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avba\PD_Projektová dokumentace_PAS Servis\VÝKAZ-VÝMĚR\"/>
    </mc:Choice>
  </mc:AlternateContent>
  <bookViews>
    <workbookView xWindow="0" yWindow="0" windowWidth="21600" windowHeight="9510" firstSheet="2"/>
  </bookViews>
  <sheets>
    <sheet name="REKAPITULACE" sheetId="1" r:id="rId1"/>
    <sheet name="VzorPolozky" sheetId="10" state="hidden" r:id="rId2"/>
    <sheet name="STAVBA" sheetId="12" r:id="rId3"/>
    <sheet name="STAVBA OKOLÍ" sheetId="22" r:id="rId4"/>
    <sheet name="ZDRAVOT. VNITŘNÍ KANALIZACE" sheetId="13" r:id="rId5"/>
    <sheet name="ZDRAVOT.VNITŘNÍ VODOINSTALACE" sheetId="14" r:id="rId6"/>
    <sheet name="SILNOPROUDÁ ELEKTROINSTALACE" sheetId="15" r:id="rId7"/>
    <sheet name="VENK.DEŠŤ." sheetId="16" r:id="rId8"/>
    <sheet name="VENK.KANALIZACE SPLAŠKOVÁ" sheetId="17" r:id="rId9"/>
    <sheet name="KOMUNIKACE" sheetId="18" r:id="rId10"/>
    <sheet name="PLYNOINSTALACE" sheetId="19" r:id="rId11"/>
    <sheet name="VYTÁPĚNÍ + KOTELNA" sheetId="20" r:id="rId12"/>
    <sheet name="VRN" sheetId="21" r:id="rId13"/>
  </sheets>
  <externalReferences>
    <externalReference r:id="rId14"/>
  </externalReferences>
  <definedNames>
    <definedName name="CelkemDPHVypocet" localSheetId="0">REKAPITULACE!$H$42</definedName>
    <definedName name="CenaCelkem">REKAPITULACE!$G$29</definedName>
    <definedName name="CenaCelkemBezDPH">REKAPITULACE!$G$28</definedName>
    <definedName name="CenaCelkemVypocet" localSheetId="0">REKAPITULACE!$I$42</definedName>
    <definedName name="cisloobjektu">REKAPITULACE!$D$3</definedName>
    <definedName name="CisloRozpoctu">'[1]Krycí list'!$C$2</definedName>
    <definedName name="CisloStavby" localSheetId="0">REKAPITULACE!$D$2</definedName>
    <definedName name="cislostavby">'[1]Krycí list'!$A$7</definedName>
    <definedName name="CisloStavebnihoRozpoctu">REKAPITULACE!$D$4</definedName>
    <definedName name="dadresa">REKAPITULACE!$D$12:$G$12</definedName>
    <definedName name="DIČ" localSheetId="0">REKAPITULACE!$I$12</definedName>
    <definedName name="dmisto">REKAPITULACE!$D$13:$G$13</definedName>
    <definedName name="DPHSni">REKAPITULACE!$G$24</definedName>
    <definedName name="DPHZakl">REKAPITULACE!$G$26</definedName>
    <definedName name="dpsc" localSheetId="0">REKAPITULACE!$C$13</definedName>
    <definedName name="IČO" localSheetId="0">REKAPITULACE!$I$11</definedName>
    <definedName name="Mena">REKAPITULACE!$J$29</definedName>
    <definedName name="MistoStavby">REKAPITULACE!$D$4</definedName>
    <definedName name="nazevobjektu">REKAPITULACE!$E$3</definedName>
    <definedName name="NazevRozpoctu">'[1]Krycí list'!$D$2</definedName>
    <definedName name="NazevStavby" localSheetId="0">REKAPITULACE!$E$2</definedName>
    <definedName name="nazevstavby">'[1]Krycí list'!$C$7</definedName>
    <definedName name="NazevStavebnihoRozpoctu">REKAPITULACE!$E$4</definedName>
    <definedName name="oadresa">REKAPITULACE!$D$6</definedName>
    <definedName name="Objednatel" localSheetId="0">REKAPITULACE!$D$5</definedName>
    <definedName name="Objekt" localSheetId="0">REKAPITULACE!$B$38</definedName>
    <definedName name="_xlnm.Print_Area" localSheetId="0">REKAPITULACE!$A$1:$J$87</definedName>
    <definedName name="_xlnm.Print_Area" localSheetId="2">STAVBA!$A$1:$V$324</definedName>
    <definedName name="odic" localSheetId="0">REKAPITULACE!$I$6</definedName>
    <definedName name="oico" localSheetId="0">REKAPITULACE!$I$5</definedName>
    <definedName name="omisto" localSheetId="0">REKAPITULACE!$D$7</definedName>
    <definedName name="onazev" localSheetId="0">REKAPITULACE!$D$6</definedName>
    <definedName name="opsc" localSheetId="0">REKAPITULACE!$C$7</definedName>
    <definedName name="padresa">REKAPITULACE!$D$9</definedName>
    <definedName name="pdic">REKAPITULACE!$I$9</definedName>
    <definedName name="pico">REKAPITULACE!$I$8</definedName>
    <definedName name="pmisto">REKAPITULACE!$D$10</definedName>
    <definedName name="PocetMJ">#REF!</definedName>
    <definedName name="PoptavkaID">REKAPITULACE!$A$1</definedName>
    <definedName name="pPSC">REKAPITULACE!$C$10</definedName>
    <definedName name="Projektant">REKAPITULACE!$D$8</definedName>
    <definedName name="SazbaDPH1" localSheetId="0">REKAPITULACE!$E$23</definedName>
    <definedName name="SazbaDPH1">'[1]Krycí list'!$C$30</definedName>
    <definedName name="SazbaDPH2" localSheetId="0">REKAPITULACE!$E$25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REKAPITULACE!$D$14</definedName>
    <definedName name="Z_B7E7C763_C459_487D_8ABA_5CFDDFBD5A84_.wvu.Cols" localSheetId="0" hidden="1">REKAPITULACE!$A:$A</definedName>
    <definedName name="Z_B7E7C763_C459_487D_8ABA_5CFDDFBD5A84_.wvu.PrintArea" localSheetId="0" hidden="1">REKAPITULACE!$B$1:$J$36</definedName>
    <definedName name="ZakladDPHSni">REKAPITULACE!$G$23</definedName>
    <definedName name="ZakladDPHSniVypocet" localSheetId="0">REKAPITULACE!$F$42</definedName>
    <definedName name="ZakladDPHZakl">REKAPITULACE!$G$25</definedName>
    <definedName name="ZakladDPHZaklVypocet" localSheetId="0">REKAPITULACE!$G$42</definedName>
    <definedName name="Zaokrouhleni">REKAPITULACE!$G$27</definedName>
    <definedName name="Zhotovitel">REKAPITULACE!$D$11:$G$11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J274" i="15" l="1"/>
  <c r="J272" i="15"/>
  <c r="J270" i="15"/>
  <c r="J268" i="15"/>
  <c r="J265" i="15"/>
  <c r="J263" i="15"/>
  <c r="J261" i="15"/>
  <c r="J259" i="15"/>
  <c r="J257" i="15"/>
  <c r="J255" i="15"/>
  <c r="J253" i="15"/>
  <c r="J250" i="15"/>
  <c r="J248" i="15"/>
  <c r="J246" i="15"/>
  <c r="J244" i="15"/>
  <c r="J242" i="15"/>
  <c r="J240" i="15"/>
  <c r="J238" i="15"/>
  <c r="J236" i="15"/>
  <c r="J234" i="15"/>
  <c r="J232" i="15"/>
  <c r="J230" i="15"/>
  <c r="J228" i="15"/>
  <c r="J226" i="15"/>
  <c r="J224" i="15"/>
  <c r="J222" i="15"/>
  <c r="J220" i="15"/>
  <c r="J218" i="15"/>
  <c r="J216" i="15"/>
  <c r="J214" i="15"/>
  <c r="J212" i="15"/>
  <c r="J210" i="15"/>
  <c r="J208" i="15"/>
  <c r="J206" i="15"/>
  <c r="J204" i="15"/>
  <c r="J202" i="15"/>
  <c r="J200" i="15"/>
  <c r="J198" i="15"/>
  <c r="J196" i="15"/>
  <c r="J194" i="15"/>
  <c r="J192" i="15"/>
  <c r="J190" i="15"/>
  <c r="J188" i="15"/>
  <c r="J186" i="15"/>
  <c r="J184" i="15"/>
  <c r="J182" i="15"/>
  <c r="J180" i="15"/>
  <c r="J178" i="15"/>
  <c r="J176" i="15"/>
  <c r="J174" i="15"/>
  <c r="J172" i="15"/>
  <c r="J170" i="15"/>
  <c r="J168" i="15"/>
  <c r="J166" i="15"/>
  <c r="J164" i="15"/>
  <c r="J162" i="15"/>
  <c r="J160" i="15"/>
  <c r="J158" i="15"/>
  <c r="J156" i="15"/>
  <c r="J154" i="15"/>
  <c r="J152" i="15"/>
  <c r="J150" i="15"/>
  <c r="J148" i="15"/>
  <c r="J146" i="15"/>
  <c r="J144" i="15"/>
  <c r="J142" i="15"/>
  <c r="J139" i="15"/>
  <c r="J138" i="15"/>
  <c r="J137" i="15"/>
  <c r="J135" i="15"/>
  <c r="J133" i="15"/>
  <c r="J131" i="15"/>
  <c r="J129" i="15"/>
  <c r="J127" i="15"/>
  <c r="H125" i="15"/>
  <c r="J125" i="15"/>
  <c r="J123" i="15"/>
  <c r="J121" i="15"/>
  <c r="J119" i="15"/>
  <c r="H117" i="15"/>
  <c r="J117" i="15"/>
  <c r="J115" i="15"/>
  <c r="J113" i="15"/>
  <c r="J111" i="15"/>
  <c r="J109" i="15"/>
  <c r="J107" i="15"/>
  <c r="J105" i="15"/>
  <c r="J103" i="15"/>
  <c r="J101" i="15"/>
  <c r="J99" i="15"/>
  <c r="J97" i="15"/>
  <c r="J93" i="15"/>
  <c r="J91" i="15"/>
  <c r="J89" i="15"/>
  <c r="G234" i="12"/>
  <c r="I242" i="12"/>
  <c r="K242" i="12"/>
  <c r="G242" i="12"/>
  <c r="G244" i="12"/>
  <c r="E316" i="12"/>
  <c r="E318" i="12"/>
  <c r="E319" i="12"/>
  <c r="E317" i="12"/>
  <c r="E131" i="12"/>
  <c r="G319" i="12"/>
  <c r="G318" i="12"/>
  <c r="G317" i="12"/>
  <c r="G316" i="12"/>
  <c r="G315" i="12"/>
  <c r="G313" i="12"/>
  <c r="G309" i="12"/>
  <c r="G308" i="12"/>
  <c r="G306" i="12"/>
  <c r="G304" i="12"/>
  <c r="G303" i="12"/>
  <c r="G302" i="12"/>
  <c r="G301" i="12"/>
  <c r="G300" i="12"/>
  <c r="G299" i="12"/>
  <c r="G297" i="12"/>
  <c r="G296" i="12"/>
  <c r="G295" i="12"/>
  <c r="G294" i="12"/>
  <c r="G292" i="12"/>
  <c r="G291" i="12"/>
  <c r="G290" i="12"/>
  <c r="G289" i="12"/>
  <c r="G288" i="12"/>
  <c r="G287" i="12"/>
  <c r="G286" i="12"/>
  <c r="G284" i="12"/>
  <c r="G283" i="12"/>
  <c r="G282" i="12"/>
  <c r="G281" i="12"/>
  <c r="G280" i="12"/>
  <c r="G279" i="12"/>
  <c r="G278" i="12"/>
  <c r="G277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0" i="12"/>
  <c r="G259" i="12"/>
  <c r="G258" i="12"/>
  <c r="G257" i="12"/>
  <c r="G256" i="12"/>
  <c r="G255" i="12"/>
  <c r="G254" i="12"/>
  <c r="G253" i="12"/>
  <c r="G251" i="12"/>
  <c r="G250" i="12"/>
  <c r="G249" i="12"/>
  <c r="G248" i="12"/>
  <c r="G247" i="12"/>
  <c r="G246" i="12"/>
  <c r="G245" i="12"/>
  <c r="G243" i="12"/>
  <c r="G241" i="12"/>
  <c r="G239" i="12"/>
  <c r="G238" i="12"/>
  <c r="G236" i="12"/>
  <c r="G232" i="12"/>
  <c r="G231" i="12"/>
  <c r="G230" i="12"/>
  <c r="G229" i="12"/>
  <c r="G228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89" i="12"/>
  <c r="G188" i="12"/>
  <c r="G187" i="12"/>
  <c r="G186" i="12"/>
  <c r="G185" i="12"/>
  <c r="G184" i="12"/>
  <c r="G183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1" i="12"/>
  <c r="G130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3" i="12"/>
  <c r="G82" i="12"/>
  <c r="G81" i="12"/>
  <c r="G80" i="12"/>
  <c r="G79" i="12"/>
  <c r="G78" i="12"/>
  <c r="G77" i="12"/>
  <c r="G76" i="12"/>
  <c r="G75" i="12"/>
  <c r="G73" i="12"/>
  <c r="G72" i="12"/>
  <c r="G71" i="12"/>
  <c r="G70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9" i="12"/>
  <c r="G8" i="12"/>
  <c r="G182" i="12"/>
  <c r="G227" i="12"/>
  <c r="G103" i="12"/>
  <c r="G54" i="12"/>
  <c r="G285" i="12"/>
  <c r="G7" i="12"/>
  <c r="I51" i="1"/>
  <c r="G149" i="12"/>
  <c r="M149" i="12"/>
  <c r="G212" i="12"/>
  <c r="G276" i="12"/>
  <c r="G10" i="12"/>
  <c r="G261" i="12"/>
  <c r="G69" i="12"/>
  <c r="G74" i="12"/>
  <c r="I56" i="1"/>
  <c r="G116" i="12"/>
  <c r="M116" i="12"/>
  <c r="G190" i="12"/>
  <c r="M190" i="12"/>
  <c r="G252" i="12"/>
  <c r="G298" i="12"/>
  <c r="M227" i="12"/>
  <c r="G314" i="12"/>
  <c r="G84" i="12"/>
  <c r="G307" i="12"/>
  <c r="I77" i="1"/>
  <c r="G26" i="12"/>
  <c r="I53" i="1"/>
  <c r="G129" i="12"/>
  <c r="AE314" i="12"/>
  <c r="G40" i="1"/>
  <c r="J111" i="16"/>
  <c r="J97" i="17"/>
  <c r="I79" i="12"/>
  <c r="K79" i="12"/>
  <c r="M306" i="12"/>
  <c r="I306" i="12"/>
  <c r="K306" i="12"/>
  <c r="O306" i="12"/>
  <c r="Q306" i="12"/>
  <c r="U306" i="12"/>
  <c r="U302" i="12"/>
  <c r="Q302" i="12"/>
  <c r="O302" i="12"/>
  <c r="K302" i="12"/>
  <c r="I302" i="12"/>
  <c r="M302" i="12"/>
  <c r="M301" i="12"/>
  <c r="D7" i="19"/>
  <c r="D8" i="19"/>
  <c r="D9" i="19"/>
  <c r="D10" i="19"/>
  <c r="D14" i="19"/>
  <c r="D15" i="19"/>
  <c r="D19" i="19"/>
  <c r="D20" i="19"/>
  <c r="D21" i="19"/>
  <c r="D22" i="19"/>
  <c r="D23" i="19"/>
  <c r="D27" i="19"/>
  <c r="D28" i="19"/>
  <c r="D32" i="19"/>
  <c r="D36" i="19"/>
  <c r="D43" i="19"/>
  <c r="D44" i="19"/>
  <c r="D45" i="19"/>
  <c r="D46" i="19"/>
  <c r="D47" i="19"/>
  <c r="D51" i="19"/>
  <c r="D52" i="19"/>
  <c r="D53" i="19"/>
  <c r="D54" i="19"/>
  <c r="D55" i="19"/>
  <c r="D56" i="19"/>
  <c r="D57" i="19"/>
  <c r="D63" i="19"/>
  <c r="D64" i="19"/>
  <c r="D65" i="19"/>
  <c r="D66" i="19"/>
  <c r="D67" i="19"/>
  <c r="D68" i="19"/>
  <c r="D72" i="19"/>
  <c r="D73" i="19"/>
  <c r="D74" i="19"/>
  <c r="D75" i="19"/>
  <c r="D79" i="19"/>
  <c r="D80" i="19"/>
  <c r="D81" i="19"/>
  <c r="D82" i="19"/>
  <c r="D83" i="19"/>
  <c r="D84" i="19"/>
  <c r="D85" i="19"/>
  <c r="D86" i="19"/>
  <c r="D88" i="19"/>
  <c r="I84" i="1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5" i="20"/>
  <c r="D36" i="20"/>
  <c r="D37" i="20"/>
  <c r="D38" i="20"/>
  <c r="D39" i="20"/>
  <c r="D40" i="20"/>
  <c r="D41" i="20"/>
  <c r="D42" i="20"/>
  <c r="D45" i="20"/>
  <c r="D49" i="20"/>
  <c r="D50" i="20"/>
  <c r="D51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3" i="20"/>
  <c r="D76" i="20"/>
  <c r="D80" i="20"/>
  <c r="D81" i="20"/>
  <c r="D82" i="20"/>
  <c r="D86" i="20"/>
  <c r="D87" i="20"/>
  <c r="D93" i="20"/>
  <c r="D94" i="20"/>
  <c r="D95" i="20"/>
  <c r="D96" i="20"/>
  <c r="D97" i="20"/>
  <c r="D98" i="20"/>
  <c r="D99" i="20"/>
  <c r="D103" i="20"/>
  <c r="D104" i="20"/>
  <c r="D108" i="20"/>
  <c r="D112" i="20"/>
  <c r="D113" i="20"/>
  <c r="D117" i="20"/>
  <c r="D118" i="20"/>
  <c r="D119" i="20"/>
  <c r="D120" i="20"/>
  <c r="D124" i="20"/>
  <c r="D125" i="20"/>
  <c r="D126" i="20"/>
  <c r="D127" i="20"/>
  <c r="D128" i="20"/>
  <c r="D132" i="20"/>
  <c r="D133" i="20"/>
  <c r="D137" i="20"/>
  <c r="D138" i="20"/>
  <c r="D139" i="20"/>
  <c r="D140" i="20"/>
  <c r="D141" i="20"/>
  <c r="D144" i="20"/>
  <c r="D145" i="20"/>
  <c r="D146" i="20"/>
  <c r="D147" i="20"/>
  <c r="D148" i="20"/>
  <c r="D152" i="20"/>
  <c r="D153" i="20"/>
  <c r="D154" i="20"/>
  <c r="D155" i="20"/>
  <c r="D156" i="20"/>
  <c r="D157" i="20"/>
  <c r="D158" i="20"/>
  <c r="D159" i="20"/>
  <c r="D160" i="20"/>
  <c r="D164" i="20"/>
  <c r="D168" i="20"/>
  <c r="D169" i="20"/>
  <c r="D170" i="20"/>
  <c r="D171" i="20"/>
  <c r="D172" i="20"/>
  <c r="D176" i="20"/>
  <c r="D177" i="20"/>
  <c r="D181" i="20"/>
  <c r="D182" i="20"/>
  <c r="D183" i="20"/>
  <c r="D187" i="20"/>
  <c r="D188" i="20"/>
  <c r="D189" i="20"/>
  <c r="D190" i="20"/>
  <c r="D191" i="20"/>
  <c r="D192" i="20"/>
  <c r="D195" i="20"/>
  <c r="D196" i="20"/>
  <c r="D197" i="20"/>
  <c r="D198" i="20"/>
  <c r="D199" i="20"/>
  <c r="D200" i="20"/>
  <c r="D204" i="20"/>
  <c r="D213" i="20"/>
  <c r="D214" i="20"/>
  <c r="D215" i="20"/>
  <c r="D216" i="20"/>
  <c r="D217" i="20"/>
  <c r="D218" i="20"/>
  <c r="D219" i="20"/>
  <c r="D220" i="20"/>
  <c r="D226" i="20"/>
  <c r="D227" i="20"/>
  <c r="D228" i="20"/>
  <c r="D229" i="20"/>
  <c r="D233" i="20"/>
  <c r="D234" i="20"/>
  <c r="D235" i="20"/>
  <c r="D236" i="20"/>
  <c r="D237" i="20"/>
  <c r="D240" i="20"/>
  <c r="D241" i="20"/>
  <c r="D245" i="20"/>
  <c r="D246" i="20"/>
  <c r="D247" i="20"/>
  <c r="D248" i="20"/>
  <c r="D249" i="20"/>
  <c r="D250" i="20"/>
  <c r="D251" i="20"/>
  <c r="D256" i="20"/>
  <c r="D257" i="20"/>
  <c r="D258" i="20"/>
  <c r="D259" i="20"/>
  <c r="D260" i="20"/>
  <c r="D261" i="20"/>
  <c r="D262" i="20"/>
  <c r="D263" i="20"/>
  <c r="D267" i="20"/>
  <c r="D268" i="20"/>
  <c r="D269" i="20"/>
  <c r="D270" i="20"/>
  <c r="D271" i="20"/>
  <c r="D272" i="20"/>
  <c r="D275" i="20"/>
  <c r="D276" i="20"/>
  <c r="D277" i="20"/>
  <c r="D278" i="20"/>
  <c r="D279" i="20"/>
  <c r="D282" i="20"/>
  <c r="D283" i="20"/>
  <c r="D284" i="20"/>
  <c r="D285" i="20"/>
  <c r="D289" i="20"/>
  <c r="I85" i="1"/>
  <c r="U266" i="12"/>
  <c r="Q266" i="12"/>
  <c r="O266" i="12"/>
  <c r="K266" i="12"/>
  <c r="I266" i="12"/>
  <c r="M266" i="12"/>
  <c r="U82" i="12"/>
  <c r="Q82" i="12"/>
  <c r="O82" i="12"/>
  <c r="M82" i="12"/>
  <c r="K82" i="12"/>
  <c r="I82" i="12"/>
  <c r="U81" i="12"/>
  <c r="Q81" i="12"/>
  <c r="O81" i="12"/>
  <c r="K81" i="12"/>
  <c r="I81" i="12"/>
  <c r="M81" i="12"/>
  <c r="U79" i="12"/>
  <c r="Q79" i="12"/>
  <c r="O79" i="12"/>
  <c r="M79" i="12"/>
  <c r="U78" i="12"/>
  <c r="Q78" i="12"/>
  <c r="O78" i="12"/>
  <c r="K78" i="12"/>
  <c r="I78" i="12"/>
  <c r="M78" i="12"/>
  <c r="U77" i="12"/>
  <c r="Q77" i="12"/>
  <c r="O77" i="12"/>
  <c r="M77" i="12"/>
  <c r="K77" i="12"/>
  <c r="I77" i="12"/>
  <c r="U76" i="12"/>
  <c r="Q76" i="12"/>
  <c r="O76" i="12"/>
  <c r="K76" i="12"/>
  <c r="I76" i="12"/>
  <c r="M76" i="1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4" i="22"/>
  <c r="G25" i="22"/>
  <c r="G26" i="22"/>
  <c r="G27" i="22"/>
  <c r="G28" i="22"/>
  <c r="G29" i="22"/>
  <c r="G23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30" i="22"/>
  <c r="G46" i="22"/>
  <c r="G47" i="22"/>
  <c r="G48" i="22"/>
  <c r="G49" i="22"/>
  <c r="G45" i="22"/>
  <c r="M296" i="12"/>
  <c r="M294" i="12"/>
  <c r="M287" i="12"/>
  <c r="I73" i="1"/>
  <c r="M277" i="12"/>
  <c r="M276" i="12"/>
  <c r="M275" i="12"/>
  <c r="M274" i="12"/>
  <c r="M265" i="12"/>
  <c r="M263" i="12"/>
  <c r="M262" i="12"/>
  <c r="M260" i="12"/>
  <c r="M259" i="12"/>
  <c r="M258" i="12"/>
  <c r="M257" i="12"/>
  <c r="M255" i="12"/>
  <c r="M256" i="12"/>
  <c r="M261" i="12"/>
  <c r="M264" i="12"/>
  <c r="M253" i="12"/>
  <c r="M249" i="12"/>
  <c r="M243" i="12"/>
  <c r="M238" i="12"/>
  <c r="M221" i="12"/>
  <c r="M222" i="12"/>
  <c r="M223" i="12"/>
  <c r="M224" i="12"/>
  <c r="M225" i="12"/>
  <c r="M226" i="12"/>
  <c r="M228" i="12"/>
  <c r="M229" i="12"/>
  <c r="M230" i="12"/>
  <c r="M231" i="12"/>
  <c r="M232" i="12"/>
  <c r="M236" i="12"/>
  <c r="M239" i="12"/>
  <c r="M241" i="12"/>
  <c r="M216" i="12"/>
  <c r="M215" i="12"/>
  <c r="M208" i="12"/>
  <c r="I66" i="1"/>
  <c r="M200" i="12"/>
  <c r="M199" i="12"/>
  <c r="M194" i="12"/>
  <c r="M192" i="12"/>
  <c r="M191" i="12"/>
  <c r="M187" i="12"/>
  <c r="I65" i="1"/>
  <c r="M184" i="12"/>
  <c r="M179" i="12"/>
  <c r="M176" i="12"/>
  <c r="M177" i="12"/>
  <c r="M178" i="12"/>
  <c r="M180" i="12"/>
  <c r="I63" i="1"/>
  <c r="M171" i="12"/>
  <c r="M170" i="12"/>
  <c r="M167" i="12"/>
  <c r="M163" i="12"/>
  <c r="M162" i="12"/>
  <c r="M160" i="12"/>
  <c r="M159" i="12"/>
  <c r="M155" i="12"/>
  <c r="M151" i="12"/>
  <c r="M145" i="12"/>
  <c r="M143" i="12"/>
  <c r="M142" i="12"/>
  <c r="M138" i="12"/>
  <c r="I61" i="1"/>
  <c r="M134" i="12"/>
  <c r="M127" i="12"/>
  <c r="M126" i="12"/>
  <c r="M124" i="12"/>
  <c r="M123" i="12"/>
  <c r="M122" i="12"/>
  <c r="M119" i="12"/>
  <c r="I60" i="1"/>
  <c r="M111" i="12"/>
  <c r="M110" i="12"/>
  <c r="M108" i="12"/>
  <c r="M107" i="12"/>
  <c r="M105" i="12"/>
  <c r="M103" i="12"/>
  <c r="I58" i="1"/>
  <c r="M99" i="12"/>
  <c r="M98" i="12"/>
  <c r="M94" i="12"/>
  <c r="M93" i="12"/>
  <c r="M91" i="12"/>
  <c r="M90" i="12"/>
  <c r="M86" i="12"/>
  <c r="M85" i="12"/>
  <c r="M75" i="12"/>
  <c r="M70" i="12"/>
  <c r="M71" i="12"/>
  <c r="M72" i="12"/>
  <c r="M73" i="12"/>
  <c r="M68" i="12"/>
  <c r="M67" i="12"/>
  <c r="M63" i="12"/>
  <c r="M60" i="12"/>
  <c r="M59" i="12"/>
  <c r="M57" i="12"/>
  <c r="M53" i="12"/>
  <c r="M51" i="12"/>
  <c r="M50" i="12"/>
  <c r="M47" i="12"/>
  <c r="M46" i="12"/>
  <c r="M44" i="12"/>
  <c r="M43" i="12"/>
  <c r="M42" i="12"/>
  <c r="M41" i="12"/>
  <c r="M37" i="12"/>
  <c r="M35" i="12"/>
  <c r="M34" i="12"/>
  <c r="M31" i="12"/>
  <c r="M30" i="12"/>
  <c r="M28" i="12"/>
  <c r="M27" i="12"/>
  <c r="M29" i="12"/>
  <c r="M32" i="12"/>
  <c r="M33" i="12"/>
  <c r="M36" i="12"/>
  <c r="M38" i="12"/>
  <c r="M39" i="12"/>
  <c r="M40" i="12"/>
  <c r="M45" i="12"/>
  <c r="M48" i="12"/>
  <c r="M49" i="12"/>
  <c r="M52" i="12"/>
  <c r="M25" i="12"/>
  <c r="M24" i="12"/>
  <c r="M23" i="12"/>
  <c r="M22" i="12"/>
  <c r="M20" i="12"/>
  <c r="M19" i="12"/>
  <c r="M18" i="12"/>
  <c r="M17" i="12"/>
  <c r="M16" i="12"/>
  <c r="M15" i="12"/>
  <c r="M14" i="12"/>
  <c r="M12" i="12"/>
  <c r="M11" i="12"/>
  <c r="M13" i="12"/>
  <c r="M21" i="12"/>
  <c r="M9" i="12"/>
  <c r="J5" i="21"/>
  <c r="J9" i="21"/>
  <c r="J11" i="21"/>
  <c r="J13" i="21"/>
  <c r="J15" i="21"/>
  <c r="J17" i="21"/>
  <c r="J19" i="21"/>
  <c r="J21" i="21"/>
  <c r="J24" i="21"/>
  <c r="J26" i="21"/>
  <c r="J29" i="21"/>
  <c r="J31" i="21"/>
  <c r="J33" i="21"/>
  <c r="J35" i="21"/>
  <c r="J37" i="21"/>
  <c r="J39" i="21"/>
  <c r="J41" i="21"/>
  <c r="J44" i="21"/>
  <c r="J46" i="21"/>
  <c r="J48" i="21"/>
  <c r="J50" i="21"/>
  <c r="J52" i="21"/>
  <c r="J3" i="21"/>
  <c r="I86" i="1"/>
  <c r="J91" i="18"/>
  <c r="J29" i="18"/>
  <c r="I83" i="1"/>
  <c r="J94" i="17"/>
  <c r="J29" i="17"/>
  <c r="J94" i="16"/>
  <c r="J60" i="16"/>
  <c r="J95" i="15"/>
  <c r="J267" i="15"/>
  <c r="E4" i="14"/>
  <c r="E6" i="14"/>
  <c r="E7" i="14"/>
  <c r="E10" i="14"/>
  <c r="E11" i="14"/>
  <c r="E12" i="14"/>
  <c r="E13" i="14"/>
  <c r="E14" i="14"/>
  <c r="E15" i="14"/>
  <c r="E16" i="14"/>
  <c r="E17" i="14"/>
  <c r="E22" i="14"/>
  <c r="E23" i="14"/>
  <c r="E26" i="14"/>
  <c r="E27" i="14"/>
  <c r="E29" i="14"/>
  <c r="E30" i="14"/>
  <c r="E31" i="14"/>
  <c r="E32" i="14"/>
  <c r="E33" i="14"/>
  <c r="E34" i="14"/>
  <c r="E35" i="14"/>
  <c r="E36" i="14"/>
  <c r="E37" i="14"/>
  <c r="E38" i="14"/>
  <c r="E39" i="14"/>
  <c r="E41" i="14"/>
  <c r="E42" i="14"/>
  <c r="E43" i="14"/>
  <c r="E44" i="14"/>
  <c r="E45" i="14"/>
  <c r="E46" i="14"/>
  <c r="E47" i="14"/>
  <c r="E48" i="14"/>
  <c r="E51" i="14"/>
  <c r="E52" i="14"/>
  <c r="E53" i="14"/>
  <c r="E57" i="14"/>
  <c r="E59" i="14"/>
  <c r="E60" i="14"/>
  <c r="E61" i="14"/>
  <c r="E63" i="14"/>
  <c r="E64" i="14"/>
  <c r="E66" i="14"/>
  <c r="E67" i="14"/>
  <c r="E68" i="14"/>
  <c r="E69" i="14"/>
  <c r="E70" i="14"/>
  <c r="E71" i="14"/>
  <c r="B72" i="14"/>
  <c r="I79" i="1"/>
  <c r="G10" i="13"/>
  <c r="G11" i="13"/>
  <c r="G12" i="13"/>
  <c r="G13" i="13"/>
  <c r="G14" i="13"/>
  <c r="G15" i="13"/>
  <c r="G16" i="13"/>
  <c r="G17" i="13"/>
  <c r="G9" i="13"/>
  <c r="G19" i="13"/>
  <c r="G18" i="13"/>
  <c r="G21" i="13"/>
  <c r="G26" i="13"/>
  <c r="G30" i="13"/>
  <c r="G33" i="13"/>
  <c r="G38" i="13"/>
  <c r="G45" i="13"/>
  <c r="G53" i="13"/>
  <c r="G62" i="13"/>
  <c r="G70" i="13"/>
  <c r="G74" i="13"/>
  <c r="G75" i="13"/>
  <c r="G76" i="13"/>
  <c r="G77" i="13"/>
  <c r="G78" i="13"/>
  <c r="G79" i="13"/>
  <c r="G80" i="13"/>
  <c r="G81" i="13"/>
  <c r="G82" i="13"/>
  <c r="E83" i="13"/>
  <c r="G83" i="13"/>
  <c r="E84" i="13"/>
  <c r="G84" i="13"/>
  <c r="E85" i="13"/>
  <c r="G85" i="13"/>
  <c r="G86" i="13"/>
  <c r="G87" i="13"/>
  <c r="G88" i="13"/>
  <c r="G89" i="13"/>
  <c r="G90" i="13"/>
  <c r="G91" i="13"/>
  <c r="G92" i="13"/>
  <c r="G93" i="13"/>
  <c r="G94" i="13"/>
  <c r="G20" i="13"/>
  <c r="I76" i="1"/>
  <c r="J268" i="18"/>
  <c r="J275" i="18"/>
  <c r="J280" i="18"/>
  <c r="J285" i="18"/>
  <c r="J291" i="18"/>
  <c r="J296" i="18"/>
  <c r="J299" i="18"/>
  <c r="J302" i="18"/>
  <c r="J306" i="18"/>
  <c r="J309" i="18"/>
  <c r="J312" i="18"/>
  <c r="J315" i="18"/>
  <c r="J318" i="18"/>
  <c r="J319" i="18"/>
  <c r="J321" i="18"/>
  <c r="J323" i="18"/>
  <c r="J327" i="18"/>
  <c r="J329" i="18"/>
  <c r="J334" i="18"/>
  <c r="J335" i="18"/>
  <c r="J267" i="18"/>
  <c r="J67" i="18"/>
  <c r="J68" i="18"/>
  <c r="J92" i="18"/>
  <c r="J61" i="18"/>
  <c r="J263" i="18"/>
  <c r="J260" i="18"/>
  <c r="J257" i="18"/>
  <c r="J254" i="18"/>
  <c r="J251" i="18"/>
  <c r="J247" i="18"/>
  <c r="J244" i="18"/>
  <c r="J241" i="18"/>
  <c r="J237" i="18"/>
  <c r="J236" i="18"/>
  <c r="J66" i="18"/>
  <c r="J233" i="18"/>
  <c r="J230" i="18"/>
  <c r="J227" i="18"/>
  <c r="J224" i="18"/>
  <c r="J221" i="18"/>
  <c r="J218" i="18"/>
  <c r="J212" i="18"/>
  <c r="J207" i="18"/>
  <c r="J206" i="18"/>
  <c r="J65" i="18"/>
  <c r="J202" i="18"/>
  <c r="J201" i="18"/>
  <c r="J197" i="18"/>
  <c r="J196" i="18"/>
  <c r="J63" i="18"/>
  <c r="J187" i="18"/>
  <c r="J184" i="18"/>
  <c r="J182" i="18"/>
  <c r="J180" i="18"/>
  <c r="J177" i="18"/>
  <c r="J173" i="18"/>
  <c r="J170" i="18"/>
  <c r="J166" i="18"/>
  <c r="J158" i="18"/>
  <c r="J155" i="18"/>
  <c r="J151" i="18"/>
  <c r="J149" i="18"/>
  <c r="J147" i="18"/>
  <c r="J145" i="18"/>
  <c r="J142" i="18"/>
  <c r="J139" i="18"/>
  <c r="J132" i="18"/>
  <c r="J128" i="18"/>
  <c r="J125" i="18"/>
  <c r="J122" i="18"/>
  <c r="J120" i="18"/>
  <c r="J114" i="18"/>
  <c r="J106" i="18"/>
  <c r="J102" i="18"/>
  <c r="J98" i="18"/>
  <c r="J94" i="18"/>
  <c r="J93" i="18"/>
  <c r="J62" i="18"/>
  <c r="F87" i="18"/>
  <c r="F85" i="18"/>
  <c r="E83" i="18"/>
  <c r="E79" i="18"/>
  <c r="J69" i="18"/>
  <c r="J64" i="18"/>
  <c r="J60" i="18"/>
  <c r="F55" i="18"/>
  <c r="F53" i="18"/>
  <c r="E51" i="18"/>
  <c r="F36" i="18"/>
  <c r="F35" i="18"/>
  <c r="F34" i="18"/>
  <c r="J33" i="18"/>
  <c r="F33" i="18"/>
  <c r="J32" i="18"/>
  <c r="F32" i="18"/>
  <c r="J532" i="17"/>
  <c r="J531" i="17"/>
  <c r="J72" i="17"/>
  <c r="J530" i="17"/>
  <c r="J71" i="17"/>
  <c r="J527" i="17"/>
  <c r="J526" i="17"/>
  <c r="J70" i="17"/>
  <c r="J523" i="17"/>
  <c r="J520" i="17"/>
  <c r="J517" i="17"/>
  <c r="J514" i="17"/>
  <c r="J511" i="17"/>
  <c r="J510" i="17"/>
  <c r="J69" i="17"/>
  <c r="J508" i="17"/>
  <c r="J507" i="17"/>
  <c r="J68" i="17"/>
  <c r="J503" i="17"/>
  <c r="J497" i="17"/>
  <c r="J494" i="17"/>
  <c r="J485" i="17"/>
  <c r="J481" i="17"/>
  <c r="J477" i="17"/>
  <c r="J474" i="17"/>
  <c r="J471" i="17"/>
  <c r="J467" i="17"/>
  <c r="J466" i="17"/>
  <c r="J67" i="17"/>
  <c r="J462" i="17"/>
  <c r="J458" i="17"/>
  <c r="J454" i="17"/>
  <c r="J451" i="17"/>
  <c r="J448" i="17"/>
  <c r="J444" i="17"/>
  <c r="J441" i="17"/>
  <c r="J436" i="17"/>
  <c r="J432" i="17"/>
  <c r="J427" i="17"/>
  <c r="J423" i="17"/>
  <c r="J419" i="17"/>
  <c r="J415" i="17"/>
  <c r="J408" i="17"/>
  <c r="J404" i="17"/>
  <c r="J397" i="17"/>
  <c r="J389" i="17"/>
  <c r="J385" i="17"/>
  <c r="J381" i="17"/>
  <c r="J377" i="17"/>
  <c r="J373" i="17"/>
  <c r="J369" i="17"/>
  <c r="J365" i="17"/>
  <c r="J361" i="17"/>
  <c r="J357" i="17"/>
  <c r="J353" i="17"/>
  <c r="J349" i="17"/>
  <c r="J345" i="17"/>
  <c r="J341" i="17"/>
  <c r="J338" i="17"/>
  <c r="J336" i="17"/>
  <c r="J333" i="17"/>
  <c r="J329" i="17"/>
  <c r="J325" i="17"/>
  <c r="J321" i="17"/>
  <c r="J320" i="17"/>
  <c r="J66" i="17"/>
  <c r="J317" i="17"/>
  <c r="J313" i="17"/>
  <c r="J307" i="17"/>
  <c r="J304" i="17"/>
  <c r="J297" i="17"/>
  <c r="J296" i="17"/>
  <c r="J65" i="17"/>
  <c r="J291" i="17"/>
  <c r="J287" i="17"/>
  <c r="J283" i="17"/>
  <c r="J279" i="17"/>
  <c r="J275" i="17"/>
  <c r="J271" i="17"/>
  <c r="J265" i="17"/>
  <c r="J263" i="17"/>
  <c r="J262" i="17"/>
  <c r="J64" i="17"/>
  <c r="J257" i="17"/>
  <c r="J256" i="17"/>
  <c r="J63" i="17"/>
  <c r="J252" i="17"/>
  <c r="J249" i="17"/>
  <c r="J245" i="17"/>
  <c r="J244" i="17"/>
  <c r="J238" i="17"/>
  <c r="J230" i="17"/>
  <c r="J228" i="17"/>
  <c r="J225" i="17"/>
  <c r="J223" i="17"/>
  <c r="J220" i="17"/>
  <c r="J217" i="17"/>
  <c r="J190" i="17"/>
  <c r="J188" i="17"/>
  <c r="J185" i="17"/>
  <c r="J180" i="17"/>
  <c r="J177" i="17"/>
  <c r="J168" i="17"/>
  <c r="J165" i="17"/>
  <c r="J162" i="17"/>
  <c r="J160" i="17"/>
  <c r="J141" i="17"/>
  <c r="J136" i="17"/>
  <c r="J131" i="17"/>
  <c r="J127" i="17"/>
  <c r="J121" i="17"/>
  <c r="J115" i="17"/>
  <c r="J111" i="17"/>
  <c r="J105" i="17"/>
  <c r="J101" i="17"/>
  <c r="J96" i="17"/>
  <c r="J95" i="17"/>
  <c r="J61" i="17"/>
  <c r="J60" i="17"/>
  <c r="J90" i="17"/>
  <c r="F90" i="17"/>
  <c r="F88" i="17"/>
  <c r="E86" i="17"/>
  <c r="J62" i="17"/>
  <c r="F53" i="17"/>
  <c r="E51" i="17"/>
  <c r="E47" i="17"/>
  <c r="F36" i="17"/>
  <c r="F35" i="17"/>
  <c r="F34" i="17"/>
  <c r="J33" i="17"/>
  <c r="F33" i="17"/>
  <c r="J32" i="17"/>
  <c r="F32" i="17"/>
  <c r="J55" i="17"/>
  <c r="F56" i="17"/>
  <c r="F55" i="17"/>
  <c r="J88" i="17"/>
  <c r="E82" i="17"/>
  <c r="J637" i="16"/>
  <c r="J633" i="16"/>
  <c r="J626" i="16"/>
  <c r="J619" i="16"/>
  <c r="J618" i="16"/>
  <c r="J72" i="16"/>
  <c r="J617" i="16"/>
  <c r="J71" i="16"/>
  <c r="J614" i="16"/>
  <c r="J613" i="16"/>
  <c r="J70" i="16"/>
  <c r="J610" i="16"/>
  <c r="J607" i="16"/>
  <c r="J604" i="16"/>
  <c r="J601" i="16"/>
  <c r="J598" i="16"/>
  <c r="J597" i="16"/>
  <c r="J69" i="16"/>
  <c r="J595" i="16"/>
  <c r="J594" i="16"/>
  <c r="J68" i="16"/>
  <c r="J590" i="16"/>
  <c r="J587" i="16"/>
  <c r="J583" i="16"/>
  <c r="J579" i="16"/>
  <c r="J576" i="16"/>
  <c r="J573" i="16"/>
  <c r="J569" i="16"/>
  <c r="J568" i="16"/>
  <c r="J67" i="16"/>
  <c r="J564" i="16"/>
  <c r="J560" i="16"/>
  <c r="J557" i="16"/>
  <c r="J554" i="16"/>
  <c r="J551" i="16"/>
  <c r="J544" i="16"/>
  <c r="J541" i="16"/>
  <c r="J538" i="16"/>
  <c r="J534" i="16"/>
  <c r="J530" i="16"/>
  <c r="J527" i="16"/>
  <c r="J523" i="16"/>
  <c r="J520" i="16"/>
  <c r="J515" i="16"/>
  <c r="J512" i="16"/>
  <c r="J508" i="16"/>
  <c r="J504" i="16"/>
  <c r="J500" i="16"/>
  <c r="J496" i="16"/>
  <c r="J492" i="16"/>
  <c r="J485" i="16"/>
  <c r="J481" i="16"/>
  <c r="J477" i="16"/>
  <c r="J470" i="16"/>
  <c r="J466" i="16"/>
  <c r="J462" i="16"/>
  <c r="J458" i="16"/>
  <c r="J454" i="16"/>
  <c r="J450" i="16"/>
  <c r="J448" i="16"/>
  <c r="J444" i="16"/>
  <c r="J440" i="16"/>
  <c r="J435" i="16"/>
  <c r="J431" i="16"/>
  <c r="J427" i="16"/>
  <c r="J423" i="16"/>
  <c r="J419" i="16"/>
  <c r="J415" i="16"/>
  <c r="J411" i="16"/>
  <c r="J408" i="16"/>
  <c r="J405" i="16"/>
  <c r="J399" i="16"/>
  <c r="J394" i="16"/>
  <c r="J388" i="16"/>
  <c r="J382" i="16"/>
  <c r="J381" i="16"/>
  <c r="J66" i="16"/>
  <c r="J378" i="16"/>
  <c r="J374" i="16"/>
  <c r="J368" i="16"/>
  <c r="J365" i="16"/>
  <c r="J358" i="16"/>
  <c r="J357" i="16"/>
  <c r="J352" i="16"/>
  <c r="J348" i="16"/>
  <c r="J344" i="16"/>
  <c r="J340" i="16"/>
  <c r="J336" i="16"/>
  <c r="J332" i="16"/>
  <c r="J326" i="16"/>
  <c r="J324" i="16"/>
  <c r="J323" i="16"/>
  <c r="J318" i="16"/>
  <c r="J313" i="16"/>
  <c r="J312" i="16"/>
  <c r="J63" i="16"/>
  <c r="J308" i="16"/>
  <c r="J304" i="16"/>
  <c r="J301" i="16"/>
  <c r="J297" i="16"/>
  <c r="J287" i="16"/>
  <c r="J284" i="16"/>
  <c r="J283" i="16"/>
  <c r="J277" i="16"/>
  <c r="J269" i="16"/>
  <c r="J267" i="16"/>
  <c r="J264" i="16"/>
  <c r="J262" i="16"/>
  <c r="J259" i="16"/>
  <c r="J256" i="16"/>
  <c r="J221" i="16"/>
  <c r="J214" i="16"/>
  <c r="J212" i="16"/>
  <c r="J209" i="16"/>
  <c r="J202" i="16"/>
  <c r="J199" i="16"/>
  <c r="J187" i="16"/>
  <c r="J184" i="16"/>
  <c r="J181" i="16"/>
  <c r="J179" i="16"/>
  <c r="J157" i="16"/>
  <c r="J153" i="16"/>
  <c r="J149" i="16"/>
  <c r="J145" i="16"/>
  <c r="J141" i="16"/>
  <c r="J136" i="16"/>
  <c r="J131" i="16"/>
  <c r="J127" i="16"/>
  <c r="J121" i="16"/>
  <c r="J117" i="16"/>
  <c r="J107" i="16"/>
  <c r="J101" i="16"/>
  <c r="J97" i="16"/>
  <c r="J96" i="16"/>
  <c r="J95" i="16"/>
  <c r="J61" i="16"/>
  <c r="J32" i="16"/>
  <c r="J33" i="16"/>
  <c r="J90" i="16"/>
  <c r="F91" i="16"/>
  <c r="F90" i="16"/>
  <c r="J53" i="16"/>
  <c r="E82" i="16"/>
  <c r="F88" i="16"/>
  <c r="E86" i="16"/>
  <c r="J65" i="16"/>
  <c r="J64" i="16"/>
  <c r="J62" i="16"/>
  <c r="F56" i="16"/>
  <c r="F55" i="16"/>
  <c r="F53" i="16"/>
  <c r="E51" i="16"/>
  <c r="F36" i="16"/>
  <c r="F35" i="16"/>
  <c r="F34" i="16"/>
  <c r="F33" i="16"/>
  <c r="F32" i="16"/>
  <c r="E78" i="15"/>
  <c r="J53" i="15"/>
  <c r="E51" i="15"/>
  <c r="F36" i="15"/>
  <c r="F35" i="15"/>
  <c r="F34" i="15"/>
  <c r="J33" i="15"/>
  <c r="F33" i="15"/>
  <c r="J32" i="15"/>
  <c r="F32" i="15"/>
  <c r="J55" i="15"/>
  <c r="F83" i="15"/>
  <c r="J82" i="15"/>
  <c r="J38" i="18"/>
  <c r="J87" i="18"/>
  <c r="F88" i="18"/>
  <c r="J85" i="18"/>
  <c r="E47" i="18"/>
  <c r="J53" i="18"/>
  <c r="J55" i="18"/>
  <c r="F56" i="18"/>
  <c r="F91" i="17"/>
  <c r="J53" i="17"/>
  <c r="J55" i="16"/>
  <c r="J88" i="16"/>
  <c r="E47" i="16"/>
  <c r="F56" i="15"/>
  <c r="AD314" i="12"/>
  <c r="F40" i="1"/>
  <c r="I8" i="12"/>
  <c r="K8" i="12"/>
  <c r="O8" i="12"/>
  <c r="O9" i="12"/>
  <c r="Q8" i="12"/>
  <c r="Q9" i="12"/>
  <c r="Q7" i="12"/>
  <c r="U8" i="12"/>
  <c r="I9" i="12"/>
  <c r="K9" i="12"/>
  <c r="U9" i="12"/>
  <c r="I11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O11" i="12"/>
  <c r="Q11" i="12"/>
  <c r="U11" i="12"/>
  <c r="I12" i="12"/>
  <c r="O12" i="12"/>
  <c r="Q12" i="12"/>
  <c r="U12" i="12"/>
  <c r="I13" i="12"/>
  <c r="O13" i="12"/>
  <c r="Q13" i="12"/>
  <c r="U13" i="12"/>
  <c r="I14" i="12"/>
  <c r="O14" i="12"/>
  <c r="Q14" i="12"/>
  <c r="U14" i="12"/>
  <c r="I15" i="12"/>
  <c r="O15" i="12"/>
  <c r="Q15" i="12"/>
  <c r="U15" i="12"/>
  <c r="I16" i="12"/>
  <c r="O16" i="12"/>
  <c r="Q16" i="12"/>
  <c r="U16" i="12"/>
  <c r="I17" i="12"/>
  <c r="O17" i="12"/>
  <c r="Q17" i="12"/>
  <c r="U17" i="12"/>
  <c r="I18" i="12"/>
  <c r="O18" i="12"/>
  <c r="Q18" i="12"/>
  <c r="U18" i="12"/>
  <c r="I19" i="12"/>
  <c r="O19" i="12"/>
  <c r="Q19" i="12"/>
  <c r="U19" i="12"/>
  <c r="I20" i="12"/>
  <c r="O20" i="12"/>
  <c r="Q20" i="12"/>
  <c r="U20" i="12"/>
  <c r="I21" i="12"/>
  <c r="O21" i="12"/>
  <c r="Q21" i="12"/>
  <c r="U21" i="12"/>
  <c r="I22" i="12"/>
  <c r="O22" i="12"/>
  <c r="Q22" i="12"/>
  <c r="U22" i="12"/>
  <c r="I23" i="12"/>
  <c r="O23" i="12"/>
  <c r="Q23" i="12"/>
  <c r="U23" i="12"/>
  <c r="I24" i="12"/>
  <c r="O24" i="12"/>
  <c r="Q24" i="12"/>
  <c r="U24" i="12"/>
  <c r="I25" i="12"/>
  <c r="O25" i="12"/>
  <c r="Q25" i="12"/>
  <c r="U25" i="12"/>
  <c r="I27" i="12"/>
  <c r="K27" i="12"/>
  <c r="O27" i="12"/>
  <c r="Q27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I28" i="12"/>
  <c r="K28" i="12"/>
  <c r="O28" i="12"/>
  <c r="Q28" i="12"/>
  <c r="I29" i="12"/>
  <c r="K29" i="12"/>
  <c r="O29" i="12"/>
  <c r="Q29" i="12"/>
  <c r="I30" i="12"/>
  <c r="K30" i="12"/>
  <c r="O30" i="12"/>
  <c r="Q30" i="12"/>
  <c r="I31" i="12"/>
  <c r="K31" i="12"/>
  <c r="O31" i="12"/>
  <c r="Q31" i="12"/>
  <c r="I32" i="12"/>
  <c r="K32" i="12"/>
  <c r="O32" i="12"/>
  <c r="Q32" i="12"/>
  <c r="I33" i="12"/>
  <c r="K33" i="12"/>
  <c r="O33" i="12"/>
  <c r="Q33" i="12"/>
  <c r="I34" i="12"/>
  <c r="K34" i="12"/>
  <c r="O34" i="12"/>
  <c r="Q34" i="12"/>
  <c r="I35" i="12"/>
  <c r="K35" i="12"/>
  <c r="O35" i="12"/>
  <c r="Q35" i="12"/>
  <c r="I36" i="12"/>
  <c r="K36" i="12"/>
  <c r="O36" i="12"/>
  <c r="Q36" i="12"/>
  <c r="I37" i="12"/>
  <c r="K37" i="12"/>
  <c r="O37" i="12"/>
  <c r="Q37" i="12"/>
  <c r="I38" i="12"/>
  <c r="K38" i="12"/>
  <c r="O38" i="12"/>
  <c r="Q38" i="12"/>
  <c r="I39" i="12"/>
  <c r="K39" i="12"/>
  <c r="O39" i="12"/>
  <c r="Q39" i="12"/>
  <c r="I40" i="12"/>
  <c r="K40" i="12"/>
  <c r="O40" i="12"/>
  <c r="Q40" i="12"/>
  <c r="I41" i="12"/>
  <c r="K41" i="12"/>
  <c r="O41" i="12"/>
  <c r="Q41" i="12"/>
  <c r="I42" i="12"/>
  <c r="K42" i="12"/>
  <c r="O42" i="12"/>
  <c r="Q42" i="12"/>
  <c r="I43" i="12"/>
  <c r="K43" i="12"/>
  <c r="O43" i="12"/>
  <c r="Q43" i="12"/>
  <c r="I44" i="12"/>
  <c r="K44" i="12"/>
  <c r="O44" i="12"/>
  <c r="Q44" i="12"/>
  <c r="I45" i="12"/>
  <c r="K45" i="12"/>
  <c r="O45" i="12"/>
  <c r="Q45" i="12"/>
  <c r="I46" i="12"/>
  <c r="K46" i="12"/>
  <c r="O46" i="12"/>
  <c r="Q46" i="12"/>
  <c r="I47" i="12"/>
  <c r="K47" i="12"/>
  <c r="O47" i="12"/>
  <c r="Q47" i="12"/>
  <c r="I48" i="12"/>
  <c r="K48" i="12"/>
  <c r="O48" i="12"/>
  <c r="Q48" i="12"/>
  <c r="I49" i="12"/>
  <c r="K49" i="12"/>
  <c r="O49" i="12"/>
  <c r="Q49" i="12"/>
  <c r="I50" i="12"/>
  <c r="K50" i="12"/>
  <c r="O50" i="12"/>
  <c r="Q50" i="12"/>
  <c r="I51" i="12"/>
  <c r="K51" i="12"/>
  <c r="O51" i="12"/>
  <c r="Q51" i="12"/>
  <c r="I52" i="12"/>
  <c r="K52" i="12"/>
  <c r="O52" i="12"/>
  <c r="Q52" i="12"/>
  <c r="I53" i="12"/>
  <c r="K53" i="12"/>
  <c r="O53" i="12"/>
  <c r="Q53" i="12"/>
  <c r="M55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K55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Q55" i="12"/>
  <c r="U55" i="12"/>
  <c r="K56" i="12"/>
  <c r="M56" i="12"/>
  <c r="Q56" i="12"/>
  <c r="U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Q57" i="12"/>
  <c r="U57" i="12"/>
  <c r="M58" i="12"/>
  <c r="Q58" i="12"/>
  <c r="U58" i="12"/>
  <c r="Q59" i="12"/>
  <c r="U59" i="12"/>
  <c r="Q60" i="12"/>
  <c r="U60" i="12"/>
  <c r="M61" i="12"/>
  <c r="Q61" i="12"/>
  <c r="U61" i="12"/>
  <c r="M62" i="12"/>
  <c r="Q62" i="12"/>
  <c r="U62" i="12"/>
  <c r="Q63" i="12"/>
  <c r="U63" i="12"/>
  <c r="M64" i="12"/>
  <c r="Q64" i="12"/>
  <c r="U64" i="12"/>
  <c r="M65" i="12"/>
  <c r="Q65" i="12"/>
  <c r="U65" i="12"/>
  <c r="M66" i="12"/>
  <c r="Q66" i="12"/>
  <c r="U66" i="12"/>
  <c r="Q67" i="12"/>
  <c r="U67" i="12"/>
  <c r="Q68" i="12"/>
  <c r="U68" i="12"/>
  <c r="I70" i="12"/>
  <c r="K70" i="12"/>
  <c r="O70" i="12"/>
  <c r="Q70" i="12"/>
  <c r="U70" i="12"/>
  <c r="I71" i="12"/>
  <c r="K71" i="12"/>
  <c r="K72" i="12"/>
  <c r="K73" i="12"/>
  <c r="O71" i="12"/>
  <c r="Q71" i="12"/>
  <c r="U71" i="12"/>
  <c r="I72" i="12"/>
  <c r="O72" i="12"/>
  <c r="Q72" i="12"/>
  <c r="U72" i="12"/>
  <c r="I73" i="12"/>
  <c r="O73" i="12"/>
  <c r="Q73" i="12"/>
  <c r="U73" i="12"/>
  <c r="I75" i="12"/>
  <c r="K75" i="12"/>
  <c r="O75" i="12"/>
  <c r="Q75" i="12"/>
  <c r="U75" i="12"/>
  <c r="M84" i="12"/>
  <c r="I84" i="12"/>
  <c r="K84" i="12"/>
  <c r="O84" i="12"/>
  <c r="Q84" i="12"/>
  <c r="U84" i="12"/>
  <c r="I85" i="12"/>
  <c r="K85" i="12"/>
  <c r="O85" i="12"/>
  <c r="Q85" i="12"/>
  <c r="U85" i="12"/>
  <c r="I86" i="12"/>
  <c r="K86" i="12"/>
  <c r="O86" i="12"/>
  <c r="Q86" i="12"/>
  <c r="U86" i="12"/>
  <c r="M87" i="12"/>
  <c r="I87" i="12"/>
  <c r="K87" i="12"/>
  <c r="O87" i="12"/>
  <c r="Q87" i="12"/>
  <c r="U87" i="12"/>
  <c r="M88" i="12"/>
  <c r="I88" i="12"/>
  <c r="K88" i="12"/>
  <c r="O88" i="12"/>
  <c r="Q88" i="12"/>
  <c r="U88" i="12"/>
  <c r="M89" i="12"/>
  <c r="I89" i="12"/>
  <c r="K89" i="12"/>
  <c r="O89" i="12"/>
  <c r="Q89" i="12"/>
  <c r="U89" i="12"/>
  <c r="I90" i="12"/>
  <c r="K90" i="12"/>
  <c r="O90" i="12"/>
  <c r="Q90" i="12"/>
  <c r="U90" i="12"/>
  <c r="I91" i="12"/>
  <c r="K91" i="12"/>
  <c r="O91" i="12"/>
  <c r="Q91" i="12"/>
  <c r="U91" i="12"/>
  <c r="M92" i="12"/>
  <c r="I92" i="12"/>
  <c r="K92" i="12"/>
  <c r="O92" i="12"/>
  <c r="Q92" i="12"/>
  <c r="U92" i="12"/>
  <c r="I93" i="12"/>
  <c r="K93" i="12"/>
  <c r="O93" i="12"/>
  <c r="Q93" i="12"/>
  <c r="U93" i="12"/>
  <c r="I94" i="12"/>
  <c r="K94" i="12"/>
  <c r="O94" i="12"/>
  <c r="Q94" i="12"/>
  <c r="U94" i="12"/>
  <c r="M95" i="12"/>
  <c r="I95" i="12"/>
  <c r="K95" i="12"/>
  <c r="O95" i="12"/>
  <c r="Q95" i="12"/>
  <c r="U95" i="12"/>
  <c r="M96" i="12"/>
  <c r="I96" i="12"/>
  <c r="K96" i="12"/>
  <c r="O96" i="12"/>
  <c r="Q96" i="12"/>
  <c r="U96" i="12"/>
  <c r="M97" i="12"/>
  <c r="I97" i="12"/>
  <c r="K97" i="12"/>
  <c r="O97" i="12"/>
  <c r="Q97" i="12"/>
  <c r="U97" i="12"/>
  <c r="I98" i="12"/>
  <c r="K98" i="12"/>
  <c r="O98" i="12"/>
  <c r="Q98" i="12"/>
  <c r="U98" i="12"/>
  <c r="I99" i="12"/>
  <c r="K99" i="12"/>
  <c r="O99" i="12"/>
  <c r="Q99" i="12"/>
  <c r="U99" i="12"/>
  <c r="I101" i="12"/>
  <c r="I100" i="12"/>
  <c r="K101" i="12"/>
  <c r="K100" i="12"/>
  <c r="O101" i="12"/>
  <c r="O100" i="12"/>
  <c r="Q101" i="12"/>
  <c r="Q100" i="12"/>
  <c r="U101" i="12"/>
  <c r="U100" i="12"/>
  <c r="I103" i="12"/>
  <c r="K103" i="12"/>
  <c r="O103" i="12"/>
  <c r="Q103" i="12"/>
  <c r="U103" i="12"/>
  <c r="M104" i="12"/>
  <c r="I104" i="12"/>
  <c r="K104" i="12"/>
  <c r="O104" i="12"/>
  <c r="Q104" i="12"/>
  <c r="U104" i="12"/>
  <c r="I105" i="12"/>
  <c r="K105" i="12"/>
  <c r="O105" i="12"/>
  <c r="Q105" i="12"/>
  <c r="U105" i="12"/>
  <c r="M106" i="12"/>
  <c r="I106" i="12"/>
  <c r="K106" i="12"/>
  <c r="O106" i="12"/>
  <c r="Q106" i="12"/>
  <c r="U106" i="12"/>
  <c r="I107" i="12"/>
  <c r="K107" i="12"/>
  <c r="O107" i="12"/>
  <c r="Q107" i="12"/>
  <c r="U107" i="12"/>
  <c r="I108" i="12"/>
  <c r="K108" i="12"/>
  <c r="O108" i="12"/>
  <c r="Q108" i="12"/>
  <c r="U108" i="12"/>
  <c r="I109" i="12"/>
  <c r="K109" i="12"/>
  <c r="M109" i="12"/>
  <c r="O109" i="12"/>
  <c r="Q109" i="12"/>
  <c r="U109" i="12"/>
  <c r="I110" i="12"/>
  <c r="K110" i="12"/>
  <c r="O110" i="12"/>
  <c r="Q110" i="12"/>
  <c r="U110" i="12"/>
  <c r="I111" i="12"/>
  <c r="K111" i="12"/>
  <c r="O111" i="12"/>
  <c r="Q111" i="12"/>
  <c r="U111" i="12"/>
  <c r="M112" i="12"/>
  <c r="I112" i="12"/>
  <c r="K112" i="12"/>
  <c r="O112" i="12"/>
  <c r="Q112" i="12"/>
  <c r="U112" i="12"/>
  <c r="I113" i="12"/>
  <c r="K113" i="12"/>
  <c r="M113" i="12"/>
  <c r="O113" i="12"/>
  <c r="Q113" i="12"/>
  <c r="U113" i="12"/>
  <c r="I114" i="12"/>
  <c r="K114" i="12"/>
  <c r="M114" i="12"/>
  <c r="O114" i="12"/>
  <c r="Q114" i="12"/>
  <c r="U114" i="12"/>
  <c r="I116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O116" i="12"/>
  <c r="Q116" i="12"/>
  <c r="U116" i="12"/>
  <c r="M117" i="12"/>
  <c r="I117" i="12"/>
  <c r="I118" i="12"/>
  <c r="I119" i="12"/>
  <c r="I120" i="12"/>
  <c r="I121" i="12"/>
  <c r="I122" i="12"/>
  <c r="I123" i="12"/>
  <c r="I124" i="12"/>
  <c r="I125" i="12"/>
  <c r="I126" i="12"/>
  <c r="I127" i="12"/>
  <c r="O117" i="12"/>
  <c r="Q117" i="12"/>
  <c r="U117" i="12"/>
  <c r="O118" i="12"/>
  <c r="Q118" i="12"/>
  <c r="U118" i="12"/>
  <c r="O119" i="12"/>
  <c r="Q119" i="12"/>
  <c r="U119" i="12"/>
  <c r="M120" i="12"/>
  <c r="O120" i="12"/>
  <c r="Q120" i="12"/>
  <c r="U120" i="12"/>
  <c r="M121" i="12"/>
  <c r="O121" i="12"/>
  <c r="Q121" i="12"/>
  <c r="U121" i="12"/>
  <c r="O122" i="12"/>
  <c r="Q122" i="12"/>
  <c r="U122" i="12"/>
  <c r="O123" i="12"/>
  <c r="Q123" i="12"/>
  <c r="U123" i="12"/>
  <c r="O124" i="12"/>
  <c r="Q124" i="12"/>
  <c r="U124" i="12"/>
  <c r="M125" i="12"/>
  <c r="O125" i="12"/>
  <c r="Q125" i="12"/>
  <c r="U125" i="12"/>
  <c r="O126" i="12"/>
  <c r="Q126" i="12"/>
  <c r="U126" i="12"/>
  <c r="O127" i="12"/>
  <c r="Q127" i="12"/>
  <c r="U127" i="12"/>
  <c r="I129" i="12"/>
  <c r="K129" i="12"/>
  <c r="O129" i="12"/>
  <c r="Q129" i="12"/>
  <c r="U129" i="12"/>
  <c r="M130" i="12"/>
  <c r="I130" i="12"/>
  <c r="K130" i="12"/>
  <c r="O130" i="12"/>
  <c r="Q130" i="12"/>
  <c r="U130" i="12"/>
  <c r="I131" i="12"/>
  <c r="K131" i="12"/>
  <c r="O131" i="12"/>
  <c r="Q131" i="12"/>
  <c r="U131" i="12"/>
  <c r="I134" i="12"/>
  <c r="K134" i="12"/>
  <c r="O134" i="12"/>
  <c r="Q134" i="12"/>
  <c r="U134" i="12"/>
  <c r="I135" i="12"/>
  <c r="K135" i="12"/>
  <c r="M135" i="12"/>
  <c r="O135" i="12"/>
  <c r="Q135" i="12"/>
  <c r="U135" i="12"/>
  <c r="M136" i="12"/>
  <c r="I136" i="12"/>
  <c r="K136" i="12"/>
  <c r="O136" i="12"/>
  <c r="Q136" i="12"/>
  <c r="U136" i="12"/>
  <c r="I137" i="12"/>
  <c r="K137" i="12"/>
  <c r="O137" i="12"/>
  <c r="Q137" i="12"/>
  <c r="U137" i="12"/>
  <c r="I138" i="12"/>
  <c r="K138" i="12"/>
  <c r="O138" i="12"/>
  <c r="Q138" i="12"/>
  <c r="U138" i="12"/>
  <c r="I139" i="12"/>
  <c r="K139" i="12"/>
  <c r="M139" i="12"/>
  <c r="O139" i="12"/>
  <c r="Q139" i="12"/>
  <c r="U139" i="12"/>
  <c r="I140" i="12"/>
  <c r="K140" i="12"/>
  <c r="M140" i="12"/>
  <c r="O140" i="12"/>
  <c r="Q140" i="12"/>
  <c r="U140" i="12"/>
  <c r="M141" i="12"/>
  <c r="I141" i="12"/>
  <c r="K141" i="12"/>
  <c r="O141" i="12"/>
  <c r="Q141" i="12"/>
  <c r="U141" i="12"/>
  <c r="I142" i="12"/>
  <c r="K142" i="12"/>
  <c r="O142" i="12"/>
  <c r="Q142" i="12"/>
  <c r="U142" i="12"/>
  <c r="I143" i="12"/>
  <c r="K143" i="12"/>
  <c r="O143" i="12"/>
  <c r="Q143" i="12"/>
  <c r="U143" i="12"/>
  <c r="M144" i="12"/>
  <c r="I144" i="12"/>
  <c r="K144" i="12"/>
  <c r="O144" i="12"/>
  <c r="Q144" i="12"/>
  <c r="U144" i="12"/>
  <c r="I145" i="12"/>
  <c r="K145" i="12"/>
  <c r="O145" i="12"/>
  <c r="Q145" i="12"/>
  <c r="U145" i="12"/>
  <c r="M146" i="12"/>
  <c r="I146" i="12"/>
  <c r="K146" i="12"/>
  <c r="O146" i="12"/>
  <c r="Q146" i="12"/>
  <c r="U146" i="12"/>
  <c r="M147" i="12"/>
  <c r="I147" i="12"/>
  <c r="K147" i="12"/>
  <c r="O147" i="12"/>
  <c r="Q147" i="12"/>
  <c r="U147" i="12"/>
  <c r="I149" i="12"/>
  <c r="K149" i="12"/>
  <c r="O149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U149" i="12"/>
  <c r="U150" i="12"/>
  <c r="U151" i="12"/>
  <c r="U152" i="12"/>
  <c r="U153" i="12"/>
  <c r="U154" i="12"/>
  <c r="U155" i="12"/>
  <c r="U156" i="12"/>
  <c r="U157" i="12"/>
  <c r="U158" i="12"/>
  <c r="U159" i="12"/>
  <c r="U160" i="12"/>
  <c r="U161" i="12"/>
  <c r="U162" i="12"/>
  <c r="U163" i="12"/>
  <c r="U164" i="12"/>
  <c r="U165" i="12"/>
  <c r="U166" i="12"/>
  <c r="U167" i="12"/>
  <c r="U168" i="12"/>
  <c r="U169" i="12"/>
  <c r="U170" i="12"/>
  <c r="U171" i="12"/>
  <c r="U172" i="12"/>
  <c r="U173" i="12"/>
  <c r="U174" i="12"/>
  <c r="M150" i="12"/>
  <c r="I150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O150" i="12"/>
  <c r="I151" i="12"/>
  <c r="O151" i="12"/>
  <c r="I152" i="12"/>
  <c r="M152" i="12"/>
  <c r="O152" i="12"/>
  <c r="M153" i="12"/>
  <c r="I153" i="12"/>
  <c r="O153" i="12"/>
  <c r="M154" i="12"/>
  <c r="I154" i="12"/>
  <c r="O154" i="12"/>
  <c r="I155" i="12"/>
  <c r="O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M156" i="12"/>
  <c r="O156" i="12"/>
  <c r="M157" i="12"/>
  <c r="O157" i="12"/>
  <c r="M158" i="12"/>
  <c r="O158" i="12"/>
  <c r="O159" i="12"/>
  <c r="O160" i="12"/>
  <c r="M161" i="12"/>
  <c r="O161" i="12"/>
  <c r="O162" i="12"/>
  <c r="O163" i="12"/>
  <c r="M164" i="12"/>
  <c r="O164" i="12"/>
  <c r="M165" i="12"/>
  <c r="O165" i="12"/>
  <c r="M166" i="12"/>
  <c r="O166" i="12"/>
  <c r="O167" i="12"/>
  <c r="M168" i="12"/>
  <c r="O168" i="12"/>
  <c r="M169" i="12"/>
  <c r="O169" i="12"/>
  <c r="O170" i="12"/>
  <c r="O171" i="12"/>
  <c r="M172" i="12"/>
  <c r="O172" i="12"/>
  <c r="M173" i="12"/>
  <c r="O173" i="12"/>
  <c r="M174" i="12"/>
  <c r="O174" i="12"/>
  <c r="I176" i="12"/>
  <c r="K176" i="12"/>
  <c r="O176" i="12"/>
  <c r="Q176" i="12"/>
  <c r="Q177" i="12"/>
  <c r="Q178" i="12"/>
  <c r="Q179" i="12"/>
  <c r="Q180" i="12"/>
  <c r="U176" i="12"/>
  <c r="I177" i="12"/>
  <c r="K177" i="12"/>
  <c r="O177" i="12"/>
  <c r="U177" i="12"/>
  <c r="I178" i="12"/>
  <c r="I179" i="12"/>
  <c r="I180" i="12"/>
  <c r="K178" i="12"/>
  <c r="K179" i="12"/>
  <c r="K180" i="12"/>
  <c r="O178" i="12"/>
  <c r="U178" i="12"/>
  <c r="O179" i="12"/>
  <c r="U179" i="12"/>
  <c r="O180" i="12"/>
  <c r="U180" i="12"/>
  <c r="I64" i="1"/>
  <c r="M182" i="12"/>
  <c r="M181" i="12"/>
  <c r="I182" i="12"/>
  <c r="I181" i="12"/>
  <c r="K182" i="12"/>
  <c r="K181" i="12"/>
  <c r="O182" i="12"/>
  <c r="O181" i="12"/>
  <c r="Q182" i="12"/>
  <c r="Q181" i="12"/>
  <c r="U182" i="12"/>
  <c r="U181" i="12"/>
  <c r="I184" i="12"/>
  <c r="K184" i="12"/>
  <c r="O184" i="12"/>
  <c r="Q184" i="12"/>
  <c r="U184" i="12"/>
  <c r="M185" i="12"/>
  <c r="I185" i="12"/>
  <c r="K185" i="12"/>
  <c r="O185" i="12"/>
  <c r="Q185" i="12"/>
  <c r="U185" i="12"/>
  <c r="I186" i="12"/>
  <c r="K186" i="12"/>
  <c r="O186" i="12"/>
  <c r="Q186" i="12"/>
  <c r="U186" i="12"/>
  <c r="I187" i="12"/>
  <c r="K187" i="12"/>
  <c r="O187" i="12"/>
  <c r="Q187" i="12"/>
  <c r="U187" i="12"/>
  <c r="I188" i="12"/>
  <c r="K188" i="12"/>
  <c r="M188" i="12"/>
  <c r="O188" i="12"/>
  <c r="Q188" i="12"/>
  <c r="U188" i="12"/>
  <c r="M189" i="12"/>
  <c r="I189" i="12"/>
  <c r="K189" i="12"/>
  <c r="O189" i="12"/>
  <c r="Q189" i="12"/>
  <c r="U189" i="12"/>
  <c r="I190" i="12"/>
  <c r="K190" i="12"/>
  <c r="O190" i="12"/>
  <c r="Q190" i="12"/>
  <c r="U190" i="12"/>
  <c r="I191" i="12"/>
  <c r="K191" i="12"/>
  <c r="O191" i="12"/>
  <c r="Q191" i="12"/>
  <c r="U191" i="12"/>
  <c r="I192" i="12"/>
  <c r="K192" i="12"/>
  <c r="O192" i="12"/>
  <c r="Q192" i="12"/>
  <c r="U192" i="12"/>
  <c r="M193" i="12"/>
  <c r="I193" i="12"/>
  <c r="K193" i="12"/>
  <c r="O193" i="12"/>
  <c r="Q193" i="12"/>
  <c r="U193" i="12"/>
  <c r="I194" i="12"/>
  <c r="K194" i="12"/>
  <c r="O194" i="12"/>
  <c r="Q194" i="12"/>
  <c r="U194" i="12"/>
  <c r="M195" i="12"/>
  <c r="I195" i="12"/>
  <c r="K195" i="12"/>
  <c r="O195" i="12"/>
  <c r="Q195" i="12"/>
  <c r="U195" i="12"/>
  <c r="M196" i="12"/>
  <c r="I196" i="12"/>
  <c r="K196" i="12"/>
  <c r="O196" i="12"/>
  <c r="Q196" i="12"/>
  <c r="U196" i="12"/>
  <c r="M197" i="12"/>
  <c r="I197" i="12"/>
  <c r="K197" i="12"/>
  <c r="O197" i="12"/>
  <c r="Q197" i="12"/>
  <c r="U197" i="12"/>
  <c r="M198" i="12"/>
  <c r="I198" i="12"/>
  <c r="K198" i="12"/>
  <c r="O198" i="12"/>
  <c r="Q198" i="12"/>
  <c r="U198" i="12"/>
  <c r="I199" i="12"/>
  <c r="K199" i="12"/>
  <c r="O199" i="12"/>
  <c r="Q199" i="12"/>
  <c r="U199" i="12"/>
  <c r="I200" i="12"/>
  <c r="K200" i="12"/>
  <c r="O200" i="12"/>
  <c r="Q200" i="12"/>
  <c r="U200" i="12"/>
  <c r="M201" i="12"/>
  <c r="I201" i="12"/>
  <c r="K201" i="12"/>
  <c r="O201" i="12"/>
  <c r="Q201" i="12"/>
  <c r="U201" i="12"/>
  <c r="M202" i="12"/>
  <c r="I202" i="12"/>
  <c r="K202" i="12"/>
  <c r="O202" i="12"/>
  <c r="Q202" i="12"/>
  <c r="U202" i="12"/>
  <c r="U204" i="12"/>
  <c r="U203" i="12"/>
  <c r="I204" i="12"/>
  <c r="I203" i="12"/>
  <c r="K204" i="12"/>
  <c r="K203" i="12"/>
  <c r="O204" i="12"/>
  <c r="O203" i="12"/>
  <c r="Q204" i="12"/>
  <c r="Q203" i="12"/>
  <c r="I206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O206" i="12"/>
  <c r="Q206" i="12"/>
  <c r="U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M207" i="12"/>
  <c r="O207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U207" i="12"/>
  <c r="O208" i="12"/>
  <c r="U208" i="12"/>
  <c r="O209" i="12"/>
  <c r="U209" i="12"/>
  <c r="M210" i="12"/>
  <c r="O210" i="12"/>
  <c r="U210" i="12"/>
  <c r="M211" i="12"/>
  <c r="O211" i="12"/>
  <c r="U211" i="12"/>
  <c r="M212" i="12"/>
  <c r="O212" i="12"/>
  <c r="U212" i="12"/>
  <c r="M213" i="12"/>
  <c r="O213" i="12"/>
  <c r="U213" i="12"/>
  <c r="M214" i="12"/>
  <c r="O214" i="12"/>
  <c r="U214" i="12"/>
  <c r="O215" i="12"/>
  <c r="U215" i="12"/>
  <c r="O216" i="12"/>
  <c r="U216" i="12"/>
  <c r="M217" i="12"/>
  <c r="O217" i="12"/>
  <c r="U217" i="12"/>
  <c r="M218" i="12"/>
  <c r="O218" i="12"/>
  <c r="U218" i="12"/>
  <c r="M219" i="12"/>
  <c r="O219" i="12"/>
  <c r="U219" i="12"/>
  <c r="I221" i="12"/>
  <c r="K221" i="12"/>
  <c r="O221" i="12"/>
  <c r="Q221" i="12"/>
  <c r="U221" i="12"/>
  <c r="I222" i="12"/>
  <c r="K222" i="12"/>
  <c r="O222" i="12"/>
  <c r="Q222" i="12"/>
  <c r="U222" i="12"/>
  <c r="I223" i="12"/>
  <c r="K223" i="12"/>
  <c r="O223" i="12"/>
  <c r="Q223" i="12"/>
  <c r="U223" i="12"/>
  <c r="I224" i="12"/>
  <c r="I225" i="12"/>
  <c r="I226" i="12"/>
  <c r="I227" i="12"/>
  <c r="I228" i="12"/>
  <c r="I229" i="12"/>
  <c r="I230" i="12"/>
  <c r="I231" i="12"/>
  <c r="I232" i="12"/>
  <c r="I236" i="12"/>
  <c r="I238" i="12"/>
  <c r="I239" i="12"/>
  <c r="I241" i="12"/>
  <c r="I243" i="12"/>
  <c r="K224" i="12"/>
  <c r="O224" i="12"/>
  <c r="Q224" i="12"/>
  <c r="U224" i="12"/>
  <c r="K225" i="12"/>
  <c r="O225" i="12"/>
  <c r="Q225" i="12"/>
  <c r="U225" i="12"/>
  <c r="K226" i="12"/>
  <c r="O226" i="12"/>
  <c r="Q226" i="12"/>
  <c r="U226" i="12"/>
  <c r="K227" i="12"/>
  <c r="O227" i="12"/>
  <c r="Q227" i="12"/>
  <c r="U227" i="12"/>
  <c r="K228" i="12"/>
  <c r="O228" i="12"/>
  <c r="Q228" i="12"/>
  <c r="U228" i="12"/>
  <c r="K229" i="12"/>
  <c r="O229" i="12"/>
  <c r="Q229" i="12"/>
  <c r="U229" i="12"/>
  <c r="K230" i="12"/>
  <c r="O230" i="12"/>
  <c r="Q230" i="12"/>
  <c r="U230" i="12"/>
  <c r="K231" i="12"/>
  <c r="O231" i="12"/>
  <c r="Q231" i="12"/>
  <c r="U231" i="12"/>
  <c r="K232" i="12"/>
  <c r="O232" i="12"/>
  <c r="Q232" i="12"/>
  <c r="U232" i="12"/>
  <c r="K236" i="12"/>
  <c r="O236" i="12"/>
  <c r="Q236" i="12"/>
  <c r="U236" i="12"/>
  <c r="K238" i="12"/>
  <c r="O238" i="12"/>
  <c r="Q238" i="12"/>
  <c r="U238" i="12"/>
  <c r="K239" i="12"/>
  <c r="O239" i="12"/>
  <c r="Q239" i="12"/>
  <c r="U239" i="12"/>
  <c r="K241" i="12"/>
  <c r="O241" i="12"/>
  <c r="Q241" i="12"/>
  <c r="U241" i="12"/>
  <c r="K243" i="12"/>
  <c r="O243" i="12"/>
  <c r="Q243" i="12"/>
  <c r="U243" i="12"/>
  <c r="M246" i="12"/>
  <c r="I246" i="12"/>
  <c r="K246" i="12"/>
  <c r="O246" i="12"/>
  <c r="Q246" i="12"/>
  <c r="Q247" i="12"/>
  <c r="Q248" i="12"/>
  <c r="Q249" i="12"/>
  <c r="Q250" i="12"/>
  <c r="Q251" i="12"/>
  <c r="Q252" i="12"/>
  <c r="Q253" i="12"/>
  <c r="U246" i="12"/>
  <c r="M247" i="12"/>
  <c r="I247" i="12"/>
  <c r="I248" i="12"/>
  <c r="I249" i="12"/>
  <c r="I250" i="12"/>
  <c r="I251" i="12"/>
  <c r="I252" i="12"/>
  <c r="I253" i="12"/>
  <c r="K247" i="12"/>
  <c r="K248" i="12"/>
  <c r="K249" i="12"/>
  <c r="K250" i="12"/>
  <c r="K251" i="12"/>
  <c r="K252" i="12"/>
  <c r="K253" i="12"/>
  <c r="O247" i="12"/>
  <c r="U247" i="12"/>
  <c r="O248" i="12"/>
  <c r="U248" i="12"/>
  <c r="O249" i="12"/>
  <c r="U249" i="12"/>
  <c r="M250" i="12"/>
  <c r="O250" i="12"/>
  <c r="U250" i="12"/>
  <c r="M251" i="12"/>
  <c r="O251" i="12"/>
  <c r="U251" i="12"/>
  <c r="M252" i="12"/>
  <c r="O252" i="12"/>
  <c r="U252" i="12"/>
  <c r="O253" i="12"/>
  <c r="U253" i="12"/>
  <c r="I255" i="12"/>
  <c r="K255" i="12"/>
  <c r="O255" i="12"/>
  <c r="Q255" i="12"/>
  <c r="U255" i="12"/>
  <c r="I256" i="12"/>
  <c r="I257" i="12"/>
  <c r="I258" i="12"/>
  <c r="I259" i="12"/>
  <c r="I260" i="12"/>
  <c r="I261" i="12"/>
  <c r="I262" i="12"/>
  <c r="I263" i="12"/>
  <c r="I264" i="12"/>
  <c r="I265" i="12"/>
  <c r="K256" i="12"/>
  <c r="O256" i="12"/>
  <c r="Q256" i="12"/>
  <c r="U256" i="12"/>
  <c r="K257" i="12"/>
  <c r="O257" i="12"/>
  <c r="Q257" i="12"/>
  <c r="U257" i="12"/>
  <c r="K258" i="12"/>
  <c r="O258" i="12"/>
  <c r="Q258" i="12"/>
  <c r="U258" i="12"/>
  <c r="K259" i="12"/>
  <c r="O259" i="12"/>
  <c r="Q259" i="12"/>
  <c r="U259" i="12"/>
  <c r="K260" i="12"/>
  <c r="O260" i="12"/>
  <c r="Q260" i="12"/>
  <c r="U260" i="12"/>
  <c r="K261" i="12"/>
  <c r="O261" i="12"/>
  <c r="Q261" i="12"/>
  <c r="U261" i="12"/>
  <c r="K262" i="12"/>
  <c r="O262" i="12"/>
  <c r="Q262" i="12"/>
  <c r="U262" i="12"/>
  <c r="K263" i="12"/>
  <c r="O263" i="12"/>
  <c r="Q263" i="12"/>
  <c r="U263" i="12"/>
  <c r="K264" i="12"/>
  <c r="O264" i="12"/>
  <c r="Q264" i="12"/>
  <c r="U264" i="12"/>
  <c r="K265" i="12"/>
  <c r="O265" i="12"/>
  <c r="Q265" i="12"/>
  <c r="U265" i="12"/>
  <c r="I270" i="12"/>
  <c r="K270" i="12"/>
  <c r="M270" i="12"/>
  <c r="O270" i="12"/>
  <c r="Q270" i="12"/>
  <c r="U270" i="12"/>
  <c r="I271" i="12"/>
  <c r="K271" i="12"/>
  <c r="O271" i="12"/>
  <c r="Q271" i="12"/>
  <c r="U271" i="12"/>
  <c r="M272" i="12"/>
  <c r="I272" i="12"/>
  <c r="K272" i="12"/>
  <c r="O272" i="12"/>
  <c r="Q272" i="12"/>
  <c r="U272" i="12"/>
  <c r="M273" i="12"/>
  <c r="I273" i="12"/>
  <c r="K273" i="12"/>
  <c r="O273" i="12"/>
  <c r="Q273" i="12"/>
  <c r="U273" i="12"/>
  <c r="I274" i="12"/>
  <c r="K274" i="12"/>
  <c r="O274" i="12"/>
  <c r="Q274" i="12"/>
  <c r="U274" i="12"/>
  <c r="I275" i="12"/>
  <c r="K275" i="12"/>
  <c r="O275" i="12"/>
  <c r="Q275" i="12"/>
  <c r="U275" i="12"/>
  <c r="I276" i="12"/>
  <c r="K276" i="12"/>
  <c r="O276" i="12"/>
  <c r="Q276" i="12"/>
  <c r="U276" i="12"/>
  <c r="I277" i="12"/>
  <c r="K277" i="12"/>
  <c r="O277" i="12"/>
  <c r="Q277" i="12"/>
  <c r="U277" i="12"/>
  <c r="I279" i="12"/>
  <c r="K279" i="12"/>
  <c r="O279" i="12"/>
  <c r="Q279" i="12"/>
  <c r="U279" i="12"/>
  <c r="I280" i="12"/>
  <c r="I281" i="12"/>
  <c r="I282" i="12"/>
  <c r="I283" i="12"/>
  <c r="K280" i="12"/>
  <c r="K281" i="12"/>
  <c r="K282" i="12"/>
  <c r="K283" i="12"/>
  <c r="M280" i="12"/>
  <c r="M279" i="12"/>
  <c r="M281" i="12"/>
  <c r="M282" i="12"/>
  <c r="M283" i="12"/>
  <c r="O280" i="12"/>
  <c r="Q280" i="12"/>
  <c r="Q281" i="12"/>
  <c r="Q282" i="12"/>
  <c r="Q283" i="12"/>
  <c r="U280" i="12"/>
  <c r="O281" i="12"/>
  <c r="O282" i="12"/>
  <c r="O283" i="12"/>
  <c r="U281" i="12"/>
  <c r="U282" i="12"/>
  <c r="U283" i="12"/>
  <c r="I285" i="12"/>
  <c r="K285" i="12"/>
  <c r="O285" i="12"/>
  <c r="Q285" i="12"/>
  <c r="U285" i="12"/>
  <c r="I287" i="12"/>
  <c r="K287" i="12"/>
  <c r="O287" i="12"/>
  <c r="Q287" i="12"/>
  <c r="U287" i="12"/>
  <c r="M288" i="12"/>
  <c r="I288" i="12"/>
  <c r="K288" i="12"/>
  <c r="O288" i="12"/>
  <c r="Q288" i="12"/>
  <c r="U288" i="12"/>
  <c r="M289" i="12"/>
  <c r="I289" i="12"/>
  <c r="K289" i="12"/>
  <c r="O289" i="12"/>
  <c r="Q289" i="12"/>
  <c r="U289" i="12"/>
  <c r="M290" i="12"/>
  <c r="I290" i="12"/>
  <c r="K290" i="12"/>
  <c r="O290" i="12"/>
  <c r="Q290" i="12"/>
  <c r="U290" i="12"/>
  <c r="I292" i="12"/>
  <c r="K292" i="12"/>
  <c r="O292" i="12"/>
  <c r="Q292" i="12"/>
  <c r="U292" i="12"/>
  <c r="I293" i="12"/>
  <c r="K293" i="12"/>
  <c r="M293" i="12"/>
  <c r="O293" i="12"/>
  <c r="Q293" i="12"/>
  <c r="U293" i="12"/>
  <c r="I294" i="12"/>
  <c r="K294" i="12"/>
  <c r="O294" i="12"/>
  <c r="Q294" i="12"/>
  <c r="U294" i="12"/>
  <c r="I295" i="12"/>
  <c r="K295" i="12"/>
  <c r="O295" i="12"/>
  <c r="Q295" i="12"/>
  <c r="U295" i="12"/>
  <c r="I296" i="12"/>
  <c r="K296" i="12"/>
  <c r="O296" i="12"/>
  <c r="Q296" i="12"/>
  <c r="U296" i="12"/>
  <c r="M297" i="12"/>
  <c r="I297" i="12"/>
  <c r="K297" i="12"/>
  <c r="O297" i="12"/>
  <c r="Q297" i="12"/>
  <c r="U297" i="12"/>
  <c r="M299" i="12"/>
  <c r="I299" i="12"/>
  <c r="K299" i="12"/>
  <c r="O299" i="12"/>
  <c r="Q299" i="12"/>
  <c r="U299" i="12"/>
  <c r="I301" i="12"/>
  <c r="K301" i="12"/>
  <c r="O301" i="12"/>
  <c r="Q301" i="12"/>
  <c r="Q300" i="12"/>
  <c r="U301" i="12"/>
  <c r="U300" i="12"/>
  <c r="I308" i="12"/>
  <c r="I309" i="12"/>
  <c r="I310" i="12"/>
  <c r="I311" i="12"/>
  <c r="I312" i="12"/>
  <c r="K308" i="12"/>
  <c r="O308" i="12"/>
  <c r="O309" i="12"/>
  <c r="O310" i="12"/>
  <c r="O311" i="12"/>
  <c r="O312" i="12"/>
  <c r="Q308" i="12"/>
  <c r="U308" i="12"/>
  <c r="M309" i="12"/>
  <c r="K309" i="12"/>
  <c r="Q309" i="12"/>
  <c r="U309" i="12"/>
  <c r="K310" i="12"/>
  <c r="Q310" i="12"/>
  <c r="U310" i="12"/>
  <c r="U311" i="12"/>
  <c r="U312" i="12"/>
  <c r="M311" i="12"/>
  <c r="K311" i="12"/>
  <c r="Q311" i="12"/>
  <c r="M312" i="12"/>
  <c r="K312" i="12"/>
  <c r="Q312" i="12"/>
  <c r="I20" i="1"/>
  <c r="I19" i="1"/>
  <c r="I18" i="1"/>
  <c r="AZ45" i="1"/>
  <c r="G27" i="1"/>
  <c r="J28" i="1"/>
  <c r="J26" i="1"/>
  <c r="G38" i="1"/>
  <c r="F38" i="1"/>
  <c r="H32" i="1"/>
  <c r="J23" i="1"/>
  <c r="J24" i="1"/>
  <c r="J25" i="1"/>
  <c r="J27" i="1"/>
  <c r="E24" i="1"/>
  <c r="E26" i="1"/>
  <c r="Q74" i="12"/>
  <c r="M292" i="12"/>
  <c r="M271" i="12"/>
  <c r="M209" i="12"/>
  <c r="M308" i="12"/>
  <c r="I55" i="1"/>
  <c r="M131" i="12"/>
  <c r="M137" i="12"/>
  <c r="M118" i="12"/>
  <c r="K26" i="12"/>
  <c r="K7" i="12"/>
  <c r="I62" i="1"/>
  <c r="I67" i="1"/>
  <c r="I68" i="1"/>
  <c r="I69" i="1"/>
  <c r="M186" i="12"/>
  <c r="I7" i="12"/>
  <c r="I54" i="1"/>
  <c r="M101" i="12"/>
  <c r="M100" i="12"/>
  <c r="I72" i="1"/>
  <c r="O74" i="12"/>
  <c r="M204" i="12"/>
  <c r="M203" i="12"/>
  <c r="I74" i="1"/>
  <c r="I70" i="1"/>
  <c r="I71" i="1"/>
  <c r="M310" i="12"/>
  <c r="M285" i="12"/>
  <c r="M8" i="12"/>
  <c r="M7" i="12"/>
  <c r="M206" i="12"/>
  <c r="I59" i="1"/>
  <c r="I57" i="1"/>
  <c r="M248" i="12"/>
  <c r="M295" i="12"/>
  <c r="I75" i="1"/>
  <c r="I52" i="1"/>
  <c r="G7" i="22"/>
  <c r="G51" i="22"/>
  <c r="J87" i="15"/>
  <c r="J252" i="15"/>
  <c r="J63" i="15"/>
  <c r="J141" i="15"/>
  <c r="J62" i="15"/>
  <c r="J38" i="17"/>
  <c r="I82" i="1"/>
  <c r="G8" i="13"/>
  <c r="I78" i="1"/>
  <c r="J29" i="16"/>
  <c r="M129" i="12"/>
  <c r="M128" i="12"/>
  <c r="O10" i="12"/>
  <c r="I10" i="12"/>
  <c r="O7" i="12"/>
  <c r="J64" i="15"/>
  <c r="U7" i="12"/>
  <c r="O26" i="12"/>
  <c r="O69" i="12"/>
  <c r="M54" i="12"/>
  <c r="O278" i="12"/>
  <c r="Q26" i="12"/>
  <c r="O220" i="12"/>
  <c r="G321" i="12"/>
  <c r="O83" i="12"/>
  <c r="K245" i="12"/>
  <c r="O148" i="12"/>
  <c r="I16" i="1"/>
  <c r="U69" i="12"/>
  <c r="I26" i="12"/>
  <c r="Q69" i="12"/>
  <c r="M205" i="12"/>
  <c r="I175" i="12"/>
  <c r="U115" i="12"/>
  <c r="U102" i="12"/>
  <c r="Q102" i="12"/>
  <c r="K102" i="12"/>
  <c r="K300" i="12"/>
  <c r="I300" i="12"/>
  <c r="Q220" i="12"/>
  <c r="U10" i="12"/>
  <c r="O291" i="12"/>
  <c r="Q269" i="12"/>
  <c r="I205" i="12"/>
  <c r="M284" i="12"/>
  <c r="K307" i="12"/>
  <c r="Q205" i="12"/>
  <c r="K175" i="12"/>
  <c r="O175" i="12"/>
  <c r="O307" i="12"/>
  <c r="I307" i="12"/>
  <c r="I284" i="12"/>
  <c r="I269" i="12"/>
  <c r="K254" i="12"/>
  <c r="I74" i="12"/>
  <c r="U278" i="12"/>
  <c r="K115" i="12"/>
  <c r="I102" i="12"/>
  <c r="U74" i="12"/>
  <c r="K54" i="12"/>
  <c r="Q10" i="12"/>
  <c r="K10" i="12"/>
  <c r="I291" i="12"/>
  <c r="U291" i="12"/>
  <c r="K291" i="12"/>
  <c r="Q278" i="12"/>
  <c r="K205" i="12"/>
  <c r="Q175" i="12"/>
  <c r="U128" i="12"/>
  <c r="I115" i="12"/>
  <c r="O115" i="12"/>
  <c r="U26" i="12"/>
  <c r="M175" i="12"/>
  <c r="O300" i="12"/>
  <c r="I220" i="12"/>
  <c r="U205" i="12"/>
  <c r="O205" i="12"/>
  <c r="K128" i="12"/>
  <c r="O128" i="12"/>
  <c r="Q128" i="12"/>
  <c r="M102" i="12"/>
  <c r="M307" i="12"/>
  <c r="U307" i="12"/>
  <c r="Q284" i="12"/>
  <c r="K278" i="12"/>
  <c r="M245" i="12"/>
  <c r="Q148" i="12"/>
  <c r="Q307" i="12"/>
  <c r="O284" i="12"/>
  <c r="I278" i="12"/>
  <c r="K269" i="12"/>
  <c r="M269" i="12"/>
  <c r="O269" i="12"/>
  <c r="U254" i="12"/>
  <c r="I254" i="12"/>
  <c r="O254" i="12"/>
  <c r="I245" i="12"/>
  <c r="U175" i="12"/>
  <c r="I69" i="12"/>
  <c r="Q54" i="12"/>
  <c r="U269" i="12"/>
  <c r="O245" i="12"/>
  <c r="O183" i="12"/>
  <c r="U183" i="12"/>
  <c r="K148" i="12"/>
  <c r="I83" i="12"/>
  <c r="Q83" i="12"/>
  <c r="U83" i="12"/>
  <c r="K83" i="12"/>
  <c r="M10" i="12"/>
  <c r="Q183" i="12"/>
  <c r="G41" i="1"/>
  <c r="M291" i="12"/>
  <c r="M278" i="12"/>
  <c r="M69" i="12"/>
  <c r="M300" i="12"/>
  <c r="I183" i="12"/>
  <c r="K183" i="12"/>
  <c r="I128" i="12"/>
  <c r="Q115" i="12"/>
  <c r="M220" i="12"/>
  <c r="M254" i="12"/>
  <c r="K74" i="12"/>
  <c r="M74" i="12"/>
  <c r="Q291" i="12"/>
  <c r="U284" i="12"/>
  <c r="I54" i="12"/>
  <c r="M183" i="12"/>
  <c r="K284" i="12"/>
  <c r="U220" i="12"/>
  <c r="K220" i="12"/>
  <c r="I148" i="12"/>
  <c r="K69" i="12"/>
  <c r="O54" i="12"/>
  <c r="M83" i="12"/>
  <c r="M115" i="12"/>
  <c r="M148" i="12"/>
  <c r="U54" i="12"/>
  <c r="M26" i="12"/>
  <c r="U245" i="12"/>
  <c r="Q254" i="12"/>
  <c r="Q245" i="12"/>
  <c r="U148" i="12"/>
  <c r="O102" i="12"/>
  <c r="H40" i="1"/>
  <c r="I40" i="1"/>
  <c r="G39" i="1"/>
  <c r="G42" i="1"/>
  <c r="G25" i="1"/>
  <c r="G26" i="1"/>
  <c r="F39" i="1"/>
  <c r="F41" i="1"/>
  <c r="J86" i="15"/>
  <c r="I80" i="1"/>
  <c r="I81" i="1"/>
  <c r="I87" i="1"/>
  <c r="I17" i="1"/>
  <c r="I21" i="1"/>
  <c r="J38" i="16"/>
  <c r="H41" i="1"/>
  <c r="I41" i="1"/>
  <c r="F42" i="1"/>
  <c r="H39" i="1"/>
  <c r="H42" i="1"/>
  <c r="J61" i="15"/>
  <c r="J60" i="15"/>
  <c r="J29" i="15"/>
  <c r="J38" i="15"/>
  <c r="G23" i="1"/>
  <c r="G28" i="1"/>
  <c r="I39" i="1"/>
  <c r="I42" i="1"/>
  <c r="J40" i="1"/>
  <c r="J39" i="1"/>
  <c r="J42" i="1"/>
  <c r="J41" i="1"/>
  <c r="G24" i="1"/>
  <c r="G29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<sst xmlns="http://schemas.openxmlformats.org/spreadsheetml/2006/main" count="8553" uniqueCount="2510">
  <si>
    <t>#RTSROZP#</t>
  </si>
  <si>
    <t>Položkový rozpočet stavby- soupis stavebních prací, dodávek a služeb s výkazem výměr</t>
  </si>
  <si>
    <t>Stavba:</t>
  </si>
  <si>
    <t>8</t>
  </si>
  <si>
    <t>MLÉKÁRNA OLEŠNICE</t>
  </si>
  <si>
    <t>Objekt:</t>
  </si>
  <si>
    <t>2</t>
  </si>
  <si>
    <t>PŘÍSTAVBA SÝRÁRNY</t>
  </si>
  <si>
    <t>Rozpočet:</t>
  </si>
  <si>
    <t>Stavební část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</si>
  <si>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</si>
  <si>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</si>
  <si>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</si>
  <si>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</si>
  <si>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</si>
  <si>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</si>
  <si>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</si>
  <si>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</si>
  <si>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</si>
  <si>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</si>
  <si>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</si>
  <si>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</si>
  <si>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</si>
  <si>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</si>
  <si>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</si>
  <si>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</si>
  <si>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</si>
  <si>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</si>
  <si>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</si>
  <si>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</si>
  <si>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</si>
  <si>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</si>
  <si>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</si>
  <si>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</si>
  <si>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</si>
  <si>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</si>
  <si>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</si>
  <si>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</si>
  <si>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</si>
  <si>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</si>
  <si>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</si>
  <si>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</si>
  <si>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</si>
  <si>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</si>
  <si>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</si>
  <si>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</si>
  <si>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</si>
  <si>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Popis rozpočtu: 2 - Stavební část</t>
  </si>
  <si>
    <t>Rozpočet neřeší výtah!</t>
  </si>
  <si>
    <t>Rekapitulace dílů</t>
  </si>
  <si>
    <t>Typ dílu</t>
  </si>
  <si>
    <t>02</t>
  </si>
  <si>
    <t>1</t>
  </si>
  <si>
    <t>Zemní práce</t>
  </si>
  <si>
    <t>Základy a zvláštní zakládání</t>
  </si>
  <si>
    <t>3</t>
  </si>
  <si>
    <t>Svislé a kompletní konstrukce</t>
  </si>
  <si>
    <t>34</t>
  </si>
  <si>
    <t>Stěny a příčky</t>
  </si>
  <si>
    <t>38</t>
  </si>
  <si>
    <t>Kompletní konstrukce</t>
  </si>
  <si>
    <t>4</t>
  </si>
  <si>
    <t>Vodorovné konstrukce</t>
  </si>
  <si>
    <t>43</t>
  </si>
  <si>
    <t>Schodiště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</si>
  <si>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</si>
  <si>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</si>
  <si>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</si>
  <si>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</si>
  <si>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</si>
  <si>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</si>
  <si>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</si>
  <si>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</si>
  <si>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</si>
  <si>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</si>
  <si>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</si>
  <si>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</si>
  <si>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</si>
  <si>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</si>
  <si>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</si>
  <si>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</si>
  <si>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</si>
  <si>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</si>
  <si>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</si>
  <si>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</si>
  <si>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764</t>
  </si>
  <si>
    <t>Konstrukce klempířské</t>
  </si>
  <si>
    <t>767</t>
  </si>
  <si>
    <t>Konstrukce zámečnické</t>
  </si>
  <si>
    <t>771</t>
  </si>
  <si>
    <t>Podlahy z dlaždic a obklady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</si>
  <si>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</si>
  <si>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</si>
  <si>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</si>
  <si>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</si>
  <si>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</si>
  <si>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</si>
  <si>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</si>
  <si>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</si>
  <si>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D96</t>
  </si>
  <si>
    <t>Přesuny suti a vybouraných hmot</t>
  </si>
  <si>
    <t>PSU</t>
  </si>
  <si>
    <t>Přístavba okolí</t>
  </si>
  <si>
    <t>721</t>
  </si>
  <si>
    <t>Zdravotechnika vnitřní kanalizace</t>
  </si>
  <si>
    <t>722</t>
  </si>
  <si>
    <t>Zdravotechnika vnitřní vodoinstalace</t>
  </si>
  <si>
    <t>M21</t>
  </si>
  <si>
    <t>Silnoproudá elektroinstalace</t>
  </si>
  <si>
    <t>MONT</t>
  </si>
  <si>
    <t>IO</t>
  </si>
  <si>
    <t>Venkovní dešťová kanalizace+retenční nádrž</t>
  </si>
  <si>
    <t>Venkovní splašková kanalizace</t>
  </si>
  <si>
    <t>Komunikace a zpevněná plocha</t>
  </si>
  <si>
    <t>Plynoinstalace</t>
  </si>
  <si>
    <t>Vytápění a kotelna</t>
  </si>
  <si>
    <t>VRN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</si>
  <si>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</si>
  <si>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</si>
  <si>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</si>
  <si>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</si>
  <si>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</si>
  <si>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</si>
  <si>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</si>
  <si>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</si>
  <si>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</si>
  <si>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</si>
  <si>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</si>
  <si>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</si>
  <si>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</si>
  <si>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</si>
  <si>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</si>
  <si>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</si>
  <si>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</si>
  <si>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</si>
  <si>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</si>
  <si>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</si>
  <si>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</si>
  <si>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</si>
  <si>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</si>
  <si>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</si>
  <si>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</si>
  <si>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</si>
  <si>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</si>
  <si>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</si>
  <si>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</si>
  <si>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Díl:</t>
  </si>
  <si>
    <t>DIL</t>
  </si>
  <si>
    <t>020001</t>
  </si>
  <si>
    <t>Protiprašné opatření - příčka SDK, fólie, dle potřeby</t>
  </si>
  <si>
    <t>m2</t>
  </si>
  <si>
    <t>Vlastní</t>
  </si>
  <si>
    <t>POL1_1</t>
  </si>
  <si>
    <t>900      RT2</t>
  </si>
  <si>
    <t>HZS - stavební a přípravné práce, Práce v tarifní třídě 5</t>
  </si>
  <si>
    <t>h</t>
  </si>
  <si>
    <t>Prav.M</t>
  </si>
  <si>
    <t>RTS 18/ I</t>
  </si>
  <si>
    <t>POL10_8</t>
  </si>
  <si>
    <t>131201113R00</t>
  </si>
  <si>
    <t>Hloubení nezapaž. jam hor.3 do 10000 m3, STROJNĚ</t>
  </si>
  <si>
    <t>m3</t>
  </si>
  <si>
    <t>800-1</t>
  </si>
  <si>
    <t>POL1_</t>
  </si>
  <si>
    <t>131201119R00</t>
  </si>
  <si>
    <t>Příplatek za lepivost - hloubení nezap.jam v hor.3</t>
  </si>
  <si>
    <t>132201212R00</t>
  </si>
  <si>
    <t>Hloubení rýh š.do 200 cm hor.3 do 1000m3,STROJNĚ</t>
  </si>
  <si>
    <t>RTS 17/ I</t>
  </si>
  <si>
    <t>132201219R00</t>
  </si>
  <si>
    <t>Příplatek za lepivost - hloubení rýh 200cm v hor.3</t>
  </si>
  <si>
    <t>139601102R00</t>
  </si>
  <si>
    <t>Ruční výkop jam, rýh a šachet v hornině tř. 3</t>
  </si>
  <si>
    <t>162201102R00</t>
  </si>
  <si>
    <t>Vodorovné přemístění výkopku z hor.1-4 do 50 m</t>
  </si>
  <si>
    <t>162701105R00</t>
  </si>
  <si>
    <t>Vodorovné přemístění výkopku z hor.1-4 do 10000 m</t>
  </si>
  <si>
    <t>162701109R00</t>
  </si>
  <si>
    <t>Příplatek k vod. přemístění hor.1-4 za další 1 km</t>
  </si>
  <si>
    <t>162201203R00</t>
  </si>
  <si>
    <t>Vodorovné přemíst.výkopku, kolečko hor.1-4, do 10m</t>
  </si>
  <si>
    <t>167101102R00</t>
  </si>
  <si>
    <t>Nakládání výkopku z hor.1-4 v množství nad 100 m3</t>
  </si>
  <si>
    <t>171201101R00</t>
  </si>
  <si>
    <t>Uložení sypaniny do násypů nezhutněných</t>
  </si>
  <si>
    <t>175101201R00</t>
  </si>
  <si>
    <t>Obsyp objektu bez prohození sypaniny</t>
  </si>
  <si>
    <t>199000007R00</t>
  </si>
  <si>
    <t>Uložení zeminy na skládku, vč. poplatku za skládku - hor. 3</t>
  </si>
  <si>
    <t>215901101RT5</t>
  </si>
  <si>
    <t>Zhutnění podloží z hornin nesoudržných do 92% PS, vibrační deskou</t>
  </si>
  <si>
    <t>175101295R00</t>
  </si>
  <si>
    <t>Obsyp objektu vymývaným kamenivem</t>
  </si>
  <si>
    <t>212755115R00</t>
  </si>
  <si>
    <t>Trativody z drenážních trubek DN 12 cm bez lože</t>
  </si>
  <si>
    <t>m</t>
  </si>
  <si>
    <t>800-2</t>
  </si>
  <si>
    <t>RTS 17/ II</t>
  </si>
  <si>
    <t>224383112R00</t>
  </si>
  <si>
    <t>Zřízení pilot,vytaž.pažnic, z ŽB do 10 m, do D 1250mm</t>
  </si>
  <si>
    <t>229942113R00</t>
  </si>
  <si>
    <t>Trubkové mikropiloty z oc.11 523, hladké D 115 mm</t>
  </si>
  <si>
    <t>229946123R00</t>
  </si>
  <si>
    <t>Hlavy mikropilot tlakových/tahových D do 115 mm</t>
  </si>
  <si>
    <t>kus</t>
  </si>
  <si>
    <t>271531113R00</t>
  </si>
  <si>
    <t>Polštář základu z kameniva hr. drceného 16-32 mm</t>
  </si>
  <si>
    <t>273321311R00</t>
  </si>
  <si>
    <t>Železobeton základových desek C 16/20</t>
  </si>
  <si>
    <t>801-1</t>
  </si>
  <si>
    <t>273321321R00</t>
  </si>
  <si>
    <t>Železobeton základových desek C 20/25</t>
  </si>
  <si>
    <t>273351215R00</t>
  </si>
  <si>
    <t>Bednění stěn základových desek - zřízení</t>
  </si>
  <si>
    <t>273351216R00</t>
  </si>
  <si>
    <t>Bednění stěn základových desek - odstranění</t>
  </si>
  <si>
    <t>273361821R00</t>
  </si>
  <si>
    <t>Výztuž základových desek z beton. oceli 10505 (R)</t>
  </si>
  <si>
    <t>t</t>
  </si>
  <si>
    <t>273361921RT4</t>
  </si>
  <si>
    <t>Výztuž základových desek ze svařovaných sítí, průměr drátu  6,0, oka 100/100 mm KH30</t>
  </si>
  <si>
    <t>273361921RT8</t>
  </si>
  <si>
    <t>Výztuž základových desek ze svařovaných sítí, průměr drátu  8,0, oka 100/100 mm KY81</t>
  </si>
  <si>
    <t>274313611R00</t>
  </si>
  <si>
    <t>Beton základových pasů prostý C 16/20</t>
  </si>
  <si>
    <t>274321411R00</t>
  </si>
  <si>
    <t>Železobeton základových pasů C 25/30</t>
  </si>
  <si>
    <t>274351215R00</t>
  </si>
  <si>
    <t>Bednění stěn základových pasů - zřízení</t>
  </si>
  <si>
    <t>274351216R00</t>
  </si>
  <si>
    <t>Bednění stěn základových pasů - odstranění</t>
  </si>
  <si>
    <t>274361821R00</t>
  </si>
  <si>
    <t>Výztuž základ. pasů z betonářské oceli 10505 (R)</t>
  </si>
  <si>
    <t>275321411R00</t>
  </si>
  <si>
    <t>Železobeton základových patek C 25/30</t>
  </si>
  <si>
    <t>275351215R00</t>
  </si>
  <si>
    <t>Bednění stěn základových patek - zřízení</t>
  </si>
  <si>
    <t>275351216R00</t>
  </si>
  <si>
    <t>Bednění stěn základových patek - odstranění</t>
  </si>
  <si>
    <t>275361821R00</t>
  </si>
  <si>
    <t>Výztuž základ. patek z betonářské oceli 10 505 (R)</t>
  </si>
  <si>
    <t>279321411R00</t>
  </si>
  <si>
    <t>Železobeton základových zdí C 25/30</t>
  </si>
  <si>
    <t>279351101R00</t>
  </si>
  <si>
    <t>Bednění stěn základových zdí, jednostranné-zřízení</t>
  </si>
  <si>
    <t>279351102R00</t>
  </si>
  <si>
    <t>Bednění stěn základových zdí, jednostranné-odstran</t>
  </si>
  <si>
    <t>279361821R00</t>
  </si>
  <si>
    <t>Výztuž základových zdí z betonář. oceli 10 505 (R)</t>
  </si>
  <si>
    <t>289970111R00</t>
  </si>
  <si>
    <t>Vrstva geotextilie Geofiltex 300g/m2</t>
  </si>
  <si>
    <t>28611224.AR</t>
  </si>
  <si>
    <t>Trubka PVC drenážní flexibilní d 125 mm</t>
  </si>
  <si>
    <t>SPCM</t>
  </si>
  <si>
    <t>POL3_0</t>
  </si>
  <si>
    <t>311238254R00</t>
  </si>
  <si>
    <t>Zdivo z keramických bloků tl. 44 Profi  P15,  tl. 440 mm</t>
  </si>
  <si>
    <t>311231116R00</t>
  </si>
  <si>
    <t>Dozdívky cihelné z keramických bloků různých tl., CP, vč. překladů</t>
  </si>
  <si>
    <t>311321411R00</t>
  </si>
  <si>
    <t>Železobeton nadzákladových zdí C 25/30</t>
  </si>
  <si>
    <t>311351101R00</t>
  </si>
  <si>
    <t>Bednění nadzákladových zdí jednostranné - zřízení</t>
  </si>
  <si>
    <t>311351102R00</t>
  </si>
  <si>
    <t>Bednění nadzákladových zdí jednostranné-odstranění</t>
  </si>
  <si>
    <t>311361821R00</t>
  </si>
  <si>
    <t>Výztuž nadzáklad. zdí z betonářské oceli 10505 (R)</t>
  </si>
  <si>
    <t>330321410R00</t>
  </si>
  <si>
    <t>Beton sloupů a pilířů železový C 25/30</t>
  </si>
  <si>
    <t>331351101R00</t>
  </si>
  <si>
    <t>Bednění sloupů čtyřúhelníkového průřezu - zřízení</t>
  </si>
  <si>
    <t>331351102R00</t>
  </si>
  <si>
    <t>Bednění sloupů čtyřúhelníkového průřezu-odstranění</t>
  </si>
  <si>
    <t>331361721R00</t>
  </si>
  <si>
    <t>Výztuž sloupů hranatých z oceli</t>
  </si>
  <si>
    <t>346244351RT2</t>
  </si>
  <si>
    <t>Obezdívka WC a van do tl. 6,5 cm, s použitím suché maltové směsi</t>
  </si>
  <si>
    <t>346271112R00</t>
  </si>
  <si>
    <t>Přizdívky izolační z cihel betonových 140 mm</t>
  </si>
  <si>
    <t>346275113R00</t>
  </si>
  <si>
    <t>Přizdívky tl. 100 mm</t>
  </si>
  <si>
    <t>300001</t>
  </si>
  <si>
    <t>Příplatek za šikmý parapet</t>
  </si>
  <si>
    <t>342248140R00</t>
  </si>
  <si>
    <t>Příčky z keramických bloků tl. 8 Profi na DBM, tl. 80 mm</t>
  </si>
  <si>
    <t>342248144R00</t>
  </si>
  <si>
    <t>Příčky z keramických bloků tl. 14 Profi na DBM, tl. 140 mm</t>
  </si>
  <si>
    <t>342668111R00</t>
  </si>
  <si>
    <t>Těsnění styku příčky se stáv. konstrukcí</t>
  </si>
  <si>
    <t>801-4</t>
  </si>
  <si>
    <t>342948111R00</t>
  </si>
  <si>
    <t>Ukotvení příček k cihel.konstr. kotvami na hmožd.</t>
  </si>
  <si>
    <t>380001</t>
  </si>
  <si>
    <t>MTŽ+DOD výtahu dle PD, vč. kotvení</t>
  </si>
  <si>
    <t>63A</t>
  </si>
  <si>
    <t>MTŽ+DOD zádržný systém střechy, dle PD, vč. kotvení</t>
  </si>
  <si>
    <t>380002</t>
  </si>
  <si>
    <t>Povedení odvětrávacích komínku střechy DN 150mm, dle řešení v PD, vč. dodávky</t>
  </si>
  <si>
    <t>380003</t>
  </si>
  <si>
    <t>Provedení tyčových kotev pro pažení stavební jámy, dodávka materiálu, doprava, aj.,  dle specifikace v PD</t>
  </si>
  <si>
    <t>380004</t>
  </si>
  <si>
    <t>Reklamní označení objektu - dle PD</t>
  </si>
  <si>
    <t>380005</t>
  </si>
  <si>
    <t>Provedení vrtů pro čerpání spodní vody během výstavby, čerpadla a výzbroj - včetně čerpání</t>
  </si>
  <si>
    <t>115104111R00</t>
  </si>
  <si>
    <t>Čerpání vody ze stavební jámy  H do 20 m, při dl. do 200 m 500l/min</t>
  </si>
  <si>
    <t>hod</t>
  </si>
  <si>
    <t>380006</t>
  </si>
  <si>
    <t>Provedení pažení stavební jámy, dodávka materiálu, stavební přípomoce, nadzemní část,  dle specifikace v PD</t>
  </si>
  <si>
    <t>380007</t>
  </si>
  <si>
    <t>Provedení pažení stavební jámy, dodávka materiálu, stavební přípomoce, podzemní část,  dle specifikace v PD</t>
  </si>
  <si>
    <t>411321414R00</t>
  </si>
  <si>
    <t>Stropy deskové ze železobetonu C 25/30</t>
  </si>
  <si>
    <t>411351101R00</t>
  </si>
  <si>
    <t>Bednění stropů deskových, bednění vlastní -zřízení</t>
  </si>
  <si>
    <t>411351102R00</t>
  </si>
  <si>
    <t>Bednění stropů deskových, vlastní - odstranění</t>
  </si>
  <si>
    <t>411354173R00</t>
  </si>
  <si>
    <t>Podpěrná konstr. stropů do 12 kPa - zřízení</t>
  </si>
  <si>
    <t>411361821R00</t>
  </si>
  <si>
    <t>Výztuž stropů z betonářské oceli 10505(R)</t>
  </si>
  <si>
    <t>413321414R00</t>
  </si>
  <si>
    <t>Nosníky z betonu železového C 25/30</t>
  </si>
  <si>
    <t>413351107R00</t>
  </si>
  <si>
    <t>Bednění nosníků - zřízení</t>
  </si>
  <si>
    <t>413351108R00</t>
  </si>
  <si>
    <t>Bednění nosníků - odstranění</t>
  </si>
  <si>
    <t>413351213R00</t>
  </si>
  <si>
    <t>Podpěrná konstr.nosníků do 4 m,do 10 kPa - zřízení</t>
  </si>
  <si>
    <t>413351214R00</t>
  </si>
  <si>
    <t>Podpěrná konstr.nosníků do 4 m,10 kPa - odstranění</t>
  </si>
  <si>
    <t>413361821R00</t>
  </si>
  <si>
    <t>Výztuž nosníků z betonářské oceli 10505(R)</t>
  </si>
  <si>
    <t>417321414R00</t>
  </si>
  <si>
    <t>Ztužující pásy a věnce z betonu železového C 25/30</t>
  </si>
  <si>
    <t>417351115R00</t>
  </si>
  <si>
    <t>Bednění ztužujících pásů a věnců - zřízení</t>
  </si>
  <si>
    <t>417351116R00</t>
  </si>
  <si>
    <t>Bednění ztužujících pásů a věnců - odstranění</t>
  </si>
  <si>
    <t>417361821R00</t>
  </si>
  <si>
    <t>Výztuž ztužujících pásů a věnců z oceli 10505(R)</t>
  </si>
  <si>
    <t>AP-HSV</t>
  </si>
  <si>
    <t>POL2_</t>
  </si>
  <si>
    <t>430320040RAB</t>
  </si>
  <si>
    <t>Schodišťová konstrukce ŽB beton C 25/30, bednění, výztuž 120 kg/m3</t>
  </si>
  <si>
    <t>601023193R00</t>
  </si>
  <si>
    <t>Penetrace hloubková</t>
  </si>
  <si>
    <t>602012142RT1</t>
  </si>
  <si>
    <t>Štuk vnitřní i vnější ručn, tloušťka vrstvy 2 mm</t>
  </si>
  <si>
    <t>610991111R00</t>
  </si>
  <si>
    <t>Zakrývání výplní vnitřních otvorů</t>
  </si>
  <si>
    <t>611425133R00</t>
  </si>
  <si>
    <t>Omítka vnitřní schodišťových konstr., MVC, štuková</t>
  </si>
  <si>
    <t>611421331R00</t>
  </si>
  <si>
    <t>Oprava váp.omítek stropů do 30% plochy - štukových</t>
  </si>
  <si>
    <t>611451133R00</t>
  </si>
  <si>
    <t>Omítka vnitřní stropů rovných, MC, štuková</t>
  </si>
  <si>
    <t>611471453R00</t>
  </si>
  <si>
    <t>Úprava konstrukcí betonových stěrkováním s vyhlazením</t>
  </si>
  <si>
    <t>612421615R00</t>
  </si>
  <si>
    <t>Omítka vnitřní zdiva, MVC, hrubá zatřená</t>
  </si>
  <si>
    <t>612421637R00</t>
  </si>
  <si>
    <t>Omítka vnitřní zdiva, MVC, štuková</t>
  </si>
  <si>
    <t>612421331R00</t>
  </si>
  <si>
    <t>Oprava vápen.omítek stěn do 30 % pl. - štukových</t>
  </si>
  <si>
    <t>612481211RT2</t>
  </si>
  <si>
    <t>Montáž výztužné sítě (perlinky) do stěrky-stěny, včetně výztužné sítě a stěrkového tmelu</t>
  </si>
  <si>
    <t>612403388R00</t>
  </si>
  <si>
    <t>Hrubá výplň rýh ve stěnách do 15x15cm maltou z SMS</t>
  </si>
  <si>
    <t>601011191R00</t>
  </si>
  <si>
    <t>Podkladní nátěr pod tenkovrstvé omítky</t>
  </si>
  <si>
    <t>601011195R00</t>
  </si>
  <si>
    <t>Kontaktní nátěr pod soklové omítky</t>
  </si>
  <si>
    <t>602011188RS6</t>
  </si>
  <si>
    <t>Omítka stěn tenkovrstvá silikonová barevná, zrnitost 1,5 mm</t>
  </si>
  <si>
    <t>602011189R00</t>
  </si>
  <si>
    <t xml:space="preserve">Omítka stěn soklová </t>
  </si>
  <si>
    <t>620991121R00</t>
  </si>
  <si>
    <t>Zakrývání výplní vnějších otvorů z lešení</t>
  </si>
  <si>
    <t>622311522RV1</t>
  </si>
  <si>
    <t>Zateplovací systém, sokl, XPS tl. 100 mm, zakončený stěrkou s výztužnou tkaninou</t>
  </si>
  <si>
    <t>622311135RT3</t>
  </si>
  <si>
    <t>Zateplovací systém, fasáda, EPS F tl.160 mm, s omítkou Silikon, lepidlo</t>
  </si>
  <si>
    <t>622401941R00</t>
  </si>
  <si>
    <t>Příplatek za kropení podkladu omítky vnější stěn</t>
  </si>
  <si>
    <t>622402151R00</t>
  </si>
  <si>
    <t>Podhoz u tvárnic zdí vnějších z malty MVC</t>
  </si>
  <si>
    <t>622421121R00</t>
  </si>
  <si>
    <t>Omítka vnější stěn, MVC, hrubá zatřená</t>
  </si>
  <si>
    <t>622481211RT2</t>
  </si>
  <si>
    <t>POL3_</t>
  </si>
  <si>
    <t>620001</t>
  </si>
  <si>
    <t>Provedení opravy a doplnění vnější omítky po demolicích a stavebních prací</t>
  </si>
  <si>
    <t>631312711R00</t>
  </si>
  <si>
    <t>Mazanina betonová tl. 5 - 8 cm C 25/30</t>
  </si>
  <si>
    <t>631313611R00</t>
  </si>
  <si>
    <t>Mazanina betonová tl. 8 - 12 cm C 16/20</t>
  </si>
  <si>
    <t>Mazanina betonová tl. 8 - 12 cm C 16/20 přístavba</t>
  </si>
  <si>
    <t>631315711R00</t>
  </si>
  <si>
    <t>Mazanina betonová tl. 12 - 24 cm C 25/30</t>
  </si>
  <si>
    <t>631319171R00</t>
  </si>
  <si>
    <t>Příplatek za stržení povrchu mazaniny tl. 8 cm</t>
  </si>
  <si>
    <t>631319173R00</t>
  </si>
  <si>
    <t>Příplatek za stržení povrchu mazaniny tl. 12 cm</t>
  </si>
  <si>
    <t>631319175R00</t>
  </si>
  <si>
    <t>Příplatek za stržení povrchu mazaniny tl. 24 cm</t>
  </si>
  <si>
    <t>631319185R00</t>
  </si>
  <si>
    <t>Příplatek za sklon mazaniny tl.12 - 24 cm</t>
  </si>
  <si>
    <t>631315711RT7</t>
  </si>
  <si>
    <t>Mazanina betonová tl. 12 - 24 cm C 25/30, s rozptýlenou výztuží 20 kg/m3, Floorcrete P</t>
  </si>
  <si>
    <t>631351101R00</t>
  </si>
  <si>
    <t>Bednění stěn, rýh a otvorů v podlahách - zřízení</t>
  </si>
  <si>
    <t>631351102R00</t>
  </si>
  <si>
    <t>Bednění stěn, rýh a otvorů v podlahách - odstranění</t>
  </si>
  <si>
    <t>631361921RT8</t>
  </si>
  <si>
    <t>Výztuž mazanin svařovanou sítí, průměr drátu  8,0, oka 100/100 mm KY81</t>
  </si>
  <si>
    <t>631571004R00</t>
  </si>
  <si>
    <t>Násyp ze štěrkopísku 16 - 32, tř. I</t>
  </si>
  <si>
    <t>632415130RT2</t>
  </si>
  <si>
    <t>Potěr samonivelační ručně do tl. 30 mm, vyrovnávací</t>
  </si>
  <si>
    <t>631312141R00</t>
  </si>
  <si>
    <t>Doplnění rýh betonem v dosavadních mazaninách, celá skladba</t>
  </si>
  <si>
    <t>631313610T04</t>
  </si>
  <si>
    <t>Nášlapná vrstva k podlaze drátkobeton, vsyp s metal. plnivem, vytvrzující a ošet. nátěr</t>
  </si>
  <si>
    <t>631501111R00</t>
  </si>
  <si>
    <t>Smíšený násyp z kameniva hrubého a štěrkodrti</t>
  </si>
  <si>
    <t>630001</t>
  </si>
  <si>
    <t>Provedení soklu z plastbetonu</t>
  </si>
  <si>
    <t>648991113RT3</t>
  </si>
  <si>
    <t>Osazení parapet.desek plast. a lamin. š.nad 20cm, včetně dodávky plastové parapetní desky do š. 300 mm</t>
  </si>
  <si>
    <t>640001</t>
  </si>
  <si>
    <t>Provedení plastové výplně otvorů, vč. dodávky, ozn. 21/PL</t>
  </si>
  <si>
    <t>640002</t>
  </si>
  <si>
    <t>Provedení plastové výplně otvorů, vč. dodávky, ozn. 22/PL</t>
  </si>
  <si>
    <t>640003</t>
  </si>
  <si>
    <t>Provedení plastové výplně otvorů, vč. dodávky, ozn. 23/PL</t>
  </si>
  <si>
    <t>640004</t>
  </si>
  <si>
    <t>Provedení plastové výplně otvorů, vč. dodávky, ozn. 24/PL</t>
  </si>
  <si>
    <t>640005</t>
  </si>
  <si>
    <t>Provedení plastové výplně otvorů, vč. dodávky, ozn. 25/PL</t>
  </si>
  <si>
    <t>640006</t>
  </si>
  <si>
    <t>Provedení plastové výplně otvorů, vč. dodávky, ozn. 26/PL</t>
  </si>
  <si>
    <t>640007</t>
  </si>
  <si>
    <t>Provedení plastové výplně otvorů, vč. dodávky, ozn. 27/PL</t>
  </si>
  <si>
    <t>640008</t>
  </si>
  <si>
    <t>Provedení plastové výplně otvorů, vč. dodávky, ozn. 28/PL</t>
  </si>
  <si>
    <t>640009</t>
  </si>
  <si>
    <t>Provedení plastové výplně otvorů, vč. dodávky, ozn. 29/PL</t>
  </si>
  <si>
    <t>640010</t>
  </si>
  <si>
    <t>Provedení plastové výplně otvorů, vč. dodávky, ozn. 30/PL</t>
  </si>
  <si>
    <t>640011</t>
  </si>
  <si>
    <t>Provedení plastové výplně otvorů, vč. dodávky, ozn. 31/PL</t>
  </si>
  <si>
    <t>640012</t>
  </si>
  <si>
    <t>Provedení plastové výplně otvorů, vč. dodávky, ozn. 32/PL</t>
  </si>
  <si>
    <t>640013</t>
  </si>
  <si>
    <t>Provedení plastové výplně otvorů, vč. dodávky, ozn. 2/P/P</t>
  </si>
  <si>
    <t>640014</t>
  </si>
  <si>
    <t>Provedení plastové výplně otvorů, vč. dodávky, ozn. 2/P/L</t>
  </si>
  <si>
    <t>640015</t>
  </si>
  <si>
    <t>Provedení plastové výplně otvorů, vč. dodávky, ozn. 41/PL</t>
  </si>
  <si>
    <t>640016</t>
  </si>
  <si>
    <t>Provedení plastové výplně otvorů, vč. dodávky, ozn. 42/PL</t>
  </si>
  <si>
    <t>640017</t>
  </si>
  <si>
    <t>Provedení plastové výplně otvorů, vč. dodávky, ozn. 43/PL</t>
  </si>
  <si>
    <t>640018</t>
  </si>
  <si>
    <t>Provedení nerezové výplně otvorů, vč. dodávky, ozn. 1/N/L</t>
  </si>
  <si>
    <t>640019</t>
  </si>
  <si>
    <t>Provedení výplně otvorů, vč. dodávky, ozn. 1/R/pp</t>
  </si>
  <si>
    <t>640020</t>
  </si>
  <si>
    <t>Provedení nerezové výplně otvorů, vč. dodávky, ozn. 1/N/P</t>
  </si>
  <si>
    <t>640021</t>
  </si>
  <si>
    <t>Provedení nerezové výplně otvorů, vč. dodávky, ozn. 1/N/Ppp</t>
  </si>
  <si>
    <t>640022</t>
  </si>
  <si>
    <t>Provedení nerezové výplně otvorů, vč. dodávky, ozn. 2/N/Ppp</t>
  </si>
  <si>
    <t>640023</t>
  </si>
  <si>
    <t>Provedení nerezové výplně otvorů, vč. dodávky, ozn. 5/N/L</t>
  </si>
  <si>
    <t>640024</t>
  </si>
  <si>
    <t>Provedení ocelové výplně otvorů, vč. dodávky, ozn. 2/O/Ppp</t>
  </si>
  <si>
    <t>640025</t>
  </si>
  <si>
    <t>Provedení ocelové výplně otvorů, vč. dodávky, ozn. 4/O/Ppp</t>
  </si>
  <si>
    <t>640026</t>
  </si>
  <si>
    <t>Provedení plastové výplně otvorů vnitřní, vč. dodávky, ozn. 1/P/P</t>
  </si>
  <si>
    <t>800-3</t>
  </si>
  <si>
    <t>640027</t>
  </si>
  <si>
    <t>Provedení nerezové výplně otvorů vnitřní, vč. dodávky, ozn. 3/N/Ppp</t>
  </si>
  <si>
    <t>640028</t>
  </si>
  <si>
    <t>Provedení nerezové výplně otvorů vnitřní, vč. dodávky, ozn. 3/N/P</t>
  </si>
  <si>
    <t>640029</t>
  </si>
  <si>
    <t>Provedení nerezové výplně otvorů vnitřní, vč. dodávky, ozn. 3/N/L</t>
  </si>
  <si>
    <t>640030</t>
  </si>
  <si>
    <t>Provedení nerezové výplně otvorů vnitřní, vč. dodávky, ozn. 4/N/P</t>
  </si>
  <si>
    <t>640031</t>
  </si>
  <si>
    <t>Provedení nerezové výplně otvorů vnitřní, vč. dodávky, ozn. 4/N/L</t>
  </si>
  <si>
    <t>941941041R00</t>
  </si>
  <si>
    <t>Montáž lešení leh.řad.s podlahami,š.1,2 m, H 10 m</t>
  </si>
  <si>
    <t>941941291R00</t>
  </si>
  <si>
    <t>Příplatek za každý měsíc použití lešení k pol.1041</t>
  </si>
  <si>
    <t>822-1</t>
  </si>
  <si>
    <t>941941841R00</t>
  </si>
  <si>
    <t>Demontáž lešení leh.řad.s podlahami,š.1,2 m,H 10 m</t>
  </si>
  <si>
    <t>941955002R00</t>
  </si>
  <si>
    <t>Lešení lehké pomocné, výška podlahy do 1,9 m</t>
  </si>
  <si>
    <t>801-3</t>
  </si>
  <si>
    <t>941955004R00</t>
  </si>
  <si>
    <t>Lešení lehké pomocné, výška podlahy do 3,5 m</t>
  </si>
  <si>
    <t>952901111R00</t>
  </si>
  <si>
    <t>Vyčištění budov o výšce podlaží do 4 m</t>
  </si>
  <si>
    <t>113107430R00</t>
  </si>
  <si>
    <t>Odstranění podkladu nad 50 m2,kam.těžené tl.30 cm</t>
  </si>
  <si>
    <t>800-764</t>
  </si>
  <si>
    <t>113108415R00</t>
  </si>
  <si>
    <t>Odstranění podkladu pl. nad 50 m2, živice tl.15 cm</t>
  </si>
  <si>
    <t>962031133R00</t>
  </si>
  <si>
    <t>Bourání příček cihelných do tl. 15 cm</t>
  </si>
  <si>
    <t>962052211R00</t>
  </si>
  <si>
    <t>Bourání zdiva železobetonového nadzákladového</t>
  </si>
  <si>
    <t>965042241RT4</t>
  </si>
  <si>
    <t>Bourání mazanin betonových tl. nad 10 cm, nad 4 m2, pneumat. kladivo, tl. mazaniny 10 - 15 cm</t>
  </si>
  <si>
    <t>968072455R00</t>
  </si>
  <si>
    <t>Vybourání dveří, vč. vyvěšení</t>
  </si>
  <si>
    <t>968083003R00</t>
  </si>
  <si>
    <t>Vybourání oken do 4 m2, vč, vyvěšení křídel</t>
  </si>
  <si>
    <t>764410850R00</t>
  </si>
  <si>
    <t>Demontáž oplechování parapetů,rš od 100 do 330 mm</t>
  </si>
  <si>
    <t>960001</t>
  </si>
  <si>
    <t>Ostatní pomocné demontážní a bourací práce, nezměřitelné, dle skutečnosti</t>
  </si>
  <si>
    <t>POL1_0</t>
  </si>
  <si>
    <t>960002</t>
  </si>
  <si>
    <t>Demontáž stěnového panelu do tl. 150 mm</t>
  </si>
  <si>
    <t>960003</t>
  </si>
  <si>
    <t>Demontáž stropního panelu do tl. 150 mm</t>
  </si>
  <si>
    <t>962031132R00</t>
  </si>
  <si>
    <t>Bourání příček cihelných tl. 10 cm</t>
  </si>
  <si>
    <t>962032241R00</t>
  </si>
  <si>
    <t>Bourání zdiva z cihel pálených na MC</t>
  </si>
  <si>
    <t>965042141RT3</t>
  </si>
  <si>
    <t>Bourání mazanin betonových tl. 10 cm, nad 4 m2, sbíječka tl. mazaniny 5 - 8 cm</t>
  </si>
  <si>
    <t>POL7_1</t>
  </si>
  <si>
    <t>965049111RT1</t>
  </si>
  <si>
    <t>Příplatek, bourání mazanin se svař. síťí, jednostranná výztuž svařovanou sítí</t>
  </si>
  <si>
    <t>965081713R00</t>
  </si>
  <si>
    <t>Bourání dlaždic keramických tl. 1 cm, nad 1 m2</t>
  </si>
  <si>
    <t>800-711</t>
  </si>
  <si>
    <t>965082933RT1</t>
  </si>
  <si>
    <t>Odstranění násypu tl. do 20 cm, plocha nad 2 m2, tl. násypu 10 - 15 cm</t>
  </si>
  <si>
    <t>POL1_7</t>
  </si>
  <si>
    <t>978013191R00</t>
  </si>
  <si>
    <t>Otlučení omítek vnitřních stěn v rozsahu do 100 %</t>
  </si>
  <si>
    <t>978059531R00</t>
  </si>
  <si>
    <t>Odsekání vnitřních obkladů stěn nad 2 m2</t>
  </si>
  <si>
    <t>998011002R00</t>
  </si>
  <si>
    <t>Přesun hmot pro budovy zděné výšky do 12 m</t>
  </si>
  <si>
    <t>711212002RT1</t>
  </si>
  <si>
    <t>Hydroizolační povlak - nátěr nebo stěrka, proti vlhkosti, tl. 2mm</t>
  </si>
  <si>
    <t>711472051RT1</t>
  </si>
  <si>
    <t>Izolace, tlaková voda, svislá fólií PVC, volně, materiál ve specifikaci</t>
  </si>
  <si>
    <t>711132311R00</t>
  </si>
  <si>
    <t>Izolační systém nop. fólie, svisle, včetně dodávky fólie a doplňků</t>
  </si>
  <si>
    <t>711471051RT1</t>
  </si>
  <si>
    <t>Izolace, tlak. voda, vodorovná fólií PVC, volně, materiál ve specifikaci</t>
  </si>
  <si>
    <t>POL3_7</t>
  </si>
  <si>
    <t>711491171RT1</t>
  </si>
  <si>
    <t>Izolace tlaková, podkladní textilie, vodorovná, materiál ve specifikaci</t>
  </si>
  <si>
    <t>711491172RT1</t>
  </si>
  <si>
    <t>Izolace tlaková, ochranná textilie, vodorovná, materiál ve specifikaci</t>
  </si>
  <si>
    <t>711491271RT1</t>
  </si>
  <si>
    <t>Izolace tlaková, podkladní textilie svislá, materiál ve specifikaci</t>
  </si>
  <si>
    <t>POL7_1001</t>
  </si>
  <si>
    <t>711491272RT1</t>
  </si>
  <si>
    <t>Izolace tlaková, ochranná textilie svislá, materiál ve specifikaci</t>
  </si>
  <si>
    <t>711801003RT8</t>
  </si>
  <si>
    <t>Hydroizolace střechy, vč. fólie tl. 1,5 mm, vč. detailů Broof (t3)</t>
  </si>
  <si>
    <t>800-713</t>
  </si>
  <si>
    <t>711823129RT4</t>
  </si>
  <si>
    <t>Montáž ukončovací lišty k nopové fólii, vč. dodávky lišty</t>
  </si>
  <si>
    <t>28322017</t>
  </si>
  <si>
    <t>Fólie z měkčeného PVC tl. 1,5 mm, účinná proti radonu</t>
  </si>
  <si>
    <t>283220181R</t>
  </si>
  <si>
    <t>Fólie z měkčeného PVC tl. 1,0 mm</t>
  </si>
  <si>
    <t>69366198</t>
  </si>
  <si>
    <t>Geotextilie 300 g/m2 š. 200cm 100% PP, g/m2</t>
  </si>
  <si>
    <t>998711202R00</t>
  </si>
  <si>
    <t>Přesun hmot pro izolace proti vodě, výšky do 12 m</t>
  </si>
  <si>
    <t>713121111RT1</t>
  </si>
  <si>
    <t>Izolace tepelná podlah na sucho, jednovrstvá, materiál ve specifikaci</t>
  </si>
  <si>
    <t>713131130R00</t>
  </si>
  <si>
    <t>Izolace tepelná stěn vložením do konstrukce</t>
  </si>
  <si>
    <t>713191100RT9</t>
  </si>
  <si>
    <t>Položení separační fólie, včetně dodávky fólie</t>
  </si>
  <si>
    <t>713001</t>
  </si>
  <si>
    <t>Montáž panelu stěnového do tl. 80 mm, vč. lemování</t>
  </si>
  <si>
    <t>713002</t>
  </si>
  <si>
    <t>Panel stěnový PUR tl. 80 mm, vč. Lemování - vnitřní kouty PVC oblé lišty /vč.  dodávky lišt/</t>
  </si>
  <si>
    <t xml:space="preserve">ocelový plech bude oboustranně pozinkován vrstvou zinku min. 275 g/m2 (DIN EN 10142,10147) a ze strany interiérů bude lakován  na bázi PVC v nominální tloušťce 120 μm na žárově pozinkovaný ocelový plech, barva RAL 9010 v hladkém provedení). </t>
  </si>
  <si>
    <t>713003</t>
  </si>
  <si>
    <t>Panel stěnový PUR tl. 80 mm,  vč. Lemování - vnitřní kouty PVC oblé lišty /vč.  dodávky lišt/</t>
  </si>
  <si>
    <t>ocelový plech bude oboustranně pozinkován vrstvou zinku min. 275 g/m2 (DIN EN 10142,10147) a ze strany interiéru bude lakován  na bázi PVC v nominální tloušťce 120 μm na žárově pozinkovaný ocelový plech, barva RAL 9010 v hladkém provedení). Z vnější strany budou panely ošetřeny polyesterovým nátěrem 25 μm.</t>
  </si>
  <si>
    <t>713004</t>
  </si>
  <si>
    <t>Montáž panelu stěnového do tl. 100 mm, vč. Lemování -vnitřní kouty PVC oblé lišty /vč.  dodávky lišt/</t>
  </si>
  <si>
    <t>713005</t>
  </si>
  <si>
    <t>Panel stěnový PUR tl. 100 mm, vč. lemování</t>
  </si>
  <si>
    <t>713006</t>
  </si>
  <si>
    <t>Montáž panelu stropního do tl. 100 mm, vč. lemování</t>
  </si>
  <si>
    <t>713007</t>
  </si>
  <si>
    <t>Panel stropní s minerální izolací tl. 100 mm, vč. lemování</t>
  </si>
  <si>
    <t>713008</t>
  </si>
  <si>
    <t>Panel stropní PUR tl. 40 mm, vč. lemování</t>
  </si>
  <si>
    <t>713009</t>
  </si>
  <si>
    <t>Panel stropní PUR tl. 80 mm, vč. lemování</t>
  </si>
  <si>
    <t>POL7_</t>
  </si>
  <si>
    <t>713010</t>
  </si>
  <si>
    <t>Panel stropní PUR tl. 100 mm, vč. lemování</t>
  </si>
  <si>
    <t>713141111R00</t>
  </si>
  <si>
    <t>Izolace tepelná střech plně lep., 1vrstvá, vč. mech. kotvení</t>
  </si>
  <si>
    <t>713191131U00</t>
  </si>
  <si>
    <t>Separační vrstva ze sklo vláknitého vlisu, vč. materiálu</t>
  </si>
  <si>
    <t>713191132U00</t>
  </si>
  <si>
    <t>Modifikovaný parotěsný samolepící pás (za studena), vč. materiálu</t>
  </si>
  <si>
    <t>28375768.A</t>
  </si>
  <si>
    <t>Deska polystyrén samozhášivý EPS 150 S</t>
  </si>
  <si>
    <t>28376337R</t>
  </si>
  <si>
    <t>Deska XPS do pevnosti 5000 CS 1265 x 615 x 50 mm</t>
  </si>
  <si>
    <t>63151435.AR</t>
  </si>
  <si>
    <t>Deska z minerální plsti typ N tl. 30 mm</t>
  </si>
  <si>
    <t>998713202R00</t>
  </si>
  <si>
    <t>Přesun hmot pro izolace tepelné, výšky do 12 m</t>
  </si>
  <si>
    <t>764001</t>
  </si>
  <si>
    <t>Plechový okap, kotlík, ozn. 03/K, r.š. do 330 mm, vč. doplň., lakovaný plech</t>
  </si>
  <si>
    <t>764002</t>
  </si>
  <si>
    <t>Plechový okap, kotlík, ozn. 01/K, r.š. do 400 mm, vč. doplň., lakovaný plech</t>
  </si>
  <si>
    <t>764003</t>
  </si>
  <si>
    <t>Oplechování prvků střechy - plechový profil, ozn. 05, 07, 08/K, do r.š. 700 mm, vč. doplň., lakovaný plech</t>
  </si>
  <si>
    <t>764004</t>
  </si>
  <si>
    <t>Oplechování prvků fasády - plechový profil, ozn. 09/K, do r.š. 500 mm, vč. doplň., lakovaný plech</t>
  </si>
  <si>
    <t>764005</t>
  </si>
  <si>
    <t>Výztuha profilu střechy, ozn. 06/K</t>
  </si>
  <si>
    <t>764006</t>
  </si>
  <si>
    <t>Plechový okapní svod, ozn. 04/K, r.š. do 330 mm, vč. doplň., lakovaný plech</t>
  </si>
  <si>
    <t>764007</t>
  </si>
  <si>
    <t>Plechový okapní svod, ozn. 02/K, r.š. do 400 mm, vč. doplň., lakovaný plech</t>
  </si>
  <si>
    <t>764510460R0V</t>
  </si>
  <si>
    <t>Oplechování parapetů včetně rohů, do rš 400 mm, lak. plech</t>
  </si>
  <si>
    <t>767001</t>
  </si>
  <si>
    <t>Protideštové žaluzie, ozn. 02/Z</t>
  </si>
  <si>
    <t>767002</t>
  </si>
  <si>
    <t>Ocelový žebřík na střechu s ochranným košem a suchovodem, ozn. 01/Z</t>
  </si>
  <si>
    <t>767003</t>
  </si>
  <si>
    <t>MTŽ+DOD trapézový plech TR 40mm, tl. 1 mm, střechy</t>
  </si>
  <si>
    <t>767004</t>
  </si>
  <si>
    <t>MTŽ+DOD trapézový plech TR 50mm, tl. 1 mm, střechy</t>
  </si>
  <si>
    <t>767005</t>
  </si>
  <si>
    <t>MTŽ+DOD ocelová konstrukce střechy nad 3.NP z IPE č.160, pomocná kce, kotvení aj., vč. povrchové úpravy</t>
  </si>
  <si>
    <t>kg</t>
  </si>
  <si>
    <t>767006</t>
  </si>
  <si>
    <t>MTŽ+DOD ocelové vazníky střechy s prodloužením, dle specifikace v PD</t>
  </si>
  <si>
    <t>767007</t>
  </si>
  <si>
    <t>MTŽ+DOD vnější ocelové pozink. schodiště, se zábradlím a plošinou, vč. základů a kotvení</t>
  </si>
  <si>
    <t>kpl</t>
  </si>
  <si>
    <t>767008</t>
  </si>
  <si>
    <t>MTŽ+DOD vnitřní nerezové zábradlí (madlo, výplň tyčovina, sloupky)</t>
  </si>
  <si>
    <t>767009</t>
  </si>
  <si>
    <t>MTŽ+DOD nerezové trubkové madlo</t>
  </si>
  <si>
    <t>800-771</t>
  </si>
  <si>
    <t>767010</t>
  </si>
  <si>
    <t>Protidešťové žaluzie, ozn. 03/Z</t>
  </si>
  <si>
    <t>767011</t>
  </si>
  <si>
    <t>MTŽ+DOD ocelová konstrukce střechy nad 1.NP (prostor tanky), pomocná kce, kotvení aj., vč. povrchové úpravy</t>
  </si>
  <si>
    <t>767012</t>
  </si>
  <si>
    <t>MTŽ+DOD ocelová konstrukce stropu mezi nosníky z IPE č.200, pomocná kce, kotvení aj., vč. povrchové úpravy  (strop solovny)</t>
  </si>
  <si>
    <t>767013</t>
  </si>
  <si>
    <t>MTŽ+DOD nerezové trubkové zábrany /viz.výkres D.1.1.17</t>
  </si>
  <si>
    <t>767014</t>
  </si>
  <si>
    <t>MTŽ+DOD nerezové sloupky /viz.výkres D.1.1.17/</t>
  </si>
  <si>
    <t>771101210RT1</t>
  </si>
  <si>
    <t>Penetrace podkladu pod dlažby, penetrační nátěr</t>
  </si>
  <si>
    <t>771445024RT1</t>
  </si>
  <si>
    <t>Obklad soklíků hutných, tmel, v. do 100 mm, s požlábkem, lepidlo, vč. dodávky soklové dlaždice</t>
  </si>
  <si>
    <t>771575109RT1</t>
  </si>
  <si>
    <t>Montáž podlah keram.,hladké, tmel, 30x30 cm</t>
  </si>
  <si>
    <t>771579795R00</t>
  </si>
  <si>
    <t>Příplatek za spárování vodotěsnou hmotou - plošně</t>
  </si>
  <si>
    <t>24551347.AR</t>
  </si>
  <si>
    <t>Nátěr penetrační - koncentrát</t>
  </si>
  <si>
    <t>l</t>
  </si>
  <si>
    <t>POL3_1</t>
  </si>
  <si>
    <t>597642031R</t>
  </si>
  <si>
    <t>Dlažba keramická 300x300x9 mm</t>
  </si>
  <si>
    <t>771001</t>
  </si>
  <si>
    <t>Provedení keramického obkladu schodiště, stupně a podstupně, vč. soklu</t>
  </si>
  <si>
    <t>800-775</t>
  </si>
  <si>
    <t>998771202R00</t>
  </si>
  <si>
    <t>Přesun hmot pro podlahy z dlaždic, výšky do 12 m</t>
  </si>
  <si>
    <t>776101115R00</t>
  </si>
  <si>
    <t>Vyrovnání podkladů samonivelační hmotou, tl. 3 mm</t>
  </si>
  <si>
    <t>776101121R00</t>
  </si>
  <si>
    <t>Provedení penetrace podkladu, kritický můstek</t>
  </si>
  <si>
    <t>27250998.AR</t>
  </si>
  <si>
    <t>Koberec dielektrický, tl. 4,5, š 1000 mm</t>
  </si>
  <si>
    <t>776001</t>
  </si>
  <si>
    <t>Sokl k dielektrickému koberci</t>
  </si>
  <si>
    <t>998776202R00</t>
  </si>
  <si>
    <t>Přesun hmot pro podlahy povlakové, výšky do 12 m</t>
  </si>
  <si>
    <t>777001</t>
  </si>
  <si>
    <t>Požlábek k podlaze z polyuretanové pryskyřice, vč. detailů a ukončení</t>
  </si>
  <si>
    <t>Požlábek o průměru 8cm, ukončené nerezovou zaoblenou lištou 8mm /ukotvenou do betonové stěny ner. Vruty s hmoždinkou/ a podložené těsnící bitumelovou páskou 2x proti pronikání vlhkosti mezi požlábek a bet. stěnou , z vrchu silikon - protiplísňový.</t>
  </si>
  <si>
    <t>777002</t>
  </si>
  <si>
    <t>Provedení podlahy z polyuretanové pryskyřice, do tl. 6 mm</t>
  </si>
  <si>
    <t>777003</t>
  </si>
  <si>
    <t>Provedení penetrace</t>
  </si>
  <si>
    <t>777004</t>
  </si>
  <si>
    <t>Příprava podkladu</t>
  </si>
  <si>
    <t>777005</t>
  </si>
  <si>
    <t>Provedení vyrovnávací stěrky tl. 2 mm</t>
  </si>
  <si>
    <t>781101210RT1</t>
  </si>
  <si>
    <t>Penetrace podkladu pod obklady, penetrační nátěr</t>
  </si>
  <si>
    <t>781419707RT1</t>
  </si>
  <si>
    <t>Příplatek za spárovací vodotěsnou hmotu - podélně, univerzální silikon</t>
  </si>
  <si>
    <t>781471107RT1</t>
  </si>
  <si>
    <t>Obklad vnitř.stěn,keram.režný,hladký, MC, 20x20 cm, lepidlo</t>
  </si>
  <si>
    <t>800-783</t>
  </si>
  <si>
    <t>781479705RT3</t>
  </si>
  <si>
    <t>Přípl.za chemické spárování</t>
  </si>
  <si>
    <t>24551347.AA</t>
  </si>
  <si>
    <t>59767110</t>
  </si>
  <si>
    <t>Obklad keram. 200x200x8, vč. detailů, dle výběru</t>
  </si>
  <si>
    <t>6% v barvě modré</t>
  </si>
  <si>
    <t>998781202R00</t>
  </si>
  <si>
    <t>Přesun hmot pro obklady keramické, výšky do 12 m</t>
  </si>
  <si>
    <t>783825110R00</t>
  </si>
  <si>
    <t>Nátěr stěn betonových povrchů 2x stabilizační, bezbarvý</t>
  </si>
  <si>
    <t>POL8_</t>
  </si>
  <si>
    <t>783001</t>
  </si>
  <si>
    <t>Nátěr betonových konstrukcí - stěn a stropů  - komponentní, barevný nátěr na vodní bázi a na bázi
akrylátové pryskyřice, pro mezivrstvy a pečeticí vrstvy, které obsahují organické
konzervační látky+stěrka</t>
  </si>
  <si>
    <t>stěrka na betony - modifikovaná polymerem jemná opravná malta, s nízkým smrštěním např. SIKA MONO TOP -723N</t>
  </si>
  <si>
    <t>Primer /např. SIKA BONDING PRIMER/ 0,1kg/m2/</t>
  </si>
  <si>
    <t>Pečeticí vrstva 2x /např. SIKAGARD - 203W 0,35 kg/m2 každá vrstva</t>
  </si>
  <si>
    <t>Nátěr omyvatelný stěn, typ dle PD</t>
  </si>
  <si>
    <t>SUM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</si>
  <si>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</si>
  <si>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</si>
  <si>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</si>
  <si>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</si>
  <si>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</si>
  <si>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</si>
  <si>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</si>
  <si>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</si>
  <si>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POPUZIV</t>
  </si>
  <si>
    <t>979990001R00</t>
  </si>
  <si>
    <t>Poplatek za skládku stavební suti</t>
  </si>
  <si>
    <t/>
  </si>
  <si>
    <t>Poznámky uchazeče k zadání</t>
  </si>
  <si>
    <t>END</t>
  </si>
  <si>
    <t>Okolí stavby</t>
  </si>
  <si>
    <t>132201110R00</t>
  </si>
  <si>
    <t>Hloubení rýh š.do 60 cm v hor.3 do 50 m3, STROJNĚ</t>
  </si>
  <si>
    <t>132201119R00</t>
  </si>
  <si>
    <t>Přípl.za lepivost,hloubení rýh 60 cm,hor.3,STROJNĚ</t>
  </si>
  <si>
    <t>167101101R00</t>
  </si>
  <si>
    <t>Nakládání výkopku z hor.1-4 v množství do 100 m3</t>
  </si>
  <si>
    <t>181301102R00</t>
  </si>
  <si>
    <t>Rozprostření ornice, rovina, tl. 10-15 cm,do 500m2</t>
  </si>
  <si>
    <t>183403153R00</t>
  </si>
  <si>
    <t>Obdělání půdy hrabáním, v rovině</t>
  </si>
  <si>
    <t>460620006RT1</t>
  </si>
  <si>
    <t>Osetí povrchu trávou, včetně dodávky osiva</t>
  </si>
  <si>
    <t>10364200R</t>
  </si>
  <si>
    <t>Ornice pro pozemkové úpravy</t>
  </si>
  <si>
    <t>274272140RT3</t>
  </si>
  <si>
    <t>Zdivo základové z bednicích tvárnic, tl. 30 cm, výplň tvárnic betonem C 16/20</t>
  </si>
  <si>
    <t>5</t>
  </si>
  <si>
    <t>Komunikace</t>
  </si>
  <si>
    <t>564732111R00</t>
  </si>
  <si>
    <t>Podklad z kam.drceného 0-63 s výplň.kamen. 10 cm</t>
  </si>
  <si>
    <t>564811111R00</t>
  </si>
  <si>
    <t>Podklad ze štěrkodrti po zhutnění tloušťky 5 cm</t>
  </si>
  <si>
    <t>564831111R00</t>
  </si>
  <si>
    <t>Podklad ze štěrkodrti po zhutnění tloušťky 10 cm</t>
  </si>
  <si>
    <t>596811111RV3</t>
  </si>
  <si>
    <t>Kladení dlaždic kom.pro pěší, lože z kameniva těž., včetně dlažby betonové vymývané 40/60/6 cm</t>
  </si>
  <si>
    <t>917862111R00</t>
  </si>
  <si>
    <t>Osazení stojat. obrub.bet. s opěrou,lože z C 12/15</t>
  </si>
  <si>
    <t>213151121R00</t>
  </si>
  <si>
    <t>Montáž geotextílie</t>
  </si>
  <si>
    <t>596215021R00</t>
  </si>
  <si>
    <t>Kladení zámkové dlažby tl. 6 cm do drtě tl. 3 cm</t>
  </si>
  <si>
    <t>596215025R00</t>
  </si>
  <si>
    <t>Příplatek za kladení dlažby tl. 6cm, drť, do 100 m2</t>
  </si>
  <si>
    <t>596215028R00</t>
  </si>
  <si>
    <t>Příplatek za více barev dlažby tl. 6 cm, do drtě</t>
  </si>
  <si>
    <t>596215029R00</t>
  </si>
  <si>
    <t>Příplatek za více tvarů dlažby tl. 6 cm, do drtě</t>
  </si>
  <si>
    <t>918101111R00</t>
  </si>
  <si>
    <t>Lože pod obrubníky nebo obruby dlažeb z C12/15, příplatek za lože betonu nad výšku 150 mm</t>
  </si>
  <si>
    <t>59217472R</t>
  </si>
  <si>
    <t>Obrubník silniční 1000/150/250 šedý</t>
  </si>
  <si>
    <t>59245293</t>
  </si>
  <si>
    <t>Dlažba betonová tl. 60 mm, dle výběru</t>
  </si>
  <si>
    <t>67352027</t>
  </si>
  <si>
    <t>Geotextilie silniční 230 g/m2</t>
  </si>
  <si>
    <t>90</t>
  </si>
  <si>
    <t>Oplocení</t>
  </si>
  <si>
    <t>900001</t>
  </si>
  <si>
    <t>Brána samonosná v=1,8m, el. pohon, základová kce, zemní práce, dvoudílná, pojezdná, dle PD</t>
  </si>
  <si>
    <t>900002</t>
  </si>
  <si>
    <t>Branka vstupní otevíravá, základové konstrukce, zemní práce, v=1,8m, dle PD</t>
  </si>
  <si>
    <t>900003</t>
  </si>
  <si>
    <t>Oplocení dle členění brány, základové kce, zemní práce, v=1,8m, š. 4,8m, dle PD</t>
  </si>
  <si>
    <t>900004</t>
  </si>
  <si>
    <t>Oplocení z europanelů, pozink. kce, zemní práce, základové kce, podhrabová deska</t>
  </si>
  <si>
    <t>C:</t>
  </si>
  <si>
    <t>CELKEM</t>
  </si>
  <si>
    <t>132201111R00</t>
  </si>
  <si>
    <t>Hloubení rýh š.do 60 cm v hor.3 do 100 m3, STROJNĚ</t>
  </si>
  <si>
    <t>132201192R00</t>
  </si>
  <si>
    <t>Příplatek za hloubení rýh ve vodě v hor.3 do 100m3</t>
  </si>
  <si>
    <t>122201109R00</t>
  </si>
  <si>
    <t>Příplatek za lepivost - odkopávky v hor. 3</t>
  </si>
  <si>
    <t>162100010RA0</t>
  </si>
  <si>
    <t>Vodorovné přemístění výkopku</t>
  </si>
  <si>
    <t>162100010RAC</t>
  </si>
  <si>
    <t>Vodorovné přemístění výkopku, příplatek za každých dalších 10 km</t>
  </si>
  <si>
    <t>171201201R00</t>
  </si>
  <si>
    <t>Uložení sypaniny na skl.-sypanina na výšku přes 2m</t>
  </si>
  <si>
    <t>174101101R00</t>
  </si>
  <si>
    <t>Zásyp jam, rýh, šachet se zhutněním - obsyp potrubí pískem</t>
  </si>
  <si>
    <t>175100020RAD</t>
  </si>
  <si>
    <t>Obsyp potrubí štěrkopískem, dovoz štěrkopísku ze vzdálenosti 15km - lože pískové</t>
  </si>
  <si>
    <t>451573111R00</t>
  </si>
  <si>
    <t>Lože pod potrubí ze štěrkopísku do 63 mm</t>
  </si>
  <si>
    <t>Vnitřní kanalizace</t>
  </si>
  <si>
    <t>721176102R00</t>
  </si>
  <si>
    <t>Potrubí HT připojovací D 40 x 1,8 mm PP-HT</t>
  </si>
  <si>
    <t>HTEM</t>
  </si>
  <si>
    <t>40</t>
  </si>
  <si>
    <t>HTB</t>
  </si>
  <si>
    <t>40-45°</t>
  </si>
  <si>
    <t>ks</t>
  </si>
  <si>
    <t>HTEA</t>
  </si>
  <si>
    <t>40/40-45°</t>
  </si>
  <si>
    <t>HTR</t>
  </si>
  <si>
    <t>40/50</t>
  </si>
  <si>
    <t>721176103R00</t>
  </si>
  <si>
    <t>Potrubí HT připojovací D 50 x 1,8 mm</t>
  </si>
  <si>
    <t>50</t>
  </si>
  <si>
    <t>50/40-45°</t>
  </si>
  <si>
    <t>50/100</t>
  </si>
  <si>
    <t>721176104R00</t>
  </si>
  <si>
    <t>Potrubí HT připojovací D 75 x 1,9 mm</t>
  </si>
  <si>
    <t>75</t>
  </si>
  <si>
    <t>75-45°</t>
  </si>
  <si>
    <t>721176105R00</t>
  </si>
  <si>
    <t>Potrubí HT připojovací D 110 x 2,7 mm</t>
  </si>
  <si>
    <t>110</t>
  </si>
  <si>
    <t>110-45°</t>
  </si>
  <si>
    <t>110/110-45°</t>
  </si>
  <si>
    <t>110/75</t>
  </si>
  <si>
    <t>721176222R00</t>
  </si>
  <si>
    <t>Potrubí KG svodné (ležaté) v zemi D 110 x 3,2 mm</t>
  </si>
  <si>
    <t>KGEM</t>
  </si>
  <si>
    <t>KGB</t>
  </si>
  <si>
    <t>110-87°30´</t>
  </si>
  <si>
    <t>KGR</t>
  </si>
  <si>
    <t>110/150</t>
  </si>
  <si>
    <t>110-15°</t>
  </si>
  <si>
    <t>KGEA</t>
  </si>
  <si>
    <t>721176223R00</t>
  </si>
  <si>
    <t>Potrubí KG svodné (ležaté) v zemi D 125 x 3,2 mm</t>
  </si>
  <si>
    <t>KGUG-HTUG</t>
  </si>
  <si>
    <t>125</t>
  </si>
  <si>
    <t>70,23</t>
  </si>
  <si>
    <t>125-45°</t>
  </si>
  <si>
    <t>125/100-45°</t>
  </si>
  <si>
    <t>125/100-87 1/2°</t>
  </si>
  <si>
    <t>125/110</t>
  </si>
  <si>
    <t>125/110-45°</t>
  </si>
  <si>
    <t>721176224R00</t>
  </si>
  <si>
    <t>Potrubí KG svodné (ležaté) v zemi D 160 x 4,0 mm</t>
  </si>
  <si>
    <t>160</t>
  </si>
  <si>
    <t>160-30°</t>
  </si>
  <si>
    <t>160-45°</t>
  </si>
  <si>
    <t>160/110</t>
  </si>
  <si>
    <t>160/110-45°</t>
  </si>
  <si>
    <t>160/125</t>
  </si>
  <si>
    <t>160/125-45°</t>
  </si>
  <si>
    <t>160/160-45°</t>
  </si>
  <si>
    <t>721176225R00</t>
  </si>
  <si>
    <t>Potrubí KG svodné (ležaté) v zemi D 200 x 4,9 mm</t>
  </si>
  <si>
    <t>200</t>
  </si>
  <si>
    <t>200-45°</t>
  </si>
  <si>
    <t>200/100-45°</t>
  </si>
  <si>
    <t>200/110-45°</t>
  </si>
  <si>
    <t>200/160</t>
  </si>
  <si>
    <t>200/160-45°</t>
  </si>
  <si>
    <t>200/250</t>
  </si>
  <si>
    <t>721176226R00</t>
  </si>
  <si>
    <t>Potrubí KG svodné (ležaté) v zemi DN 250 x 6,2 mm</t>
  </si>
  <si>
    <t>250</t>
  </si>
  <si>
    <t>250/160-45°</t>
  </si>
  <si>
    <t>250/200-45°</t>
  </si>
  <si>
    <t>R1</t>
  </si>
  <si>
    <t>Potrubí z nerezavějící oceli AISI 304 svařované , 54x1.5 - včetně upevnění a pomocné konstr.-kolen….</t>
  </si>
  <si>
    <t>R2</t>
  </si>
  <si>
    <t>Potrubí z nerezavějící oceli AISI 304 svařované , 76,1x2 - včetně upevnění a pomocné konstr.</t>
  </si>
  <si>
    <t>R3</t>
  </si>
  <si>
    <t>Potrubí z nerezavějící oceli AISI 304 svařované , 108x2 - včetně upevnění a pomocné konstr.</t>
  </si>
  <si>
    <t>R4</t>
  </si>
  <si>
    <t>Potrubí z nerezavějící oceli AISI 304 svařované , 124x2 - včetně upevnění a pomocné konstr.</t>
  </si>
  <si>
    <t>R5</t>
  </si>
  <si>
    <t>Potrubí z nerezavějící oceli AISI 304 svařované , 159x2 - včetně upevnění a pomocné konstr.-kolen….</t>
  </si>
  <si>
    <t>R6</t>
  </si>
  <si>
    <t>Vpusť podlahová nerezová včetně mřížky AISI 304 , DN 100 - dvoudílná do potravinářského provozu</t>
  </si>
  <si>
    <t>R7</t>
  </si>
  <si>
    <t>Žlab nerezový s mžížkou AISI 304 š.150 vč.mřížky, 8000mm 2xvnitřní vpusť, spádový DN100</t>
  </si>
  <si>
    <t>721242110RT1</t>
  </si>
  <si>
    <t>Lapač střešních splavenin PP HL600 D 110 mm, kloub, zápachová klapka, koš na listí</t>
  </si>
  <si>
    <t>721273150R00</t>
  </si>
  <si>
    <t>Hlavice ventilační přivětrávací HL900</t>
  </si>
  <si>
    <t>721290111R00</t>
  </si>
  <si>
    <t>Zkouška těsnosti kanalizace vodou DN 125</t>
  </si>
  <si>
    <t>721290112R00</t>
  </si>
  <si>
    <t>Zkouška těsnosti kanalizace vodou DN 200</t>
  </si>
  <si>
    <t>721290113R00</t>
  </si>
  <si>
    <t>Zkouška těsnosti kanalizace vodou DN 300</t>
  </si>
  <si>
    <t>R9</t>
  </si>
  <si>
    <t>Šachta revizní kanalizační  600/1000 s poklopem</t>
  </si>
  <si>
    <t>998721102R00</t>
  </si>
  <si>
    <t>Přesun hmot pro vnitřní kanalizaci, výšky do 12 m</t>
  </si>
  <si>
    <t>R8</t>
  </si>
  <si>
    <t>Žlab nerezový s mžížkou AISI 304 š.100 vč.mřížky, 1500mm  1xvnitřní vpusť, spádový DN70</t>
  </si>
  <si>
    <t>721194104R00</t>
  </si>
  <si>
    <t>Vyvedení odpadních výpustek D 40 x 1,8</t>
  </si>
  <si>
    <t>721194105R00</t>
  </si>
  <si>
    <t>Vyvedení odpadních výpustek D 50 x 1,8</t>
  </si>
  <si>
    <t>721194107R00</t>
  </si>
  <si>
    <t>Vyvedení odpadních výpustek D 75 x 1,9</t>
  </si>
  <si>
    <t>721194109R00</t>
  </si>
  <si>
    <t>Vyvedení odpadních výpustek D 110 x 2,3</t>
  </si>
  <si>
    <t>Přečerpávání z havarijní jímky z energetické šachty a výtahu do přečerpávající plastové jímky dMontáž a dodávka kalového čerpadla do jímky včetně ovládání -plášť motoru nerez 0,75kW 230V  výtlačné hrdlo DN 50, dopravní výška 8m průtok 12m3/hod + potrubí nerez DN50 cca 2m a zaústění do přečerpávající  plastové jímky</t>
  </si>
  <si>
    <t>R10</t>
  </si>
  <si>
    <t>Přečerpávání splaškové kanalizace - čerpací jímka pro přečerpávací stanici 466l/min 1660W 230V - včetně montáže a připojení
plastový poklop
1x čerpadlo (pro gravitační kanalizaci)
1x havarijní plovák
1x zpětná klapa s kouli
1x havarijní světelná signalizace + zvuková signalizace přeplnění jímky (možnost vypnutí zvukové signalizace)
1x vtok na přání
prohlášení o shodě
atest o nepropustnosti
návod</t>
  </si>
  <si>
    <t>Vodovod</t>
  </si>
  <si>
    <t>jedn. cena</t>
  </si>
  <si>
    <t>celkem</t>
  </si>
  <si>
    <t>montáž+dodávka</t>
  </si>
  <si>
    <t>cena</t>
  </si>
  <si>
    <t>nerezová sestava  pro oplach - nerez /2xvýtok/</t>
  </si>
  <si>
    <t>Kč/jedn</t>
  </si>
  <si>
    <t>Kč</t>
  </si>
  <si>
    <t>s vývodem na hadici 3/4" - přívod teplá a studená voda 28x1,5</t>
  </si>
  <si>
    <t>Plastové potrubí  (započítáno 5% na prořez) včet.tl.zk.</t>
  </si>
  <si>
    <t>20 x 2,8</t>
  </si>
  <si>
    <t>25 x 3,5</t>
  </si>
  <si>
    <t>+ tvarovky</t>
  </si>
  <si>
    <t>Nerezové potrubí (započítáno 5% na prořez) včet.tl.zk.</t>
  </si>
  <si>
    <t xml:space="preserve">18x1,0 </t>
  </si>
  <si>
    <t xml:space="preserve">22x1,2 </t>
  </si>
  <si>
    <t xml:space="preserve">28x1,2 </t>
  </si>
  <si>
    <t xml:space="preserve">35x1,5 </t>
  </si>
  <si>
    <t>42x2</t>
  </si>
  <si>
    <t>54x2</t>
  </si>
  <si>
    <t>76x2</t>
  </si>
  <si>
    <t>108x2</t>
  </si>
  <si>
    <t xml:space="preserve">Tepelné izolace potrubí - termoizolační trubice </t>
  </si>
  <si>
    <t>Studená voda (na plastovém potrubí)</t>
  </si>
  <si>
    <r>
      <t xml:space="preserve">tloušťka stěny 13 mm - vedeno </t>
    </r>
    <r>
      <rPr>
        <b/>
        <i/>
        <u/>
        <sz val="12"/>
        <rFont val="Times New Roman"/>
        <family val="1"/>
        <charset val="238"/>
      </rPr>
      <t>v konstrukci:</t>
    </r>
  </si>
  <si>
    <t xml:space="preserve">na potrubí 20 x 2,8 </t>
  </si>
  <si>
    <t xml:space="preserve">na potrubí 25 x 3,5 </t>
  </si>
  <si>
    <t>Teplá voda (na plastovém potrubí)</t>
  </si>
  <si>
    <r>
      <t xml:space="preserve">tloušťka stěny 9 mm - vedeno </t>
    </r>
    <r>
      <rPr>
        <b/>
        <i/>
        <u/>
        <sz val="12"/>
        <rFont val="Times New Roman"/>
        <family val="1"/>
        <charset val="238"/>
      </rPr>
      <t>v konstrukci:</t>
    </r>
  </si>
  <si>
    <t>armatury v rozvodech</t>
  </si>
  <si>
    <t>ventil rohový DN 1/2“ x 3/8“ nerez</t>
  </si>
  <si>
    <t>kulový kohout - voda 1" nerez</t>
  </si>
  <si>
    <t>kulový kohout - voda 4" nerez</t>
  </si>
  <si>
    <t>kulový kohout - voda DN 50 nerez</t>
  </si>
  <si>
    <t xml:space="preserve">kulový kohout - voda DN 28 nerez </t>
  </si>
  <si>
    <t xml:space="preserve">kulový kohout - voda DN 2“ </t>
  </si>
  <si>
    <t>zpětný ventil DN 1/2“ nerez</t>
  </si>
  <si>
    <t xml:space="preserve">filtr do potrubí DN 1/2“ nerez </t>
  </si>
  <si>
    <t>termostatický ventil pro termické vyvažování cirkulace teplé vody DN 15 nerez</t>
  </si>
  <si>
    <t>termostatický ventil pro termické vyvažování cirkulace teplé vody DN 25 nerez</t>
  </si>
  <si>
    <t>zpětný ventil DN 5/4“ nerez</t>
  </si>
  <si>
    <t>armatury v technické místnosti</t>
  </si>
  <si>
    <t xml:space="preserve">kulový kohout - voda DN 1/2“ (dopouštění vody do topení) </t>
  </si>
  <si>
    <t xml:space="preserve">kulový kohout - voda DN 5/4“ </t>
  </si>
  <si>
    <t xml:space="preserve">zpětný ventil DN 1/2“ (dopouštění vody do topení) </t>
  </si>
  <si>
    <t xml:space="preserve">zpětný ventil DN 2“ </t>
  </si>
  <si>
    <t xml:space="preserve">vypouštěcí kohout DN 1/2“ </t>
  </si>
  <si>
    <t xml:space="preserve">pojistný ventil  (6 bar) </t>
  </si>
  <si>
    <t xml:space="preserve">redukční ventil s manometrem  DN 50, rozsah 1,5-12 bar </t>
  </si>
  <si>
    <t>ostatní zařízení</t>
  </si>
  <si>
    <t xml:space="preserve">stacionární tlaková průtočná expanzní nádoba </t>
  </si>
  <si>
    <t xml:space="preserve">typ  AUF 140.10 </t>
  </si>
  <si>
    <t xml:space="preserve">cirkulační čerpadlo -Z 30/1/8, Rp 1 1/4“ </t>
  </si>
  <si>
    <t>nástěnný držák hadic pro oplach podlahy, včetně hadice 20m 3/4"</t>
  </si>
  <si>
    <t>Požární vodovod</t>
  </si>
  <si>
    <t>Hydrantové systémy</t>
  </si>
  <si>
    <t>hydrantový systém D 25 s tvarově stálou hadicí délky 30 m a proudnicí 6 mm,</t>
  </si>
  <si>
    <t xml:space="preserve">se skříní pro montáž na stěnu </t>
  </si>
  <si>
    <t>Armatury</t>
  </si>
  <si>
    <t xml:space="preserve">kulový kohout - voda DN 1“ (součást hydrantu) </t>
  </si>
  <si>
    <t xml:space="preserve">kontrolovatelná zpětná armatura  (DN 5/4“) </t>
  </si>
  <si>
    <t>Ostatní konstrukce</t>
  </si>
  <si>
    <t>nerezové průchodky skrz PUR podhled</t>
  </si>
  <si>
    <t>závěsný systém pro tr.</t>
  </si>
  <si>
    <t xml:space="preserve">zařizovací předměty a příslušenství </t>
  </si>
  <si>
    <t>záchodová mísa závěsná 49 x 36 cm, + příslušenství kombifix</t>
  </si>
  <si>
    <t xml:space="preserve">sedátko </t>
  </si>
  <si>
    <t>umyvadlo 60 x 49 cm včetně stojánkové baterie</t>
  </si>
  <si>
    <t xml:space="preserve">pisoár s automatickým inteligentním splachovačem   </t>
  </si>
  <si>
    <t>automatické nerezové umyvadlo s aut. baterií a nerez sifonem</t>
  </si>
  <si>
    <t>příslušenství k zařizovacím předmětům</t>
  </si>
  <si>
    <t>Celkem Kč:</t>
  </si>
  <si>
    <t>List obsahuje:</t>
  </si>
  <si>
    <t>1) Krycí list soupisu</t>
  </si>
  <si>
    <t>2) Rekapitulace</t>
  </si>
  <si>
    <t>3) Soupis prací</t>
  </si>
  <si>
    <t>Zpět na list:</t>
  </si>
  <si>
    <t>KRYCÍ LIST SOUPISU</t>
  </si>
  <si>
    <t>Přístavba objektu sýrárny – Sýrárna II</t>
  </si>
  <si>
    <t>SO 01-02 - Výrobní objekt</t>
  </si>
  <si>
    <t>Soupis:</t>
  </si>
  <si>
    <t>02.5 - SO 02 - Silnoproudá elektrotechnika</t>
  </si>
  <si>
    <t>KSO:</t>
  </si>
  <si>
    <t>812 11</t>
  </si>
  <si>
    <t>CC-CZ:</t>
  </si>
  <si>
    <t>Místo:</t>
  </si>
  <si>
    <t>MLÉKÁRNA OLEŠNICE, RMD</t>
  </si>
  <si>
    <t>Datum:</t>
  </si>
  <si>
    <t>CZ-CPA:</t>
  </si>
  <si>
    <t>Zadavatel:</t>
  </si>
  <si>
    <t>IČ:</t>
  </si>
  <si>
    <t>Uchazeč:</t>
  </si>
  <si>
    <t xml:space="preserve"> </t>
  </si>
  <si>
    <t>Poznámka:</t>
  </si>
  <si>
    <t>Cena bez DPH</t>
  </si>
  <si>
    <t>Základ daně</t>
  </si>
  <si>
    <t>Sazba daně</t>
  </si>
  <si>
    <t>Výše daně</t>
  </si>
  <si>
    <t>základní</t>
  </si>
  <si>
    <t>snížená</t>
  </si>
  <si>
    <t>zákl. přenesená</t>
  </si>
  <si>
    <t>sníž. přenesená</t>
  </si>
  <si>
    <t>nulová</t>
  </si>
  <si>
    <t>Cena s DPH</t>
  </si>
  <si>
    <t>REKAPITULACE ČLENĚNÍ SOUPISU PRACÍ</t>
  </si>
  <si>
    <t>MLÉKÁRNA OLEŠNICE, RMD  Přístavba objektu sýrárny – Sýrárna II</t>
  </si>
  <si>
    <t>Kód dílu - Popis</t>
  </si>
  <si>
    <t>Cena celkem [CZK]</t>
  </si>
  <si>
    <t>Náklady soupisu celkem</t>
  </si>
  <si>
    <t xml:space="preserve">D1 - </t>
  </si>
  <si>
    <t>SOUPIS PRACÍ</t>
  </si>
  <si>
    <t>OLEŠNICE NA MORAVĚ</t>
  </si>
  <si>
    <t>PČ</t>
  </si>
  <si>
    <t>Typ</t>
  </si>
  <si>
    <t>Kód</t>
  </si>
  <si>
    <t>Popis</t>
  </si>
  <si>
    <t>Množství</t>
  </si>
  <si>
    <t>J.cena [CZK]</t>
  </si>
  <si>
    <t>Cena celkem
[CZK]</t>
  </si>
  <si>
    <t>Cenová soustava</t>
  </si>
  <si>
    <t>D</t>
  </si>
  <si>
    <t>D1</t>
  </si>
  <si>
    <t>PP</t>
  </si>
  <si>
    <t>K</t>
  </si>
  <si>
    <t>Pol96</t>
  </si>
  <si>
    <t>Instalace kabelové lávky 400x54</t>
  </si>
  <si>
    <t>Instalace kabelové lávky 400x54 nerez</t>
  </si>
  <si>
    <t>Pol97</t>
  </si>
  <si>
    <t>Instalace kabelové lávky 150x54</t>
  </si>
  <si>
    <t>Instalace kabelové lávky 200x54 nerez</t>
  </si>
  <si>
    <t>Pol98</t>
  </si>
  <si>
    <t>Instalace kabelové lávky 50x54</t>
  </si>
  <si>
    <t>Instalace kabelové lávky 50x54 nerez</t>
  </si>
  <si>
    <t>Pol99</t>
  </si>
  <si>
    <t>Instalace a zapojení kabel  3x120+70</t>
  </si>
  <si>
    <t>Instalace a zapojení kabel do 3x120+70</t>
  </si>
  <si>
    <t>Instalace a zapojení kabel do 5x16</t>
  </si>
  <si>
    <t>6</t>
  </si>
  <si>
    <t>Pol100</t>
  </si>
  <si>
    <t>Instalace a zapojení kabel do 5x6</t>
  </si>
  <si>
    <t>7</t>
  </si>
  <si>
    <t>Pol101</t>
  </si>
  <si>
    <t>Instalace a zapojení kabel do 5x2,5</t>
  </si>
  <si>
    <t>Pol102</t>
  </si>
  <si>
    <t>Instalace vodič pospojování</t>
  </si>
  <si>
    <t>9</t>
  </si>
  <si>
    <t>Pol103</t>
  </si>
  <si>
    <t>Instalace bleskosvod vedení</t>
  </si>
  <si>
    <t>10</t>
  </si>
  <si>
    <t>Pol104</t>
  </si>
  <si>
    <t>Instalace zemnění</t>
  </si>
  <si>
    <t>11</t>
  </si>
  <si>
    <t>Pol105</t>
  </si>
  <si>
    <t>Instalace bleskosvod podpěry střešní</t>
  </si>
  <si>
    <t>12</t>
  </si>
  <si>
    <t>Pol106</t>
  </si>
  <si>
    <t>Instalace bleskosvod podpěry fasádní, OU</t>
  </si>
  <si>
    <t>13</t>
  </si>
  <si>
    <t>Pol107</t>
  </si>
  <si>
    <t>Instalace bleskosvod svorky SK, SS, SP, SO, SZ,</t>
  </si>
  <si>
    <t>14</t>
  </si>
  <si>
    <t>Pol108</t>
  </si>
  <si>
    <t>Instalace přístroje do omítky</t>
  </si>
  <si>
    <t>15</t>
  </si>
  <si>
    <t>Pol109</t>
  </si>
  <si>
    <t>Instalace přístroje na omítku</t>
  </si>
  <si>
    <t>16</t>
  </si>
  <si>
    <t>Pol110</t>
  </si>
  <si>
    <t>Instalace krabice instalační malá do/na omítku</t>
  </si>
  <si>
    <t>17</t>
  </si>
  <si>
    <t>Pol111</t>
  </si>
  <si>
    <t>Instalace krabice instalační velká do/na omítku</t>
  </si>
  <si>
    <t>18</t>
  </si>
  <si>
    <t>Pol112</t>
  </si>
  <si>
    <t>Instalace zásuvková skříň</t>
  </si>
  <si>
    <t>19</t>
  </si>
  <si>
    <t>Pol113</t>
  </si>
  <si>
    <t>Instalace svítidla do 2 zdrojů</t>
  </si>
  <si>
    <t>21</t>
  </si>
  <si>
    <t>Pol115</t>
  </si>
  <si>
    <t>Instalace zdrojů nouzového svítidla</t>
  </si>
  <si>
    <t>22</t>
  </si>
  <si>
    <t>Pol116</t>
  </si>
  <si>
    <t>Instalace - rozvaděč RH-přívodní pole</t>
  </si>
  <si>
    <t>Instalace - rozvaděč RS1</t>
  </si>
  <si>
    <t>23</t>
  </si>
  <si>
    <t>Pol117</t>
  </si>
  <si>
    <t>Instalace - rozvaděč RS2</t>
  </si>
  <si>
    <t>24</t>
  </si>
  <si>
    <t>Pol118</t>
  </si>
  <si>
    <t>Výroba konstrukčních dílů</t>
  </si>
  <si>
    <t>Zemní práce-výkop pro přípojku měřícího místa včetně pískového lože  400x1200mm+ochr.fólie</t>
  </si>
  <si>
    <t>Centrál stop IP65</t>
  </si>
  <si>
    <t>25</t>
  </si>
  <si>
    <t>Pol119</t>
  </si>
  <si>
    <t>Protipožární zabezpečení</t>
  </si>
  <si>
    <t>D2</t>
  </si>
  <si>
    <t>M</t>
  </si>
  <si>
    <t>Pol121</t>
  </si>
  <si>
    <t>kabelová lávka 400x54 kompletní včetně nosného materiálu</t>
  </si>
  <si>
    <t>kabelová lávka 400x54 kompletní včetně nosného materiálu nerez drátěná</t>
  </si>
  <si>
    <t>Pol122</t>
  </si>
  <si>
    <t>kabelová lávka 150x54 kompletní včetně nosného materiálu</t>
  </si>
  <si>
    <t>kabelová lávka 200x54 kompletní včetně nosného materiálu nerez drátěná</t>
  </si>
  <si>
    <t>Pol123</t>
  </si>
  <si>
    <t>kabelová lávka 50x54 kompletní včetně nosného materiálu</t>
  </si>
  <si>
    <t>kabelová lávka 50x54 kompletní včetně nosného materiálu nerez drátěná</t>
  </si>
  <si>
    <t>CYKY-J 3x120+70</t>
  </si>
  <si>
    <t>kabel</t>
  </si>
  <si>
    <t>CYKY-J 4x16</t>
  </si>
  <si>
    <t>CYKY-J 5x10</t>
  </si>
  <si>
    <t>CYKY-J 5x6</t>
  </si>
  <si>
    <t>CYKY-J 5x2,5</t>
  </si>
  <si>
    <t>CYKY-J 5x1,5</t>
  </si>
  <si>
    <t>CYKY-J 3x2,5</t>
  </si>
  <si>
    <t>CYKY-J 3x4</t>
  </si>
  <si>
    <t>CYKY-J 3x1,5</t>
  </si>
  <si>
    <t>CYKY-O 2x1,5</t>
  </si>
  <si>
    <t>CYKY-O 3x1,5</t>
  </si>
  <si>
    <t>CYKY-O 4x1,5</t>
  </si>
  <si>
    <t>CY 4</t>
  </si>
  <si>
    <t>vodič</t>
  </si>
  <si>
    <t>CY 6</t>
  </si>
  <si>
    <t>CY 16</t>
  </si>
  <si>
    <t>AlMgSi o8mm</t>
  </si>
  <si>
    <t>kulatina</t>
  </si>
  <si>
    <t>20</t>
  </si>
  <si>
    <t>FeZn o10mm</t>
  </si>
  <si>
    <t>30/4 FeZn</t>
  </si>
  <si>
    <t>pasovina</t>
  </si>
  <si>
    <t>PVx</t>
  </si>
  <si>
    <t>podpěra vedení na střechu</t>
  </si>
  <si>
    <t>PVy</t>
  </si>
  <si>
    <t>podpěra vední do fasády</t>
  </si>
  <si>
    <t>SK</t>
  </si>
  <si>
    <t>svorka krizova</t>
  </si>
  <si>
    <t>SS</t>
  </si>
  <si>
    <t>svorka spojovaci</t>
  </si>
  <si>
    <t>26</t>
  </si>
  <si>
    <t>SP</t>
  </si>
  <si>
    <t>svorka pripojovaci</t>
  </si>
  <si>
    <t>27</t>
  </si>
  <si>
    <t>SO</t>
  </si>
  <si>
    <t>svorka okapu</t>
  </si>
  <si>
    <t>28</t>
  </si>
  <si>
    <t>SZ</t>
  </si>
  <si>
    <t>svorka zkušební</t>
  </si>
  <si>
    <t>29</t>
  </si>
  <si>
    <t>OU</t>
  </si>
  <si>
    <t>ochranný úhelník</t>
  </si>
  <si>
    <t>30</t>
  </si>
  <si>
    <t>DOU 2,0</t>
  </si>
  <si>
    <t>držák úhelníku</t>
  </si>
  <si>
    <t>31</t>
  </si>
  <si>
    <t>Pol124</t>
  </si>
  <si>
    <t>vypínač 1 kompletní IP44 (spínač + kryt + ráměček)</t>
  </si>
  <si>
    <t>32</t>
  </si>
  <si>
    <t>Pol125</t>
  </si>
  <si>
    <t>vypínač 5 kompletní IP44 (spínač + kryt + ráměček)</t>
  </si>
  <si>
    <t>36</t>
  </si>
  <si>
    <t>Pol129</t>
  </si>
  <si>
    <t>zásuvka 230 kompletní IP44 (přístroj  + rámeček)</t>
  </si>
  <si>
    <t>37</t>
  </si>
  <si>
    <t>Pol130</t>
  </si>
  <si>
    <t>tlačítko spínací kompletní IP54</t>
  </si>
  <si>
    <t>Pol131</t>
  </si>
  <si>
    <t>vypínač 1 kompletní IP54</t>
  </si>
  <si>
    <t>39</t>
  </si>
  <si>
    <t>Pol132</t>
  </si>
  <si>
    <t>vypínač 5 kompletní IP54</t>
  </si>
  <si>
    <t>Pol133</t>
  </si>
  <si>
    <t>vypínač 6 kompletní IP54</t>
  </si>
  <si>
    <t>41</t>
  </si>
  <si>
    <t>Pol134</t>
  </si>
  <si>
    <t>vypínač 6+6 kompletní IP54</t>
  </si>
  <si>
    <t>42</t>
  </si>
  <si>
    <t>Pol135</t>
  </si>
  <si>
    <t>zásuvka 230 kompletní IP54</t>
  </si>
  <si>
    <t>Pol136</t>
  </si>
  <si>
    <t>zásuvka 400V/16A kompletní IP67</t>
  </si>
  <si>
    <t>44</t>
  </si>
  <si>
    <t>Pol137</t>
  </si>
  <si>
    <t xml:space="preserve">centrál stop kompletní IP65 </t>
  </si>
  <si>
    <t>vypínač 400V/16A kompletní IP65</t>
  </si>
  <si>
    <t>47</t>
  </si>
  <si>
    <t>Pol140</t>
  </si>
  <si>
    <t>spínač automatický se snímačem pohybu stropní IP54</t>
  </si>
  <si>
    <t>48</t>
  </si>
  <si>
    <t>KP 67/2</t>
  </si>
  <si>
    <t>krabice přístrojová</t>
  </si>
  <si>
    <t>49</t>
  </si>
  <si>
    <t>KR 97/5</t>
  </si>
  <si>
    <t>krabice odbočná pod omítku s víčkem KO 97 V a svorkovnicí SP-96</t>
  </si>
  <si>
    <t>KU 68-1903</t>
  </si>
  <si>
    <t>krabice rozvodná pod omítku s víčkem KO 68 a svorkovnicí S-66</t>
  </si>
  <si>
    <t>51</t>
  </si>
  <si>
    <t>8102 KA</t>
  </si>
  <si>
    <t>krabice rozvodná na omítku se svorkovnicé</t>
  </si>
  <si>
    <t>52</t>
  </si>
  <si>
    <t>250x110</t>
  </si>
  <si>
    <t>Instalační krabice pod omítku</t>
  </si>
  <si>
    <t>53</t>
  </si>
  <si>
    <t>Pol141</t>
  </si>
  <si>
    <t>relé doběhové 1P16A vestavné</t>
  </si>
  <si>
    <t>54</t>
  </si>
  <si>
    <t>Pol142</t>
  </si>
  <si>
    <t>zásuvková skříň s chráničem a jističi / 2x230V/16A 2x400V/16A</t>
  </si>
  <si>
    <t>55</t>
  </si>
  <si>
    <t>Pol143</t>
  </si>
  <si>
    <t>Svítidlo přisazené/závěsné LED IP65 120cm 33W ve výkresech označeno -1</t>
  </si>
  <si>
    <t>WT460C L1300 1xLED42S/850 NB (4200 lm; 33.0 W; 1xLED42S/850/-)</t>
  </si>
  <si>
    <t>56</t>
  </si>
  <si>
    <t>Pol144</t>
  </si>
  <si>
    <t>Svítidlo přisazené/závěsné LED IP65 160cm 66Wve výkresech označeno -2</t>
  </si>
  <si>
    <t>WT460C L1600 1xLED80S/850 NB (8000 lm; 66.0 W; 1xLED80S/850/-)</t>
  </si>
  <si>
    <t>Pol145</t>
  </si>
  <si>
    <t>Svítidlo přisazené/závěsné LED IP65 120cm 17.4Wve výkresech označeno -6</t>
  </si>
  <si>
    <t>WT460C L1300 1xLED23S/840 NB (2300 lm; 17.4 W; 1xLED23S/840/-)</t>
  </si>
  <si>
    <t>Pol146</t>
  </si>
  <si>
    <t>Svítidlo nástěnné IP65 1x17W vč. zdrojeLED ve výkresech označeno - 5</t>
  </si>
  <si>
    <t xml:space="preserve">  WL120V LED12S/840 (1200 lm; 18.0 W; 1xLED12S/840/-) - výtahová šachta</t>
  </si>
  <si>
    <t>Pol150</t>
  </si>
  <si>
    <t>Svítidlo nástěnné IP65 1x18W vč. zdrojeLED ve výkresech označeno - 4</t>
  </si>
  <si>
    <t xml:space="preserve">  WL120V LED12S/840 (1200 lm; 18.0 W; 1xLED12S/840/-)</t>
  </si>
  <si>
    <t>Pol151</t>
  </si>
  <si>
    <t>Svítidlo nouzové  IP65 1x3W LEDvč. Zdroje ve výkresech označeno - 3</t>
  </si>
  <si>
    <t>svítidlo nouzové  LED 3 hod IP65, piktogram</t>
  </si>
  <si>
    <t>D3</t>
  </si>
  <si>
    <t>65</t>
  </si>
  <si>
    <t xml:space="preserve">Rozvaděč Hlavní rozvodna -  úprava - doplnění </t>
  </si>
  <si>
    <t xml:space="preserve">Pojistkový odpojovač 500A3pol+ úprava rozvaděče
</t>
  </si>
  <si>
    <t>Rozvaděč RH - RS1 vč. zapojení dle výkresu D.1.4.3.8</t>
  </si>
  <si>
    <t>Pol178</t>
  </si>
  <si>
    <t>Rozvaděč RS2vč. zapojení dle výkresu D.1.4.3.9</t>
  </si>
  <si>
    <t>114</t>
  </si>
  <si>
    <t>Pol192</t>
  </si>
  <si>
    <t>- příslušenství (vodiče, označovací štítky atp.)</t>
  </si>
  <si>
    <t>115</t>
  </si>
  <si>
    <t>Pol193</t>
  </si>
  <si>
    <t>Konstrukční železo (nerez)</t>
  </si>
  <si>
    <t>116</t>
  </si>
  <si>
    <t>Pol194</t>
  </si>
  <si>
    <t>117</t>
  </si>
  <si>
    <t>Pol90</t>
  </si>
  <si>
    <t>Drobný instalační materiál (stahovací pásky, ozn. štítky atp.)</t>
  </si>
  <si>
    <t>D4</t>
  </si>
  <si>
    <t>Pol91</t>
  </si>
  <si>
    <t>Revize</t>
  </si>
  <si>
    <t>hod.</t>
  </si>
  <si>
    <t>Pol92</t>
  </si>
  <si>
    <t>Koordinace na stavbě</t>
  </si>
  <si>
    <t>Pol93</t>
  </si>
  <si>
    <t>Seznámení uživatele s obsluhou</t>
  </si>
  <si>
    <t>Pol94</t>
  </si>
  <si>
    <t>Zhotovení projektové dokumentace sk.provedení</t>
  </si>
  <si>
    <t>Přístavba objektu sýrárny, Sýrárna II</t>
  </si>
  <si>
    <t>IO 01 - IO 01 Kanalizace dešťová včetně retenční nádrže</t>
  </si>
  <si>
    <t>D2.1 - Kanalizace dešťová včetně retenční nádrže</t>
  </si>
  <si>
    <t>827 21</t>
  </si>
  <si>
    <t>22231</t>
  </si>
  <si>
    <t>Olešnice na Moravě</t>
  </si>
  <si>
    <t>17. 2. 2018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</si>
  <si>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</si>
  <si>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</si>
  <si>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</si>
  <si>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</si>
  <si>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</si>
  <si>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</si>
  <si>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</si>
  <si>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99 - Přesun hmot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</si>
  <si>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</si>
  <si>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</si>
  <si>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</si>
  <si>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</si>
  <si>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Práce a dodávky HSV</t>
  </si>
  <si>
    <t>113106192</t>
  </si>
  <si>
    <t>Rozebrání vozovek ze silničních dílců se spárami zalitými cementovou maltou strojně pl do 50 m2</t>
  </si>
  <si>
    <t>CS ÚRS 2018 01</t>
  </si>
  <si>
    <t>Rozebrání dlažeb a dílců vozovek a ploch s přemístěním hmot na skládku na vzdálenost do 3 m nebo s naložením na dopravní prostředek, s jakoukoliv výplní spár strojně ze silničních dílců jakýchkoliv rozměrů, s ložem z kameniva nebo živice se spárami zalitými cementovou maltou</t>
  </si>
  <si>
    <t>VV</t>
  </si>
  <si>
    <t>"viz. příloha D.2.1.1 Technická zpráva"</t>
  </si>
  <si>
    <t>"panely betonové" (36,9*1,1)+(2*0,80)</t>
  </si>
  <si>
    <t>113107323</t>
  </si>
  <si>
    <t>Odstranění podkladu z kameniva drceného tl 300 mm strojně pl do 50 m2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</si>
  <si>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</si>
  <si>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"asfalt_komunikace" (3*1,1)+(2*2)+(1*1,1)</t>
  </si>
  <si>
    <t>"asfalt_plocha" (25,8*1,1)+(9,5*0,80)</t>
  </si>
  <si>
    <t>Součet</t>
  </si>
  <si>
    <t>113107332</t>
  </si>
  <si>
    <t>Odstranění podkladu z betonu prostého tl 300 mm strojně pl do 50 m2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</si>
  <si>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</si>
  <si>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"beton" 0,90*1,1</t>
  </si>
  <si>
    <t>113107341</t>
  </si>
  <si>
    <t>Odstranění podkladu živičného tl 50 mm strojně pl do 50 m2</t>
  </si>
  <si>
    <t>Odstranění podkladů nebo krytů strojně plochy jednotlivě do 50 m2 s přemístěním hmot na skládku na vzdálenost do 3 m nebo s naložením na dopravní prostředek živičných, o tl. vrstvy do 50 mm</t>
  </si>
  <si>
    <t>"asfalt_komunikace" (3*2,1)+(3*3)</t>
  </si>
  <si>
    <t>"rozšíření na napojení" 1*2,1</t>
  </si>
  <si>
    <t>113107342</t>
  </si>
  <si>
    <t>Odstranění podkladu živičného tl 100 mm strojně pl do 50 m2</t>
  </si>
  <si>
    <t>Odstranění podkladů nebo krytů strojně plochy jednotlivě do 50 m2 s přemístěním hmot na skládku na vzdálenost do 3 m nebo s naložením na dopravní prostředek živičných, o tl. vrstvy přes 50 do 100 mm</t>
  </si>
  <si>
    <t>113107343</t>
  </si>
  <si>
    <t>Odstranění podkladu živičného tl 150 mm strojně pl do 50 m2</t>
  </si>
  <si>
    <t>Odstranění podkladů nebo krytů strojně plochy jednotlivě do 50 m2 s přemístěním hmot na skládku na vzdálenost do 3 m nebo s naložením na dopravní prostředek živičných, o tl. vrstvy přes 100 do 150 mm</t>
  </si>
  <si>
    <t>"asfalt_komunikace" (3*1,1)+(2*2)</t>
  </si>
  <si>
    <t>"rozšíření na napojení" 1*1,1</t>
  </si>
  <si>
    <t>113202111</t>
  </si>
  <si>
    <t>Vytrhání obrub krajníků obrubníků stojatých</t>
  </si>
  <si>
    <t>Vytrhání obrub s vybouráním lože, s přemístěním hmot na skládku na vzdálenost do 3 m nebo s naložením na dopravní prostředek z krajníků nebo obrubníků stojatých</t>
  </si>
  <si>
    <t>1*3</t>
  </si>
  <si>
    <t>115101201</t>
  </si>
  <si>
    <t>Čerpání vody na dopravní výšku do 10 m průměrný přítok do 500 l/min</t>
  </si>
  <si>
    <t>69</t>
  </si>
  <si>
    <t>"čerpání vody po dobu přepojování" 3*24</t>
  </si>
  <si>
    <t>115101301</t>
  </si>
  <si>
    <t>Pohotovost čerpací soupravy pro dopravní výšku do 10 m přítok do 500 l/min</t>
  </si>
  <si>
    <t>den</t>
  </si>
  <si>
    <t>"čerpání vody po dobu přepojování" 3</t>
  </si>
  <si>
    <t>119001401</t>
  </si>
  <si>
    <t>Dočasné zajištění potrubí ocelového nebo litinového DN do 200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</si>
  <si>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</si>
  <si>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(1+1)*1,1</t>
  </si>
  <si>
    <t>119001412</t>
  </si>
  <si>
    <t>Dočasné zajištění potrubí betonového, ŽB nebo kameninového DN do 500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</si>
  <si>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</si>
  <si>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1*1,1</t>
  </si>
  <si>
    <t>119001421</t>
  </si>
  <si>
    <t>Dočasné zajištění kabelů a kabelových tratí ze 3 volně ložených kabelů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</si>
  <si>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</si>
  <si>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2*1,1</t>
  </si>
  <si>
    <t>120001101</t>
  </si>
  <si>
    <t>Příplatek za ztížení vykopávky v blízkosti podzemního vedení</t>
  </si>
  <si>
    <t>Příplatek k cenám vykopávek za ztížení vykopávky v blízkosti podzemního vedení nebo výbušnin v horninách jakékoliv třídy</t>
  </si>
  <si>
    <t>(1*2*1,8)+(1*2*1,1)+(1*2*1,5)+(2*2*1)</t>
  </si>
  <si>
    <t>132201202</t>
  </si>
  <si>
    <t>Hloubení rýh š do 2000 mm v hornině tř. 3 objemu do 1000 m3</t>
  </si>
  <si>
    <t>Hloubení zapažených i nezapažených rýh šířky přes 600 do 2 000 mm s urovnáním dna do předepsaného profilu a spádu v hornině tř. 3 přes 100 do 1 000 m3</t>
  </si>
  <si>
    <t>"výpis objemu zemních prací"</t>
  </si>
  <si>
    <t>"D1" 161,6+4,8</t>
  </si>
  <si>
    <t>"D2" 190,9+5,0</t>
  </si>
  <si>
    <t>"přípojky DS" (12+7)*0,80*1,6</t>
  </si>
  <si>
    <t>"přípojka liniového odvodnění" 7*0,80*1,7</t>
  </si>
  <si>
    <t>"přípojka UV" 8*0,80*1,5</t>
  </si>
  <si>
    <t xml:space="preserve">"rozšíření pro š." </t>
  </si>
  <si>
    <t>(6,25-(2,5*1,1))*10,52</t>
  </si>
  <si>
    <t>"rozšíření pro ret. objekt RN1" (5,2*2,8*2,5)-(5,2*1,1*1,8)</t>
  </si>
  <si>
    <t>"rozšíření pro ret. objekt RN2" (5,2*2,8*2,5)-(5,2*1,1*1,9)</t>
  </si>
  <si>
    <t>"sonda na zjištění hloubky stáv. kanalizace" 2*2*2,2</t>
  </si>
  <si>
    <t>"rozšíření na napojení na stáv. kanalizaci" 1*1,1*2,16</t>
  </si>
  <si>
    <t>-"asfalt_komunikace" (3*1,1*0,50)-(2*2*0,50)-(1*1,1*0,50)</t>
  </si>
  <si>
    <t>-"panely betonové" ((12,5+24,4)*1,1*0,20)-(2*0,80*0,20)</t>
  </si>
  <si>
    <t>-"tráva" ((17,5+15,8)*1,1*0,20)-((7+2)*0,80*0,20)-(5,2*1,7*2)</t>
  </si>
  <si>
    <t>-"asfalt_plocha" ((16,5+9,3)*1,1*0,40)-(9,5*0,80*0,40)</t>
  </si>
  <si>
    <t>-"beton" 0,90*1,1*0,20</t>
  </si>
  <si>
    <t>zepráce</t>
  </si>
  <si>
    <t>zepráce*0,50</t>
  </si>
  <si>
    <t>132201209</t>
  </si>
  <si>
    <t>Příplatek za lepivost k hloubení rýh š do 2000 mm v hornině tř. 3</t>
  </si>
  <si>
    <t>M3</t>
  </si>
  <si>
    <t>132301202</t>
  </si>
  <si>
    <t>Hloubení rýh š do 2000 mm v hornině tř. 4 objemu do 1000 m3</t>
  </si>
  <si>
    <t>Hloubení zapažených i nezapažených rýh šířky přes 600 do 2 000 mm s urovnáním dna do předepsaného profilu a spádu v hornině tř. 4 přes 100 do 1 000 m3</t>
  </si>
  <si>
    <t>132301209</t>
  </si>
  <si>
    <t>Příplatek za lepivost k hloubení rýh š do 2000 mm v hornině tř. 4</t>
  </si>
  <si>
    <t>Hloubení zapažených i nezapažených rýh šířky přes 600 do 2 000 mm s urovnáním dna do předepsaného profilu a spádu v hornině tř. 4 Příplatek k cenám za lepivost horniny tř. 4</t>
  </si>
  <si>
    <t>151811131</t>
  </si>
  <si>
    <t>Osazení pažicího boxu hl výkopu do 4 m š do 1,2 m</t>
  </si>
  <si>
    <t>Zřízení pažicích boxů pro pažení a rozepření stěn rýh podzemního vedení hloubka výkopu do 4 m, šířka do 1,2 m</t>
  </si>
  <si>
    <t>"D1" 202,4+3,7</t>
  </si>
  <si>
    <t>"D2" 216,2+35,5</t>
  </si>
  <si>
    <t>"přípojky DS" 19*1,6*2</t>
  </si>
  <si>
    <t>"přípojka liniového odvodnění" 7*1,7*2</t>
  </si>
  <si>
    <t>"přípojka UV" 8*1,5*2</t>
  </si>
  <si>
    <t>-"RN1" 5,2*1,8*2</t>
  </si>
  <si>
    <t>-"RN2" 5,2*1,9*2</t>
  </si>
  <si>
    <t>pazeni_1_2</t>
  </si>
  <si>
    <t>151811231</t>
  </si>
  <si>
    <t>Odstranění pažicího boxu hl výkopu do 4 m š do 1,2 m</t>
  </si>
  <si>
    <t>Odstranění pažicích boxů pro pažení a rozepření stěn rýh podzemního vedení hloubka výkopu do 4 m, šířka do 1,2 m</t>
  </si>
  <si>
    <t>151811133</t>
  </si>
  <si>
    <t>Osazení pažicího boxu hl výkopu do 4 m š do 5 m</t>
  </si>
  <si>
    <t>Zřízení pažicích boxů pro pažení a rozepření stěn rýh podzemního vedení hloubka výkopu do 4 m, šířka přes 2,5 do 5 m</t>
  </si>
  <si>
    <t>"sonda na zjištění hloubky stáv. kanalizace" 4*2*2,2</t>
  </si>
  <si>
    <t>"RN1" (5,2*2,5*2)+(1,7*2,5*2)</t>
  </si>
  <si>
    <t>"RN2" (5,2*2,5*2)+(1,7*2,5*2)</t>
  </si>
  <si>
    <t>pazeni_5</t>
  </si>
  <si>
    <t>151811233</t>
  </si>
  <si>
    <t>Odstranění pažicího boxu hl výkopu do 4 m š do 5 m</t>
  </si>
  <si>
    <t>Odstranění pažicích boxů pro pažení a rozepření stěn rýh podzemního vedení hloubka výkopu do 4 m, šířka přes 2,5 do 5 m</t>
  </si>
  <si>
    <t>161101101</t>
  </si>
  <si>
    <t>Svislé přemístění výkopku z horniny tř. 1 až 4 hl výkopu do 2,5 m</t>
  </si>
  <si>
    <t>(zepráce-sv_4)*0,5</t>
  </si>
  <si>
    <t>161101102</t>
  </si>
  <si>
    <t>Svislé přemístění výkopku z horniny tř. 1 až 4 hl výkopu do 4 m</t>
  </si>
  <si>
    <t>Svislé přemístění výkopku  bez naložení do dopravní nádoby avšak s vyprázdněním dopravní nádoby na hromadu nebo do dopravního prostředku z horniny tř. 1 až 4, při hloubce výkopu přes 2,5 do 4 m</t>
  </si>
  <si>
    <t>"D1" 4,8</t>
  </si>
  <si>
    <t>"D2" 5,0</t>
  </si>
  <si>
    <t>sv_4</t>
  </si>
  <si>
    <t>sv_4*0,50</t>
  </si>
  <si>
    <t>162701105</t>
  </si>
  <si>
    <t>Vodorovné přemístění do 10000 m výkopku/sypaniny z horniny tř. 1 až 4</t>
  </si>
  <si>
    <t>Vodorovné přemístění výkopku nebo sypaniny po suchu  na obvyklém dopravním prostředku, bez naložení výkopku, avšak se složením bez rozhrnutí z horniny tř. 1 až 4 na vzdálenost přes 9 000 do 10 000 m</t>
  </si>
  <si>
    <t>"Vytlačená kubatura :"</t>
  </si>
  <si>
    <t xml:space="preserve">"lože pod potrubí" </t>
  </si>
  <si>
    <t>"D1" 58*1,1*0,15</t>
  </si>
  <si>
    <t>"D2" 65*1,1*0,15</t>
  </si>
  <si>
    <t>"přípojky DS" 19*0,80*0,15</t>
  </si>
  <si>
    <t>"přípojka liniového odvodnění" 7*0,80*0,15</t>
  </si>
  <si>
    <t>"přípojka UV" 2*0,80*0,15</t>
  </si>
  <si>
    <t>LOZE</t>
  </si>
  <si>
    <t>Mezisoučet</t>
  </si>
  <si>
    <t xml:space="preserve">"obsyp potrubí" </t>
  </si>
  <si>
    <t>"D1"  58*1,1*0,60</t>
  </si>
  <si>
    <t>"D2" 65*1,1*0,60</t>
  </si>
  <si>
    <t>"přípojky DS" 19*0,80*0,45</t>
  </si>
  <si>
    <t>"přípojka liniového odvodnění " 7*0,80*0,50</t>
  </si>
  <si>
    <t>"přípojka UV" 2*0,80*0,50</t>
  </si>
  <si>
    <t>OBSYP</t>
  </si>
  <si>
    <t>"kanal. š. bet."</t>
  </si>
  <si>
    <t>3,14*(1,200)^2/4*10,52</t>
  </si>
  <si>
    <t>"kanal.š.plast."</t>
  </si>
  <si>
    <t>3,14*(0,600)^2/4*14,23</t>
  </si>
  <si>
    <t>"podklad deska  kan.šachet bet." (3,14*(1,875)^2/4*0,15)*4</t>
  </si>
  <si>
    <t>"dno vyustního objektu" 1,3*1,3*0,20</t>
  </si>
  <si>
    <t xml:space="preserve">"podsyp kan.šachet plast." </t>
  </si>
  <si>
    <t>(3,14*(0,800)^2/4*0,10)*10</t>
  </si>
  <si>
    <t>"RN1, RN2" (4,8*2,4*0,52)*2</t>
  </si>
  <si>
    <t>"podsyp a obsyp drenážního potrubí RN1, RN2" (0,60*0,30*7,0)*2</t>
  </si>
  <si>
    <t>"obsyp ventilačního potrubí RN1, RN2" (0,30*0,15*4,8)*2</t>
  </si>
  <si>
    <t>vytlač</t>
  </si>
  <si>
    <t>štěrk_kom</t>
  </si>
  <si>
    <t>"zásyp v komunikaci" (3*1,1*0,79  )+(2*2*0,79)+(1*1,1*0,79)</t>
  </si>
  <si>
    <t>zásyp_rýhy</t>
  </si>
  <si>
    <t>zepráce-vytlač</t>
  </si>
  <si>
    <t>vod_přem</t>
  </si>
  <si>
    <t>162701109</t>
  </si>
  <si>
    <t>Příplatek k vodorovnému přemístění výkopku/sypaniny z horniny tř. 1 až 4 ZKD 1000 m přes 10000 m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</si>
  <si>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</si>
  <si>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vod_přem*6</t>
  </si>
  <si>
    <t>167101102</t>
  </si>
  <si>
    <t>Nakládání výkopku z hornin tř. 1 až 4 přes 100 m3</t>
  </si>
  <si>
    <t>Nakládání, skládání a překládání neulehlého výkopku nebo sypaniny nakládání, množství přes 100 m3, z hornin tř. 1 až 4</t>
  </si>
  <si>
    <t>171201201</t>
  </si>
  <si>
    <t>Uložení sypaniny na skládky</t>
  </si>
  <si>
    <t>1712012111</t>
  </si>
  <si>
    <t>Poplatek za uložení odpadu ze sypaniny na skládce (skládkovné)</t>
  </si>
  <si>
    <t>Uložení sypaniny poplatek za uložení sypaniny na skládce ( skládkovné )</t>
  </si>
  <si>
    <t>vod_přem*1,8</t>
  </si>
  <si>
    <t>174101101</t>
  </si>
  <si>
    <t>Zásyp jam, šachet rýh nebo kolem objektů sypaninou se zhutněním</t>
  </si>
  <si>
    <t>175101201</t>
  </si>
  <si>
    <t>Obsypání objektu nad přilehlým původním terénem sypaninou bez prohození, uloženou do 3 m</t>
  </si>
  <si>
    <t>Obsypání objektů nad přilehlým původním terénem sypaninou z vhodných hornin 1 až 4 nebo materiálem uloženým ve vzdálenosti do 30 m od vnějšího kraje objektu pro jakoukoliv míru zhutnění bez prohození sypaniny</t>
  </si>
  <si>
    <t>3,14*(0,300)^2/4*(58+65)</t>
  </si>
  <si>
    <t>3,14*(0,200)^2/4*7</t>
  </si>
  <si>
    <t>3,14*(0,125)^2/4*19</t>
  </si>
  <si>
    <t>štěrk</t>
  </si>
  <si>
    <t>OBSYP-9,143</t>
  </si>
  <si>
    <t>5834419901</t>
  </si>
  <si>
    <t>štěrkodrť frakce  0-63</t>
  </si>
  <si>
    <t xml:space="preserve">kamenivo přírodní drcené hutné pro stavební účely PDK (drobné, hrubé a štěrkodrť) štěrkodrtě ČSN EN 13043 frakce   0-63m   </t>
  </si>
  <si>
    <t>"zásyp rýhy"</t>
  </si>
  <si>
    <t>dosypání</t>
  </si>
  <si>
    <t>"dosypání" (25,8*1,1*0,40)+(9,5*0,80*0,40)+(33,3*1,1*0,20)+(9*0,80*0,20)+(5,2*1,7*0,20*2)+(36,9*1,1*0,20)+(2*0,80*0,20)+(0,90*1,1*0,20)</t>
  </si>
  <si>
    <t>(dosypání+zásyp_rýhy)*1,8</t>
  </si>
  <si>
    <t>5833365101</t>
  </si>
  <si>
    <t>kamenivo těžené hrubé  frakce 8-16</t>
  </si>
  <si>
    <t>33</t>
  </si>
  <si>
    <t>58343930</t>
  </si>
  <si>
    <t>kamenivo drcené hrubé frakce 16-32</t>
  </si>
  <si>
    <t>štěrk_RN*1,8</t>
  </si>
  <si>
    <t>175111101</t>
  </si>
  <si>
    <t>Obsypání potrubí ručně sypaninou bez prohození, uloženou do 3 m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</si>
  <si>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</si>
  <si>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"viz. příloha D.2.1.1 Technická zpráva, příloha D.2.1.4 Retenční objekt"</t>
  </si>
  <si>
    <t xml:space="preserve">"RN1, RN2 - podsyp a obsyp drenážní potrubí" </t>
  </si>
  <si>
    <t>(0,60*0,30*7)*2</t>
  </si>
  <si>
    <t>-3,14*(0,200)^2/4*7*2</t>
  </si>
  <si>
    <t>"RN1, RN2 - obsyp ventilačního potrubí"</t>
  </si>
  <si>
    <t>(0,30*0,15*6,0)*2</t>
  </si>
  <si>
    <t>-3,14*(0,100)^2/4*6,0*2</t>
  </si>
  <si>
    <t>štěrk_RN</t>
  </si>
  <si>
    <t>35</t>
  </si>
  <si>
    <t>"přesun sypaniny, netýká se přesunu hmot"</t>
  </si>
  <si>
    <t>sypanina</t>
  </si>
  <si>
    <t>štěrk+LOZE+podsyp_KŠ+štěrk_RN+zásyp_rýhy</t>
  </si>
  <si>
    <t>162401102</t>
  </si>
  <si>
    <t>Vodorovné přemístění do 2000 m výkopku/sypaniny z horniny tř. 1 až 4</t>
  </si>
  <si>
    <t>121101101</t>
  </si>
  <si>
    <t>Sejmutí ornice s přemístěním na vzdálenost do 50 m</t>
  </si>
  <si>
    <t>(33,3*3*0,20)+(9*2*0,20)</t>
  </si>
  <si>
    <t>181951101</t>
  </si>
  <si>
    <t>Úprava pláně v hornině tř. 1 až 4 bez zhutnění</t>
  </si>
  <si>
    <t>Úprava pláně vyrovnáním výškových rozdílů v hornině tř. 1 až 4 bez zhutnění</t>
  </si>
  <si>
    <t>"srovnání základové spáry" (4,8*2,4)*2</t>
  </si>
  <si>
    <t>358315114</t>
  </si>
  <si>
    <t>Bourání šachty, stoky kompletní nebo otvorů z prostého betonu plochy do 4 m2</t>
  </si>
  <si>
    <t>Bourání šachty, stoky kompletní nebo vybourání otvorů průřezové plochy do 4 m2 ve stokách ze zdiva z prostého betonu</t>
  </si>
  <si>
    <t>"viz. příloha D.2.1.1 Technická zpráva, příloha D.2.1.5 Výustní objekt"</t>
  </si>
  <si>
    <t>"vybourání 1/2 profilu stávajícího potrubí DN 800 pro osazení šachty ŠD-1"</t>
  </si>
  <si>
    <t>(3,14*0,800*2,0*0,06)*0,50</t>
  </si>
  <si>
    <t>359901211</t>
  </si>
  <si>
    <t>Monitoring stoky jakékoli výšky na nové kanalizaci</t>
  </si>
  <si>
    <t>Monitoring stok (kamerový systém) jakékoli výšky nová kanalizace</t>
  </si>
  <si>
    <t>"včetně přípojek"</t>
  </si>
  <si>
    <t>65+72</t>
  </si>
  <si>
    <t>451541111</t>
  </si>
  <si>
    <t>Lože pod potrubí otevřený výkop ze štěrkodrtě</t>
  </si>
  <si>
    <t>451573111</t>
  </si>
  <si>
    <t>Lože pod potrubí otevřený výkop ze štěrkopísku</t>
  </si>
  <si>
    <t>Lože pod potrubí, stoky a drobné objekty v otevřeném výkopu z písku a štěrkopísku do 63 mm</t>
  </si>
  <si>
    <t>"viz. příloha D.2.1.1 Technická zpráva, příloha D.2.1.6 Kanalizační šachty"</t>
  </si>
  <si>
    <t xml:space="preserve">"podsyp kan. šachet plast." </t>
  </si>
  <si>
    <t>3,14*(0,800)^2/4*0,10*10</t>
  </si>
  <si>
    <t>podsyp_KŠ</t>
  </si>
  <si>
    <t>452112121</t>
  </si>
  <si>
    <t>Osazení betonových prstenců nebo rámů v do 200 mm</t>
  </si>
  <si>
    <t>Osazení betonových dílců prstenců nebo rámů pod poklopy a mříže, výšky přes 100 do 200 mm</t>
  </si>
  <si>
    <t>2+4+3+1</t>
  </si>
  <si>
    <t>592240131</t>
  </si>
  <si>
    <t>prstenec betonový vyrovnávací ke krytu šachty 62,5x12x10 cm</t>
  </si>
  <si>
    <t>2*1,01</t>
  </si>
  <si>
    <t>45</t>
  </si>
  <si>
    <t>59224013</t>
  </si>
  <si>
    <t>prstenec betonový vyrovnávací ke krytu šachty 62,5x10x10 cm</t>
  </si>
  <si>
    <t>4*1,01</t>
  </si>
  <si>
    <t>46</t>
  </si>
  <si>
    <t>59224012</t>
  </si>
  <si>
    <t>prstenec betonový vyrovnávací ke krytu šachty 62,5x8x10 cm</t>
  </si>
  <si>
    <t>3*1,01</t>
  </si>
  <si>
    <t>59224010</t>
  </si>
  <si>
    <t>prstenec betonový vyrovnávací ke krytu šachty 62,5x4x10 cm</t>
  </si>
  <si>
    <t>1*1,01</t>
  </si>
  <si>
    <t>452311121</t>
  </si>
  <si>
    <t>Podkladní desky z betonu prostého tř. C 8/10 otevřený výkop</t>
  </si>
  <si>
    <t>Podkladní a zajišťovací konstrukce z betonu prostého v otevřeném výkopu desky pod potrubí, stoky a drobné objekty z betonu tř. C 8/10</t>
  </si>
  <si>
    <t>"podklad. deska kanalizačních šachet" (3,14*(1,875)^2/4*0,15)*4</t>
  </si>
  <si>
    <t>564871116</t>
  </si>
  <si>
    <t>Podklad ze štěrkodrtě ŠD tl. 300 mm</t>
  </si>
  <si>
    <t>Podklad ze štěrkodrti ŠD s rozprostřením a zhutněním, po zhutnění tl. 300 mm</t>
  </si>
  <si>
    <t>"asfalt_komunikace" 3*1,1</t>
  </si>
  <si>
    <t>"sonda na zjištění hloubky stáv. kanalizace" 2*2</t>
  </si>
  <si>
    <t>asfalt</t>
  </si>
  <si>
    <t>567133115</t>
  </si>
  <si>
    <t>Podklad ze směsi stmelené cementem SC C 5/6 (KSC II) tl 200 mm</t>
  </si>
  <si>
    <t>Podklad ze směsi stmelené cementem SC bez dilatačních spár, s rozprostřením a zhutněním SC C 5/6 (KSC II), po zhutnění tl. 200 mm</t>
  </si>
  <si>
    <t>573211106</t>
  </si>
  <si>
    <t>Postřik živičný spojovací z asfaltu v množství 0,20 kg/m2</t>
  </si>
  <si>
    <t>Postřik spojovací PS bez posypu kamenivem z asfaltu silničního, v množství 0,20 kg/m2</t>
  </si>
  <si>
    <t>(3*2,1)+(3*3)+(1*2,1)</t>
  </si>
  <si>
    <t>577144211</t>
  </si>
  <si>
    <t>Asfaltový beton vrstva obrusná ACO 11 (ABS) tř. II tl 50 mm š do 3 m z nemodifikovaného asfaltu</t>
  </si>
  <si>
    <t>Asfaltový beton vrstva obrusná ACO 11 (ABS)  s rozprostřením a se zhutněním z nemodifikovaného asfaltu v pruhu šířky do 3 m tř. II, po zhutnění tl. 50 mm</t>
  </si>
  <si>
    <t>577165112</t>
  </si>
  <si>
    <t>Asfaltový beton vrstva ložní ACL 16 (ABH) tl 70 mm š do 3 m z nemodifikovaného asfaltu</t>
  </si>
  <si>
    <t>Asfaltový beton vrstva ložní ACL 16 (ABH)  s rozprostřením a zhutněním z nemodifikovaného asfaltu v pruhu šířky do 3 m, po zhutnění tl. 70 mm</t>
  </si>
  <si>
    <t>Trubní vedení</t>
  </si>
  <si>
    <t>871275211</t>
  </si>
  <si>
    <t>Kanalizační potrubí z tvrdého PVC jednovrstvé tuhost třídy SN4 DN 125</t>
  </si>
  <si>
    <t>Kanalizační potrubí z tvrdého PVC v otevřeném výkopu ve sklonu do 20 %, hladkého plnostěnného jednovrstvého, tuhost třídy SN 4 DN 125</t>
  </si>
  <si>
    <t>"přípojky DS" 19,0</t>
  </si>
  <si>
    <t>"svislá etáž na dopojení DS" (5+6)*1,0</t>
  </si>
  <si>
    <t>871355221</t>
  </si>
  <si>
    <t>Kanalizační potrubí z tvrdého PVC jednovrstvé tuhost třídy SN8 DN 200</t>
  </si>
  <si>
    <t>Kanalizační potrubí z tvrdého PVC v otevřeném výkopu ve sklonu do 20 %, hladkého plnostěnného jednovrstvého, tuhost třídy SN 8 DN 200</t>
  </si>
  <si>
    <t>"přípojka UV" 8,0</t>
  </si>
  <si>
    <t>"přípojka liniového odvodnění" 7,0</t>
  </si>
  <si>
    <t>8713552211</t>
  </si>
  <si>
    <t>Kanalizační potrubí z tvrdého PVC jednovrstvé, perforované,tuhost třídy SN8 DN 200</t>
  </si>
  <si>
    <t>"RN1" 7,0</t>
  </si>
  <si>
    <t>"RN2" 7,0</t>
  </si>
  <si>
    <t>57</t>
  </si>
  <si>
    <t>871370320</t>
  </si>
  <si>
    <t>Montáž kanalizačního potrubí hladkého plnostěnného SN 12 z polypropylenu DN 300</t>
  </si>
  <si>
    <t>Montáž kanalizačního potrubí z plastů z polypropylenu PP hladkého plnostěnného SN 12 DN 300</t>
  </si>
  <si>
    <t>"D1" 58,0</t>
  </si>
  <si>
    <t>"D2" 65,0</t>
  </si>
  <si>
    <t>PP_300</t>
  </si>
  <si>
    <t>58</t>
  </si>
  <si>
    <t>28617028</t>
  </si>
  <si>
    <t>trubka kanalizační PP plnostěnná třívrstvá DN 300x1000 mm SN 12</t>
  </si>
  <si>
    <t>PP_300*1,015</t>
  </si>
  <si>
    <t>59</t>
  </si>
  <si>
    <t>8772652712</t>
  </si>
  <si>
    <t>Montáž lapače střešních splavenin z tvrdého PVC-systém KG DN 125</t>
  </si>
  <si>
    <t>5+6</t>
  </si>
  <si>
    <t>60</t>
  </si>
  <si>
    <t>55244101</t>
  </si>
  <si>
    <t>lapač litinový střešních splavenin DN 125</t>
  </si>
  <si>
    <t>(5+6)*1,015</t>
  </si>
  <si>
    <t>831263195</t>
  </si>
  <si>
    <t>Příplatek za zřízení kanalizační přípojky DN 100 až 300</t>
  </si>
  <si>
    <t>11+1+1</t>
  </si>
  <si>
    <t>877355211</t>
  </si>
  <si>
    <t>Montáž tvarovek z tvrdého PVC-systém KG nebo z polypropylenu-systém KG 2000 jednoosé DN 200</t>
  </si>
  <si>
    <t>Montáž tvarovek na kanalizačním potrubí z trub z plastu z tvrdého PVC [systém KG] nebo z polypropylenu [systém KG 2000] v otevřeném výkopu jednoosých DN 200</t>
  </si>
  <si>
    <t>1+1</t>
  </si>
  <si>
    <t>28611366</t>
  </si>
  <si>
    <t>koleno kanalizační PVC 200x45°</t>
  </si>
  <si>
    <t>(1+1)*1,015</t>
  </si>
  <si>
    <t>877275211</t>
  </si>
  <si>
    <t>Montáž tvarovek z tvrdého PVC-systém KG nebo z polypropylenu-systém KG 2000 jednoosé DN 125</t>
  </si>
  <si>
    <t>Montáž tvarovek na kanalizačním potrubí z trub z plastu  z tvrdého PVC nebo z polypropylenu v otevřeném výkopu jednoosých DN 125</t>
  </si>
  <si>
    <t>3+1+5+6+6</t>
  </si>
  <si>
    <t>28611356</t>
  </si>
  <si>
    <t>koleno kanalizační PVC KG 125x45°</t>
  </si>
  <si>
    <t>(3+1+6)*1,015</t>
  </si>
  <si>
    <t>66</t>
  </si>
  <si>
    <t>28611358</t>
  </si>
  <si>
    <t>koleno kanalizace PVC KG 125x87°</t>
  </si>
  <si>
    <t xml:space="preserve">"napojení svislé etáže" </t>
  </si>
  <si>
    <t>67</t>
  </si>
  <si>
    <t>877370320</t>
  </si>
  <si>
    <t>Montáž odboček na kanalizačním potrubí z PP trub hladkých plnostěnných DN 300</t>
  </si>
  <si>
    <t>Montáž tvarovek na kanalizačním plastovém potrubí z polypropylenu PP hladkého plnostěnného odboček DN 300</t>
  </si>
  <si>
    <t>1+3+6+1</t>
  </si>
  <si>
    <t>68</t>
  </si>
  <si>
    <t>28617215</t>
  </si>
  <si>
    <t>odbočka kanalizační PP SN 16 45° DN 300/DN200</t>
  </si>
  <si>
    <t>2*1,015</t>
  </si>
  <si>
    <t>28617213</t>
  </si>
  <si>
    <t>odbočka kanalizační PP SN 16 45° DN 300/DN100</t>
  </si>
  <si>
    <t>70</t>
  </si>
  <si>
    <t>877370330</t>
  </si>
  <si>
    <t>Montáž spojek na kanalizačním potrubí z PP trub hladkých plnostěnných DN 300</t>
  </si>
  <si>
    <t>Montáž tvarovek na kanalizačním plastovém potrubí z polypropylenu PP hladkého plnostěnného spojek nebo redukcí DN 300</t>
  </si>
  <si>
    <t>6+8</t>
  </si>
  <si>
    <t>71</t>
  </si>
  <si>
    <t>28617238</t>
  </si>
  <si>
    <t>spojka přesuvná kanalizační PP DN 300</t>
  </si>
  <si>
    <t>(6+8)*1,015</t>
  </si>
  <si>
    <t>72</t>
  </si>
  <si>
    <t>877375231</t>
  </si>
  <si>
    <t>Montáž víčka z tvrdého PVC-systém KG DN 300</t>
  </si>
  <si>
    <t>Montáž tvarovek na kanalizačním potrubí z trub z plastu  z tvrdého PVC nebo z polypropylenu v otevřeném výkopu víček DN 300</t>
  </si>
  <si>
    <t>73</t>
  </si>
  <si>
    <t>28611728</t>
  </si>
  <si>
    <t>víčko kanalizace plastové KG DN 315</t>
  </si>
  <si>
    <t>1*1,015</t>
  </si>
  <si>
    <t>74</t>
  </si>
  <si>
    <t>894138001</t>
  </si>
  <si>
    <t>Příplatek ZKD 0,60 m výšky vstupu na stokách</t>
  </si>
  <si>
    <t>Šachty kanalizační zděné Příplatek k cenám šachet na stokách kruhových a vejčitých za každých dalších 0,60 m výšky</t>
  </si>
  <si>
    <t>894201151</t>
  </si>
  <si>
    <t>Dno šachet tl nad 200 mm z prostého betonu se zvýšenými nároky na prostředí tř. C 25/30</t>
  </si>
  <si>
    <t>Ostatní konstrukce na trubním vedení z prostého betonu dno šachet tloušťky přes 200 mm z betonu vodostavebného V 4 tř. B 20</t>
  </si>
  <si>
    <t>"viz. příloha D.2.1.1 Technická zpráva, příloha D.2.1.6 Kanalizační šachty, příloha D.2.1.5 Výustní objekt"</t>
  </si>
  <si>
    <t>"monolitické dno "</t>
  </si>
  <si>
    <t>1,3*1,3*0,20</t>
  </si>
  <si>
    <t>(PI*1,0*(1,3*1,3-1,0*1,0))</t>
  </si>
  <si>
    <t>76</t>
  </si>
  <si>
    <t>894411121</t>
  </si>
  <si>
    <t>Zřízení šachet kanalizačních z betonových dílců na potrubí DN nad 200 do 300 dno beton tř. C 25/30</t>
  </si>
  <si>
    <t>Zřízení šachet kanalizačních z betonových dílců výšky vstupu do 1,50 m s obložením dna betonem tř. C 25/30, na potrubí DN přes 200 do 300</t>
  </si>
  <si>
    <t>77</t>
  </si>
  <si>
    <t>894812325</t>
  </si>
  <si>
    <t>Revizní a čistící šachta z PP typ DN 600/315 šachtové dno průtočné</t>
  </si>
  <si>
    <t>Revizní a čistící šachta z polypropylenu PP pro hladké trouby DN 600 šachtové dno (DN šachty / DN trubního vedení) DN 600/315 průtočné</t>
  </si>
  <si>
    <t>78</t>
  </si>
  <si>
    <t>894812326</t>
  </si>
  <si>
    <t>Revizní a čistící šachta z PP typ DN 600/315 šachtové dno průtočné 30°, 60°, 90°</t>
  </si>
  <si>
    <t>Revizní a čistící šachta z polypropylenu PP pro hladké trouby DN 600 šachtové dno (DN šachty / DN trubního vedení) DN 600/315 průtočné 30°,60°,90°</t>
  </si>
  <si>
    <t>"30°"  3</t>
  </si>
  <si>
    <t>"60°" 2</t>
  </si>
  <si>
    <t>"90°"  1</t>
  </si>
  <si>
    <t>79</t>
  </si>
  <si>
    <t>894812327</t>
  </si>
  <si>
    <t>Revizní a čistící šachta z PP typ DN 600/315 šachtové dno s přítokem tvaru T</t>
  </si>
  <si>
    <t>Revizní a čistící šachta z polypropylenu PP pro hladké trouby DN 600 šachtové dno (DN šachty / DN trubního vedení) DN 600/315 s přítokem tvaru T</t>
  </si>
  <si>
    <t>80</t>
  </si>
  <si>
    <t>894812332</t>
  </si>
  <si>
    <t>Revizní a čistící šachta z PP DN 600 šachtová roura korugovaná světlé hloubky 2000 mm</t>
  </si>
  <si>
    <t>Revizní a čistící šachta z polypropylenu PP pro hladké trouby DN 600 roura šachtová korugovaná, světlé hloubky 2 000 mm</t>
  </si>
  <si>
    <t>81</t>
  </si>
  <si>
    <t>894812331</t>
  </si>
  <si>
    <t>Revizní a čistící šachta z PP DN 600 šachtová roura korugovaná světlé hloubky 1000 mm</t>
  </si>
  <si>
    <t>Revizní a čistící šachta z polypropylenu PP pro hladké trouby DN 600 roura šachtová korugovaná, světlé hloubky 1 000 mm</t>
  </si>
  <si>
    <t>82</t>
  </si>
  <si>
    <t>894812339</t>
  </si>
  <si>
    <t>Příplatek k rourám revizní a čistící šachty z PP DN 600 za uříznutí šachtové roury</t>
  </si>
  <si>
    <t>Revizní a čistící šachta z polypropylenu PP pro hladké trouby DN 600 Příplatek k cenám 2331 - 2334 za uříznutí šachtové roury</t>
  </si>
  <si>
    <t>83</t>
  </si>
  <si>
    <t>894812378</t>
  </si>
  <si>
    <t>Revizní a čistící šachta z PP DN 600 poklop litinový do 40 t s betonovým prstencem a adaptérem</t>
  </si>
  <si>
    <t>Revizní a čistící šachta z polypropylenu PP pro hladké trouby DN 600 poklop (mříž) litinový pro zatížení od 25 t do 40 t s betonovým prstencem a adaptérem</t>
  </si>
  <si>
    <t>84</t>
  </si>
  <si>
    <t>8959712131</t>
  </si>
  <si>
    <t xml:space="preserve">Zřízení retence dešťových vod ze zasakovacích boxů z PP  -  jednořadová galerie </t>
  </si>
  <si>
    <t>"RN1, RN2" 5,5*2</t>
  </si>
  <si>
    <t>85</t>
  </si>
  <si>
    <t>5624164001</t>
  </si>
  <si>
    <t>Akumulační a vsakovací blok 2,4x1,2x0,52 m</t>
  </si>
  <si>
    <t>"RN1" 4</t>
  </si>
  <si>
    <t>"RN2" 4</t>
  </si>
  <si>
    <t>86</t>
  </si>
  <si>
    <t>899104111</t>
  </si>
  <si>
    <t>Osazení poklopů litinových nebo ocelových včetně rámů hmotnosti nad 150 kg</t>
  </si>
  <si>
    <t>KUS</t>
  </si>
  <si>
    <t>"kanalizační šachty" 5</t>
  </si>
  <si>
    <t>87</t>
  </si>
  <si>
    <t>552410300</t>
  </si>
  <si>
    <t>poklop šachtový třída D 400, kruhový VIATOP bez ventilace</t>
  </si>
  <si>
    <t>poklop šachtový třída D 400, kruhový bez ventilace</t>
  </si>
  <si>
    <t>88</t>
  </si>
  <si>
    <t>592243120</t>
  </si>
  <si>
    <t>konus šachetní betonový TBR-Q.1 100-63/58/12 KPS 100x62,5x58 cm</t>
  </si>
  <si>
    <t>"kanalizační šachty" 5*1,01</t>
  </si>
  <si>
    <t>89</t>
  </si>
  <si>
    <t>59224052</t>
  </si>
  <si>
    <t>skruž pro kanalizační šachty se zabudovanými stupadly 100 x 100 x 12 cm</t>
  </si>
  <si>
    <t>59224051</t>
  </si>
  <si>
    <t>skruž pro kanalizační šachty se zabudovanými stupadly 100 x 50 x 12 cm</t>
  </si>
  <si>
    <t>91</t>
  </si>
  <si>
    <t>592243370</t>
  </si>
  <si>
    <t>dno betonové šachty kanalizační přímé TBZ-Q.1 100/60 V max. 40 100/60x40 cm</t>
  </si>
  <si>
    <t>92</t>
  </si>
  <si>
    <t>592243480</t>
  </si>
  <si>
    <t>těsnění elastomerové pro spojení šachetních dílů EMT DN 1000</t>
  </si>
  <si>
    <t>93</t>
  </si>
  <si>
    <t>871228111</t>
  </si>
  <si>
    <t>Kladení drenážního potrubí z tvrdého PVC průměru do 150 mm</t>
  </si>
  <si>
    <t>Kladení drenážního potrubí z plastických hmot do připravené rýhy z tvrdého PVC, průměru přes 90 do 150 mm</t>
  </si>
  <si>
    <t xml:space="preserve">"DN100 - odvzdušňovací" </t>
  </si>
  <si>
    <t>"RN1" 6,0</t>
  </si>
  <si>
    <t>"RN2" 6,0</t>
  </si>
  <si>
    <t>2861480403</t>
  </si>
  <si>
    <t>trubka drenážní perforovaná DN 100</t>
  </si>
  <si>
    <t xml:space="preserve"> "odvzdušňovací potrubí" (6*2)*1,015</t>
  </si>
  <si>
    <t>8995013111</t>
  </si>
  <si>
    <t>Montáž regulátoru odtoku</t>
  </si>
  <si>
    <t>"ŠD1-3, ŠD2-3" 2</t>
  </si>
  <si>
    <t>5922434801</t>
  </si>
  <si>
    <t>regulátor odtoku</t>
  </si>
  <si>
    <t>"Šd1-3, ŠD2-3" 2</t>
  </si>
  <si>
    <t>97</t>
  </si>
  <si>
    <t>892372121</t>
  </si>
  <si>
    <t>Tlaková zkouška vzduchem potrubí DN 300 těsnícím vakem ucpávkovým</t>
  </si>
  <si>
    <t>úsek</t>
  </si>
  <si>
    <t>Tlakové zkoušky vzduchem těsnícími vaky ucpávkovými DN 300</t>
  </si>
  <si>
    <t>98</t>
  </si>
  <si>
    <t>899331111</t>
  </si>
  <si>
    <t>Výšková úprava uličního vstupu nebo vpusti do 200 mm zvýšením poklopu</t>
  </si>
  <si>
    <t>Ostatní konstrukce a práce, bourání</t>
  </si>
  <si>
    <t>916131212</t>
  </si>
  <si>
    <t>Osazení silničního obrubníku betonového stojatého bez boční opěry do lože z betonu prostého</t>
  </si>
  <si>
    <t>Osazení silničního obrubníku betonového se zřízením lože, s vyplněním a zatřením spár cementovou maltou stojatého bez boční opěry, do lože z betonu prostého</t>
  </si>
  <si>
    <t>100</t>
  </si>
  <si>
    <t>919112213</t>
  </si>
  <si>
    <t>Řezání spár pro vytvoření komůrky š 10 mm hl 25 mm pro těsnící zálivku v živičném krytu</t>
  </si>
  <si>
    <t>(3*2)+(4*3)+(1+1+2,1)</t>
  </si>
  <si>
    <t>101</t>
  </si>
  <si>
    <t>919122112</t>
  </si>
  <si>
    <t>Těsnění spár zálivkou za tepla pro komůrky š 10 mm hl 25 mm s těsnicím profilem</t>
  </si>
  <si>
    <t>102</t>
  </si>
  <si>
    <t>919735111</t>
  </si>
  <si>
    <t>Řezání stávajícího živičného krytu hl do 50 mm</t>
  </si>
  <si>
    <t>Řezání stávajícího živičného krytu nebo podkladu  hloubky do 50 mm</t>
  </si>
  <si>
    <t>(3*2)+(4*3)+(1+1*2,1)</t>
  </si>
  <si>
    <t>103</t>
  </si>
  <si>
    <t>919735113</t>
  </si>
  <si>
    <t>Řezání stávajícího živičného krytu hl do 150 mm</t>
  </si>
  <si>
    <t>Řezání stávajícího živičného krytu nebo podkladu  hloubky přes 100 do 150 mm</t>
  </si>
  <si>
    <t>(3*2)+(4*2)+(1+1+1,1)</t>
  </si>
  <si>
    <t>104</t>
  </si>
  <si>
    <t>9660718211</t>
  </si>
  <si>
    <t>Rozebrání a zpětné sestavení oplocení z drátěného pletiva se čtvercovými oky výšky do 1,6 m</t>
  </si>
  <si>
    <t>3*3,0</t>
  </si>
  <si>
    <t>105</t>
  </si>
  <si>
    <t>979021113</t>
  </si>
  <si>
    <t>Očištění vybouraných obrubníků a krajníků silničních při překopech inženýrských sítí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</si>
  <si>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silničních</t>
  </si>
  <si>
    <t>Přesun hmot</t>
  </si>
  <si>
    <t>106</t>
  </si>
  <si>
    <t>998276101</t>
  </si>
  <si>
    <t>Přesun hmot pro trubní vedení z trub z plastických hmot otevřený výkop</t>
  </si>
  <si>
    <t>57,221-12,774</t>
  </si>
  <si>
    <t>997</t>
  </si>
  <si>
    <t>Přesun sutě</t>
  </si>
  <si>
    <t>107</t>
  </si>
  <si>
    <t>997006512</t>
  </si>
  <si>
    <t>Vodorovné doprava suti s naložením a složením na skládku do 1 km</t>
  </si>
  <si>
    <t>Vodorovná doprava suti na skládku s naložením na dopravní prostředek a složením přes 100 m do 1 km</t>
  </si>
  <si>
    <t>51,233</t>
  </si>
  <si>
    <t>108</t>
  </si>
  <si>
    <t>997006519</t>
  </si>
  <si>
    <t>Příplatek k vodorovnému přemístění suti na skládku ZKD 1 km přes 1 km</t>
  </si>
  <si>
    <t>Vodorovná doprava suti na skládku s naložením na dopravní prostředek a složením Příplatek k ceně za každý další i započatý 1 km přes 1 km</t>
  </si>
  <si>
    <t>51,233*9</t>
  </si>
  <si>
    <t>109</t>
  </si>
  <si>
    <t>997221815</t>
  </si>
  <si>
    <t>Poplatek za uložení betonového odpadu na skládce (skládkovné)</t>
  </si>
  <si>
    <t>Poplatek za uložení stavebního odpadu na skládce (skládkovné) betonového</t>
  </si>
  <si>
    <t>1,855</t>
  </si>
  <si>
    <t>997221845</t>
  </si>
  <si>
    <t>Poplatek za uložení na skládce (skládkovné) odpadu asfaltového bez dehtu kód odpadu 170 302</t>
  </si>
  <si>
    <t>Poplatek za uložení stavebního odpadu na skládce (skládkovné) asfaltového bez obsahu dehtu zatříděného do Katalogu odpadů pod kódem 170 302</t>
  </si>
  <si>
    <t>12,275</t>
  </si>
  <si>
    <t>111</t>
  </si>
  <si>
    <t>997221855</t>
  </si>
  <si>
    <t>Poplatek za uložení na skládce (skládkovné) zeminy a kameniva kód odpadu 170 504</t>
  </si>
  <si>
    <t>Poplatek za uložení stavebního odpadu na skládce (skládkovné) zeminy a kameniva zatříděného do Katalogu odpadů pod kódem 170 504</t>
  </si>
  <si>
    <t>51,233-1,855-12,275</t>
  </si>
  <si>
    <t>998</t>
  </si>
  <si>
    <t>112</t>
  </si>
  <si>
    <t>998225111</t>
  </si>
  <si>
    <t>Přesun hmot pro pozemní komunikace s krytem z kamene, monolitickým betonovým nebo živičným</t>
  </si>
  <si>
    <t>Přesun hmot pro komunikace s krytem z kameniva, monolitickým betonovým nebo živičným dopravní vzdálenost do 200 m jakékoliv délky objektu</t>
  </si>
  <si>
    <t>12,774</t>
  </si>
  <si>
    <t>Práce a dodávky PSV</t>
  </si>
  <si>
    <t>Izolace proti vodě, vlhkosti a plynům</t>
  </si>
  <si>
    <t>113</t>
  </si>
  <si>
    <t>711491172</t>
  </si>
  <si>
    <t>Provedení izolace proti tlakové vodě vodorovné z textilií vrstva ochranná</t>
  </si>
  <si>
    <t>Provedení izolace proti povrchové a podpovrchové tlakové vodě ostatní na ploše vodorovné V z textilií, vrstvy ochranné</t>
  </si>
  <si>
    <t>"RN1" (4,8*2,4)*2</t>
  </si>
  <si>
    <t>"RN2" (4,8*2,4)*2</t>
  </si>
  <si>
    <t>izolace_v</t>
  </si>
  <si>
    <t>711491272</t>
  </si>
  <si>
    <t>Provedení izolace proti tlakové vodě svislé z textilií vrstva ochranná</t>
  </si>
  <si>
    <t>Provedení izolace proti povrchové a podpovrchové tlakové vodě ostatní na ploše svislé S z textilií, vrstvy ochranné</t>
  </si>
  <si>
    <t>"RN1" (4,8*0,97)*2+(2,4*0,97)*2</t>
  </si>
  <si>
    <t>"RN2" (4,8*0,97)*2+(2,4*0,97)*2</t>
  </si>
  <si>
    <t>izolace_s</t>
  </si>
  <si>
    <t>69311131</t>
  </si>
  <si>
    <t>textilie netkaná vpichovaná 300g/m2</t>
  </si>
  <si>
    <t>(izolace_v+izolace_s)*1,20</t>
  </si>
  <si>
    <t>998711101</t>
  </si>
  <si>
    <t>Přesun hmot tonážní pro izolace proti vodě, vlhkosti a plynům v objektech výšky do 6 m</t>
  </si>
  <si>
    <t>Přesun hmot pro izolace proti vodě, vlhkosti a plynům stanovený z hmotnosti přesunovaného materiálu vodorovná dopravní vzdálenost do 50 m v objektech výšky do 6 m</t>
  </si>
  <si>
    <t>IO 02 - IO 02 Kanalizace splašková</t>
  </si>
  <si>
    <t>D2.2 - Kanalizace splašková</t>
  </si>
  <si>
    <t xml:space="preserve">    741 - Elektroinstalace - silnoproud</t>
  </si>
  <si>
    <t>113106132</t>
  </si>
  <si>
    <t>Rozebrání dlažeb z betonových nebo kamenných dlaždic komunikací pro pěší strojně pl do 50 m2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</si>
  <si>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 nebo kameninových dlaždic, desek nebo tvarovek</t>
  </si>
  <si>
    <t>"viz. příloha D.2.2.1 Technická zpráva"</t>
  </si>
  <si>
    <t>"dlažba" (8,8*1,1)+(1,5*0,80)</t>
  </si>
  <si>
    <t>"panely betonové" (27,5*1,1)+(4*0,80)</t>
  </si>
  <si>
    <t>"asfalt_komunikace" (0,6*1,1)+(2*2)+(1*1,1)</t>
  </si>
  <si>
    <t>"beton" (0,60*1,1)+(0,5*0,80)</t>
  </si>
  <si>
    <t>"asfalt_komunikace" (0,6*2,1)+(3*3)</t>
  </si>
  <si>
    <t>"asfalt_komunikace" (0,6*1,1)+(2*2)</t>
  </si>
  <si>
    <t>"čerpání vody po dobu přepojování" 2*24</t>
  </si>
  <si>
    <t>4,1</t>
  </si>
  <si>
    <t>"čerpání vody po dobu přepojování" 2</t>
  </si>
  <si>
    <t>"S1" 45,8</t>
  </si>
  <si>
    <t>"S2" 131,5</t>
  </si>
  <si>
    <t>"přípojka splaškové kanalizace PVC160" 5*0,80*1,8</t>
  </si>
  <si>
    <t>"přípojka splaškové kanalizace PVC250" 3,2</t>
  </si>
  <si>
    <t>(6,25-(2,5*1,1))*6,29</t>
  </si>
  <si>
    <t>"sonda na zjištění hloubky stáv. kanalizace" 2*2*1,8</t>
  </si>
  <si>
    <t>"rozšíření na napojení na stáv. kanalizaci" 1*1,1*1,8</t>
  </si>
  <si>
    <t>-"asfalt_komunikace" (0,6*1,1*0,50)-(2*2*0,50)+(1*1,1*0,50)</t>
  </si>
  <si>
    <t>-"panely betonové" (27,5*1,1*0,20)-(4*0,80*0,20)</t>
  </si>
  <si>
    <t>-"tráva" (18,5*1,1*0,20)</t>
  </si>
  <si>
    <t>-"dlažba " (8,8*1,1*0,40)-(1,5*0,80*0,40)</t>
  </si>
  <si>
    <t>-"beton" (0,60*1,1*0,20)-(0,5*0,80*0,20)</t>
  </si>
  <si>
    <t>"S1" 72,35</t>
  </si>
  <si>
    <t>"S2" 202,9+22,6</t>
  </si>
  <si>
    <t>"přípojka splaškové kanalizace PVC160" 5*1,8*2</t>
  </si>
  <si>
    <t>"přípojka splaškové kanalzace PVC250" 5,15</t>
  </si>
  <si>
    <t>"sonda na zjištění hloubky stáv. kanalizace" 4*2*1,8</t>
  </si>
  <si>
    <t>zepráce*0,5</t>
  </si>
  <si>
    <t>"S1" 20*1,1*0,15</t>
  </si>
  <si>
    <t>"S2" 62*1,1*0,15</t>
  </si>
  <si>
    <t>"přípojky splaškové kanalizace" (5*0,80*0,15)+(2*0,80*0,15)</t>
  </si>
  <si>
    <t>"S1"  20*1,1*0,60</t>
  </si>
  <si>
    <t>"S2" 62*1,1*0,55</t>
  </si>
  <si>
    <t>"přípojky splaškové kanalizace" (5*0,80*0,45)+(2*0,80*0,55)</t>
  </si>
  <si>
    <t>3,14*(1,200)^2/4*6,29</t>
  </si>
  <si>
    <t>3,14*(0,600)^2/4*5,03</t>
  </si>
  <si>
    <t>(3,14*(0,800)^2/4*0,10)*3</t>
  </si>
  <si>
    <t>"zásyp v komunikaci" (0,6*1,1*0,38 )+(2*2*0,38)+(1*1,1*0,38)</t>
  </si>
  <si>
    <t>3,14*(0,300)^2/4*20</t>
  </si>
  <si>
    <t>3,14*(0,250)^2/4*(62+2)</t>
  </si>
  <si>
    <t>3,14*(0,160)^2/4*5</t>
  </si>
  <si>
    <t>OBSYP-4,653</t>
  </si>
  <si>
    <t>"dosypání" (8,8*1,1*0,40)+(1,5*0,80*0,40)+(18,5*1,1*0,20)+(0,6*1,1*0,20)+(0,5*0,80*0,20)+(27,5*1,1*0,20)</t>
  </si>
  <si>
    <t>štěrk+LOZE+podsyp_KŠ+zásyp_rýhy</t>
  </si>
  <si>
    <t>18,5*3*0,20</t>
  </si>
  <si>
    <t>20+62</t>
  </si>
  <si>
    <t>"viz. příloha D.2.2.1 Technická zpráva, příloha D.2.2.4 Kanalizační šachty"</t>
  </si>
  <si>
    <t>3,14*(0,800)^2/4*0,10*3</t>
  </si>
  <si>
    <t>2+1+1+1</t>
  </si>
  <si>
    <t>59224011</t>
  </si>
  <si>
    <t>prstenec betonový vyrovnávací ke krytu šachty 62,5x6x10 cm</t>
  </si>
  <si>
    <t>"asfalt_komunikace" 0,6*1,1</t>
  </si>
  <si>
    <t>(0,6*2,1)+(3*3)+(1*2,1)</t>
  </si>
  <si>
    <t>871315221</t>
  </si>
  <si>
    <t>Kanalizační potrubí z tvrdého PVC jednovrstvé tuhost třídy SN8 DN 160</t>
  </si>
  <si>
    <t>Kanalizační potrubí z tvrdého PVC v otevřeném výkopu ve sklonu do 20 %, hladkého plnostěnného jednovrstvého, tuhost třídy SN 8 DN 160</t>
  </si>
  <si>
    <t>"přípojky splaškové kanalizace" 5,0</t>
  </si>
  <si>
    <t>871365221</t>
  </si>
  <si>
    <t>Kanalizační potrubí z tvrdého PVC jednovrstvé tuhost třídy SN8 DN 250</t>
  </si>
  <si>
    <t>Kanalizační potrubí z tvrdého PVC v otevřeném výkopu ve sklonu do 20 %, hladkého plnostěnného jednovrstvého, tuhost třídy SN 8 DN 250</t>
  </si>
  <si>
    <t>"přípojka splaškové kanalizace" 2,0</t>
  </si>
  <si>
    <t>871360320</t>
  </si>
  <si>
    <t>Montáž kanalizačního potrubí hladkého plnostěnného SN 12 z polypropylenu DN 250</t>
  </si>
  <si>
    <t>Montáž kanalizačního potrubí z plastů z polypropylenu PP hladkého plnostěnného SN 12 DN 250</t>
  </si>
  <si>
    <t>PP_250</t>
  </si>
  <si>
    <t>"S2" 62,0</t>
  </si>
  <si>
    <t>28617027</t>
  </si>
  <si>
    <t>trubka kanalizační PP plnostěnná třívrstvá DN 250x1000 mm SN 12</t>
  </si>
  <si>
    <t>PP_250*1,015</t>
  </si>
  <si>
    <t>8773551211</t>
  </si>
  <si>
    <t>Výřez na stávající kanalizaci DN 300</t>
  </si>
  <si>
    <t>"výřez na stávající splaškové kanalizaci DN 300 pro osazení nové kanalizační šachty"</t>
  </si>
  <si>
    <t>2,0</t>
  </si>
  <si>
    <t>877315211</t>
  </si>
  <si>
    <t>Montáž tvarovek z tvrdého PVC-systém KG nebo z polypropylenu-systém KG 2000 jednoosé DN 150</t>
  </si>
  <si>
    <t>Montáž tvarovek na kanalizačním potrubí z trub z plastu  z tvrdého PVC nebo z polypropylenu v otevřeném výkopu jednoosých DN 150</t>
  </si>
  <si>
    <t>28611361</t>
  </si>
  <si>
    <t>koleno kanalizační PVC KG 150x45°</t>
  </si>
  <si>
    <t>877360320</t>
  </si>
  <si>
    <t>Montáž odboček na kanalizačním potrubí z PP trub hladkých plnostěnných DN 250</t>
  </si>
  <si>
    <t>Montáž tvarovek na kanalizačním plastovém potrubí z polypropylenu PP hladkého plnostěnného odboček DN 250</t>
  </si>
  <si>
    <t>28617210</t>
  </si>
  <si>
    <t>odbočka kanalizační PP SN 16 45° DN 250/DN150</t>
  </si>
  <si>
    <t>877360330</t>
  </si>
  <si>
    <t>Montáž spojek na kanalizačním potrubí z PP trub hladkých plnostěnných DN 250</t>
  </si>
  <si>
    <t>Montáž tvarovek na kanalizačním plastovém potrubí z polypropylenu PP hladkého plnostěnného spojek nebo redukcí DN 250</t>
  </si>
  <si>
    <t>28617237</t>
  </si>
  <si>
    <t>spojka přesuvná kanalizační PP DN 250</t>
  </si>
  <si>
    <t>5*1,015</t>
  </si>
  <si>
    <t>8942011311</t>
  </si>
  <si>
    <t>Dno šachty s Parshallovým žlabem z prostého betonu bez zvýšených nároků na prostředí tř. C 30/37</t>
  </si>
  <si>
    <t>"vybetonování šachtového dna s Parshallovým žlabem"</t>
  </si>
  <si>
    <t>0,9</t>
  </si>
  <si>
    <t>(3,14*(1,4)^2/4*0,20)*2</t>
  </si>
  <si>
    <t>(PI*0,80*(1,2*1,2-1,0*1,0))</t>
  </si>
  <si>
    <t>(PI*0,60*(1,2*1,2-1,0*1,0))</t>
  </si>
  <si>
    <t>8942011511</t>
  </si>
  <si>
    <t>MĚRNÝ PARSHALLŮV ŽLAB, typ P-2</t>
  </si>
  <si>
    <t>"ŠS-2 - MĚRNÝ PARSHALLŮV ŽLAB typ P-2"</t>
  </si>
  <si>
    <t>"šachtové dno je vyrobeno z polypropylenu"</t>
  </si>
  <si>
    <t>"dvouplášťová válcová nádoba, prostor mezi plášti je po osazení na základovou desku vybetonován betonem C30/37. "</t>
  </si>
  <si>
    <t>"dodávka včetně osazení"</t>
  </si>
  <si>
    <t>"30°"  1</t>
  </si>
  <si>
    <t>"60°" 1</t>
  </si>
  <si>
    <t>"kanalizační šachty" 4</t>
  </si>
  <si>
    <t>"šachta na přípojce" 1</t>
  </si>
  <si>
    <t>"kanalizační šachty" 3</t>
  </si>
  <si>
    <t>5524103001</t>
  </si>
  <si>
    <t>poklop šachtový třída D 400, kruhový pachotěsný</t>
  </si>
  <si>
    <t>"kanalizační šachta ŠS-1" 1</t>
  </si>
  <si>
    <t>"kanalizační šachty" 4*1,01</t>
  </si>
  <si>
    <t>59224050</t>
  </si>
  <si>
    <t>skruž pro kanalizační šachty se zabudovanými stupadly 100 x 25 x 12 cm</t>
  </si>
  <si>
    <t>892362121</t>
  </si>
  <si>
    <t>Tlaková zkouška vzduchem potrubí DN 250 těsnícím vakem ucpávkovým</t>
  </si>
  <si>
    <t>Tlakové zkoušky vzduchem těsnícími vaky ucpávkovými DN 250</t>
  </si>
  <si>
    <t>(0,6*2)+(4*3)+(1+1+2,1)</t>
  </si>
  <si>
    <t>(0,6*2)+(4*3)+(1+1*2,1)</t>
  </si>
  <si>
    <t>(0,6*2)+(4*2)+(1+1+1,1)</t>
  </si>
  <si>
    <t>952903112</t>
  </si>
  <si>
    <t>Vyčištění objektů ČOV, nádrží, žlabů a kanálů při v do 3,5 m</t>
  </si>
  <si>
    <t>Vyčištění objektů čistíren odpadních vod, nádrží, žlabů nebo kanálů  světlé výšky prostoru do 3,5 m</t>
  </si>
  <si>
    <t>"vyčištění stávající šachty - 2 kusy"</t>
  </si>
  <si>
    <t>3,14*(1,0)^2/4</t>
  </si>
  <si>
    <t>3,14*(0,40)^2/4</t>
  </si>
  <si>
    <t>"vyčištění stávající jímky"</t>
  </si>
  <si>
    <t>3,14*(1,8)^2/4</t>
  </si>
  <si>
    <t>1*3,0</t>
  </si>
  <si>
    <t>977151127</t>
  </si>
  <si>
    <t>Jádrové vrty diamantovými korunkami do D 250 mm do stavebních materiálů</t>
  </si>
  <si>
    <t>Jádrové vrty diamantovými korunkami do stavebních materiálů (železobetonu, betonu, cihel, obkladů, dlažeb, kamene) průměru přes 225 do 250 mm</t>
  </si>
  <si>
    <t>"napojení stoky S2 do stávající jímky" 0,15</t>
  </si>
  <si>
    <t>"napojení splaškové přípojky do stávající šachty" 0,10</t>
  </si>
  <si>
    <t>39,081-8,815</t>
  </si>
  <si>
    <t>28,676</t>
  </si>
  <si>
    <t>28,676*9</t>
  </si>
  <si>
    <t>17,653</t>
  </si>
  <si>
    <t>3,031</t>
  </si>
  <si>
    <t>28,676-17,653-3,031</t>
  </si>
  <si>
    <t>8,815</t>
  </si>
  <si>
    <t>741</t>
  </si>
  <si>
    <t>Elektroinstalace - silnoproud</t>
  </si>
  <si>
    <t>7413202051</t>
  </si>
  <si>
    <t>Snímací sonda + vyhodnocovač - parshallův žlab</t>
  </si>
  <si>
    <t>komplet</t>
  </si>
  <si>
    <t>"snímací sonda s ultrazvukovým senzorem + vyhodnocovač umístěný v ČOV"</t>
  </si>
  <si>
    <t>"včetně připojení na el. rozvod ČOV"</t>
  </si>
  <si>
    <t>IO 03 - IO 03 Komunikace a zpevněné plochy</t>
  </si>
  <si>
    <t xml:space="preserve"> Olešnice na Moravě</t>
  </si>
  <si>
    <t>HSV -  Práce a dodávky HSV</t>
  </si>
  <si>
    <t xml:space="preserve">    2 - Zakládání</t>
  </si>
  <si>
    <t xml:space="preserve">    5 -  Komunikace pozemní</t>
  </si>
  <si>
    <t xml:space="preserve">    9 -  Ostatní konstrukce a práce, bourání</t>
  </si>
  <si>
    <t xml:space="preserve">    997 -  Přesun sutě</t>
  </si>
  <si>
    <t xml:space="preserve">    998 -  Přesun hmot</t>
  </si>
  <si>
    <t xml:space="preserve"> Práce a dodávky HSV</t>
  </si>
  <si>
    <t>"viz.příloha D.2.3.1  Technická zpráva, příloha D.2.3.2 Situace"</t>
  </si>
  <si>
    <t>"veřejná plocha" 16</t>
  </si>
  <si>
    <t>113107331</t>
  </si>
  <si>
    <t>Odstranění podkladu z betonu prostého tl 150 mm strojně pl do 50 m2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</si>
  <si>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</si>
  <si>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"veřejná plocha" 7,0</t>
  </si>
  <si>
    <t>"napojení na stáv. komunikaci"</t>
  </si>
  <si>
    <t>17,0</t>
  </si>
  <si>
    <t>122101102</t>
  </si>
  <si>
    <t>Odkopávky a prokopávky nezapažené v hornině tř. 1 a 2 objem do 1000 m3</t>
  </si>
  <si>
    <t>Odkopávky a prokopávky nezapažené  s přehozením výkopku na vzdálenost do 3 m nebo s naložením na dopravní prostředek v horninách tř. 1 a 2 přes 100 do 1 000 m3</t>
  </si>
  <si>
    <t>"asfalt v areálu" 210*0,55</t>
  </si>
  <si>
    <t>"asfalt v areálu - zlepšení únosnostI" 210*0,25</t>
  </si>
  <si>
    <t>"asfalt veřejná plocha" 39*0,50</t>
  </si>
  <si>
    <t>"asfalt veřejná plocha - zlepšení únosnostI" 43*0,25</t>
  </si>
  <si>
    <t>"UV" 2*2*1,25</t>
  </si>
  <si>
    <t>Hloubení zapažených i nezapažených rýh šířky přes 600 do 2 000 mm  s urovnáním dna do předepsaného profilu a spádu v hornině tř. 4 přes 100 do 1 000 m3</t>
  </si>
  <si>
    <t>Hloubení zapažených i nezapažených rýh šířky přes 600 do 2 000 mm  s urovnáním dna do předepsaného profilu a spádu v hornině tř. 4 Příplatek k cenám za lepivost horniny tř. 4</t>
  </si>
  <si>
    <t>"UV" 0,5*0,5*1,25</t>
  </si>
  <si>
    <t>171201211</t>
  </si>
  <si>
    <t>vod_přem*1,8 "přepočítáno koeficientem množství"</t>
  </si>
  <si>
    <t>"obsyp štěrkem - UV" (2*2*1,25)-(0,5*0,5*1,25)</t>
  </si>
  <si>
    <t>obsyp_UV</t>
  </si>
  <si>
    <t>583312020</t>
  </si>
  <si>
    <t>štěrkodrť netříděná do 100 mm amfibolit</t>
  </si>
  <si>
    <t>obsyp_UV *1,8</t>
  </si>
  <si>
    <t>58333674</t>
  </si>
  <si>
    <t>kamenivo těžené hrubé frakce 16/32</t>
  </si>
  <si>
    <t>"zlepšení únosnosti"</t>
  </si>
  <si>
    <t>"asfalt v areálu" 210,0*0,25</t>
  </si>
  <si>
    <t>"asfalt veřejná plocha" 39*0,25</t>
  </si>
  <si>
    <t>štěrk*1,7</t>
  </si>
  <si>
    <t>štěrk+obsyp_UV</t>
  </si>
  <si>
    <t>181301102</t>
  </si>
  <si>
    <t>Rozprostření ornice tl vrstvy do 150 mm pl do 500 m2 v rovině nebo ve svahu do 1:5</t>
  </si>
  <si>
    <t>Rozprostření a urovnání ornice v rovině nebo ve svahu sklonu do 1:5 při souvislé ploše do 500 m2, tl. vrstvy přes 100 do 150 mm</t>
  </si>
  <si>
    <t>ornice</t>
  </si>
  <si>
    <t>581123801</t>
  </si>
  <si>
    <t>zemina vhodná k ohumusování</t>
  </si>
  <si>
    <t xml:space="preserve">"nákup zeminy vhodné k ohumusování" ornice*0,15 </t>
  </si>
  <si>
    <t>181411131</t>
  </si>
  <si>
    <t>Založení parkového trávníku výsevem plochy do 1000 m2 v rovině a ve svahu do 1:5</t>
  </si>
  <si>
    <t>005724100</t>
  </si>
  <si>
    <t>osivo směs travní parková</t>
  </si>
  <si>
    <t>ornice*0,03</t>
  </si>
  <si>
    <t>"ohumusování a osetí" 67</t>
  </si>
  <si>
    <t>181951102</t>
  </si>
  <si>
    <t>Úprava pláně v hornině tř. 1 až 4 se zhutněním</t>
  </si>
  <si>
    <t>"asfalt v areálu" 210,0</t>
  </si>
  <si>
    <t>"asfalt veřejná plocha" 39,0</t>
  </si>
  <si>
    <t>"sil. obrubník v areálu"19,5*0,5</t>
  </si>
  <si>
    <t>"sil. obrubník veřejná plocha" (4,5*4,5)*0,50</t>
  </si>
  <si>
    <t>"vodící proužek v areálu" (29+19,5)*0,25</t>
  </si>
  <si>
    <t>"vodící proužek veřejná plocha" (4,5+4,5)*0,25</t>
  </si>
  <si>
    <t>Zakládání</t>
  </si>
  <si>
    <t>212752212</t>
  </si>
  <si>
    <t>Trativod z drenážních trubek plastových flexibilních D do 100 mm včetně lože otevřený výkop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</si>
  <si>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</si>
  <si>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"tarivod pod štěrbinový žlab" 13,0</t>
  </si>
  <si>
    <t>452311151</t>
  </si>
  <si>
    <t>Podkladní desky z betonu prostého tř. C 20/25 otevřený výkop</t>
  </si>
  <si>
    <t>Podkladní a zajišťovací konstrukce z betonu prostého v otevřeném výkopu desky pod potrubí, stoky a drobné objekty z betonu tř. C 20/25</t>
  </si>
  <si>
    <t>"lože pod štěrbinový žlab" 0,5*0,15*13</t>
  </si>
  <si>
    <t xml:space="preserve"> Komunikace pozemní</t>
  </si>
  <si>
    <t>564251111</t>
  </si>
  <si>
    <t>Podklad nebo podsyp ze štěrkopísku ŠP tl 150 mm</t>
  </si>
  <si>
    <t>"sil. obrubník v areálu" 19,5*0,50</t>
  </si>
  <si>
    <t>"sil. obrubník  veřejná plocha" (4,5+4,5)*0,50</t>
  </si>
  <si>
    <t>564861113</t>
  </si>
  <si>
    <t>Podklad ze štěrkodrtě ŠD tl 220 mm</t>
  </si>
  <si>
    <t>Podklad ze štěrkodrti ŠD  s rozprostřením a zhutněním, po zhutnění tl. 220 mm</t>
  </si>
  <si>
    <t>"asfalt veřejná plocha" 43,0</t>
  </si>
  <si>
    <t>565135121</t>
  </si>
  <si>
    <t>Asfaltový beton vrstva podkladní ACP 16 (obalované kamenivo OKS) tl 50 mm š přes 3 m</t>
  </si>
  <si>
    <t>Asfaltový beton vrstva podkladní ACP 16 (obalované kamenivo střednězrnné - OKS)  s rozprostřením a zhutněním v pruhu šířky přes 3 m, po zhutnění tl. 50 mm</t>
  </si>
  <si>
    <t>567122112</t>
  </si>
  <si>
    <t>Podklad ze směsi stmelené cementem SC C 8/10 (KSC I) tl 130 mm</t>
  </si>
  <si>
    <t>Podklad ze směsi stmelené cementem SC bez dilatačních spár, s rozprostřením a zhutněním SC C 8/10 (KSC I), po zhutnění tl. 130 mm</t>
  </si>
  <si>
    <t>573111112</t>
  </si>
  <si>
    <t>Postřik živičný infiltrační s posypem z asfaltu množství 1 kg/m2</t>
  </si>
  <si>
    <t>Postřik infiltrační PI z asfaltu silničního s posypem kamenivem, v množství 1,00 kg/m2</t>
  </si>
  <si>
    <t>asfalt*2</t>
  </si>
  <si>
    <t>576133121</t>
  </si>
  <si>
    <t>Asfaltový koberec mastixový SMA 8 (AKMJ) tl 40 mm š přes 3 m</t>
  </si>
  <si>
    <t>Asfaltový koberec mastixový SMA 8 (AKMJ)  s rozprostřením a se zhutněním v pruhu šířky přes 3 m, po zhutnění tl. 40 mm</t>
  </si>
  <si>
    <t>577155122</t>
  </si>
  <si>
    <t>Asfaltový beton vrstva ložní ACL 16 (ABH) tl 60 mm š přes 3 m z nemodifikovaného asfaltu</t>
  </si>
  <si>
    <t>Asfaltový beton vrstva ložní ACL 16 (ABH)  s rozprostřením a zhutněním z nemodifikovaného asfaltu v pruhu šířky přes 3 m, po zhutnění tl. 60 mm</t>
  </si>
  <si>
    <t>899231111</t>
  </si>
  <si>
    <t>Výšková úprava uličního vstupu nebo vpusti do 200 mm zvýšením mříže</t>
  </si>
  <si>
    <t>"výšková úprava UV" 1</t>
  </si>
  <si>
    <t>895941311</t>
  </si>
  <si>
    <t>Zřízení vpusti kanalizační uliční z betonových dílců typ UVB-50</t>
  </si>
  <si>
    <t>592238520</t>
  </si>
  <si>
    <t>dno betonové pro uliční vpusť s kalovou prohlubní TBV-Q 2a 45x30x5 cm</t>
  </si>
  <si>
    <t>59223820</t>
  </si>
  <si>
    <t>vpusť betonová uliční /skruž/ 29x50x5 cm</t>
  </si>
  <si>
    <t>592238640</t>
  </si>
  <si>
    <t>prstenec betonový pro uliční vpusť vyrovnávací TBV-Q 390/60/10a, 39x6x5 cm</t>
  </si>
  <si>
    <t>899211111</t>
  </si>
  <si>
    <t>Osazení mříží s rámem hmotnosti do 50 kg</t>
  </si>
  <si>
    <t>5922387601</t>
  </si>
  <si>
    <t>rám zabetonovaný  500/500 mm</t>
  </si>
  <si>
    <t>5922387801</t>
  </si>
  <si>
    <t>mříž M1 D400  500/500 mm</t>
  </si>
  <si>
    <t>59223874</t>
  </si>
  <si>
    <t>koš vysoký pro uliční vpusti, žárově zinkovaný plech,pro rám 500/300</t>
  </si>
  <si>
    <t xml:space="preserve"> Ostatní konstrukce a práce, bourání</t>
  </si>
  <si>
    <t>915491211</t>
  </si>
  <si>
    <t>Osazení vodícího proužku z betonových desek do betonového lože tl do 100 mm š proužku 250 mm</t>
  </si>
  <si>
    <t>CS ÚRS 2016 02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</si>
  <si>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</si>
  <si>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"osazení vodícího proužku do bet. lože s opěrou"</t>
  </si>
  <si>
    <t>"vodící proužek v areálu -  500/250/100" 29+19,5</t>
  </si>
  <si>
    <t>"vodící proužek veřejná plocha - 500/250/100" 4,5+4,5</t>
  </si>
  <si>
    <t>5924521101</t>
  </si>
  <si>
    <t>vodící proužek 50x25x10 cm - bílý</t>
  </si>
  <si>
    <t>"vodící proužek v areálu" (29+19,5)*2*1,15</t>
  </si>
  <si>
    <t>"vodící proužek veřejná plocha" (4,5+4,5)*2*1,15</t>
  </si>
  <si>
    <t>916131213</t>
  </si>
  <si>
    <t>Osazení silničního obrubníku betonového stojatého s boční opěrou do lože z betonu prostého</t>
  </si>
  <si>
    <t>"sil. obrubník v areálu" 19,5</t>
  </si>
  <si>
    <t>"sil. opbrubník veřejná plocha" 4,5+4,5</t>
  </si>
  <si>
    <t>59217031</t>
  </si>
  <si>
    <t>obrubník betonový silniční 100 x 15 x 25 cm</t>
  </si>
  <si>
    <t>"sil. obrubník v areálu"  19,5*1,15</t>
  </si>
  <si>
    <t>"sil. obrubník veřejná plocha" (4,5+4,5)*1,15</t>
  </si>
  <si>
    <t>916991121</t>
  </si>
  <si>
    <t>Lože pod obrubníky, krajníky nebo obruby z dlažebních kostek z betonu prostého</t>
  </si>
  <si>
    <t>"sil. obrubník v areálu"  19,5*0,5*0,05</t>
  </si>
  <si>
    <t>"sil. obrubník veřejná plocha" (4,5+4,5)*0,5*0,05</t>
  </si>
  <si>
    <t>919112233</t>
  </si>
  <si>
    <t>Řezání spár pro vytvoření komůrky š 20 mm hl 40 mm pro těsnící zálivku v živičném krytu</t>
  </si>
  <si>
    <t>"napojení na stáv. komunikaci" 17,0</t>
  </si>
  <si>
    <t>919122132</t>
  </si>
  <si>
    <t>Těsnění spár zálivkou za tepla pro komůrky š 20 mm hl 40 mm s těsnicím profilem</t>
  </si>
  <si>
    <t>919735112</t>
  </si>
  <si>
    <t>Řezání stávajícího živičného krytu hl do 100 mm</t>
  </si>
  <si>
    <t>Řezání stávajícího živičného krytu nebo podkladu hloubky přes 50 do 100 mm</t>
  </si>
  <si>
    <t>9351141221</t>
  </si>
  <si>
    <t xml:space="preserve">Montáž štěrbinového odvodňovacího  žlabu  400x500 mm </t>
  </si>
  <si>
    <t>13,0</t>
  </si>
  <si>
    <t>592284291</t>
  </si>
  <si>
    <t>žlab štěrbinový TZD-Q 400/500/4000 - P</t>
  </si>
  <si>
    <t>592284292</t>
  </si>
  <si>
    <t>žlab štěrbinový TZD-Q uliční vpust 1000/400/500</t>
  </si>
  <si>
    <t>592284294</t>
  </si>
  <si>
    <t>žlab štěrbinový TZD-Q štěrbinová ucpávka</t>
  </si>
  <si>
    <t xml:space="preserve"> Přesun sutě</t>
  </si>
  <si>
    <t>997221551</t>
  </si>
  <si>
    <t>Vodorovná doprava suti ze sypkých materiálů do 1 km</t>
  </si>
  <si>
    <t>"beton" 2,275</t>
  </si>
  <si>
    <t>997221559</t>
  </si>
  <si>
    <t>Příplatek ZKD 1 km u vodorovné dopravy suti ze sypkých materiálů</t>
  </si>
  <si>
    <t>2,275*15</t>
  </si>
  <si>
    <t>997221561</t>
  </si>
  <si>
    <t>Vodorovná doprava suti z kusových materiálů do 1 km</t>
  </si>
  <si>
    <t>"panely" 6,80</t>
  </si>
  <si>
    <t>"obrubníky" 3,485</t>
  </si>
  <si>
    <t>997221569</t>
  </si>
  <si>
    <t>Příplatek ZKD 1 km u vodorovné dopravy suti z kusových materiálů</t>
  </si>
  <si>
    <t>10,285*15</t>
  </si>
  <si>
    <t>"betonový obrubník" 3,485</t>
  </si>
  <si>
    <t xml:space="preserve"> Přesun hmot</t>
  </si>
  <si>
    <t>Přesun hmot pro komunikace s krytem z kameniva, monolitickým betonovým nebo živičným  dopravní vzdálenost do 200 m jakékoliv délky objektu</t>
  </si>
  <si>
    <t>329,076</t>
  </si>
  <si>
    <t>Sýrárna Olešnice - výpis materiálu - plyn</t>
  </si>
  <si>
    <t>montáž a dodávka</t>
  </si>
  <si>
    <t>Ocelové varné potrubí</t>
  </si>
  <si>
    <t>Potrubí rozvodu plynu</t>
  </si>
  <si>
    <t>Rozměr</t>
  </si>
  <si>
    <t>Potrubí DN 3/4"</t>
  </si>
  <si>
    <t>Potrubí DN 1"</t>
  </si>
  <si>
    <t>Potrubí DN 2"</t>
  </si>
  <si>
    <t>Potrubí DN 100</t>
  </si>
  <si>
    <t>Chráničky</t>
  </si>
  <si>
    <t>Potrubí DN 6/4"</t>
  </si>
  <si>
    <t>Potrubí DN 3"</t>
  </si>
  <si>
    <t>Varné závity (potrubí se závitem, celková délka 100 mm)</t>
  </si>
  <si>
    <t>vnější DN 1/2"</t>
  </si>
  <si>
    <t>vnější DN 3/4"</t>
  </si>
  <si>
    <t>vnější DN 1"</t>
  </si>
  <si>
    <t>vnější DN 6/4" (z obou stran HUP)</t>
  </si>
  <si>
    <t>vnější DN 2"</t>
  </si>
  <si>
    <t>Varná kolena</t>
  </si>
  <si>
    <t>DN 1"</t>
  </si>
  <si>
    <t>DN 2"</t>
  </si>
  <si>
    <t>Varný T-kus</t>
  </si>
  <si>
    <t>DN 3/4"</t>
  </si>
  <si>
    <t>Varná dýnka</t>
  </si>
  <si>
    <t>DN 100</t>
  </si>
  <si>
    <t>Kulové kohouty</t>
  </si>
  <si>
    <t>DN 6/4" (HUP)</t>
  </si>
  <si>
    <t>Vzorkovací kulový kohout DN 1/2"</t>
  </si>
  <si>
    <t>Ostatní armatury</t>
  </si>
  <si>
    <t>Redukční kus vnitřní 3/4" / vnější 1"</t>
  </si>
  <si>
    <t>Šroubení ke kotli vnitřní 1" / vnější 1"</t>
  </si>
  <si>
    <t>Tlakoměr 0-6 kPa</t>
  </si>
  <si>
    <t>Kondenzační smyčka k tlakoměru, varná 1/2"</t>
  </si>
  <si>
    <t>Kohout k tlakoměru DN 1/2"</t>
  </si>
  <si>
    <t>Nerezové flexi potrubí pro připojení plynoměru DN 40 s připojením 2", délka 0,5 m</t>
  </si>
  <si>
    <t>Elektromagtnetický ventil - plyn DN 50 (bez proudu zavřeno)</t>
  </si>
  <si>
    <t>Ostatní</t>
  </si>
  <si>
    <t>Pomocný materiál</t>
  </si>
  <si>
    <t>Závitové objímky pro potrubí DN 2" pro kotvení na konzolu</t>
  </si>
  <si>
    <t>Závitové objímky pro potrubí DN 100 pro kotvení na konzolu</t>
  </si>
  <si>
    <t>Konzoly pro vynešení potrubí DN 2"</t>
  </si>
  <si>
    <t>Konzoly pro vynešení potrubí DN 100</t>
  </si>
  <si>
    <t>Objímka pro kotvení potrubí DN 3/4"</t>
  </si>
  <si>
    <t>Konstrukce pro vynešení plynoměru</t>
  </si>
  <si>
    <t>Související práce a úpravy</t>
  </si>
  <si>
    <t>soub</t>
  </si>
  <si>
    <t>Zkrácení NTL přípojky v nice, demontáž stávajícího HUP a výměna HUP</t>
  </si>
  <si>
    <t>Úprava niky pro HUP a plynoměr - zvětšení, nový rám s dvířky</t>
  </si>
  <si>
    <t>Sekání a zapravení drážky pro vedení potrubí plynovodu z niky pod stoupací vedení</t>
  </si>
  <si>
    <t>Průraz pro potrubí</t>
  </si>
  <si>
    <t>Nátěry potrubí</t>
  </si>
  <si>
    <t>Základní antikorozní nátěr potrubí na potrubí DN 3/4"</t>
  </si>
  <si>
    <t>Základní antikorozní nátěr potrubí na potrubí DN 1"</t>
  </si>
  <si>
    <t>Základní antikorozní nátěr potrubí na potrubí DN 2"</t>
  </si>
  <si>
    <t>Základní antikorozní nátěr potrubí na potrubí DN 100</t>
  </si>
  <si>
    <t>Dvojitý vrchní nátěr potrubí DN 3/4"</t>
  </si>
  <si>
    <t>Dvojitý vrchní nátěr potrubí na potrubí DN 1"</t>
  </si>
  <si>
    <t>Dvojitý vrchní nátěr potrubí na potrubí DN 2"</t>
  </si>
  <si>
    <t>Dvojitý vrchní nátěr potrubí na potrubí DN 100</t>
  </si>
  <si>
    <t>Sýrárna Olešnice - montáž+ dodávka</t>
  </si>
  <si>
    <t>jed</t>
  </si>
  <si>
    <t>Kč/jed</t>
  </si>
  <si>
    <t>Měděné lisovací fitinky</t>
  </si>
  <si>
    <t>T-kusy</t>
  </si>
  <si>
    <t>Kusy</t>
  </si>
  <si>
    <t>15/15/15</t>
  </si>
  <si>
    <t>18/15/15</t>
  </si>
  <si>
    <t>18/18/18</t>
  </si>
  <si>
    <t>22/15/18</t>
  </si>
  <si>
    <t>22/15/22</t>
  </si>
  <si>
    <t>22/22/18</t>
  </si>
  <si>
    <t>22/22/22</t>
  </si>
  <si>
    <t>28/15/18</t>
  </si>
  <si>
    <t>28/15/22</t>
  </si>
  <si>
    <t>28/15/28</t>
  </si>
  <si>
    <t>28/18/18</t>
  </si>
  <si>
    <t>28/22/28</t>
  </si>
  <si>
    <t>28/28/28</t>
  </si>
  <si>
    <t>35/22/35</t>
  </si>
  <si>
    <t>35/28/28</t>
  </si>
  <si>
    <t>35/28/35</t>
  </si>
  <si>
    <t>35/35/35</t>
  </si>
  <si>
    <t>42/22/42</t>
  </si>
  <si>
    <t>42/35/28</t>
  </si>
  <si>
    <t>42/42/42</t>
  </si>
  <si>
    <t>54/22/54</t>
  </si>
  <si>
    <t>76,1/54/76,1</t>
  </si>
  <si>
    <t>76,1/Rp3/4"/76,1</t>
  </si>
  <si>
    <t>Kolena</t>
  </si>
  <si>
    <t>kolena 90°</t>
  </si>
  <si>
    <t>15x1</t>
  </si>
  <si>
    <t>ohýbané potrubí - nemusí být kolena</t>
  </si>
  <si>
    <t>18x1</t>
  </si>
  <si>
    <t>22x1</t>
  </si>
  <si>
    <t>28x1</t>
  </si>
  <si>
    <t>35x1,5</t>
  </si>
  <si>
    <t>42x1,5</t>
  </si>
  <si>
    <t>76,1x2</t>
  </si>
  <si>
    <t>kolena 45°</t>
  </si>
  <si>
    <t>Redukční kus lisovací</t>
  </si>
  <si>
    <t>42/35</t>
  </si>
  <si>
    <t>54/35</t>
  </si>
  <si>
    <t>54/42</t>
  </si>
  <si>
    <t>Přechod - lisovaný spoj / závit</t>
  </si>
  <si>
    <t>15 / 3/8"</t>
  </si>
  <si>
    <t>15 / 1/2" - vnitřní</t>
  </si>
  <si>
    <t>15 / 1/2" - vnější</t>
  </si>
  <si>
    <t>18 / 1/2" - vnitřní</t>
  </si>
  <si>
    <t>18 / 1/2" - vnější</t>
  </si>
  <si>
    <t>22 / 1/2" - vnitřní</t>
  </si>
  <si>
    <t>22 / 1/2" - vnější</t>
  </si>
  <si>
    <t>22 / 3/4" - vnější</t>
  </si>
  <si>
    <t>28 / 3/4" - vnější</t>
  </si>
  <si>
    <t>28 / 1" - vnější</t>
  </si>
  <si>
    <t>35 / 1" - vnitřní</t>
  </si>
  <si>
    <t>35 / 1" - vnější</t>
  </si>
  <si>
    <t>35 / 5/4" - vnější</t>
  </si>
  <si>
    <t>42 / 6/4" - vnější</t>
  </si>
  <si>
    <t>54 / 2" - vnější</t>
  </si>
  <si>
    <t>76,1 / 2 1/2" - vnější</t>
  </si>
  <si>
    <t>Přechodový oblouk 90°</t>
  </si>
  <si>
    <t>Víčka lisovací</t>
  </si>
  <si>
    <t>d76,1 Rp 3/4"</t>
  </si>
  <si>
    <t>Přechodové šroubení</t>
  </si>
  <si>
    <t>15 / Rp dle vývodu VZT jednotky v 1. a 2. NP přístavby</t>
  </si>
  <si>
    <t>18 / Rp dle vývodu VZT jednotky v 1. a 2. NP přístavby</t>
  </si>
  <si>
    <t>35 / Rp dle vývodu VZT jednotky v 3. NP přístavby (strojovna VZT)</t>
  </si>
  <si>
    <t>Přírubový přechod</t>
  </si>
  <si>
    <t>k anuloidu DN65 / d76,1</t>
  </si>
  <si>
    <t>k čerpadlu TV (větev V6) DN50 / d54</t>
  </si>
  <si>
    <t>Závitové armatury</t>
  </si>
  <si>
    <t>1/2"</t>
  </si>
  <si>
    <t>3/4"</t>
  </si>
  <si>
    <t>1"</t>
  </si>
  <si>
    <t>5/4"</t>
  </si>
  <si>
    <t>6/4"</t>
  </si>
  <si>
    <t>2"</t>
  </si>
  <si>
    <t>2 1/2"</t>
  </si>
  <si>
    <t>Vypouštěcí kohouty</t>
  </si>
  <si>
    <t>Odvzdušňovací ventily</t>
  </si>
  <si>
    <t>Přepouštěcí ventil 50-500 mbar</t>
  </si>
  <si>
    <t>Trojcestné směšovací ventily</t>
  </si>
  <si>
    <t>DN 15; kv 1,6; Rp 1/2"</t>
  </si>
  <si>
    <t>DN 20; kv 2,5; Rp 3/4"</t>
  </si>
  <si>
    <t>DN 25; kv 6,3; Rp 1"</t>
  </si>
  <si>
    <t>Servopohon k trojcestným ventilům 230V, 120 sec, 6 Nm</t>
  </si>
  <si>
    <t>Filtry</t>
  </si>
  <si>
    <t>Zátky</t>
  </si>
  <si>
    <t>Zpětné klapky</t>
  </si>
  <si>
    <t>Teploměr 0-120°</t>
  </si>
  <si>
    <t>Tlakoměr 0-400 kPa</t>
  </si>
  <si>
    <t>Pojistný ventil 1", OP 250 kPa</t>
  </si>
  <si>
    <t>Připojovací ventil k expanzní nádobě 6/4"</t>
  </si>
  <si>
    <t>Jímka teploměru 1/2"</t>
  </si>
  <si>
    <t>Vsuvky</t>
  </si>
  <si>
    <t>vnější 1/2" / vnější 3/4"</t>
  </si>
  <si>
    <t>vnější 3/4" / vnější 3/4"</t>
  </si>
  <si>
    <t>vnější 3/4" / vnější 1"</t>
  </si>
  <si>
    <t>vnější 1" / vnější 1"</t>
  </si>
  <si>
    <t>vnější 1" / vnější 6/4"</t>
  </si>
  <si>
    <t>vnější 5/4" / vnější 5/4"</t>
  </si>
  <si>
    <t>vnější 5/4" / vnější 6/4"</t>
  </si>
  <si>
    <t>vnější 6/4" / vnější 6/4"</t>
  </si>
  <si>
    <t>vnější 2" / vnější 2"</t>
  </si>
  <si>
    <t>Redukce</t>
  </si>
  <si>
    <t>vnější 3/4" / vnitřní 1/2"</t>
  </si>
  <si>
    <t>Šroubení</t>
  </si>
  <si>
    <t>k zásob. ohřívači R2" / Rp2"</t>
  </si>
  <si>
    <t>k čerpadlu Rp1/2" x G1"</t>
  </si>
  <si>
    <t>k čerpadlu Rp1" x G6/4"</t>
  </si>
  <si>
    <t>k čerpadlu Rp5/4" x G2"</t>
  </si>
  <si>
    <t>ke kotli Rp1" x R1"</t>
  </si>
  <si>
    <t>Regulační vyvžovací ventil</t>
  </si>
  <si>
    <t>DN 15 (k VZT jednotkám v 1. a 2. NP přístavby)</t>
  </si>
  <si>
    <t>DN 32 (větev V4 u rozdělovače)</t>
  </si>
  <si>
    <t>Návarky s vnitřním závitem pro napojení stávajících ocelových rozvodů ÚT</t>
  </si>
  <si>
    <t>3/8"</t>
  </si>
  <si>
    <t>Zařízení</t>
  </si>
  <si>
    <t>kotel např. Protherm Medvěd Condens 48 KKS</t>
  </si>
  <si>
    <t>(2x použit stávající kotel)</t>
  </si>
  <si>
    <t>tlaková membránová expanzní nádoba 250 litrů, R6/4"</t>
  </si>
  <si>
    <t>termohydraulický vyrovnávač tlaků "anuloid", jmenovitý průtok 8 m3/h</t>
  </si>
  <si>
    <t>sdružený rozdělovač a sběrač, 8 vývodů - závitové výstupy : přívod 2 1/2", V1 - 3/4", V2 - 1", V3 - 6/4", V4 - 5/4", V5 - 1", V6 - 2", V7 - 5/4", rezerva - 1", včetně 2x vypuštění</t>
  </si>
  <si>
    <t>Stacionární zásobníkový ohřívač vody např.AUSTRIA EMAIL HRS 900 (včetně izolace)</t>
  </si>
  <si>
    <t>Tlaková expanzní nádoba o objemu 80 l Regulus HS080 včetně ventilu k expanzní nádobě</t>
  </si>
  <si>
    <t>Čerpadla</t>
  </si>
  <si>
    <t>15 / 1-4, Rp1/2"</t>
  </si>
  <si>
    <t>25 / 1-4, Rp1"</t>
  </si>
  <si>
    <t>25 / 1-6, Rp1"</t>
  </si>
  <si>
    <t>30 / 1-6, Rp5/4"</t>
  </si>
  <si>
    <t>30 / 0,5-7, G2"</t>
  </si>
  <si>
    <t>50 / 0,5-7, DN50 (přírubové)</t>
  </si>
  <si>
    <t>Odtah spalin</t>
  </si>
  <si>
    <t>fasádní koaxiální komínová sada DN 125/80</t>
  </si>
  <si>
    <t>koaxiální koleno s kontrolními otvory DN 125/80 x 87° (hliník / plast)</t>
  </si>
  <si>
    <r>
      <t>kompo</t>
    </r>
    <r>
      <rPr>
        <sz val="10"/>
        <color rgb="FFFF0000"/>
        <rFont val="Arial CE"/>
        <charset val="238"/>
      </rPr>
      <t>nenty komínové sady</t>
    </r>
  </si>
  <si>
    <t>trubka DN 125/80 x 500 mm (hliník / plast)</t>
  </si>
  <si>
    <t>kryt zděře DN 125</t>
  </si>
  <si>
    <t>průchodka zdí DN 125/80 x 400 mm</t>
  </si>
  <si>
    <t>kryt zděře pro PP trubku DN 80/125</t>
  </si>
  <si>
    <t>patní koleno s ukotvením a přívodem vzduchu DN 125/80</t>
  </si>
  <si>
    <t>hlavice se svěrnou objímkou DN 125/80</t>
  </si>
  <si>
    <t>mezikus s měřícími otvory DN 125/80</t>
  </si>
  <si>
    <t>třmen vzduchové trubky (z obou stran mezikusu)</t>
  </si>
  <si>
    <t>koaxiální trubka DN 125/80 - 1 m  (nerez / plast)</t>
  </si>
  <si>
    <t>koaxiální trubka DN 125/80 - 2 m  (nerez / plast)</t>
  </si>
  <si>
    <t>kotvící třmen DN 125</t>
  </si>
  <si>
    <t>kotvy z nerezové závitové tyče</t>
  </si>
  <si>
    <t>nástavec z nerezového plechu k patnímu kolenu</t>
  </si>
  <si>
    <t>Otopná tělesa</t>
  </si>
  <si>
    <t>Deskové ocelové otopné těleso s bočním připojením pro instalaci a provoz v prostoru s vyššíi požadavky na hygienu a čistotu</t>
  </si>
  <si>
    <t>30-090070</t>
  </si>
  <si>
    <t>30-090090</t>
  </si>
  <si>
    <t>30-090100</t>
  </si>
  <si>
    <t>30-090160</t>
  </si>
  <si>
    <t>Deskové ocelové otopné těleso s bočním připojením - typ KLASIK</t>
  </si>
  <si>
    <t>21-060070</t>
  </si>
  <si>
    <t>21-060100</t>
  </si>
  <si>
    <t>22-060160</t>
  </si>
  <si>
    <t>22-060180</t>
  </si>
  <si>
    <t>22-060230</t>
  </si>
  <si>
    <t>Deskové ocelové otopné těleso se spodním připojením a integrovanou ventilovou vložkou - typ VK</t>
  </si>
  <si>
    <t>22-060180 (použito stávající otopné těleso)</t>
  </si>
  <si>
    <t>Armatury pro připojení otopných těles</t>
  </si>
  <si>
    <t>Radiátorový termostatický ventil DN10 přímý, závitový</t>
  </si>
  <si>
    <t>Radiátorový termostatický ventil DN15 přímý, závitový</t>
  </si>
  <si>
    <t>Radiátorový termostatický ventil DN15 přímý, pro nalisování</t>
  </si>
  <si>
    <t>Regulační radiátorové šroubení DN10 přímé, závitové</t>
  </si>
  <si>
    <t>Regulační radiátorové šroubení  DN15 přímé, závitové</t>
  </si>
  <si>
    <t>Regulační radiátorové šroubení  DN15 přímé, pro nalisování</t>
  </si>
  <si>
    <t>Připojovací H-šroubení rohové závitové, k tělesům VK</t>
  </si>
  <si>
    <t>Měděné potrubí spojované lisováním</t>
  </si>
  <si>
    <t>Tepelné izolace</t>
  </si>
  <si>
    <t>Návleková pěnová izolace na potrubí mimo výrobní prostor</t>
  </si>
  <si>
    <t>15 - 13 mm</t>
  </si>
  <si>
    <t>18 - 25 mm</t>
  </si>
  <si>
    <t>22 - 25 mm</t>
  </si>
  <si>
    <t>28 - 25 mm</t>
  </si>
  <si>
    <t>35 - 25 mm</t>
  </si>
  <si>
    <t>54 - 25 mm</t>
  </si>
  <si>
    <t>Kaučuková návleková izolace potrubí ve výrobním prostoru</t>
  </si>
  <si>
    <t>22 - 32 mm</t>
  </si>
  <si>
    <t>28 - 32 mm</t>
  </si>
  <si>
    <t>35 - 32 mm</t>
  </si>
  <si>
    <t>42 - 32 mm</t>
  </si>
  <si>
    <t>Oplechování kaučukové návlekové izolace nerezovým plechem ve výrobním prostoru</t>
  </si>
  <si>
    <t>CELKEM Kč</t>
  </si>
  <si>
    <t>960</t>
  </si>
  <si>
    <t xml:space="preserve">  Kompletační činnost</t>
  </si>
  <si>
    <t>045203001</t>
  </si>
  <si>
    <t>Kompletační a koordinační činnost na řízení subdodavatelů</t>
  </si>
  <si>
    <t>soubor</t>
  </si>
  <si>
    <t>P</t>
  </si>
  <si>
    <t xml:space="preserve">Poznámka k položce:
Náklad zhotovitele na řízení a koordinaci subdodavatelů
</t>
  </si>
  <si>
    <t>OST</t>
  </si>
  <si>
    <t xml:space="preserve"> Ostatní náklady</t>
  </si>
  <si>
    <t>012103001</t>
  </si>
  <si>
    <t>Geodetické práce před výstavbou</t>
  </si>
  <si>
    <t>Průzkumné, geodetické a projektové práce geodetické práce před výstavbou</t>
  </si>
  <si>
    <t>012103101</t>
  </si>
  <si>
    <t>Vytýčení inženýrských sítí</t>
  </si>
  <si>
    <t>012203001</t>
  </si>
  <si>
    <t>Geodetické práce při provádění stavby</t>
  </si>
  <si>
    <t>Průzkumné, geodetické a projektové práce geodetické práce při provádění stavby</t>
  </si>
  <si>
    <t>012303001</t>
  </si>
  <si>
    <t>Geodetické práce po výstavbě</t>
  </si>
  <si>
    <t>Průzkumné, geodetické a projektové práce geodetické práce po výstavbě</t>
  </si>
  <si>
    <t>012303101</t>
  </si>
  <si>
    <t>Vypracování geometrických plánů</t>
  </si>
  <si>
    <t>013254001</t>
  </si>
  <si>
    <t>Dokumentace skutečného provedení stavby</t>
  </si>
  <si>
    <t>Průzkumné, geodetické a projektové práce projektové práce dokumentace stavby (výkresová a textová) skutečného provedení stavby</t>
  </si>
  <si>
    <t>013254101</t>
  </si>
  <si>
    <t>Monitoring průběhu výstavby</t>
  </si>
  <si>
    <t xml:space="preserve">Poznámka k položce:
</t>
  </si>
  <si>
    <t>013254201</t>
  </si>
  <si>
    <t>Pasportizace stávajících objektů</t>
  </si>
  <si>
    <t>013274001</t>
  </si>
  <si>
    <t>Náklady na realizační (dílenskou) dokumentace</t>
  </si>
  <si>
    <t xml:space="preserve"> výrobní dokumentace statiky /ŽB, ocelová konstrukce,……../ a další</t>
  </si>
  <si>
    <t xml:space="preserve">Poznámka k položce:
 </t>
  </si>
  <si>
    <t>013284001</t>
  </si>
  <si>
    <t>Náklady na zpracování a vedení dokumentu KZP</t>
  </si>
  <si>
    <t>043103001</t>
  </si>
  <si>
    <t xml:space="preserve">Náklady na provedení zkoušek, revizí a měření </t>
  </si>
  <si>
    <t>Náklady na provedení zkoušek, revizí a měření -tlakové zkoušky, revize………..</t>
  </si>
  <si>
    <t>049103001</t>
  </si>
  <si>
    <t>Náklady vzniklé v souvislosti s realizací stavby</t>
  </si>
  <si>
    <t>Inženýrská činnost zkoušky a ostatní měření inženýrská činnost ostatní náklady vzniklé v souvislosti s realizací stavby</t>
  </si>
  <si>
    <t>049203001</t>
  </si>
  <si>
    <t>Náklady stanovené zvláštními předpisy</t>
  </si>
  <si>
    <t>Inženýrská činnost zkoušky a ostatní měření inženýrská činnost ostatní náklady stanovené zvláštními předpisy</t>
  </si>
  <si>
    <t>090001001</t>
  </si>
  <si>
    <t>Náklady na vyhotovení dokumentace k předání stavby</t>
  </si>
  <si>
    <t>090001002</t>
  </si>
  <si>
    <t>Ostatní náklady vyplývající ze znění SOD a VOP</t>
  </si>
  <si>
    <t>Základní rozdělení průvodních činností a nákladů ostatní náklady</t>
  </si>
  <si>
    <t>091002101</t>
  </si>
  <si>
    <t>Publicita projektu SMOl - informační tabule</t>
  </si>
  <si>
    <t>Vedlejší rozpočtové náklady</t>
  </si>
  <si>
    <t>030001001</t>
  </si>
  <si>
    <t>Náklady na zřízení zařízení staveniště v souladu s ZOV</t>
  </si>
  <si>
    <t>Základní rozdělení průvodních činností a nákladů zařízení staveniště</t>
  </si>
  <si>
    <t>030001002</t>
  </si>
  <si>
    <t>Náklady na provoz a údržbu zařízení staveniště</t>
  </si>
  <si>
    <t>034403001</t>
  </si>
  <si>
    <t>Dopravní značení na staveništi</t>
  </si>
  <si>
    <t>Zařízení staveniště zabezpečení staveniště dopravní značení na staveništi</t>
  </si>
  <si>
    <t>039001003</t>
  </si>
  <si>
    <t>Zrušení zařízení staveniště</t>
  </si>
  <si>
    <t>Hlavní tituly průvodních činností a nákladů zařízení staveniště zrušení zařízení staveniště</t>
  </si>
  <si>
    <t>041403002</t>
  </si>
  <si>
    <t>Náklady na zajištění kolektivní bezpečnosti osob</t>
  </si>
  <si>
    <t>Náklady zhotovitele na zajištění kolektivní bezpečnosti osob pohybyjících se po staveništi: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</si>
</sst>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0"/>
    <numFmt numFmtId="165" formatCode="dd\.mm\.yyyy"/>
    <numFmt numFmtId="166" formatCode="#,##0.00;\-#,##0.00"/>
    <numFmt numFmtId="167" formatCode="0.00%;\-0.00%"/>
    <numFmt numFmtId="168" formatCode="#,##0.000;\-#,##0.000"/>
    <numFmt numFmtId="169" formatCode="#,##0.00%"/>
    <numFmt numFmtId="170" formatCode="#,##0.000"/>
  </numFmts>
  <fonts count="7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Arial CE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0"/>
      <color theme="10"/>
      <name val="Arial CE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b/>
      <sz val="10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8"/>
      <color indexed="55"/>
      <name val="Trebuchet MS"/>
      <family val="2"/>
      <charset val="238"/>
    </font>
    <font>
      <sz val="12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7"/>
      <color indexed="55"/>
      <name val="Trebuchet MS"/>
      <family val="2"/>
      <charset val="238"/>
    </font>
    <font>
      <sz val="7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10"/>
      <color theme="10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8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0000A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1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i/>
      <sz val="7"/>
      <color indexed="55"/>
      <name val="Trebuchet MS"/>
      <family val="2"/>
      <charset val="238"/>
    </font>
    <font>
      <b/>
      <sz val="10"/>
      <color rgb="FFFF0000"/>
      <name val="Arial CE"/>
      <charset val="238"/>
    </font>
    <font>
      <u/>
      <sz val="10"/>
      <color indexed="12"/>
      <name val="Arial CE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rgb="FFFAE682"/>
      </patternFill>
    </fill>
    <fill>
      <patternFill patternType="solid">
        <fgColor rgb="FFD2D2D2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55"/>
      </top>
      <bottom/>
      <diagonal/>
    </border>
    <border>
      <left/>
      <right style="thin">
        <color indexed="8"/>
      </right>
      <top style="hair">
        <color indexed="55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/>
      <right style="thin">
        <color rgb="FF000000"/>
      </right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/>
    <xf numFmtId="0" fontId="2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6" fillId="0" borderId="0" applyNumberFormat="0" applyFill="0" applyBorder="0" applyAlignment="0" applyProtection="0">
      <alignment vertical="top"/>
      <protection locked="0"/>
    </xf>
  </cellStyleXfs>
  <cellXfs count="928">
    <xf numFmtId="0" fontId="0" fillId="0" borderId="0" xfId="0"/>
    <xf numFmtId="0" fontId="0" fillId="0" borderId="0" xfId="0" applyAlignment="1"/>
    <xf numFmtId="14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10" fillId="0" borderId="6" xfId="0" applyFont="1" applyBorder="1"/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10" fillId="0" borderId="1" xfId="0" applyFont="1" applyBorder="1"/>
    <xf numFmtId="0" fontId="10" fillId="0" borderId="0" xfId="0" applyFont="1" applyBorder="1"/>
    <xf numFmtId="0" fontId="10" fillId="0" borderId="6" xfId="0" applyFont="1" applyBorder="1" applyAlignment="1"/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0" fillId="0" borderId="0" xfId="0" applyFont="1"/>
    <xf numFmtId="0" fontId="10" fillId="0" borderId="2" xfId="0" applyFont="1" applyBorder="1" applyAlignment="1">
      <alignment horizontal="right"/>
    </xf>
    <xf numFmtId="0" fontId="10" fillId="0" borderId="6" xfId="0" applyFont="1" applyBorder="1" applyAlignment="1">
      <alignment vertical="top"/>
    </xf>
    <xf numFmtId="14" fontId="10" fillId="0" borderId="6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1" fontId="10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10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10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10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10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10" fillId="0" borderId="18" xfId="0" applyFont="1" applyFill="1" applyBorder="1" applyAlignment="1">
      <alignment horizontal="left" vertical="top"/>
    </xf>
    <xf numFmtId="0" fontId="10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10" fillId="0" borderId="14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/>
    <xf numFmtId="0" fontId="6" fillId="0" borderId="0" xfId="0" applyFont="1" applyAlignment="1">
      <alignment horizontal="left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11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8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0" fillId="2" borderId="2" xfId="0" applyFont="1" applyFill="1" applyBorder="1" applyAlignment="1"/>
    <xf numFmtId="0" fontId="0" fillId="2" borderId="1" xfId="0" applyFont="1" applyFill="1" applyBorder="1" applyAlignment="1">
      <alignment horizontal="left" vertical="center" indent="1"/>
    </xf>
    <xf numFmtId="49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10" fillId="2" borderId="6" xfId="0" applyNumberFormat="1" applyFont="1" applyFill="1" applyBorder="1" applyAlignment="1">
      <alignment horizontal="left" vertical="center"/>
    </xf>
    <xf numFmtId="0" fontId="10" fillId="2" borderId="6" xfId="0" applyFont="1" applyFill="1" applyBorder="1"/>
    <xf numFmtId="0" fontId="10" fillId="2" borderId="6" xfId="0" applyFont="1" applyFill="1" applyBorder="1" applyAlignment="1"/>
    <xf numFmtId="0" fontId="10" fillId="2" borderId="8" xfId="0" applyFont="1" applyFill="1" applyBorder="1" applyAlignment="1"/>
    <xf numFmtId="0" fontId="10" fillId="3" borderId="6" xfId="0" applyFont="1" applyFill="1" applyBorder="1" applyAlignment="1" applyProtection="1">
      <alignment horizontal="righ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10" fillId="0" borderId="26" xfId="0" applyNumberFormat="1" applyFont="1" applyBorder="1" applyAlignment="1"/>
    <xf numFmtId="3" fontId="10" fillId="0" borderId="30" xfId="0" applyNumberFormat="1" applyFont="1" applyBorder="1" applyAlignment="1"/>
    <xf numFmtId="3" fontId="0" fillId="2" borderId="31" xfId="0" applyNumberFormat="1" applyFill="1" applyBorder="1" applyAlignment="1"/>
    <xf numFmtId="3" fontId="9" fillId="4" borderId="32" xfId="0" applyNumberFormat="1" applyFont="1" applyFill="1" applyBorder="1" applyAlignment="1">
      <alignment vertical="center"/>
    </xf>
    <xf numFmtId="3" fontId="9" fillId="4" borderId="18" xfId="0" applyNumberFormat="1" applyFont="1" applyFill="1" applyBorder="1" applyAlignment="1">
      <alignment vertical="center"/>
    </xf>
    <xf numFmtId="3" fontId="9" fillId="4" borderId="18" xfId="0" applyNumberFormat="1" applyFont="1" applyFill="1" applyBorder="1" applyAlignment="1">
      <alignment vertical="center" wrapText="1"/>
    </xf>
    <xf numFmtId="3" fontId="9" fillId="4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4" fillId="0" borderId="0" xfId="0" applyFont="1" applyAlignment="1">
      <alignment horizontal="center" shrinkToFit="1"/>
    </xf>
    <xf numFmtId="3" fontId="12" fillId="4" borderId="28" xfId="0" applyNumberFormat="1" applyFont="1" applyFill="1" applyBorder="1" applyAlignment="1">
      <alignment horizontal="center" vertical="center" wrapText="1" shrinkToFit="1"/>
    </xf>
    <xf numFmtId="3" fontId="9" fillId="4" borderId="28" xfId="0" applyNumberFormat="1" applyFont="1" applyFill="1" applyBorder="1" applyAlignment="1">
      <alignment horizontal="center" vertical="center" wrapText="1" shrinkToFit="1"/>
    </xf>
    <xf numFmtId="3" fontId="5" fillId="0" borderId="28" xfId="0" applyNumberFormat="1" applyFont="1" applyBorder="1" applyAlignment="1">
      <alignment horizontal="right" wrapText="1" shrinkToFit="1"/>
    </xf>
    <xf numFmtId="3" fontId="5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10" fillId="0" borderId="30" xfId="0" applyNumberFormat="1" applyFont="1" applyBorder="1" applyAlignment="1">
      <alignment wrapText="1" shrinkToFit="1"/>
    </xf>
    <xf numFmtId="3" fontId="10" fillId="0" borderId="30" xfId="0" applyNumberFormat="1" applyFon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2" borderId="31" xfId="0" applyNumberFormat="1" applyFill="1" applyBorder="1" applyAlignment="1">
      <alignment wrapText="1" shrinkToFit="1"/>
    </xf>
    <xf numFmtId="3" fontId="0" fillId="2" borderId="31" xfId="0" applyNumberFormat="1" applyFill="1" applyBorder="1" applyAlignment="1">
      <alignment shrinkToFit="1"/>
    </xf>
    <xf numFmtId="0" fontId="6" fillId="2" borderId="11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6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10" fillId="2" borderId="13" xfId="0" applyNumberFormat="1" applyFont="1" applyFill="1" applyBorder="1" applyAlignment="1">
      <alignment horizontal="left" vertical="center"/>
    </xf>
    <xf numFmtId="0" fontId="17" fillId="0" borderId="0" xfId="0" applyNumberFormat="1" applyFont="1" applyAlignment="1">
      <alignment wrapText="1"/>
    </xf>
    <xf numFmtId="0" fontId="8" fillId="0" borderId="0" xfId="0" applyFont="1"/>
    <xf numFmtId="0" fontId="18" fillId="0" borderId="26" xfId="0" applyFont="1" applyBorder="1" applyAlignment="1">
      <alignment horizontal="center" vertical="center" wrapText="1"/>
    </xf>
    <xf numFmtId="0" fontId="9" fillId="0" borderId="26" xfId="0" applyFont="1" applyBorder="1"/>
    <xf numFmtId="49" fontId="0" fillId="0" borderId="1" xfId="0" applyNumberFormat="1" applyBorder="1"/>
    <xf numFmtId="0" fontId="0" fillId="4" borderId="28" xfId="0" applyFill="1" applyBorder="1" applyAlignment="1">
      <alignment wrapText="1"/>
    </xf>
    <xf numFmtId="4" fontId="0" fillId="2" borderId="15" xfId="0" applyNumberFormat="1" applyFill="1" applyBorder="1" applyAlignment="1">
      <alignment vertical="top"/>
    </xf>
    <xf numFmtId="4" fontId="0" fillId="2" borderId="10" xfId="0" applyNumberFormat="1" applyFill="1" applyBorder="1" applyAlignment="1">
      <alignment vertical="top" shrinkToFit="1"/>
    </xf>
    <xf numFmtId="4" fontId="19" fillId="3" borderId="31" xfId="0" applyNumberFormat="1" applyFont="1" applyFill="1" applyBorder="1" applyAlignment="1" applyProtection="1">
      <alignment vertical="top" shrinkToFit="1"/>
      <protection locked="0"/>
    </xf>
    <xf numFmtId="4" fontId="19" fillId="0" borderId="31" xfId="0" applyNumberFormat="1" applyFont="1" applyBorder="1" applyAlignment="1">
      <alignment vertical="top" shrinkToFit="1"/>
    </xf>
    <xf numFmtId="4" fontId="19" fillId="0" borderId="10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wrapText="1"/>
    </xf>
    <xf numFmtId="0" fontId="0" fillId="6" borderId="21" xfId="0" applyFill="1" applyBorder="1"/>
    <xf numFmtId="49" fontId="0" fillId="6" borderId="12" xfId="0" applyNumberFormat="1" applyFill="1" applyBorder="1" applyAlignment="1"/>
    <xf numFmtId="49" fontId="0" fillId="6" borderId="12" xfId="0" applyNumberFormat="1" applyFill="1" applyBorder="1"/>
    <xf numFmtId="0" fontId="0" fillId="6" borderId="12" xfId="0" applyFill="1" applyBorder="1"/>
    <xf numFmtId="0" fontId="0" fillId="6" borderId="22" xfId="0" applyFill="1" applyBorder="1"/>
    <xf numFmtId="0" fontId="0" fillId="6" borderId="28" xfId="0" applyFill="1" applyBorder="1"/>
    <xf numFmtId="4" fontId="0" fillId="6" borderId="21" xfId="0" applyNumberFormat="1" applyFill="1" applyBorder="1" applyAlignment="1">
      <alignment vertical="top"/>
    </xf>
    <xf numFmtId="4" fontId="19" fillId="0" borderId="28" xfId="0" applyNumberFormat="1" applyFont="1" applyBorder="1" applyAlignment="1">
      <alignment vertical="top" shrinkToFit="1"/>
    </xf>
    <xf numFmtId="4" fontId="0" fillId="6" borderId="31" xfId="0" applyNumberFormat="1" applyFill="1" applyBorder="1" applyAlignment="1">
      <alignment vertical="top" shrinkToFit="1"/>
    </xf>
    <xf numFmtId="0" fontId="0" fillId="7" borderId="34" xfId="0" applyFill="1" applyBorder="1" applyAlignment="1">
      <alignment wrapText="1"/>
    </xf>
    <xf numFmtId="0" fontId="0" fillId="7" borderId="13" xfId="0" applyFill="1" applyBorder="1"/>
    <xf numFmtId="0" fontId="29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0" fillId="8" borderId="0" xfId="0" applyFont="1" applyFill="1" applyAlignment="1" applyProtection="1">
      <alignment horizontal="left" vertical="top"/>
    </xf>
    <xf numFmtId="0" fontId="31" fillId="8" borderId="0" xfId="0" applyFont="1" applyFill="1" applyAlignment="1" applyProtection="1">
      <alignment horizontal="left" vertical="center"/>
    </xf>
    <xf numFmtId="0" fontId="32" fillId="8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</xf>
    <xf numFmtId="0" fontId="0" fillId="0" borderId="37" xfId="0" applyBorder="1" applyAlignment="1" applyProtection="1">
      <alignment horizontal="left" vertical="top"/>
    </xf>
    <xf numFmtId="0" fontId="0" fillId="0" borderId="38" xfId="0" applyBorder="1" applyAlignment="1" applyProtection="1">
      <alignment horizontal="left" vertical="top"/>
    </xf>
    <xf numFmtId="0" fontId="0" fillId="0" borderId="39" xfId="0" applyBorder="1" applyAlignment="1" applyProtection="1">
      <alignment horizontal="left" vertical="top"/>
    </xf>
    <xf numFmtId="0" fontId="34" fillId="0" borderId="0" xfId="0" applyFont="1" applyAlignment="1" applyProtection="1">
      <alignment horizontal="left" vertical="center"/>
    </xf>
    <xf numFmtId="0" fontId="0" fillId="0" borderId="40" xfId="0" applyBorder="1" applyAlignment="1" applyProtection="1">
      <alignment horizontal="left" vertical="top"/>
    </xf>
    <xf numFmtId="0" fontId="3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/>
    </xf>
    <xf numFmtId="165" fontId="37" fillId="0" borderId="0" xfId="0" applyNumberFormat="1" applyFont="1" applyAlignment="1" applyProtection="1">
      <alignment horizontal="left" vertical="top"/>
    </xf>
    <xf numFmtId="0" fontId="37" fillId="0" borderId="0" xfId="0" applyFont="1" applyAlignment="1" applyProtection="1">
      <alignment horizontal="left" vertical="top"/>
    </xf>
    <xf numFmtId="0" fontId="0" fillId="0" borderId="41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/>
    </xf>
    <xf numFmtId="166" fontId="39" fillId="0" borderId="0" xfId="0" applyNumberFormat="1" applyFont="1" applyAlignment="1" applyProtection="1">
      <alignment horizontal="right" vertical="center"/>
    </xf>
    <xf numFmtId="0" fontId="40" fillId="0" borderId="0" xfId="0" applyFont="1" applyAlignment="1" applyProtection="1">
      <alignment horizontal="right" vertical="center"/>
    </xf>
    <xf numFmtId="0" fontId="40" fillId="0" borderId="0" xfId="0" applyFont="1" applyAlignment="1" applyProtection="1">
      <alignment horizontal="left" vertical="center"/>
    </xf>
    <xf numFmtId="166" fontId="40" fillId="0" borderId="0" xfId="0" applyNumberFormat="1" applyFont="1" applyAlignment="1" applyProtection="1">
      <alignment horizontal="right" vertical="center"/>
    </xf>
    <xf numFmtId="0" fontId="0" fillId="9" borderId="0" xfId="0" applyFill="1" applyAlignment="1" applyProtection="1">
      <alignment horizontal="left" vertical="center"/>
    </xf>
    <xf numFmtId="0" fontId="36" fillId="9" borderId="43" xfId="0" applyFont="1" applyFill="1" applyBorder="1" applyAlignment="1" applyProtection="1">
      <alignment horizontal="left" vertical="center"/>
    </xf>
    <xf numFmtId="0" fontId="0" fillId="9" borderId="44" xfId="0" applyFill="1" applyBorder="1" applyAlignment="1" applyProtection="1">
      <alignment horizontal="left" vertical="center"/>
    </xf>
    <xf numFmtId="0" fontId="36" fillId="9" borderId="44" xfId="0" applyFont="1" applyFill="1" applyBorder="1" applyAlignment="1" applyProtection="1">
      <alignment horizontal="right" vertical="center"/>
    </xf>
    <xf numFmtId="0" fontId="36" fillId="9" borderId="44" xfId="0" applyFont="1" applyFill="1" applyBorder="1" applyAlignment="1" applyProtection="1">
      <alignment horizontal="center" vertical="center"/>
    </xf>
    <xf numFmtId="166" fontId="36" fillId="9" borderId="44" xfId="0" applyNumberFormat="1" applyFont="1" applyFill="1" applyBorder="1" applyAlignment="1" applyProtection="1">
      <alignment horizontal="right" vertical="center"/>
    </xf>
    <xf numFmtId="0" fontId="0" fillId="9" borderId="45" xfId="0" applyFill="1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0" fillId="0" borderId="47" xfId="0" applyBorder="1" applyAlignment="1" applyProtection="1">
      <alignment horizontal="left" vertical="center"/>
    </xf>
    <xf numFmtId="0" fontId="0" fillId="0" borderId="48" xfId="0" applyBorder="1" applyAlignment="1" applyProtection="1">
      <alignment horizontal="left" vertical="center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37" fillId="9" borderId="0" xfId="0" applyFont="1" applyFill="1" applyAlignment="1" applyProtection="1">
      <alignment horizontal="left" vertical="center"/>
    </xf>
    <xf numFmtId="0" fontId="37" fillId="9" borderId="0" xfId="0" applyFont="1" applyFill="1" applyAlignment="1" applyProtection="1">
      <alignment horizontal="right" vertical="center"/>
    </xf>
    <xf numFmtId="0" fontId="0" fillId="9" borderId="40" xfId="0" applyFill="1" applyBorder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/>
      <protection locked="0"/>
    </xf>
    <xf numFmtId="0" fontId="42" fillId="0" borderId="39" xfId="0" applyFont="1" applyBorder="1" applyAlignment="1" applyProtection="1">
      <alignment horizontal="left" vertical="center"/>
    </xf>
    <xf numFmtId="0" fontId="42" fillId="0" borderId="0" xfId="0" applyFont="1" applyAlignment="1" applyProtection="1">
      <alignment horizontal="left" vertical="center"/>
    </xf>
    <xf numFmtId="0" fontId="42" fillId="0" borderId="49" xfId="0" applyFont="1" applyBorder="1" applyAlignment="1" applyProtection="1">
      <alignment horizontal="left" vertical="center"/>
    </xf>
    <xf numFmtId="166" fontId="42" fillId="0" borderId="49" xfId="0" applyNumberFormat="1" applyFont="1" applyBorder="1" applyAlignment="1" applyProtection="1">
      <alignment horizontal="right" vertical="center"/>
    </xf>
    <xf numFmtId="0" fontId="42" fillId="0" borderId="4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37" fillId="9" borderId="50" xfId="0" applyFont="1" applyFill="1" applyBorder="1" applyAlignment="1" applyProtection="1">
      <alignment horizontal="center" vertical="center" wrapText="1"/>
    </xf>
    <xf numFmtId="0" fontId="37" fillId="9" borderId="5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0" fillId="0" borderId="52" xfId="0" applyFont="1" applyBorder="1" applyAlignment="1" applyProtection="1">
      <alignment horizontal="center" vertical="center"/>
    </xf>
    <xf numFmtId="49" fontId="0" fillId="0" borderId="52" xfId="0" applyNumberFormat="1" applyFont="1" applyBorder="1" applyAlignment="1" applyProtection="1">
      <alignment horizontal="left" vertical="center" wrapText="1"/>
    </xf>
    <xf numFmtId="0" fontId="0" fillId="0" borderId="52" xfId="0" applyFont="1" applyBorder="1" applyAlignment="1" applyProtection="1">
      <alignment horizontal="left" vertical="center" wrapText="1"/>
    </xf>
    <xf numFmtId="0" fontId="0" fillId="0" borderId="52" xfId="0" applyFont="1" applyBorder="1" applyAlignment="1" applyProtection="1">
      <alignment horizontal="center" vertical="center" wrapText="1"/>
    </xf>
    <xf numFmtId="168" fontId="0" fillId="0" borderId="52" xfId="0" applyNumberFormat="1" applyFont="1" applyBorder="1" applyAlignment="1" applyProtection="1">
      <alignment horizontal="right" vertical="center"/>
    </xf>
    <xf numFmtId="166" fontId="0" fillId="0" borderId="52" xfId="0" applyNumberFormat="1" applyFont="1" applyBorder="1" applyAlignment="1" applyProtection="1">
      <alignment horizontal="right" vertical="center"/>
    </xf>
    <xf numFmtId="168" fontId="0" fillId="0" borderId="52" xfId="0" applyNumberFormat="1" applyFont="1" applyFill="1" applyBorder="1" applyAlignment="1" applyProtection="1">
      <alignment horizontal="right" vertical="center"/>
    </xf>
    <xf numFmtId="0" fontId="46" fillId="0" borderId="52" xfId="0" applyFont="1" applyBorder="1" applyAlignment="1" applyProtection="1">
      <alignment horizontal="center" vertical="center"/>
    </xf>
    <xf numFmtId="49" fontId="46" fillId="0" borderId="52" xfId="0" applyNumberFormat="1" applyFont="1" applyBorder="1" applyAlignment="1" applyProtection="1">
      <alignment horizontal="left" vertical="center" wrapText="1"/>
    </xf>
    <xf numFmtId="0" fontId="46" fillId="0" borderId="52" xfId="0" applyFont="1" applyBorder="1" applyAlignment="1" applyProtection="1">
      <alignment horizontal="left" vertical="center" wrapText="1"/>
    </xf>
    <xf numFmtId="0" fontId="46" fillId="0" borderId="52" xfId="0" applyFont="1" applyBorder="1" applyAlignment="1" applyProtection="1">
      <alignment horizontal="center" vertical="center" wrapText="1"/>
    </xf>
    <xf numFmtId="168" fontId="46" fillId="0" borderId="52" xfId="0" applyNumberFormat="1" applyFont="1" applyBorder="1" applyAlignment="1" applyProtection="1">
      <alignment horizontal="right" vertical="center"/>
    </xf>
    <xf numFmtId="168" fontId="46" fillId="0" borderId="52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5" fillId="0" borderId="0" xfId="0" applyFont="1" applyAlignment="1"/>
    <xf numFmtId="0" fontId="5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10" borderId="0" xfId="0" applyFill="1"/>
    <xf numFmtId="0" fontId="31" fillId="10" borderId="0" xfId="0" applyFont="1" applyFill="1" applyAlignment="1">
      <alignment vertical="center"/>
    </xf>
    <xf numFmtId="0" fontId="47" fillId="10" borderId="0" xfId="0" applyFont="1" applyFill="1" applyAlignment="1">
      <alignment horizontal="left" vertical="center"/>
    </xf>
    <xf numFmtId="0" fontId="31" fillId="10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53" xfId="0" applyBorder="1"/>
    <xf numFmtId="0" fontId="0" fillId="0" borderId="54" xfId="0" applyBorder="1"/>
    <xf numFmtId="0" fontId="0" fillId="0" borderId="54" xfId="0" applyBorder="1" applyProtection="1">
      <protection locked="0"/>
    </xf>
    <xf numFmtId="0" fontId="0" fillId="0" borderId="55" xfId="0" applyBorder="1"/>
    <xf numFmtId="0" fontId="0" fillId="0" borderId="56" xfId="0" applyBorder="1"/>
    <xf numFmtId="0" fontId="34" fillId="0" borderId="0" xfId="0" applyFont="1" applyBorder="1" applyAlignment="1">
      <alignment horizontal="left" vertical="center"/>
    </xf>
    <xf numFmtId="0" fontId="0" fillId="0" borderId="0" xfId="0" applyBorder="1" applyProtection="1">
      <protection locked="0"/>
    </xf>
    <xf numFmtId="0" fontId="0" fillId="0" borderId="57" xfId="0" applyBorder="1"/>
    <xf numFmtId="0" fontId="0" fillId="0" borderId="5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7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49" fillId="0" borderId="0" xfId="0" applyFont="1" applyBorder="1" applyAlignment="1" applyProtection="1">
      <alignment horizontal="left" vertical="center"/>
      <protection locked="0"/>
    </xf>
    <xf numFmtId="165" fontId="37" fillId="0" borderId="0" xfId="0" applyNumberFormat="1" applyFont="1" applyBorder="1" applyAlignment="1">
      <alignment horizontal="left" vertical="center"/>
    </xf>
    <xf numFmtId="0" fontId="0" fillId="0" borderId="5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/>
    </xf>
    <xf numFmtId="0" fontId="0" fillId="0" borderId="58" xfId="0" applyFont="1" applyBorder="1" applyAlignment="1" applyProtection="1">
      <alignment vertical="center"/>
      <protection locked="0"/>
    </xf>
    <xf numFmtId="0" fontId="0" fillId="0" borderId="59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4" fontId="50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 applyProtection="1">
      <alignment horizontal="right" vertical="center"/>
      <protection locked="0"/>
    </xf>
    <xf numFmtId="0" fontId="51" fillId="0" borderId="0" xfId="0" applyFont="1" applyBorder="1" applyAlignment="1">
      <alignment horizontal="left" vertical="center"/>
    </xf>
    <xf numFmtId="4" fontId="51" fillId="0" borderId="0" xfId="0" applyNumberFormat="1" applyFont="1" applyBorder="1" applyAlignment="1">
      <alignment vertical="center"/>
    </xf>
    <xf numFmtId="169" fontId="51" fillId="0" borderId="0" xfId="0" applyNumberFormat="1" applyFont="1" applyBorder="1" applyAlignment="1" applyProtection="1">
      <alignment horizontal="right" vertical="center"/>
      <protection locked="0"/>
    </xf>
    <xf numFmtId="0" fontId="0" fillId="11" borderId="0" xfId="0" applyFont="1" applyFill="1" applyBorder="1" applyAlignment="1">
      <alignment vertical="center"/>
    </xf>
    <xf numFmtId="0" fontId="36" fillId="11" borderId="60" xfId="0" applyFont="1" applyFill="1" applyBorder="1" applyAlignment="1">
      <alignment horizontal="left" vertical="center"/>
    </xf>
    <xf numFmtId="0" fontId="0" fillId="11" borderId="61" xfId="0" applyFont="1" applyFill="1" applyBorder="1" applyAlignment="1">
      <alignment vertical="center"/>
    </xf>
    <xf numFmtId="0" fontId="36" fillId="11" borderId="61" xfId="0" applyFont="1" applyFill="1" applyBorder="1" applyAlignment="1">
      <alignment horizontal="right" vertical="center"/>
    </xf>
    <xf numFmtId="0" fontId="36" fillId="11" borderId="61" xfId="0" applyFont="1" applyFill="1" applyBorder="1" applyAlignment="1">
      <alignment horizontal="center" vertical="center"/>
    </xf>
    <xf numFmtId="0" fontId="0" fillId="11" borderId="61" xfId="0" applyFont="1" applyFill="1" applyBorder="1" applyAlignment="1" applyProtection="1">
      <alignment vertical="center"/>
      <protection locked="0"/>
    </xf>
    <xf numFmtId="4" fontId="36" fillId="11" borderId="61" xfId="0" applyNumberFormat="1" applyFont="1" applyFill="1" applyBorder="1" applyAlignment="1">
      <alignment vertical="center"/>
    </xf>
    <xf numFmtId="0" fontId="0" fillId="11" borderId="62" xfId="0" applyFont="1" applyFill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4" xfId="0" applyFont="1" applyBorder="1" applyAlignment="1" applyProtection="1">
      <alignment vertical="center"/>
      <protection locked="0"/>
    </xf>
    <xf numFmtId="0" fontId="0" fillId="0" borderId="65" xfId="0" applyFont="1" applyBorder="1" applyAlignment="1">
      <alignment vertical="center"/>
    </xf>
    <xf numFmtId="0" fontId="0" fillId="0" borderId="54" xfId="0" applyFont="1" applyBorder="1" applyAlignment="1" applyProtection="1">
      <alignment vertical="center"/>
      <protection locked="0"/>
    </xf>
    <xf numFmtId="0" fontId="37" fillId="11" borderId="0" xfId="0" applyFont="1" applyFill="1" applyBorder="1" applyAlignment="1">
      <alignment horizontal="left" vertical="center"/>
    </xf>
    <xf numFmtId="0" fontId="0" fillId="11" borderId="0" xfId="0" applyFont="1" applyFill="1" applyBorder="1" applyAlignment="1" applyProtection="1">
      <alignment vertical="center"/>
      <protection locked="0"/>
    </xf>
    <xf numFmtId="0" fontId="37" fillId="11" borderId="0" xfId="0" applyFont="1" applyFill="1" applyBorder="1" applyAlignment="1">
      <alignment horizontal="right" vertical="center"/>
    </xf>
    <xf numFmtId="0" fontId="0" fillId="11" borderId="57" xfId="0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3" fillId="0" borderId="5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66" xfId="0" applyFont="1" applyBorder="1" applyAlignment="1">
      <alignment horizontal="left" vertical="center"/>
    </xf>
    <xf numFmtId="0" fontId="53" fillId="0" borderId="66" xfId="0" applyFont="1" applyBorder="1" applyAlignment="1">
      <alignment vertical="center"/>
    </xf>
    <xf numFmtId="0" fontId="53" fillId="0" borderId="66" xfId="0" applyFont="1" applyBorder="1" applyAlignment="1" applyProtection="1">
      <alignment vertical="center"/>
      <protection locked="0"/>
    </xf>
    <xf numFmtId="4" fontId="53" fillId="0" borderId="66" xfId="0" applyNumberFormat="1" applyFont="1" applyBorder="1" applyAlignment="1">
      <alignment vertical="center"/>
    </xf>
    <xf numFmtId="0" fontId="53" fillId="0" borderId="57" xfId="0" applyFont="1" applyBorder="1" applyAlignment="1">
      <alignment vertical="center"/>
    </xf>
    <xf numFmtId="0" fontId="54" fillId="0" borderId="5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66" xfId="0" applyFont="1" applyBorder="1" applyAlignment="1">
      <alignment horizontal="left" vertical="center"/>
    </xf>
    <xf numFmtId="0" fontId="54" fillId="0" borderId="66" xfId="0" applyFont="1" applyBorder="1" applyAlignment="1">
      <alignment vertical="center"/>
    </xf>
    <xf numFmtId="0" fontId="54" fillId="0" borderId="66" xfId="0" applyFont="1" applyBorder="1" applyAlignment="1" applyProtection="1">
      <alignment vertical="center"/>
      <protection locked="0"/>
    </xf>
    <xf numFmtId="4" fontId="54" fillId="0" borderId="66" xfId="0" applyNumberFormat="1" applyFont="1" applyBorder="1" applyAlignment="1">
      <alignment vertical="center"/>
    </xf>
    <xf numFmtId="0" fontId="54" fillId="0" borderId="57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9" fillId="0" borderId="0" xfId="0" applyFont="1" applyAlignment="1" applyProtection="1">
      <alignment horizontal="left" vertical="center"/>
      <protection locked="0"/>
    </xf>
    <xf numFmtId="165" fontId="37" fillId="0" borderId="0" xfId="0" applyNumberFormat="1" applyFont="1" applyAlignment="1">
      <alignment horizontal="left" vertical="center"/>
    </xf>
    <xf numFmtId="0" fontId="0" fillId="0" borderId="56" xfId="0" applyFont="1" applyBorder="1" applyAlignment="1">
      <alignment horizontal="center" vertical="center" wrapText="1"/>
    </xf>
    <xf numFmtId="0" fontId="37" fillId="11" borderId="67" xfId="0" applyFont="1" applyFill="1" applyBorder="1" applyAlignment="1">
      <alignment horizontal="center" vertical="center" wrapText="1"/>
    </xf>
    <xf numFmtId="0" fontId="37" fillId="11" borderId="68" xfId="0" applyFont="1" applyFill="1" applyBorder="1" applyAlignment="1">
      <alignment horizontal="center" vertical="center" wrapText="1"/>
    </xf>
    <xf numFmtId="0" fontId="37" fillId="11" borderId="68" xfId="0" applyFont="1" applyFill="1" applyBorder="1" applyAlignment="1" applyProtection="1">
      <alignment horizontal="center" vertical="center" wrapText="1"/>
      <protection locked="0"/>
    </xf>
    <xf numFmtId="0" fontId="37" fillId="11" borderId="6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4" fontId="50" fillId="0" borderId="0" xfId="0" applyNumberFormat="1" applyFont="1" applyAlignment="1"/>
    <xf numFmtId="0" fontId="55" fillId="0" borderId="56" xfId="0" applyFont="1" applyBorder="1" applyAlignment="1"/>
    <xf numFmtId="0" fontId="55" fillId="0" borderId="0" xfId="0" applyFont="1" applyAlignment="1" applyProtection="1">
      <protection locked="0"/>
    </xf>
    <xf numFmtId="4" fontId="53" fillId="0" borderId="0" xfId="0" applyNumberFormat="1" applyFont="1" applyAlignment="1"/>
    <xf numFmtId="4" fontId="54" fillId="0" borderId="0" xfId="0" applyNumberFormat="1" applyFont="1" applyAlignment="1"/>
    <xf numFmtId="0" fontId="0" fillId="0" borderId="56" xfId="0" applyFont="1" applyBorder="1" applyAlignment="1" applyProtection="1">
      <alignment vertical="center"/>
      <protection locked="0"/>
    </xf>
    <xf numFmtId="0" fontId="0" fillId="0" borderId="70" xfId="0" applyFont="1" applyBorder="1" applyAlignment="1" applyProtection="1">
      <alignment horizontal="left" vertical="center" wrapText="1"/>
      <protection locked="0"/>
    </xf>
    <xf numFmtId="4" fontId="0" fillId="5" borderId="70" xfId="0" applyNumberFormat="1" applyFont="1" applyFill="1" applyBorder="1" applyAlignment="1" applyProtection="1">
      <alignment vertical="center"/>
      <protection locked="0"/>
    </xf>
    <xf numFmtId="4" fontId="0" fillId="0" borderId="7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6" fillId="0" borderId="56" xfId="0" applyFont="1" applyBorder="1" applyAlignment="1">
      <alignment vertical="center"/>
    </xf>
    <xf numFmtId="0" fontId="56" fillId="0" borderId="0" xfId="0" applyFont="1" applyAlignment="1" applyProtection="1">
      <alignment vertical="center"/>
      <protection locked="0"/>
    </xf>
    <xf numFmtId="0" fontId="58" fillId="0" borderId="56" xfId="0" applyFont="1" applyBorder="1" applyAlignment="1">
      <alignment vertical="center"/>
    </xf>
    <xf numFmtId="0" fontId="58" fillId="0" borderId="0" xfId="0" applyFont="1" applyAlignment="1" applyProtection="1">
      <alignment vertical="center"/>
      <protection locked="0"/>
    </xf>
    <xf numFmtId="0" fontId="59" fillId="0" borderId="56" xfId="0" applyFont="1" applyBorder="1" applyAlignment="1">
      <alignment vertical="center"/>
    </xf>
    <xf numFmtId="0" fontId="59" fillId="0" borderId="0" xfId="0" applyFont="1" applyAlignment="1" applyProtection="1">
      <alignment vertical="center"/>
      <protection locked="0"/>
    </xf>
    <xf numFmtId="0" fontId="60" fillId="0" borderId="56" xfId="0" applyFont="1" applyBorder="1" applyAlignment="1">
      <alignment vertical="center"/>
    </xf>
    <xf numFmtId="0" fontId="60" fillId="0" borderId="0" xfId="0" applyFont="1" applyAlignment="1" applyProtection="1">
      <alignment vertical="center"/>
      <protection locked="0"/>
    </xf>
    <xf numFmtId="0" fontId="61" fillId="0" borderId="70" xfId="0" applyFont="1" applyBorder="1" applyAlignment="1" applyProtection="1">
      <alignment horizontal="left" vertical="center" wrapText="1"/>
      <protection locked="0"/>
    </xf>
    <xf numFmtId="4" fontId="61" fillId="5" borderId="70" xfId="0" applyNumberFormat="1" applyFont="1" applyFill="1" applyBorder="1" applyAlignment="1" applyProtection="1">
      <alignment vertical="center"/>
      <protection locked="0"/>
    </xf>
    <xf numFmtId="4" fontId="61" fillId="0" borderId="7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center"/>
    </xf>
    <xf numFmtId="0" fontId="0" fillId="0" borderId="71" xfId="0" applyBorder="1" applyAlignment="1" applyProtection="1">
      <alignment horizontal="left" vertical="center"/>
    </xf>
    <xf numFmtId="0" fontId="0" fillId="0" borderId="72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74" xfId="0" applyFont="1" applyBorder="1" applyAlignment="1" applyProtection="1">
      <alignment horizontal="left" vertical="center" wrapText="1"/>
    </xf>
    <xf numFmtId="0" fontId="64" fillId="0" borderId="0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166" fontId="65" fillId="0" borderId="0" xfId="0" applyNumberFormat="1" applyFont="1" applyBorder="1" applyAlignment="1" applyProtection="1">
      <alignment horizontal="left" vertical="center"/>
    </xf>
    <xf numFmtId="0" fontId="0" fillId="7" borderId="72" xfId="0" applyFill="1" applyBorder="1"/>
    <xf numFmtId="0" fontId="0" fillId="0" borderId="77" xfId="0" applyBorder="1"/>
    <xf numFmtId="0" fontId="0" fillId="0" borderId="79" xfId="0" applyBorder="1"/>
    <xf numFmtId="0" fontId="25" fillId="0" borderId="80" xfId="0" applyFont="1" applyBorder="1" applyAlignment="1">
      <alignment horizontal="justify" vertical="center"/>
    </xf>
    <xf numFmtId="0" fontId="34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37" fillId="0" borderId="0" xfId="0" applyFont="1" applyBorder="1" applyAlignment="1" applyProtection="1">
      <alignment horizontal="left" vertical="center"/>
    </xf>
    <xf numFmtId="165" fontId="37" fillId="0" borderId="0" xfId="0" applyNumberFormat="1" applyFont="1" applyBorder="1" applyAlignment="1" applyProtection="1">
      <alignment horizontal="left" vertical="top"/>
    </xf>
    <xf numFmtId="0" fontId="37" fillId="9" borderId="73" xfId="0" applyFont="1" applyFill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left" vertical="center"/>
    </xf>
    <xf numFmtId="166" fontId="39" fillId="0" borderId="0" xfId="0" applyNumberFormat="1" applyFont="1" applyBorder="1" applyAlignment="1" applyProtection="1">
      <alignment horizontal="right"/>
    </xf>
    <xf numFmtId="0" fontId="43" fillId="0" borderId="1" xfId="0" applyFont="1" applyBorder="1" applyAlignment="1" applyProtection="1">
      <alignment horizontal="left"/>
    </xf>
    <xf numFmtId="0" fontId="43" fillId="0" borderId="0" xfId="0" applyFont="1" applyBorder="1" applyAlignment="1" applyProtection="1">
      <alignment horizontal="left"/>
    </xf>
    <xf numFmtId="0" fontId="42" fillId="0" borderId="0" xfId="0" applyFont="1" applyBorder="1" applyAlignment="1" applyProtection="1">
      <alignment horizontal="left"/>
    </xf>
    <xf numFmtId="166" fontId="42" fillId="0" borderId="0" xfId="0" applyNumberFormat="1" applyFont="1" applyBorder="1" applyAlignment="1" applyProtection="1">
      <alignment horizontal="right"/>
    </xf>
    <xf numFmtId="0" fontId="43" fillId="0" borderId="2" xfId="0" applyFont="1" applyBorder="1" applyAlignment="1" applyProtection="1">
      <alignment horizontal="left"/>
    </xf>
    <xf numFmtId="0" fontId="44" fillId="0" borderId="0" xfId="0" applyFont="1" applyBorder="1" applyAlignment="1" applyProtection="1">
      <alignment horizontal="left" vertical="center" wrapText="1"/>
    </xf>
    <xf numFmtId="0" fontId="45" fillId="0" borderId="0" xfId="0" applyFont="1" applyBorder="1" applyAlignment="1" applyProtection="1">
      <alignment horizontal="left" vertical="center" wrapText="1"/>
    </xf>
    <xf numFmtId="0" fontId="46" fillId="0" borderId="74" xfId="0" applyFont="1" applyBorder="1" applyAlignment="1" applyProtection="1">
      <alignment horizontal="left" vertical="center" wrapText="1"/>
    </xf>
    <xf numFmtId="4" fontId="0" fillId="6" borderId="28" xfId="0" applyNumberFormat="1" applyFill="1" applyBorder="1"/>
    <xf numFmtId="0" fontId="10" fillId="0" borderId="52" xfId="0" applyFont="1" applyBorder="1" applyAlignment="1" applyProtection="1">
      <alignment horizontal="left" vertical="center" wrapText="1"/>
    </xf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20" xfId="0" applyBorder="1"/>
    <xf numFmtId="0" fontId="9" fillId="0" borderId="26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4" borderId="32" xfId="0" applyFill="1" applyBorder="1"/>
    <xf numFmtId="0" fontId="19" fillId="0" borderId="0" xfId="0" applyFont="1"/>
    <xf numFmtId="0" fontId="19" fillId="0" borderId="26" xfId="0" applyFont="1" applyBorder="1" applyAlignment="1">
      <alignment vertical="top"/>
    </xf>
    <xf numFmtId="49" fontId="0" fillId="4" borderId="28" xfId="0" applyNumberFormat="1" applyFill="1" applyBorder="1"/>
    <xf numFmtId="0" fontId="0" fillId="4" borderId="28" xfId="0" applyFill="1" applyBorder="1" applyAlignment="1">
      <alignment horizontal="center"/>
    </xf>
    <xf numFmtId="0" fontId="0" fillId="4" borderId="28" xfId="0" applyFill="1" applyBorder="1"/>
    <xf numFmtId="0" fontId="0" fillId="2" borderId="15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49" fontId="0" fillId="2" borderId="15" xfId="0" applyNumberFormat="1" applyFill="1" applyBorder="1" applyAlignment="1">
      <alignment vertical="top"/>
    </xf>
    <xf numFmtId="49" fontId="0" fillId="2" borderId="21" xfId="0" applyNumberFormat="1" applyFill="1" applyBorder="1" applyAlignment="1">
      <alignment vertical="top"/>
    </xf>
    <xf numFmtId="0" fontId="0" fillId="2" borderId="22" xfId="0" applyFill="1" applyBorder="1" applyAlignment="1">
      <alignment horizontal="center" vertical="top"/>
    </xf>
    <xf numFmtId="0" fontId="19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9" fillId="0" borderId="27" xfId="0" applyFont="1" applyBorder="1" applyAlignment="1">
      <alignment horizontal="center" vertical="top" shrinkToFit="1"/>
    </xf>
    <xf numFmtId="0" fontId="0" fillId="2" borderId="29" xfId="0" applyFill="1" applyBorder="1" applyAlignment="1">
      <alignment horizontal="center" vertical="top" shrinkToFit="1"/>
    </xf>
    <xf numFmtId="164" fontId="0" fillId="2" borderId="21" xfId="0" applyNumberFormat="1" applyFill="1" applyBorder="1" applyAlignment="1">
      <alignment vertical="top"/>
    </xf>
    <xf numFmtId="164" fontId="19" fillId="0" borderId="30" xfId="0" applyNumberFormat="1" applyFont="1" applyBorder="1" applyAlignment="1">
      <alignment vertical="top" shrinkToFit="1"/>
    </xf>
    <xf numFmtId="164" fontId="0" fillId="2" borderId="31" xfId="0" applyNumberFormat="1" applyFill="1" applyBorder="1" applyAlignment="1">
      <alignment vertical="top" shrinkToFit="1"/>
    </xf>
    <xf numFmtId="4" fontId="0" fillId="2" borderId="21" xfId="0" applyNumberFormat="1" applyFill="1" applyBorder="1" applyAlignment="1">
      <alignment vertical="top"/>
    </xf>
    <xf numFmtId="4" fontId="19" fillId="3" borderId="30" xfId="0" applyNumberFormat="1" applyFont="1" applyFill="1" applyBorder="1" applyAlignment="1" applyProtection="1">
      <alignment vertical="top" shrinkToFit="1"/>
      <protection locked="0"/>
    </xf>
    <xf numFmtId="4" fontId="19" fillId="0" borderId="30" xfId="0" applyNumberFormat="1" applyFont="1" applyBorder="1" applyAlignment="1">
      <alignment vertical="top" shrinkToFit="1"/>
    </xf>
    <xf numFmtId="4" fontId="19" fillId="0" borderId="26" xfId="0" applyNumberFormat="1" applyFont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0" fontId="19" fillId="0" borderId="10" xfId="0" applyFont="1" applyBorder="1" applyAlignment="1">
      <alignment vertical="top"/>
    </xf>
    <xf numFmtId="0" fontId="19" fillId="0" borderId="10" xfId="0" applyNumberFormat="1" applyFont="1" applyBorder="1" applyAlignment="1">
      <alignment vertical="top"/>
    </xf>
    <xf numFmtId="0" fontId="19" fillId="0" borderId="29" xfId="0" applyFont="1" applyBorder="1" applyAlignment="1">
      <alignment horizontal="center" vertical="top" shrinkToFit="1"/>
    </xf>
    <xf numFmtId="164" fontId="19" fillId="0" borderId="31" xfId="0" applyNumberFormat="1" applyFont="1" applyBorder="1" applyAlignment="1">
      <alignment vertical="top" shrinkToFit="1"/>
    </xf>
    <xf numFmtId="0" fontId="10" fillId="2" borderId="15" xfId="0" applyFont="1" applyFill="1" applyBorder="1" applyAlignment="1">
      <alignment vertical="top"/>
    </xf>
    <xf numFmtId="49" fontId="10" fillId="2" borderId="12" xfId="0" applyNumberFormat="1" applyFont="1" applyFill="1" applyBorder="1" applyAlignment="1">
      <alignment vertical="top"/>
    </xf>
    <xf numFmtId="0" fontId="10" fillId="2" borderId="12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vertical="top"/>
    </xf>
    <xf numFmtId="4" fontId="10" fillId="2" borderId="22" xfId="0" applyNumberFormat="1" applyFont="1" applyFill="1" applyBorder="1" applyAlignment="1">
      <alignment vertical="top"/>
    </xf>
    <xf numFmtId="0" fontId="19" fillId="0" borderId="30" xfId="0" applyNumberFormat="1" applyFont="1" applyBorder="1" applyAlignment="1">
      <alignment horizontal="left" vertical="top" wrapText="1"/>
    </xf>
    <xf numFmtId="0" fontId="0" fillId="2" borderId="31" xfId="0" applyNumberFormat="1" applyFill="1" applyBorder="1" applyAlignment="1">
      <alignment horizontal="left" vertical="top" wrapText="1"/>
    </xf>
    <xf numFmtId="0" fontId="19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10" fillId="2" borderId="12" xfId="0" applyNumberFormat="1" applyFont="1" applyFill="1" applyBorder="1" applyAlignment="1">
      <alignment horizontal="left" vertical="top" wrapText="1"/>
    </xf>
    <xf numFmtId="0" fontId="0" fillId="0" borderId="0" xfId="0"/>
    <xf numFmtId="0" fontId="19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35" xfId="0" applyBorder="1"/>
    <xf numFmtId="0" fontId="0" fillId="0" borderId="83" xfId="0" applyBorder="1"/>
    <xf numFmtId="0" fontId="0" fillId="0" borderId="34" xfId="0" applyBorder="1"/>
    <xf numFmtId="0" fontId="0" fillId="12" borderId="34" xfId="0" applyFill="1" applyBorder="1"/>
    <xf numFmtId="0" fontId="0" fillId="0" borderId="0" xfId="0"/>
    <xf numFmtId="0" fontId="0" fillId="0" borderId="2" xfId="0" applyBorder="1"/>
    <xf numFmtId="0" fontId="0" fillId="0" borderId="84" xfId="0" applyBorder="1"/>
    <xf numFmtId="0" fontId="0" fillId="0" borderId="84" xfId="0" applyBorder="1" applyAlignment="1">
      <alignment wrapText="1"/>
    </xf>
    <xf numFmtId="0" fontId="44" fillId="0" borderId="0" xfId="0" applyFont="1" applyBorder="1" applyAlignment="1" applyProtection="1">
      <alignment horizontal="left" vertical="center"/>
    </xf>
    <xf numFmtId="0" fontId="0" fillId="21" borderId="21" xfId="0" applyFill="1" applyBorder="1" applyAlignment="1">
      <alignment vertical="center" wrapText="1"/>
    </xf>
    <xf numFmtId="0" fontId="0" fillId="0" borderId="5" xfId="0" applyBorder="1"/>
    <xf numFmtId="0" fontId="0" fillId="0" borderId="31" xfId="0" applyBorder="1" applyAlignment="1">
      <alignment vertical="center" wrapText="1"/>
    </xf>
    <xf numFmtId="0" fontId="0" fillId="0" borderId="13" xfId="0" applyBorder="1"/>
    <xf numFmtId="0" fontId="0" fillId="21" borderId="31" xfId="0" applyFill="1" applyBorder="1" applyAlignment="1">
      <alignment horizontal="right" vertical="center" wrapText="1"/>
    </xf>
    <xf numFmtId="0" fontId="0" fillId="24" borderId="84" xfId="0" applyFill="1" applyBorder="1"/>
    <xf numFmtId="0" fontId="0" fillId="24" borderId="0" xfId="0" applyFill="1"/>
    <xf numFmtId="0" fontId="0" fillId="25" borderId="21" xfId="0" applyFill="1" applyBorder="1"/>
    <xf numFmtId="0" fontId="0" fillId="21" borderId="90" xfId="0" applyFill="1" applyBorder="1" applyAlignment="1">
      <alignment vertical="center" wrapText="1"/>
    </xf>
    <xf numFmtId="0" fontId="19" fillId="0" borderId="0" xfId="0" applyFont="1" applyBorder="1"/>
    <xf numFmtId="4" fontId="19" fillId="3" borderId="27" xfId="0" applyNumberFormat="1" applyFont="1" applyFill="1" applyBorder="1" applyAlignment="1" applyProtection="1">
      <alignment vertical="top" shrinkToFit="1"/>
      <protection locked="0"/>
    </xf>
    <xf numFmtId="4" fontId="0" fillId="2" borderId="29" xfId="0" applyNumberFormat="1" applyFill="1" applyBorder="1" applyAlignment="1">
      <alignment vertical="top" shrinkToFit="1"/>
    </xf>
    <xf numFmtId="4" fontId="19" fillId="3" borderId="28" xfId="0" applyNumberFormat="1" applyFont="1" applyFill="1" applyBorder="1" applyAlignment="1" applyProtection="1">
      <alignment vertical="top" shrinkToFit="1"/>
      <protection locked="0"/>
    </xf>
    <xf numFmtId="0" fontId="37" fillId="11" borderId="67" xfId="0" applyFont="1" applyFill="1" applyBorder="1" applyAlignment="1" applyProtection="1">
      <alignment horizontal="center" vertical="center" wrapText="1"/>
    </xf>
    <xf numFmtId="0" fontId="37" fillId="11" borderId="68" xfId="0" applyFont="1" applyFill="1" applyBorder="1" applyAlignment="1" applyProtection="1">
      <alignment horizontal="center" vertical="center" wrapText="1"/>
    </xf>
    <xf numFmtId="0" fontId="50" fillId="0" borderId="0" xfId="0" applyFont="1" applyAlignment="1" applyProtection="1">
      <alignment horizontal="left" vertical="center"/>
    </xf>
    <xf numFmtId="0" fontId="55" fillId="0" borderId="0" xfId="0" applyFont="1" applyAlignment="1" applyProtection="1"/>
    <xf numFmtId="0" fontId="55" fillId="0" borderId="0" xfId="0" applyFont="1" applyAlignment="1" applyProtection="1">
      <alignment horizontal="left"/>
    </xf>
    <xf numFmtId="0" fontId="53" fillId="0" borderId="0" xfId="0" applyFont="1" applyAlignment="1" applyProtection="1">
      <alignment horizontal="left"/>
    </xf>
    <xf numFmtId="0" fontId="54" fillId="0" borderId="0" xfId="0" applyFont="1" applyAlignment="1" applyProtection="1">
      <alignment horizontal="left"/>
    </xf>
    <xf numFmtId="0" fontId="0" fillId="0" borderId="70" xfId="0" applyFont="1" applyBorder="1" applyAlignment="1" applyProtection="1">
      <alignment horizontal="center" vertical="center"/>
    </xf>
    <xf numFmtId="49" fontId="0" fillId="0" borderId="70" xfId="0" applyNumberFormat="1" applyFont="1" applyBorder="1" applyAlignment="1" applyProtection="1">
      <alignment horizontal="left" vertical="center" wrapText="1"/>
    </xf>
    <xf numFmtId="0" fontId="0" fillId="0" borderId="70" xfId="0" applyFont="1" applyBorder="1" applyAlignment="1" applyProtection="1">
      <alignment horizontal="left" vertical="center" wrapText="1"/>
    </xf>
    <xf numFmtId="0" fontId="0" fillId="0" borderId="70" xfId="0" applyFont="1" applyBorder="1" applyAlignment="1" applyProtection="1">
      <alignment horizontal="center" vertical="center" wrapText="1"/>
    </xf>
    <xf numFmtId="170" fontId="0" fillId="0" borderId="70" xfId="0" applyNumberFormat="1" applyFont="1" applyBorder="1" applyAlignment="1" applyProtection="1">
      <alignment vertical="center"/>
    </xf>
    <xf numFmtId="0" fontId="57" fillId="0" borderId="0" xfId="0" applyFont="1" applyAlignment="1" applyProtection="1">
      <alignment horizontal="left" vertical="center"/>
    </xf>
    <xf numFmtId="0" fontId="45" fillId="0" borderId="0" xfId="0" applyFont="1" applyAlignment="1" applyProtection="1">
      <alignment horizontal="left" vertical="center" wrapText="1"/>
    </xf>
    <xf numFmtId="0" fontId="56" fillId="0" borderId="0" xfId="0" applyFont="1" applyAlignment="1" applyProtection="1">
      <alignment vertical="center"/>
    </xf>
    <xf numFmtId="0" fontId="56" fillId="0" borderId="0" xfId="0" applyFont="1" applyAlignment="1" applyProtection="1">
      <alignment horizontal="left" vertical="center"/>
    </xf>
    <xf numFmtId="0" fontId="56" fillId="0" borderId="0" xfId="0" applyFont="1" applyAlignment="1" applyProtection="1">
      <alignment horizontal="left" vertical="center" wrapText="1"/>
    </xf>
    <xf numFmtId="0" fontId="58" fillId="0" borderId="0" xfId="0" applyFont="1" applyAlignment="1" applyProtection="1">
      <alignment vertical="center"/>
    </xf>
    <xf numFmtId="0" fontId="58" fillId="0" borderId="0" xfId="0" applyFont="1" applyAlignment="1" applyProtection="1">
      <alignment horizontal="left" vertical="center"/>
    </xf>
    <xf numFmtId="0" fontId="58" fillId="0" borderId="0" xfId="0" applyFont="1" applyAlignment="1" applyProtection="1">
      <alignment horizontal="left" vertical="center" wrapText="1"/>
    </xf>
    <xf numFmtId="170" fontId="58" fillId="0" borderId="0" xfId="0" applyNumberFormat="1" applyFont="1" applyAlignment="1" applyProtection="1">
      <alignment vertical="center"/>
    </xf>
    <xf numFmtId="0" fontId="59" fillId="0" borderId="0" xfId="0" applyFont="1" applyAlignment="1" applyProtection="1">
      <alignment vertical="center"/>
    </xf>
    <xf numFmtId="0" fontId="59" fillId="0" borderId="0" xfId="0" applyFont="1" applyAlignment="1" applyProtection="1">
      <alignment horizontal="left" vertical="center"/>
    </xf>
    <xf numFmtId="0" fontId="59" fillId="0" borderId="0" xfId="0" applyFont="1" applyAlignment="1" applyProtection="1">
      <alignment horizontal="left" vertical="center" wrapText="1"/>
    </xf>
    <xf numFmtId="170" fontId="59" fillId="0" borderId="0" xfId="0" applyNumberFormat="1" applyFont="1" applyAlignment="1" applyProtection="1">
      <alignment vertical="center"/>
    </xf>
    <xf numFmtId="0" fontId="60" fillId="0" borderId="0" xfId="0" applyFont="1" applyAlignment="1" applyProtection="1">
      <alignment vertical="center"/>
    </xf>
    <xf numFmtId="0" fontId="60" fillId="0" borderId="0" xfId="0" applyFont="1" applyAlignment="1" applyProtection="1">
      <alignment horizontal="left" vertical="center"/>
    </xf>
    <xf numFmtId="0" fontId="60" fillId="0" borderId="0" xfId="0" applyFont="1" applyAlignment="1" applyProtection="1">
      <alignment horizontal="left" vertical="center" wrapText="1"/>
    </xf>
    <xf numFmtId="170" fontId="60" fillId="0" borderId="0" xfId="0" applyNumberFormat="1" applyFont="1" applyAlignment="1" applyProtection="1">
      <alignment vertical="center"/>
    </xf>
    <xf numFmtId="0" fontId="61" fillId="0" borderId="70" xfId="0" applyFont="1" applyBorder="1" applyAlignment="1" applyProtection="1">
      <alignment horizontal="center" vertical="center"/>
    </xf>
    <xf numFmtId="49" fontId="61" fillId="0" borderId="70" xfId="0" applyNumberFormat="1" applyFont="1" applyBorder="1" applyAlignment="1" applyProtection="1">
      <alignment horizontal="left" vertical="center" wrapText="1"/>
    </xf>
    <xf numFmtId="0" fontId="61" fillId="0" borderId="70" xfId="0" applyFont="1" applyBorder="1" applyAlignment="1" applyProtection="1">
      <alignment horizontal="left" vertical="center" wrapText="1"/>
    </xf>
    <xf numFmtId="0" fontId="61" fillId="0" borderId="70" xfId="0" applyFont="1" applyBorder="1" applyAlignment="1" applyProtection="1">
      <alignment horizontal="center" vertical="center" wrapText="1"/>
    </xf>
    <xf numFmtId="170" fontId="61" fillId="0" borderId="70" xfId="0" applyNumberFormat="1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0" fillId="6" borderId="28" xfId="0" applyFill="1" applyBorder="1" applyProtection="1"/>
    <xf numFmtId="49" fontId="0" fillId="6" borderId="28" xfId="0" applyNumberFormat="1" applyFill="1" applyBorder="1" applyProtection="1"/>
    <xf numFmtId="0" fontId="0" fillId="6" borderId="32" xfId="0" applyFill="1" applyBorder="1" applyProtection="1"/>
    <xf numFmtId="49" fontId="0" fillId="6" borderId="32" xfId="0" applyNumberFormat="1" applyFill="1" applyBorder="1" applyProtection="1"/>
    <xf numFmtId="0" fontId="0" fillId="6" borderId="33" xfId="0" applyFill="1" applyBorder="1" applyProtection="1"/>
    <xf numFmtId="0" fontId="0" fillId="6" borderId="15" xfId="0" applyFill="1" applyBorder="1" applyAlignment="1" applyProtection="1">
      <alignment vertical="top"/>
    </xf>
    <xf numFmtId="49" fontId="0" fillId="6" borderId="15" xfId="0" applyNumberFormat="1" applyFill="1" applyBorder="1" applyAlignment="1" applyProtection="1">
      <alignment vertical="top"/>
    </xf>
    <xf numFmtId="49" fontId="0" fillId="6" borderId="21" xfId="0" applyNumberFormat="1" applyFill="1" applyBorder="1" applyAlignment="1" applyProtection="1">
      <alignment vertical="top"/>
    </xf>
    <xf numFmtId="0" fontId="0" fillId="6" borderId="22" xfId="0" applyFill="1" applyBorder="1" applyAlignment="1" applyProtection="1">
      <alignment vertical="top"/>
    </xf>
    <xf numFmtId="164" fontId="0" fillId="6" borderId="21" xfId="0" applyNumberFormat="1" applyFill="1" applyBorder="1" applyAlignment="1" applyProtection="1">
      <alignment vertical="top"/>
    </xf>
    <xf numFmtId="0" fontId="19" fillId="0" borderId="32" xfId="0" applyFont="1" applyBorder="1" applyAlignment="1" applyProtection="1">
      <alignment vertical="top"/>
    </xf>
    <xf numFmtId="0" fontId="19" fillId="0" borderId="32" xfId="0" applyNumberFormat="1" applyFont="1" applyBorder="1" applyAlignment="1" applyProtection="1">
      <alignment vertical="top"/>
    </xf>
    <xf numFmtId="0" fontId="19" fillId="0" borderId="28" xfId="0" applyNumberFormat="1" applyFont="1" applyBorder="1" applyAlignment="1" applyProtection="1">
      <alignment horizontal="left" vertical="top" wrapText="1"/>
    </xf>
    <xf numFmtId="0" fontId="19" fillId="0" borderId="33" xfId="0" applyFont="1" applyBorder="1" applyAlignment="1" applyProtection="1">
      <alignment vertical="top" shrinkToFit="1"/>
    </xf>
    <xf numFmtId="164" fontId="19" fillId="0" borderId="28" xfId="0" applyNumberFormat="1" applyFont="1" applyBorder="1" applyAlignment="1" applyProtection="1">
      <alignment vertical="top" shrinkToFit="1"/>
    </xf>
    <xf numFmtId="0" fontId="19" fillId="0" borderId="26" xfId="0" applyFont="1" applyBorder="1" applyAlignment="1" applyProtection="1">
      <alignment vertical="top"/>
    </xf>
    <xf numFmtId="0" fontId="19" fillId="0" borderId="26" xfId="0" applyNumberFormat="1" applyFont="1" applyBorder="1" applyAlignment="1" applyProtection="1">
      <alignment vertical="top"/>
    </xf>
    <xf numFmtId="0" fontId="19" fillId="0" borderId="30" xfId="0" applyNumberFormat="1" applyFont="1" applyBorder="1" applyAlignment="1" applyProtection="1">
      <alignment horizontal="left" vertical="top" wrapText="1"/>
    </xf>
    <xf numFmtId="0" fontId="19" fillId="0" borderId="27" xfId="0" applyFont="1" applyBorder="1" applyAlignment="1" applyProtection="1">
      <alignment vertical="top" shrinkToFit="1"/>
    </xf>
    <xf numFmtId="164" fontId="19" fillId="0" borderId="30" xfId="0" applyNumberFormat="1" applyFont="1" applyBorder="1" applyAlignment="1" applyProtection="1">
      <alignment vertical="top" shrinkToFit="1"/>
    </xf>
    <xf numFmtId="0" fontId="0" fillId="6" borderId="10" xfId="0" applyFill="1" applyBorder="1" applyAlignment="1" applyProtection="1">
      <alignment vertical="top"/>
    </xf>
    <xf numFmtId="0" fontId="0" fillId="6" borderId="10" xfId="0" applyNumberFormat="1" applyFill="1" applyBorder="1" applyAlignment="1" applyProtection="1">
      <alignment vertical="top"/>
    </xf>
    <xf numFmtId="0" fontId="0" fillId="6" borderId="31" xfId="0" applyNumberFormat="1" applyFill="1" applyBorder="1" applyAlignment="1" applyProtection="1">
      <alignment horizontal="left" vertical="top" wrapText="1"/>
    </xf>
    <xf numFmtId="0" fontId="0" fillId="6" borderId="29" xfId="0" applyFill="1" applyBorder="1" applyAlignment="1" applyProtection="1">
      <alignment vertical="top" shrinkToFit="1"/>
    </xf>
    <xf numFmtId="164" fontId="0" fillId="6" borderId="31" xfId="0" applyNumberFormat="1" applyFill="1" applyBorder="1" applyAlignment="1" applyProtection="1">
      <alignment vertical="top" shrinkToFit="1"/>
    </xf>
    <xf numFmtId="0" fontId="19" fillId="0" borderId="28" xfId="0" applyNumberFormat="1" applyFont="1" applyBorder="1" applyAlignment="1" applyProtection="1">
      <alignment vertical="top"/>
    </xf>
    <xf numFmtId="0" fontId="19" fillId="0" borderId="0" xfId="0" applyNumberFormat="1" applyFont="1" applyBorder="1" applyAlignment="1" applyProtection="1">
      <alignment horizontal="left" vertical="top" wrapText="1"/>
    </xf>
    <xf numFmtId="0" fontId="19" fillId="0" borderId="28" xfId="0" applyFont="1" applyBorder="1" applyAlignment="1" applyProtection="1">
      <alignment vertical="top" shrinkToFit="1"/>
    </xf>
    <xf numFmtId="49" fontId="21" fillId="0" borderId="30" xfId="2" applyNumberFormat="1" applyFont="1" applyBorder="1" applyAlignment="1" applyProtection="1">
      <alignment horizontal="left" vertical="top" wrapText="1"/>
    </xf>
    <xf numFmtId="49" fontId="21" fillId="0" borderId="0" xfId="3" applyNumberFormat="1" applyFont="1" applyBorder="1" applyAlignment="1" applyProtection="1">
      <alignment horizontal="left" vertical="top" wrapText="1"/>
    </xf>
    <xf numFmtId="0" fontId="22" fillId="0" borderId="30" xfId="0" applyFont="1" applyBorder="1" applyAlignment="1" applyProtection="1">
      <alignment vertical="top" shrinkToFit="1"/>
    </xf>
    <xf numFmtId="164" fontId="22" fillId="0" borderId="30" xfId="0" applyNumberFormat="1" applyFont="1" applyBorder="1" applyAlignment="1" applyProtection="1">
      <alignment vertical="top" shrinkToFit="1"/>
    </xf>
    <xf numFmtId="0" fontId="21" fillId="0" borderId="0" xfId="4" applyFont="1" applyBorder="1" applyAlignment="1" applyProtection="1">
      <alignment horizontal="right" vertical="top" wrapText="1"/>
    </xf>
    <xf numFmtId="0" fontId="19" fillId="0" borderId="30" xfId="0" applyNumberFormat="1" applyFont="1" applyBorder="1" applyAlignment="1" applyProtection="1">
      <alignment vertical="top"/>
    </xf>
    <xf numFmtId="0" fontId="19" fillId="0" borderId="30" xfId="0" applyFont="1" applyBorder="1" applyAlignment="1" applyProtection="1">
      <alignment vertical="top" shrinkToFit="1"/>
    </xf>
    <xf numFmtId="49" fontId="21" fillId="0" borderId="30" xfId="5" applyNumberFormat="1" applyFont="1" applyBorder="1" applyAlignment="1" applyProtection="1">
      <alignment horizontal="left" vertical="top" wrapText="1"/>
    </xf>
    <xf numFmtId="49" fontId="21" fillId="0" borderId="0" xfId="6" applyNumberFormat="1" applyFont="1" applyBorder="1" applyAlignment="1" applyProtection="1">
      <alignment horizontal="left" vertical="top" wrapText="1"/>
    </xf>
    <xf numFmtId="164" fontId="22" fillId="0" borderId="30" xfId="0" applyNumberFormat="1" applyFont="1" applyBorder="1" applyAlignment="1" applyProtection="1">
      <alignment horizontal="right" vertical="top" shrinkToFit="1"/>
    </xf>
    <xf numFmtId="0" fontId="21" fillId="0" borderId="0" xfId="7" applyFont="1" applyBorder="1" applyAlignment="1" applyProtection="1">
      <alignment horizontal="right" vertical="top" wrapText="1"/>
    </xf>
    <xf numFmtId="49" fontId="21" fillId="0" borderId="30" xfId="8" applyNumberFormat="1" applyFont="1" applyBorder="1" applyAlignment="1" applyProtection="1">
      <alignment horizontal="left" vertical="top" wrapText="1"/>
    </xf>
    <xf numFmtId="49" fontId="21" fillId="0" borderId="0" xfId="8" applyNumberFormat="1" applyFont="1" applyBorder="1" applyAlignment="1" applyProtection="1">
      <alignment horizontal="left" vertical="top" wrapText="1"/>
    </xf>
    <xf numFmtId="0" fontId="22" fillId="0" borderId="30" xfId="0" applyNumberFormat="1" applyFont="1" applyBorder="1" applyAlignment="1" applyProtection="1">
      <alignment vertical="top"/>
    </xf>
    <xf numFmtId="0" fontId="21" fillId="0" borderId="0" xfId="0" applyNumberFormat="1" applyFont="1" applyBorder="1" applyAlignment="1" applyProtection="1">
      <alignment horizontal="left" vertical="top" wrapText="1"/>
    </xf>
    <xf numFmtId="0" fontId="21" fillId="0" borderId="0" xfId="8" applyFont="1" applyBorder="1" applyAlignment="1" applyProtection="1">
      <alignment horizontal="right" vertical="top" wrapText="1"/>
    </xf>
    <xf numFmtId="49" fontId="21" fillId="0" borderId="0" xfId="8" applyNumberFormat="1" applyFont="1" applyBorder="1" applyAlignment="1" applyProtection="1">
      <alignment horizontal="right" vertical="top" wrapText="1"/>
    </xf>
    <xf numFmtId="0" fontId="22" fillId="0" borderId="26" xfId="0" applyFont="1" applyBorder="1" applyAlignment="1" applyProtection="1">
      <alignment vertical="top"/>
    </xf>
    <xf numFmtId="0" fontId="19" fillId="0" borderId="10" xfId="0" applyFont="1" applyBorder="1" applyAlignment="1" applyProtection="1">
      <alignment vertical="top"/>
    </xf>
    <xf numFmtId="0" fontId="19" fillId="0" borderId="31" xfId="0" applyNumberFormat="1" applyFont="1" applyBorder="1" applyAlignment="1" applyProtection="1">
      <alignment vertical="top"/>
    </xf>
    <xf numFmtId="0" fontId="19" fillId="0" borderId="6" xfId="0" applyNumberFormat="1" applyFont="1" applyBorder="1" applyAlignment="1" applyProtection="1">
      <alignment horizontal="left" vertical="top" wrapText="1"/>
    </xf>
    <xf numFmtId="0" fontId="19" fillId="0" borderId="31" xfId="0" applyFont="1" applyBorder="1" applyAlignment="1" applyProtection="1">
      <alignment vertical="top" shrinkToFit="1"/>
    </xf>
    <xf numFmtId="164" fontId="19" fillId="0" borderId="31" xfId="0" applyNumberFormat="1" applyFont="1" applyBorder="1" applyAlignment="1" applyProtection="1">
      <alignment vertical="top" shrinkToFit="1"/>
    </xf>
    <xf numFmtId="0" fontId="0" fillId="6" borderId="32" xfId="0" applyFill="1" applyBorder="1" applyProtection="1">
      <protection locked="0"/>
    </xf>
    <xf numFmtId="4" fontId="0" fillId="6" borderId="21" xfId="0" applyNumberFormat="1" applyFill="1" applyBorder="1" applyAlignment="1" applyProtection="1">
      <alignment vertical="top"/>
      <protection locked="0"/>
    </xf>
    <xf numFmtId="4" fontId="19" fillId="12" borderId="28" xfId="0" applyNumberFormat="1" applyFont="1" applyFill="1" applyBorder="1" applyAlignment="1" applyProtection="1">
      <alignment vertical="top" shrinkToFit="1"/>
      <protection locked="0"/>
    </xf>
    <xf numFmtId="4" fontId="19" fillId="12" borderId="30" xfId="0" applyNumberFormat="1" applyFont="1" applyFill="1" applyBorder="1" applyAlignment="1" applyProtection="1">
      <alignment vertical="top" shrinkToFit="1"/>
      <protection locked="0"/>
    </xf>
    <xf numFmtId="4" fontId="0" fillId="6" borderId="31" xfId="0" applyNumberFormat="1" applyFill="1" applyBorder="1" applyAlignment="1" applyProtection="1">
      <alignment vertical="top" shrinkToFit="1"/>
      <protection locked="0"/>
    </xf>
    <xf numFmtId="4" fontId="19" fillId="0" borderId="30" xfId="0" applyNumberFormat="1" applyFont="1" applyFill="1" applyBorder="1" applyAlignment="1" applyProtection="1">
      <alignment vertical="top" shrinkToFit="1"/>
      <protection locked="0"/>
    </xf>
    <xf numFmtId="4" fontId="19" fillId="12" borderId="31" xfId="0" applyNumberFormat="1" applyFont="1" applyFill="1" applyBorder="1" applyAlignment="1" applyProtection="1">
      <alignment vertical="top" shrinkToFit="1"/>
      <protection locked="0"/>
    </xf>
    <xf numFmtId="0" fontId="25" fillId="7" borderId="35" xfId="0" applyFont="1" applyFill="1" applyBorder="1" applyAlignment="1" applyProtection="1">
      <alignment horizontal="justify" vertical="center"/>
    </xf>
    <xf numFmtId="0" fontId="25" fillId="7" borderId="20" xfId="0" applyFont="1" applyFill="1" applyBorder="1" applyAlignment="1" applyProtection="1">
      <alignment horizontal="justify" vertical="center"/>
    </xf>
    <xf numFmtId="0" fontId="0" fillId="7" borderId="35" xfId="0" applyFill="1" applyBorder="1" applyProtection="1"/>
    <xf numFmtId="0" fontId="24" fillId="0" borderId="75" xfId="0" applyFont="1" applyBorder="1" applyAlignment="1" applyProtection="1">
      <alignment horizontal="justify" vertical="center"/>
    </xf>
    <xf numFmtId="0" fontId="24" fillId="0" borderId="76" xfId="0" applyFont="1" applyBorder="1" applyAlignment="1" applyProtection="1">
      <alignment horizontal="justify" vertical="center"/>
    </xf>
    <xf numFmtId="0" fontId="25" fillId="7" borderId="78" xfId="0" applyFont="1" applyFill="1" applyBorder="1" applyAlignment="1" applyProtection="1">
      <alignment horizontal="justify" vertical="center"/>
    </xf>
    <xf numFmtId="0" fontId="25" fillId="0" borderId="21" xfId="0" applyFont="1" applyBorder="1" applyAlignment="1" applyProtection="1">
      <alignment horizontal="justify" vertical="center"/>
    </xf>
    <xf numFmtId="0" fontId="0" fillId="0" borderId="21" xfId="0" applyBorder="1" applyProtection="1"/>
    <xf numFmtId="0" fontId="24" fillId="0" borderId="78" xfId="0" applyFont="1" applyBorder="1" applyAlignment="1" applyProtection="1">
      <alignment horizontal="justify" vertical="center"/>
    </xf>
    <xf numFmtId="0" fontId="24" fillId="0" borderId="21" xfId="0" applyFont="1" applyBorder="1" applyAlignment="1" applyProtection="1">
      <alignment horizontal="justify" vertical="center"/>
    </xf>
    <xf numFmtId="0" fontId="26" fillId="7" borderId="78" xfId="0" applyFont="1" applyFill="1" applyBorder="1" applyAlignment="1" applyProtection="1">
      <alignment horizontal="justify" vertical="center"/>
    </xf>
    <xf numFmtId="0" fontId="26" fillId="0" borderId="21" xfId="0" applyFont="1" applyBorder="1" applyAlignment="1" applyProtection="1">
      <alignment horizontal="justify" vertical="center"/>
    </xf>
    <xf numFmtId="0" fontId="27" fillId="7" borderId="78" xfId="0" applyFont="1" applyFill="1" applyBorder="1" applyAlignment="1" applyProtection="1">
      <alignment horizontal="justify" vertical="center"/>
    </xf>
    <xf numFmtId="0" fontId="27" fillId="0" borderId="21" xfId="0" applyFont="1" applyBorder="1" applyAlignment="1" applyProtection="1">
      <alignment horizontal="justify" vertical="center"/>
    </xf>
    <xf numFmtId="0" fontId="23" fillId="7" borderId="78" xfId="0" applyFont="1" applyFill="1" applyBorder="1" applyAlignment="1" applyProtection="1">
      <alignment horizontal="left" vertical="center"/>
    </xf>
    <xf numFmtId="0" fontId="23" fillId="0" borderId="21" xfId="0" applyFont="1" applyBorder="1" applyAlignment="1" applyProtection="1">
      <alignment horizontal="left" vertical="center"/>
    </xf>
    <xf numFmtId="0" fontId="29" fillId="7" borderId="78" xfId="0" applyFont="1" applyFill="1" applyBorder="1" applyAlignment="1" applyProtection="1">
      <alignment horizontal="justify" vertical="center"/>
    </xf>
    <xf numFmtId="0" fontId="0" fillId="7" borderId="71" xfId="0" applyFill="1" applyBorder="1" applyProtection="1">
      <protection locked="0"/>
    </xf>
    <xf numFmtId="0" fontId="0" fillId="26" borderId="76" xfId="0" applyFill="1" applyBorder="1" applyProtection="1">
      <protection locked="0"/>
    </xf>
    <xf numFmtId="0" fontId="0" fillId="0" borderId="21" xfId="0" applyBorder="1" applyProtection="1">
      <protection locked="0"/>
    </xf>
    <xf numFmtId="0" fontId="0" fillId="26" borderId="21" xfId="0" applyFill="1" applyBorder="1" applyProtection="1">
      <protection locked="0"/>
    </xf>
    <xf numFmtId="0" fontId="10" fillId="0" borderId="21" xfId="0" applyFont="1" applyBorder="1" applyProtection="1">
      <protection locked="0"/>
    </xf>
    <xf numFmtId="166" fontId="0" fillId="26" borderId="5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/>
      <protection locked="0"/>
    </xf>
    <xf numFmtId="166" fontId="46" fillId="26" borderId="52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1" fillId="10" borderId="0" xfId="0" applyFont="1" applyFill="1" applyAlignment="1" applyProtection="1">
      <alignment vertical="center"/>
    </xf>
    <xf numFmtId="0" fontId="47" fillId="10" borderId="0" xfId="0" applyFont="1" applyFill="1" applyAlignment="1" applyProtection="1">
      <alignment horizontal="left" vertical="center"/>
    </xf>
    <xf numFmtId="0" fontId="0" fillId="0" borderId="53" xfId="0" applyBorder="1" applyProtection="1"/>
    <xf numFmtId="0" fontId="0" fillId="0" borderId="54" xfId="0" applyBorder="1" applyProtection="1"/>
    <xf numFmtId="0" fontId="0" fillId="0" borderId="56" xfId="0" applyBorder="1" applyProtection="1"/>
    <xf numFmtId="0" fontId="0" fillId="0" borderId="0" xfId="0" applyBorder="1" applyProtection="1"/>
    <xf numFmtId="0" fontId="0" fillId="0" borderId="56" xfId="0" applyFont="1" applyBorder="1" applyAlignment="1" applyProtection="1">
      <alignment vertical="center"/>
    </xf>
    <xf numFmtId="0" fontId="0" fillId="0" borderId="56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58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right" vertical="center"/>
    </xf>
    <xf numFmtId="0" fontId="51" fillId="0" borderId="0" xfId="0" applyFont="1" applyBorder="1" applyAlignment="1" applyProtection="1">
      <alignment horizontal="left" vertical="center"/>
    </xf>
    <xf numFmtId="4" fontId="51" fillId="0" borderId="0" xfId="0" applyNumberFormat="1" applyFont="1" applyBorder="1" applyAlignment="1" applyProtection="1">
      <alignment vertical="center"/>
    </xf>
    <xf numFmtId="0" fontId="0" fillId="11" borderId="0" xfId="0" applyFont="1" applyFill="1" applyBorder="1" applyAlignment="1" applyProtection="1">
      <alignment vertical="center"/>
    </xf>
    <xf numFmtId="0" fontId="36" fillId="11" borderId="60" xfId="0" applyFont="1" applyFill="1" applyBorder="1" applyAlignment="1" applyProtection="1">
      <alignment horizontal="left" vertical="center"/>
    </xf>
    <xf numFmtId="0" fontId="0" fillId="11" borderId="61" xfId="0" applyFont="1" applyFill="1" applyBorder="1" applyAlignment="1" applyProtection="1">
      <alignment vertical="center"/>
    </xf>
    <xf numFmtId="0" fontId="36" fillId="11" borderId="61" xfId="0" applyFont="1" applyFill="1" applyBorder="1" applyAlignment="1" applyProtection="1">
      <alignment horizontal="right" vertical="center"/>
    </xf>
    <xf numFmtId="0" fontId="36" fillId="11" borderId="61" xfId="0" applyFont="1" applyFill="1" applyBorder="1" applyAlignment="1" applyProtection="1">
      <alignment horizontal="center" vertical="center"/>
    </xf>
    <xf numFmtId="0" fontId="0" fillId="0" borderId="63" xfId="0" applyFont="1" applyBorder="1" applyAlignment="1" applyProtection="1">
      <alignment vertical="center"/>
    </xf>
    <xf numFmtId="0" fontId="0" fillId="0" borderId="53" xfId="0" applyFont="1" applyBorder="1" applyAlignment="1" applyProtection="1">
      <alignment vertical="center"/>
    </xf>
    <xf numFmtId="0" fontId="0" fillId="0" borderId="54" xfId="0" applyFont="1" applyBorder="1" applyAlignment="1" applyProtection="1">
      <alignment vertical="center"/>
    </xf>
    <xf numFmtId="0" fontId="37" fillId="11" borderId="0" xfId="0" applyFont="1" applyFill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left" vertical="center"/>
    </xf>
    <xf numFmtId="0" fontId="53" fillId="0" borderId="56" xfId="0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66" xfId="0" applyFont="1" applyBorder="1" applyAlignment="1" applyProtection="1">
      <alignment horizontal="left" vertical="center"/>
    </xf>
    <xf numFmtId="0" fontId="53" fillId="0" borderId="66" xfId="0" applyFont="1" applyBorder="1" applyAlignment="1" applyProtection="1">
      <alignment vertical="center"/>
    </xf>
    <xf numFmtId="0" fontId="54" fillId="0" borderId="56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66" xfId="0" applyFont="1" applyBorder="1" applyAlignment="1" applyProtection="1">
      <alignment horizontal="left" vertical="center"/>
    </xf>
    <xf numFmtId="0" fontId="54" fillId="0" borderId="66" xfId="0" applyFont="1" applyBorder="1" applyAlignment="1" applyProtection="1">
      <alignment vertical="center"/>
    </xf>
    <xf numFmtId="0" fontId="0" fillId="0" borderId="0" xfId="0" applyProtection="1"/>
    <xf numFmtId="0" fontId="0" fillId="0" borderId="56" xfId="0" applyFont="1" applyBorder="1" applyAlignment="1" applyProtection="1">
      <alignment horizontal="center" vertical="center" wrapText="1"/>
    </xf>
    <xf numFmtId="0" fontId="55" fillId="0" borderId="56" xfId="0" applyFont="1" applyBorder="1" applyAlignment="1" applyProtection="1"/>
    <xf numFmtId="0" fontId="56" fillId="0" borderId="56" xfId="0" applyFont="1" applyBorder="1" applyAlignment="1" applyProtection="1">
      <alignment vertical="center"/>
    </xf>
    <xf numFmtId="0" fontId="58" fillId="0" borderId="56" xfId="0" applyFont="1" applyBorder="1" applyAlignment="1" applyProtection="1">
      <alignment vertical="center"/>
    </xf>
    <xf numFmtId="0" fontId="59" fillId="0" borderId="56" xfId="0" applyFont="1" applyBorder="1" applyAlignment="1" applyProtection="1">
      <alignment vertical="center"/>
    </xf>
    <xf numFmtId="0" fontId="60" fillId="0" borderId="56" xfId="0" applyFont="1" applyBorder="1" applyAlignment="1" applyProtection="1">
      <alignment vertical="center"/>
    </xf>
    <xf numFmtId="0" fontId="69" fillId="13" borderId="86" xfId="0" applyFont="1" applyFill="1" applyBorder="1" applyAlignment="1" applyProtection="1">
      <alignment vertical="center" wrapText="1"/>
    </xf>
    <xf numFmtId="0" fontId="70" fillId="13" borderId="87" xfId="0" applyFont="1" applyFill="1" applyBorder="1" applyAlignment="1" applyProtection="1">
      <alignment vertical="center" wrapText="1"/>
    </xf>
    <xf numFmtId="0" fontId="0" fillId="13" borderId="85" xfId="0" applyFill="1" applyBorder="1" applyAlignment="1" applyProtection="1">
      <alignment vertical="center" wrapText="1"/>
    </xf>
    <xf numFmtId="0" fontId="0" fillId="13" borderId="31" xfId="0" applyFill="1" applyBorder="1" applyAlignment="1" applyProtection="1">
      <alignment horizontal="right" vertical="center" wrapText="1"/>
    </xf>
    <xf numFmtId="0" fontId="70" fillId="13" borderId="78" xfId="0" applyFont="1" applyFill="1" applyBorder="1" applyAlignment="1" applyProtection="1">
      <alignment vertical="center" wrapText="1"/>
    </xf>
    <xf numFmtId="0" fontId="70" fillId="13" borderId="21" xfId="0" applyFont="1" applyFill="1" applyBorder="1" applyAlignment="1" applyProtection="1">
      <alignment vertical="center" wrapText="1"/>
    </xf>
    <xf numFmtId="0" fontId="70" fillId="0" borderId="89" xfId="0" applyFont="1" applyFill="1" applyBorder="1" applyAlignment="1" applyProtection="1">
      <alignment vertical="center" wrapText="1"/>
    </xf>
    <xf numFmtId="0" fontId="70" fillId="0" borderId="28" xfId="0" applyFont="1" applyBorder="1" applyAlignment="1" applyProtection="1">
      <alignment vertical="center" wrapText="1"/>
    </xf>
    <xf numFmtId="0" fontId="69" fillId="14" borderId="86" xfId="0" applyFont="1" applyFill="1" applyBorder="1" applyAlignment="1" applyProtection="1">
      <alignment vertical="center" wrapText="1"/>
    </xf>
    <xf numFmtId="0" fontId="70" fillId="14" borderId="87" xfId="0" applyFont="1" applyFill="1" applyBorder="1" applyAlignment="1" applyProtection="1">
      <alignment vertical="center" wrapText="1"/>
    </xf>
    <xf numFmtId="0" fontId="0" fillId="14" borderId="85" xfId="0" applyFill="1" applyBorder="1" applyAlignment="1" applyProtection="1">
      <alignment vertical="center" wrapText="1"/>
    </xf>
    <xf numFmtId="0" fontId="0" fillId="14" borderId="31" xfId="0" applyFill="1" applyBorder="1" applyAlignment="1" applyProtection="1">
      <alignment horizontal="right" vertical="center" wrapText="1"/>
    </xf>
    <xf numFmtId="0" fontId="70" fillId="14" borderId="78" xfId="0" applyFont="1" applyFill="1" applyBorder="1" applyAlignment="1" applyProtection="1">
      <alignment vertical="center" wrapText="1"/>
    </xf>
    <xf numFmtId="0" fontId="70" fillId="14" borderId="21" xfId="0" applyFont="1" applyFill="1" applyBorder="1" applyAlignment="1" applyProtection="1">
      <alignment vertical="center" wrapText="1"/>
    </xf>
    <xf numFmtId="0" fontId="69" fillId="15" borderId="86" xfId="0" applyFont="1" applyFill="1" applyBorder="1" applyAlignment="1" applyProtection="1">
      <alignment vertical="center" wrapText="1"/>
    </xf>
    <xf numFmtId="0" fontId="70" fillId="15" borderId="87" xfId="0" applyFont="1" applyFill="1" applyBorder="1" applyAlignment="1" applyProtection="1">
      <alignment vertical="center" wrapText="1"/>
    </xf>
    <xf numFmtId="0" fontId="0" fillId="15" borderId="85" xfId="0" applyFill="1" applyBorder="1" applyAlignment="1" applyProtection="1">
      <alignment vertical="center" wrapText="1"/>
    </xf>
    <xf numFmtId="0" fontId="0" fillId="15" borderId="31" xfId="0" applyFill="1" applyBorder="1" applyAlignment="1" applyProtection="1">
      <alignment horizontal="right" vertical="center" wrapText="1"/>
    </xf>
    <xf numFmtId="0" fontId="70" fillId="15" borderId="78" xfId="0" applyFont="1" applyFill="1" applyBorder="1" applyAlignment="1" applyProtection="1">
      <alignment vertical="center" wrapText="1"/>
    </xf>
    <xf numFmtId="0" fontId="70" fillId="15" borderId="21" xfId="0" applyFont="1" applyFill="1" applyBorder="1" applyAlignment="1" applyProtection="1">
      <alignment vertical="center" wrapText="1"/>
    </xf>
    <xf numFmtId="0" fontId="70" fillId="0" borderId="89" xfId="0" applyFont="1" applyBorder="1" applyAlignment="1" applyProtection="1">
      <alignment vertical="center" wrapText="1"/>
    </xf>
    <xf numFmtId="0" fontId="69" fillId="16" borderId="86" xfId="0" applyFont="1" applyFill="1" applyBorder="1" applyAlignment="1" applyProtection="1">
      <alignment vertical="center" wrapText="1"/>
    </xf>
    <xf numFmtId="0" fontId="70" fillId="16" borderId="87" xfId="0" applyFont="1" applyFill="1" applyBorder="1" applyAlignment="1" applyProtection="1">
      <alignment vertical="center" wrapText="1"/>
    </xf>
    <xf numFmtId="0" fontId="0" fillId="16" borderId="85" xfId="0" applyFill="1" applyBorder="1" applyAlignment="1" applyProtection="1">
      <alignment vertical="center" wrapText="1"/>
    </xf>
    <xf numFmtId="0" fontId="0" fillId="16" borderId="31" xfId="0" applyFill="1" applyBorder="1" applyAlignment="1" applyProtection="1">
      <alignment horizontal="right" vertical="center" wrapText="1"/>
    </xf>
    <xf numFmtId="0" fontId="70" fillId="16" borderId="78" xfId="0" applyFont="1" applyFill="1" applyBorder="1" applyAlignment="1" applyProtection="1">
      <alignment vertical="center" wrapText="1"/>
    </xf>
    <xf numFmtId="0" fontId="70" fillId="16" borderId="21" xfId="0" applyFont="1" applyFill="1" applyBorder="1" applyAlignment="1" applyProtection="1">
      <alignment vertical="center" wrapText="1"/>
    </xf>
    <xf numFmtId="0" fontId="69" fillId="17" borderId="86" xfId="0" applyFont="1" applyFill="1" applyBorder="1" applyAlignment="1" applyProtection="1">
      <alignment vertical="center" wrapText="1"/>
    </xf>
    <xf numFmtId="0" fontId="70" fillId="17" borderId="87" xfId="0" applyFont="1" applyFill="1" applyBorder="1" applyAlignment="1" applyProtection="1">
      <alignment vertical="center" wrapText="1"/>
    </xf>
    <xf numFmtId="0" fontId="0" fillId="17" borderId="85" xfId="0" applyFill="1" applyBorder="1" applyAlignment="1" applyProtection="1">
      <alignment vertical="center" wrapText="1"/>
    </xf>
    <xf numFmtId="0" fontId="0" fillId="17" borderId="31" xfId="0" applyFill="1" applyBorder="1" applyAlignment="1" applyProtection="1">
      <alignment horizontal="right" vertical="center" wrapText="1"/>
    </xf>
    <xf numFmtId="0" fontId="70" fillId="17" borderId="78" xfId="0" applyFont="1" applyFill="1" applyBorder="1" applyAlignment="1" applyProtection="1">
      <alignment vertical="center" wrapText="1"/>
    </xf>
    <xf numFmtId="0" fontId="70" fillId="17" borderId="21" xfId="0" applyFont="1" applyFill="1" applyBorder="1" applyAlignment="1" applyProtection="1">
      <alignment vertical="center" wrapText="1"/>
    </xf>
    <xf numFmtId="0" fontId="69" fillId="18" borderId="86" xfId="0" applyFont="1" applyFill="1" applyBorder="1" applyAlignment="1" applyProtection="1">
      <alignment vertical="center" wrapText="1"/>
    </xf>
    <xf numFmtId="0" fontId="70" fillId="18" borderId="87" xfId="0" applyFont="1" applyFill="1" applyBorder="1" applyAlignment="1" applyProtection="1">
      <alignment vertical="center" wrapText="1"/>
    </xf>
    <xf numFmtId="0" fontId="0" fillId="18" borderId="85" xfId="0" applyFill="1" applyBorder="1" applyAlignment="1" applyProtection="1">
      <alignment vertical="center" wrapText="1"/>
    </xf>
    <xf numFmtId="0" fontId="0" fillId="18" borderId="31" xfId="0" applyFill="1" applyBorder="1" applyAlignment="1" applyProtection="1">
      <alignment horizontal="right" vertical="center" wrapText="1"/>
    </xf>
    <xf numFmtId="0" fontId="70" fillId="18" borderId="78" xfId="0" applyFont="1" applyFill="1" applyBorder="1" applyAlignment="1" applyProtection="1">
      <alignment vertical="center" wrapText="1"/>
    </xf>
    <xf numFmtId="0" fontId="70" fillId="18" borderId="21" xfId="0" applyFont="1" applyFill="1" applyBorder="1" applyAlignment="1" applyProtection="1">
      <alignment vertical="center" wrapText="1"/>
    </xf>
    <xf numFmtId="0" fontId="70" fillId="0" borderId="78" xfId="0" applyFont="1" applyBorder="1" applyAlignment="1" applyProtection="1">
      <alignment vertical="center" wrapText="1"/>
    </xf>
    <xf numFmtId="0" fontId="70" fillId="0" borderId="21" xfId="0" applyFont="1" applyBorder="1" applyAlignment="1" applyProtection="1">
      <alignment vertical="center" wrapText="1"/>
    </xf>
    <xf numFmtId="0" fontId="68" fillId="0" borderId="86" xfId="0" applyFont="1" applyFill="1" applyBorder="1" applyAlignment="1" applyProtection="1">
      <alignment vertical="center" wrapText="1"/>
    </xf>
    <xf numFmtId="0" fontId="70" fillId="0" borderId="87" xfId="0" applyFont="1" applyBorder="1" applyAlignment="1" applyProtection="1">
      <alignment vertical="center" wrapText="1"/>
    </xf>
    <xf numFmtId="0" fontId="70" fillId="0" borderId="88" xfId="0" applyFont="1" applyBorder="1" applyAlignment="1" applyProtection="1">
      <alignment vertical="center" wrapText="1"/>
    </xf>
    <xf numFmtId="0" fontId="70" fillId="0" borderId="30" xfId="0" applyFont="1" applyBorder="1" applyAlignment="1" applyProtection="1">
      <alignment vertical="center" wrapText="1"/>
    </xf>
    <xf numFmtId="0" fontId="69" fillId="19" borderId="86" xfId="0" applyFont="1" applyFill="1" applyBorder="1" applyAlignment="1" applyProtection="1">
      <alignment vertical="center" wrapText="1"/>
    </xf>
    <xf numFmtId="0" fontId="70" fillId="19" borderId="87" xfId="0" applyFont="1" applyFill="1" applyBorder="1" applyAlignment="1" applyProtection="1">
      <alignment vertical="center" wrapText="1"/>
    </xf>
    <xf numFmtId="0" fontId="0" fillId="19" borderId="85" xfId="0" applyFill="1" applyBorder="1" applyAlignment="1" applyProtection="1">
      <alignment vertical="center" wrapText="1"/>
    </xf>
    <xf numFmtId="0" fontId="0" fillId="19" borderId="31" xfId="0" applyFill="1" applyBorder="1" applyAlignment="1" applyProtection="1">
      <alignment horizontal="right" vertical="center" wrapText="1"/>
    </xf>
    <xf numFmtId="0" fontId="70" fillId="19" borderId="78" xfId="0" applyFont="1" applyFill="1" applyBorder="1" applyAlignment="1" applyProtection="1">
      <alignment vertical="center" wrapText="1"/>
    </xf>
    <xf numFmtId="0" fontId="70" fillId="19" borderId="21" xfId="0" applyFont="1" applyFill="1" applyBorder="1" applyAlignment="1" applyProtection="1">
      <alignment vertical="center" wrapText="1"/>
    </xf>
    <xf numFmtId="0" fontId="69" fillId="20" borderId="86" xfId="0" applyFont="1" applyFill="1" applyBorder="1" applyAlignment="1" applyProtection="1">
      <alignment vertical="center" wrapText="1"/>
    </xf>
    <xf numFmtId="0" fontId="70" fillId="20" borderId="87" xfId="0" applyFont="1" applyFill="1" applyBorder="1" applyAlignment="1" applyProtection="1">
      <alignment vertical="center" wrapText="1"/>
    </xf>
    <xf numFmtId="0" fontId="0" fillId="20" borderId="85" xfId="0" applyFill="1" applyBorder="1" applyAlignment="1" applyProtection="1">
      <alignment vertical="center" wrapText="1"/>
    </xf>
    <xf numFmtId="0" fontId="0" fillId="20" borderId="31" xfId="0" applyFill="1" applyBorder="1" applyAlignment="1" applyProtection="1">
      <alignment horizontal="right" vertical="center" wrapText="1"/>
    </xf>
    <xf numFmtId="0" fontId="70" fillId="20" borderId="78" xfId="0" applyFont="1" applyFill="1" applyBorder="1" applyAlignment="1" applyProtection="1">
      <alignment vertical="center" wrapText="1"/>
    </xf>
    <xf numFmtId="0" fontId="70" fillId="20" borderId="21" xfId="0" applyFont="1" applyFill="1" applyBorder="1" applyAlignment="1" applyProtection="1">
      <alignment vertical="center" wrapText="1"/>
    </xf>
    <xf numFmtId="0" fontId="69" fillId="21" borderId="86" xfId="0" applyFont="1" applyFill="1" applyBorder="1" applyAlignment="1" applyProtection="1">
      <alignment vertical="center" wrapText="1"/>
    </xf>
    <xf numFmtId="0" fontId="70" fillId="21" borderId="87" xfId="0" applyFont="1" applyFill="1" applyBorder="1" applyAlignment="1" applyProtection="1">
      <alignment vertical="center" wrapText="1"/>
    </xf>
    <xf numFmtId="0" fontId="0" fillId="21" borderId="85" xfId="0" applyFill="1" applyBorder="1" applyAlignment="1" applyProtection="1">
      <alignment vertical="center" wrapText="1"/>
    </xf>
    <xf numFmtId="0" fontId="0" fillId="21" borderId="31" xfId="0" applyFill="1" applyBorder="1" applyAlignment="1" applyProtection="1">
      <alignment horizontal="right" vertical="center" wrapText="1"/>
    </xf>
    <xf numFmtId="0" fontId="70" fillId="21" borderId="78" xfId="0" applyFont="1" applyFill="1" applyBorder="1" applyAlignment="1" applyProtection="1">
      <alignment vertical="center" wrapText="1"/>
    </xf>
    <xf numFmtId="0" fontId="70" fillId="21" borderId="21" xfId="0" applyFont="1" applyFill="1" applyBorder="1" applyAlignment="1" applyProtection="1">
      <alignment vertical="center" wrapText="1"/>
    </xf>
    <xf numFmtId="0" fontId="69" fillId="22" borderId="86" xfId="0" applyFont="1" applyFill="1" applyBorder="1" applyAlignment="1" applyProtection="1">
      <alignment vertical="center" wrapText="1"/>
    </xf>
    <xf numFmtId="0" fontId="70" fillId="22" borderId="87" xfId="0" applyFont="1" applyFill="1" applyBorder="1" applyAlignment="1" applyProtection="1">
      <alignment vertical="center" wrapText="1"/>
    </xf>
    <xf numFmtId="0" fontId="0" fillId="22" borderId="85" xfId="0" applyFill="1" applyBorder="1" applyAlignment="1" applyProtection="1">
      <alignment vertical="center" wrapText="1"/>
    </xf>
    <xf numFmtId="0" fontId="0" fillId="22" borderId="31" xfId="0" applyFill="1" applyBorder="1" applyAlignment="1" applyProtection="1">
      <alignment horizontal="right" vertical="center" wrapText="1"/>
    </xf>
    <xf numFmtId="0" fontId="70" fillId="22" borderId="78" xfId="0" applyFont="1" applyFill="1" applyBorder="1" applyAlignment="1" applyProtection="1">
      <alignment vertical="center" wrapText="1"/>
    </xf>
    <xf numFmtId="0" fontId="70" fillId="22" borderId="21" xfId="0" applyFont="1" applyFill="1" applyBorder="1" applyAlignment="1" applyProtection="1">
      <alignment vertical="center" wrapText="1"/>
    </xf>
    <xf numFmtId="0" fontId="69" fillId="23" borderId="86" xfId="0" applyFont="1" applyFill="1" applyBorder="1" applyAlignment="1" applyProtection="1">
      <alignment vertical="center" wrapText="1"/>
    </xf>
    <xf numFmtId="0" fontId="70" fillId="23" borderId="87" xfId="0" applyFont="1" applyFill="1" applyBorder="1" applyAlignment="1" applyProtection="1">
      <alignment vertical="center" wrapText="1"/>
    </xf>
    <xf numFmtId="0" fontId="0" fillId="23" borderId="85" xfId="0" applyFill="1" applyBorder="1" applyAlignment="1" applyProtection="1">
      <alignment vertical="center" wrapText="1"/>
    </xf>
    <xf numFmtId="0" fontId="0" fillId="23" borderId="31" xfId="0" applyFill="1" applyBorder="1" applyAlignment="1" applyProtection="1">
      <alignment horizontal="right" vertical="center" wrapText="1"/>
    </xf>
    <xf numFmtId="0" fontId="70" fillId="23" borderId="78" xfId="0" applyFont="1" applyFill="1" applyBorder="1" applyAlignment="1" applyProtection="1">
      <alignment vertical="center" wrapText="1"/>
    </xf>
    <xf numFmtId="0" fontId="70" fillId="23" borderId="21" xfId="0" applyFont="1" applyFill="1" applyBorder="1" applyAlignment="1" applyProtection="1">
      <alignment vertical="center" wrapText="1"/>
    </xf>
    <xf numFmtId="0" fontId="70" fillId="23" borderId="80" xfId="0" applyFont="1" applyFill="1" applyBorder="1" applyAlignment="1" applyProtection="1">
      <alignment vertical="center" wrapText="1"/>
    </xf>
    <xf numFmtId="0" fontId="70" fillId="23" borderId="81" xfId="0" applyFont="1" applyFill="1" applyBorder="1" applyAlignment="1" applyProtection="1">
      <alignment vertical="center" wrapText="1"/>
    </xf>
    <xf numFmtId="0" fontId="67" fillId="7" borderId="86" xfId="0" applyFont="1" applyFill="1" applyBorder="1" applyAlignment="1" applyProtection="1">
      <alignment vertical="center" wrapText="1"/>
    </xf>
    <xf numFmtId="0" fontId="0" fillId="7" borderId="87" xfId="0" applyFill="1" applyBorder="1" applyAlignment="1" applyProtection="1">
      <alignment vertical="center" wrapText="1"/>
    </xf>
    <xf numFmtId="0" fontId="0" fillId="0" borderId="85" xfId="0" applyBorder="1" applyAlignment="1" applyProtection="1">
      <alignment vertical="center" wrapText="1"/>
    </xf>
    <xf numFmtId="0" fontId="0" fillId="0" borderId="31" xfId="0" applyBorder="1" applyAlignment="1" applyProtection="1">
      <alignment vertical="center" wrapText="1"/>
    </xf>
    <xf numFmtId="0" fontId="68" fillId="0" borderId="80" xfId="0" applyFont="1" applyFill="1" applyBorder="1" applyAlignment="1" applyProtection="1">
      <alignment vertical="center" wrapText="1"/>
    </xf>
    <xf numFmtId="0" fontId="0" fillId="0" borderId="81" xfId="0" applyBorder="1" applyAlignment="1" applyProtection="1">
      <alignment vertical="center" wrapText="1"/>
    </xf>
    <xf numFmtId="0" fontId="68" fillId="0" borderId="88" xfId="0" applyFont="1" applyFill="1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70" fillId="0" borderId="29" xfId="0" applyFont="1" applyBorder="1" applyAlignment="1" applyProtection="1">
      <alignment vertical="center" wrapText="1"/>
    </xf>
    <xf numFmtId="0" fontId="70" fillId="0" borderId="31" xfId="0" applyFont="1" applyBorder="1" applyAlignment="1" applyProtection="1">
      <alignment vertical="center" wrapText="1"/>
    </xf>
    <xf numFmtId="0" fontId="70" fillId="0" borderId="22" xfId="0" applyFont="1" applyBorder="1" applyAlignment="1" applyProtection="1">
      <alignment vertical="center" wrapText="1"/>
    </xf>
    <xf numFmtId="0" fontId="70" fillId="0" borderId="2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0" fillId="7" borderId="7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/>
    <xf numFmtId="0" fontId="0" fillId="0" borderId="35" xfId="0" applyBorder="1" applyProtection="1"/>
    <xf numFmtId="0" fontId="0" fillId="0" borderId="3" xfId="0" applyBorder="1" applyProtection="1"/>
    <xf numFmtId="0" fontId="0" fillId="0" borderId="83" xfId="0" applyBorder="1" applyProtection="1"/>
    <xf numFmtId="0" fontId="0" fillId="12" borderId="11" xfId="0" applyFill="1" applyBorder="1" applyProtection="1"/>
    <xf numFmtId="0" fontId="0" fillId="12" borderId="34" xfId="0" applyFill="1" applyBorder="1" applyProtection="1"/>
    <xf numFmtId="0" fontId="0" fillId="0" borderId="1" xfId="0" applyBorder="1" applyProtection="1"/>
    <xf numFmtId="0" fontId="0" fillId="0" borderId="84" xfId="0" applyBorder="1" applyProtection="1"/>
    <xf numFmtId="0" fontId="0" fillId="24" borderId="1" xfId="0" applyFill="1" applyBorder="1" applyProtection="1"/>
    <xf numFmtId="0" fontId="0" fillId="24" borderId="84" xfId="0" applyFill="1" applyBorder="1" applyProtection="1"/>
    <xf numFmtId="0" fontId="0" fillId="12" borderId="35" xfId="0" applyFill="1" applyBorder="1" applyProtection="1"/>
    <xf numFmtId="0" fontId="0" fillId="0" borderId="1" xfId="0" applyBorder="1" applyAlignment="1" applyProtection="1">
      <alignment wrapText="1"/>
    </xf>
    <xf numFmtId="0" fontId="0" fillId="0" borderId="84" xfId="0" applyBorder="1" applyAlignment="1" applyProtection="1">
      <alignment wrapText="1"/>
    </xf>
    <xf numFmtId="0" fontId="62" fillId="0" borderId="0" xfId="0" applyFont="1" applyAlignment="1" applyProtection="1">
      <alignment horizontal="justify" vertical="center"/>
    </xf>
    <xf numFmtId="0" fontId="24" fillId="0" borderId="84" xfId="0" applyFont="1" applyBorder="1" applyAlignment="1" applyProtection="1">
      <alignment horizontal="right" vertical="center"/>
    </xf>
    <xf numFmtId="0" fontId="24" fillId="0" borderId="83" xfId="0" applyFont="1" applyBorder="1" applyAlignment="1" applyProtection="1">
      <alignment horizontal="right" vertical="center"/>
    </xf>
    <xf numFmtId="0" fontId="0" fillId="12" borderId="83" xfId="0" applyFill="1" applyBorder="1" applyProtection="1"/>
    <xf numFmtId="0" fontId="68" fillId="21" borderId="86" xfId="0" applyFont="1" applyFill="1" applyBorder="1" applyAlignment="1" applyProtection="1">
      <alignment vertical="center" wrapText="1"/>
    </xf>
    <xf numFmtId="0" fontId="0" fillId="21" borderId="87" xfId="0" applyFill="1" applyBorder="1" applyAlignment="1" applyProtection="1">
      <alignment vertical="center" wrapText="1"/>
    </xf>
    <xf numFmtId="0" fontId="72" fillId="21" borderId="31" xfId="0" applyFont="1" applyFill="1" applyBorder="1" applyAlignment="1" applyProtection="1">
      <alignment vertical="center" wrapText="1"/>
    </xf>
    <xf numFmtId="0" fontId="72" fillId="21" borderId="31" xfId="0" applyFont="1" applyFill="1" applyBorder="1" applyAlignment="1" applyProtection="1">
      <alignment horizontal="right" vertical="center" wrapText="1"/>
    </xf>
    <xf numFmtId="0" fontId="69" fillId="21" borderId="21" xfId="0" applyFont="1" applyFill="1" applyBorder="1" applyAlignment="1" applyProtection="1">
      <alignment vertical="center" wrapText="1"/>
    </xf>
    <xf numFmtId="0" fontId="0" fillId="21" borderId="21" xfId="0" applyFill="1" applyBorder="1" applyAlignment="1" applyProtection="1">
      <alignment vertical="center" wrapText="1"/>
    </xf>
    <xf numFmtId="0" fontId="0" fillId="25" borderId="21" xfId="0" applyFill="1" applyBorder="1" applyProtection="1"/>
    <xf numFmtId="0" fontId="0" fillId="0" borderId="71" xfId="0" applyBorder="1" applyProtection="1">
      <protection locked="0"/>
    </xf>
    <xf numFmtId="0" fontId="0" fillId="12" borderId="7" xfId="0" applyFill="1" applyBorder="1" applyProtection="1">
      <protection locked="0"/>
    </xf>
    <xf numFmtId="0" fontId="0" fillId="24" borderId="0" xfId="0" applyFill="1" applyBorder="1" applyProtection="1">
      <protection locked="0"/>
    </xf>
    <xf numFmtId="0" fontId="0" fillId="0" borderId="72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21" borderId="87" xfId="0" applyFill="1" applyBorder="1" applyAlignment="1" applyProtection="1">
      <alignment vertical="center" wrapText="1"/>
      <protection locked="0"/>
    </xf>
    <xf numFmtId="0" fontId="0" fillId="21" borderId="31" xfId="0" applyFill="1" applyBorder="1" applyAlignment="1" applyProtection="1">
      <alignment horizontal="right" vertical="center" wrapText="1"/>
      <protection locked="0"/>
    </xf>
    <xf numFmtId="0" fontId="0" fillId="21" borderId="21" xfId="0" applyFill="1" applyBorder="1" applyAlignment="1" applyProtection="1">
      <alignment vertical="center" wrapText="1"/>
      <protection locked="0"/>
    </xf>
    <xf numFmtId="1" fontId="0" fillId="21" borderId="15" xfId="0" applyNumberFormat="1" applyFill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37" fillId="9" borderId="51" xfId="0" applyFont="1" applyFill="1" applyBorder="1" applyAlignment="1" applyProtection="1">
      <alignment horizontal="center" vertical="center" wrapText="1"/>
      <protection locked="0"/>
    </xf>
    <xf numFmtId="166" fontId="0" fillId="0" borderId="52" xfId="0" applyNumberFormat="1" applyFont="1" applyBorder="1" applyAlignment="1" applyProtection="1">
      <alignment horizontal="right" vertical="center"/>
      <protection locked="0"/>
    </xf>
    <xf numFmtId="0" fontId="18" fillId="4" borderId="32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28" xfId="0" applyFont="1" applyFill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vertical="center"/>
    </xf>
    <xf numFmtId="4" fontId="9" fillId="0" borderId="28" xfId="0" applyNumberFormat="1" applyFont="1" applyBorder="1" applyAlignment="1" applyProtection="1">
      <alignment horizontal="center" vertical="center"/>
    </xf>
    <xf numFmtId="4" fontId="9" fillId="0" borderId="18" xfId="0" applyNumberFormat="1" applyFont="1" applyBorder="1" applyAlignment="1" applyProtection="1">
      <alignment vertical="center"/>
    </xf>
    <xf numFmtId="4" fontId="9" fillId="0" borderId="28" xfId="0" applyNumberFormat="1" applyFont="1" applyBorder="1" applyAlignment="1" applyProtection="1">
      <alignment vertical="center"/>
    </xf>
    <xf numFmtId="49" fontId="9" fillId="0" borderId="30" xfId="0" applyNumberFormat="1" applyFont="1" applyBorder="1" applyAlignment="1" applyProtection="1">
      <alignment vertical="center"/>
    </xf>
    <xf numFmtId="4" fontId="9" fillId="0" borderId="30" xfId="0" applyNumberFormat="1" applyFont="1" applyBorder="1" applyAlignment="1" applyProtection="1">
      <alignment horizontal="center" vertical="center"/>
    </xf>
    <xf numFmtId="4" fontId="9" fillId="0" borderId="0" xfId="0" applyNumberFormat="1" applyFont="1" applyBorder="1" applyAlignment="1" applyProtection="1">
      <alignment vertical="center"/>
    </xf>
    <xf numFmtId="4" fontId="9" fillId="0" borderId="30" xfId="0" applyNumberFormat="1" applyFont="1" applyBorder="1" applyAlignment="1" applyProtection="1">
      <alignment vertical="center"/>
    </xf>
    <xf numFmtId="0" fontId="9" fillId="2" borderId="21" xfId="0" applyFont="1" applyFill="1" applyBorder="1" applyProtection="1"/>
    <xf numFmtId="0" fontId="9" fillId="2" borderId="12" xfId="0" applyFont="1" applyFill="1" applyBorder="1" applyProtection="1"/>
    <xf numFmtId="4" fontId="9" fillId="2" borderId="21" xfId="0" applyNumberFormat="1" applyFont="1" applyFill="1" applyBorder="1" applyAlignment="1" applyProtection="1">
      <alignment horizontal="center"/>
    </xf>
    <xf numFmtId="4" fontId="9" fillId="2" borderId="12" xfId="0" applyNumberFormat="1" applyFont="1" applyFill="1" applyBorder="1" applyAlignment="1" applyProtection="1"/>
    <xf numFmtId="4" fontId="9" fillId="2" borderId="21" xfId="0" applyNumberFormat="1" applyFont="1" applyFill="1" applyBorder="1" applyAlignment="1" applyProtection="1"/>
    <xf numFmtId="4" fontId="9" fillId="0" borderId="33" xfId="0" applyNumberFormat="1" applyFont="1" applyBorder="1" applyAlignment="1" applyProtection="1">
      <alignment vertical="center"/>
    </xf>
    <xf numFmtId="4" fontId="9" fillId="0" borderId="27" xfId="0" applyNumberFormat="1" applyFont="1" applyBorder="1" applyAlignment="1" applyProtection="1">
      <alignment vertical="center"/>
    </xf>
    <xf numFmtId="4" fontId="9" fillId="2" borderId="22" xfId="0" applyNumberFormat="1" applyFont="1" applyFill="1" applyBorder="1" applyAlignment="1" applyProtection="1"/>
    <xf numFmtId="4" fontId="19" fillId="0" borderId="0" xfId="0" applyNumberFormat="1" applyFont="1" applyBorder="1" applyAlignment="1">
      <alignment vertical="top" shrinkToFit="1"/>
    </xf>
    <xf numFmtId="4" fontId="19" fillId="0" borderId="27" xfId="0" applyNumberFormat="1" applyFont="1" applyBorder="1" applyAlignment="1">
      <alignment vertical="top" shrinkToFit="1"/>
    </xf>
    <xf numFmtId="0" fontId="0" fillId="4" borderId="28" xfId="0" applyFill="1" applyBorder="1" applyProtection="1"/>
    <xf numFmtId="49" fontId="0" fillId="4" borderId="28" xfId="0" applyNumberFormat="1" applyFill="1" applyBorder="1" applyProtection="1"/>
    <xf numFmtId="0" fontId="0" fillId="4" borderId="28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vertical="top"/>
    </xf>
    <xf numFmtId="49" fontId="0" fillId="2" borderId="15" xfId="0" applyNumberFormat="1" applyFill="1" applyBorder="1" applyAlignment="1" applyProtection="1">
      <alignment vertical="top"/>
    </xf>
    <xf numFmtId="49" fontId="0" fillId="2" borderId="21" xfId="0" applyNumberFormat="1" applyFill="1" applyBorder="1" applyAlignment="1" applyProtection="1">
      <alignment vertical="top"/>
    </xf>
    <xf numFmtId="0" fontId="0" fillId="2" borderId="22" xfId="0" applyFill="1" applyBorder="1" applyAlignment="1" applyProtection="1">
      <alignment horizontal="center" vertical="top"/>
    </xf>
    <xf numFmtId="164" fontId="0" fillId="2" borderId="21" xfId="0" applyNumberFormat="1" applyFill="1" applyBorder="1" applyAlignment="1" applyProtection="1">
      <alignment vertical="top"/>
    </xf>
    <xf numFmtId="0" fontId="19" fillId="0" borderId="27" xfId="0" applyFont="1" applyBorder="1" applyAlignment="1" applyProtection="1">
      <alignment horizontal="center" vertical="top" shrinkToFit="1"/>
    </xf>
    <xf numFmtId="0" fontId="0" fillId="2" borderId="10" xfId="0" applyFill="1" applyBorder="1" applyAlignment="1" applyProtection="1">
      <alignment vertical="top"/>
    </xf>
    <xf numFmtId="0" fontId="0" fillId="2" borderId="10" xfId="0" applyNumberFormat="1" applyFill="1" applyBorder="1" applyAlignment="1" applyProtection="1">
      <alignment vertical="top"/>
    </xf>
    <xf numFmtId="0" fontId="0" fillId="2" borderId="31" xfId="0" applyNumberFormat="1" applyFill="1" applyBorder="1" applyAlignment="1" applyProtection="1">
      <alignment horizontal="left" vertical="top" wrapText="1"/>
    </xf>
    <xf numFmtId="0" fontId="0" fillId="2" borderId="29" xfId="0" applyFill="1" applyBorder="1" applyAlignment="1" applyProtection="1">
      <alignment horizontal="center" vertical="top" shrinkToFit="1"/>
    </xf>
    <xf numFmtId="164" fontId="0" fillId="2" borderId="31" xfId="0" applyNumberFormat="1" applyFill="1" applyBorder="1" applyAlignment="1" applyProtection="1">
      <alignment vertical="top" shrinkToFit="1"/>
    </xf>
    <xf numFmtId="0" fontId="19" fillId="0" borderId="28" xfId="0" applyFont="1" applyBorder="1" applyAlignment="1" applyProtection="1">
      <alignment horizontal="center" vertical="top" shrinkToFit="1"/>
    </xf>
    <xf numFmtId="164" fontId="19" fillId="0" borderId="0" xfId="0" applyNumberFormat="1" applyFont="1" applyBorder="1" applyAlignment="1" applyProtection="1">
      <alignment vertical="top" shrinkToFit="1"/>
    </xf>
    <xf numFmtId="0" fontId="19" fillId="0" borderId="26" xfId="0" applyFont="1" applyBorder="1" applyAlignment="1" applyProtection="1">
      <alignment horizontal="right" vertical="top"/>
    </xf>
    <xf numFmtId="0" fontId="19" fillId="0" borderId="30" xfId="0" applyFont="1" applyBorder="1" applyAlignment="1" applyProtection="1">
      <alignment horizontal="center" vertical="top" shrinkToFit="1"/>
    </xf>
    <xf numFmtId="0" fontId="19" fillId="0" borderId="0" xfId="0" applyFont="1" applyBorder="1" applyAlignment="1" applyProtection="1">
      <alignment vertical="top"/>
    </xf>
    <xf numFmtId="0" fontId="0" fillId="2" borderId="31" xfId="0" applyNumberFormat="1" applyFill="1" applyBorder="1" applyAlignment="1" applyProtection="1">
      <alignment vertical="top"/>
    </xf>
    <xf numFmtId="0" fontId="0" fillId="2" borderId="6" xfId="0" applyNumberFormat="1" applyFill="1" applyBorder="1" applyAlignment="1" applyProtection="1">
      <alignment horizontal="left" vertical="top" wrapText="1"/>
    </xf>
    <xf numFmtId="0" fontId="0" fillId="2" borderId="31" xfId="0" applyFill="1" applyBorder="1" applyAlignment="1" applyProtection="1">
      <alignment horizontal="center" vertical="top" shrinkToFit="1"/>
    </xf>
    <xf numFmtId="164" fontId="0" fillId="2" borderId="6" xfId="0" applyNumberFormat="1" applyFill="1" applyBorder="1" applyAlignment="1" applyProtection="1">
      <alignment vertical="top" shrinkToFit="1"/>
    </xf>
    <xf numFmtId="0" fontId="19" fillId="0" borderId="30" xfId="0" applyNumberFormat="1" applyFont="1" applyFill="1" applyBorder="1" applyAlignment="1" applyProtection="1">
      <alignment horizontal="left" vertical="top" wrapText="1"/>
    </xf>
    <xf numFmtId="164" fontId="19" fillId="3" borderId="30" xfId="0" applyNumberFormat="1" applyFont="1" applyFill="1" applyBorder="1" applyAlignment="1" applyProtection="1">
      <alignment vertical="top" shrinkToFit="1"/>
    </xf>
    <xf numFmtId="0" fontId="19" fillId="0" borderId="26" xfId="0" applyFont="1" applyBorder="1" applyAlignment="1" applyProtection="1">
      <alignment vertical="center"/>
    </xf>
    <xf numFmtId="0" fontId="19" fillId="0" borderId="30" xfId="0" applyNumberFormat="1" applyFont="1" applyBorder="1" applyAlignment="1" applyProtection="1">
      <alignment horizontal="left" vertical="center" wrapText="1"/>
    </xf>
    <xf numFmtId="0" fontId="19" fillId="0" borderId="27" xfId="0" applyFont="1" applyBorder="1" applyAlignment="1" applyProtection="1">
      <alignment horizontal="center" vertical="center" shrinkToFit="1"/>
    </xf>
    <xf numFmtId="164" fontId="19" fillId="0" borderId="30" xfId="0" applyNumberFormat="1" applyFont="1" applyBorder="1" applyAlignment="1" applyProtection="1">
      <alignment vertical="center" shrinkToFit="1"/>
    </xf>
    <xf numFmtId="0" fontId="22" fillId="0" borderId="30" xfId="0" applyNumberFormat="1" applyFont="1" applyBorder="1" applyAlignment="1" applyProtection="1">
      <alignment horizontal="left" vertical="top" wrapText="1"/>
    </xf>
    <xf numFmtId="0" fontId="0" fillId="2" borderId="30" xfId="0" applyNumberFormat="1" applyFill="1" applyBorder="1" applyAlignment="1" applyProtection="1">
      <alignment horizontal="left" vertical="top" wrapText="1"/>
    </xf>
    <xf numFmtId="0" fontId="22" fillId="0" borderId="30" xfId="0" applyFont="1" applyBorder="1" applyAlignment="1" applyProtection="1">
      <alignment wrapText="1"/>
    </xf>
    <xf numFmtId="0" fontId="22" fillId="0" borderId="30" xfId="0" applyFont="1" applyBorder="1" applyProtection="1"/>
    <xf numFmtId="0" fontId="19" fillId="0" borderId="10" xfId="0" applyNumberFormat="1" applyFont="1" applyBorder="1" applyAlignment="1" applyProtection="1">
      <alignment vertical="top"/>
    </xf>
    <xf numFmtId="0" fontId="19" fillId="0" borderId="31" xfId="0" applyNumberFormat="1" applyFont="1" applyBorder="1" applyAlignment="1" applyProtection="1">
      <alignment horizontal="left" vertical="top" wrapText="1"/>
    </xf>
    <xf numFmtId="0" fontId="19" fillId="0" borderId="29" xfId="0" applyFont="1" applyBorder="1" applyAlignment="1" applyProtection="1">
      <alignment horizontal="center" vertical="top" shrinkToFit="1"/>
    </xf>
    <xf numFmtId="0" fontId="22" fillId="0" borderId="26" xfId="0" applyNumberFormat="1" applyFont="1" applyBorder="1" applyAlignment="1" applyProtection="1">
      <alignment vertical="top"/>
    </xf>
    <xf numFmtId="0" fontId="22" fillId="0" borderId="27" xfId="0" applyFont="1" applyBorder="1" applyAlignment="1" applyProtection="1">
      <alignment horizontal="center" vertical="top" shrinkToFit="1"/>
    </xf>
    <xf numFmtId="0" fontId="0" fillId="4" borderId="32" xfId="0" applyFill="1" applyBorder="1" applyProtection="1">
      <protection locked="0"/>
    </xf>
    <xf numFmtId="4" fontId="0" fillId="2" borderId="21" xfId="0" applyNumberFormat="1" applyFill="1" applyBorder="1" applyAlignment="1" applyProtection="1">
      <alignment vertical="top"/>
      <protection locked="0"/>
    </xf>
    <xf numFmtId="4" fontId="0" fillId="2" borderId="31" xfId="0" applyNumberFormat="1" applyFill="1" applyBorder="1" applyAlignment="1" applyProtection="1">
      <alignment vertical="top" shrinkToFit="1"/>
      <protection locked="0"/>
    </xf>
    <xf numFmtId="0" fontId="0" fillId="0" borderId="0" xfId="0" applyAlignment="1" applyProtection="1">
      <alignment vertical="top"/>
      <protection locked="0"/>
    </xf>
    <xf numFmtId="0" fontId="10" fillId="2" borderId="12" xfId="0" applyFont="1" applyFill="1" applyBorder="1" applyAlignment="1" applyProtection="1">
      <alignment vertical="top"/>
      <protection locked="0"/>
    </xf>
    <xf numFmtId="0" fontId="31" fillId="8" borderId="0" xfId="0" applyFont="1" applyFill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167" fontId="40" fillId="0" borderId="0" xfId="0" applyNumberFormat="1" applyFont="1" applyAlignment="1" applyProtection="1">
      <alignment horizontal="right" vertical="center"/>
      <protection locked="0"/>
    </xf>
    <xf numFmtId="0" fontId="0" fillId="9" borderId="44" xfId="0" applyFill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9" borderId="0" xfId="0" applyFill="1" applyAlignment="1" applyProtection="1">
      <alignment horizontal="left" vertical="center"/>
      <protection locked="0"/>
    </xf>
    <xf numFmtId="0" fontId="42" fillId="0" borderId="49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164" fontId="19" fillId="0" borderId="0" xfId="0" applyNumberFormat="1" applyFont="1"/>
    <xf numFmtId="4" fontId="19" fillId="0" borderId="31" xfId="0" applyNumberFormat="1" applyFont="1" applyFill="1" applyBorder="1" applyAlignment="1" applyProtection="1">
      <alignment vertical="top" shrinkToFit="1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49" fontId="0" fillId="0" borderId="12" xfId="0" applyNumberFormat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3" fillId="8" borderId="0" xfId="9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4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8" fillId="10" borderId="0" xfId="9" applyFont="1" applyFill="1" applyAlignment="1" applyProtection="1">
      <alignment vertical="center"/>
    </xf>
    <xf numFmtId="0" fontId="4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4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8" fillId="10" borderId="0" xfId="9" applyFont="1" applyFill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9" fillId="0" borderId="0" xfId="0" applyNumberFormat="1" applyFont="1" applyBorder="1" applyAlignment="1" applyProtection="1">
      <alignment vertical="center" wrapText="1"/>
    </xf>
    <xf numFmtId="4" fontId="15" fillId="0" borderId="15" xfId="0" applyNumberFormat="1" applyFont="1" applyBorder="1" applyAlignment="1">
      <alignment horizontal="right" vertical="center" indent="1"/>
    </xf>
    <xf numFmtId="4" fontId="15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3" fillId="0" borderId="15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4" fontId="15" fillId="0" borderId="16" xfId="0" applyNumberFormat="1" applyFont="1" applyBorder="1" applyAlignment="1">
      <alignment horizontal="right" vertical="center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3" fontId="0" fillId="0" borderId="18" xfId="0" applyNumberFormat="1" applyBorder="1" applyAlignment="1"/>
    <xf numFmtId="3" fontId="0" fillId="0" borderId="18" xfId="0" applyNumberFormat="1" applyBorder="1" applyAlignment="1">
      <alignment wrapText="1"/>
    </xf>
    <xf numFmtId="3" fontId="10" fillId="0" borderId="0" xfId="0" applyNumberFormat="1" applyFont="1" applyBorder="1" applyAlignment="1"/>
    <xf numFmtId="3" fontId="10" fillId="0" borderId="0" xfId="0" applyNumberFormat="1" applyFont="1" applyBorder="1" applyAlignment="1">
      <alignment wrapText="1"/>
    </xf>
    <xf numFmtId="3" fontId="0" fillId="0" borderId="6" xfId="0" applyNumberFormat="1" applyBorder="1" applyAlignment="1"/>
    <xf numFmtId="3" fontId="0" fillId="0" borderId="6" xfId="0" applyNumberFormat="1" applyBorder="1" applyAlignment="1">
      <alignment wrapText="1"/>
    </xf>
    <xf numFmtId="3" fontId="0" fillId="2" borderId="15" xfId="0" applyNumberFormat="1" applyFill="1" applyBorder="1" applyAlignment="1"/>
    <xf numFmtId="3" fontId="0" fillId="2" borderId="12" xfId="0" applyNumberFormat="1" applyFill="1" applyBorder="1" applyAlignment="1"/>
    <xf numFmtId="3" fontId="0" fillId="2" borderId="22" xfId="0" applyNumberFormat="1" applyFill="1" applyBorder="1" applyAlignment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4" fontId="13" fillId="0" borderId="18" xfId="0" applyNumberFormat="1" applyFont="1" applyBorder="1" applyAlignment="1">
      <alignment horizontal="right" vertical="center"/>
    </xf>
    <xf numFmtId="4" fontId="14" fillId="2" borderId="7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2" fontId="14" fillId="2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 wrapText="1"/>
    </xf>
    <xf numFmtId="49" fontId="9" fillId="0" borderId="18" xfId="0" applyNumberFormat="1" applyFont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" borderId="32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0" fontId="8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3" fillId="7" borderId="11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 wrapText="1"/>
    </xf>
    <xf numFmtId="0" fontId="33" fillId="8" borderId="0" xfId="9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9" fillId="0" borderId="0" xfId="0" applyFont="1" applyAlignment="1" applyProtection="1">
      <alignment horizontal="left" vertical="center" wrapText="1"/>
    </xf>
    <xf numFmtId="0" fontId="4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8" fillId="10" borderId="0" xfId="9" applyFont="1" applyFill="1" applyAlignment="1" applyProtection="1">
      <alignment vertical="center"/>
    </xf>
    <xf numFmtId="0" fontId="49" fillId="0" borderId="0" xfId="0" applyFont="1" applyBorder="1" applyAlignment="1" applyProtection="1">
      <alignment horizontal="left" vertical="center" wrapText="1"/>
    </xf>
    <xf numFmtId="0" fontId="4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left" vertical="center" wrapText="1"/>
    </xf>
    <xf numFmtId="0" fontId="48" fillId="10" borderId="0" xfId="9" applyFont="1" applyFill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</cellXfs>
  <cellStyles count="22">
    <cellStyle name="Hypertextový odkaz" xfId="9" builtinId="8"/>
    <cellStyle name="Hypertextový odkaz 2" xfId="21"/>
    <cellStyle name="Název 2" xfId="10"/>
    <cellStyle name="Normal 2" xfId="19"/>
    <cellStyle name="Normal 2 2" xfId="20"/>
    <cellStyle name="Normální" xfId="0" builtinId="0"/>
    <cellStyle name="Normální 10" xfId="8"/>
    <cellStyle name="Normální 10 2" xfId="11"/>
    <cellStyle name="normální 2" xfId="1"/>
    <cellStyle name="Normální 2 2" xfId="12"/>
    <cellStyle name="Normální 3" xfId="13"/>
    <cellStyle name="Normální 4" xfId="2"/>
    <cellStyle name="Normální 4 2" xfId="14"/>
    <cellStyle name="Normální 5" xfId="3"/>
    <cellStyle name="Normální 5 2" xfId="15"/>
    <cellStyle name="Normální 6" xfId="4"/>
    <cellStyle name="Normální 6 2" xfId="16"/>
    <cellStyle name="Normální 7" xfId="5"/>
    <cellStyle name="Normální 8" xfId="6"/>
    <cellStyle name="Normální 8 2" xfId="17"/>
    <cellStyle name="Normální 9" xfId="7"/>
    <cellStyle name="Normální 9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91B4D.tmp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528118</xdr:colOff>
      <xdr:row>292</xdr:row>
      <xdr:rowOff>1028699</xdr:rowOff>
    </xdr:from>
    <xdr:to>
      <xdr:col>2</xdr:col>
      <xdr:colOff>1504950</xdr:colOff>
      <xdr:row>292</xdr:row>
      <xdr:rowOff>1857374</xdr:rowOff>
    </xdr:to>
    <xdr:pic>
      <xdr:nvPicPr>
        <xdr:cNvPr id="4" name="Obrázek 3" descr="PROFIL TEAM (Ukončovací profil - C - oblý - nerez)">
          <a:extLst>
            <a:ext uri="{FF2B5EF4-FFF2-40B4-BE49-F238E27FC236}">
              <a16:creationId xmlns:a16="http://schemas.microsoft.com/office/drawing/2014/main" id="{357A55CF-FEFF-4D39-9AF1-0726C7C5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93" y="67703699"/>
          <a:ext cx="976832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123825</xdr:rowOff>
    </xdr:to>
    <xdr:pic>
      <xdr:nvPicPr>
        <xdr:cNvPr id="2" name="rad91B4D.tmp" descr="C:\KROSplusData\System\Temp\rad91B4D.tmp">
          <a:hlinkClick xmlns:r="http://schemas.openxmlformats.org/officeDocument/2006/relationships" r:id="rId1" tooltip="http://pro-rozpocty.cz/cs/software-a-data/kros-plus/"/>
          <a:extLst>
            <a:ext uri="{FF2B5EF4-FFF2-40B4-BE49-F238E27FC236}">
              <a16:creationId xmlns:a16="http://schemas.microsoft.com/office/drawing/2014/main" id="{DA7310A6-B442-4DA1-BBF2-9D501423F3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90"/>
  <sheetViews>
    <sheetView showGridLines="0" tabSelected="1" topLeftCell="B1" zoomScaleNormal="100" zoomScaleSheetLayoutView="75" workbookViewId="0">
      <selection activeCell="K1" sqref="K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13.855468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370" t="s">
        <v>0</v>
      </c>
      <c r="B1" s="848" t="s">
        <v>1</v>
      </c>
      <c r="C1" s="849"/>
      <c r="D1" s="849"/>
      <c r="E1" s="849"/>
      <c r="F1" s="849"/>
      <c r="G1" s="849"/>
      <c r="H1" s="849"/>
      <c r="I1" s="849"/>
      <c r="J1" s="850"/>
      <c r="K1" s="419"/>
      <c r="L1" s="419"/>
      <c r="M1" s="419"/>
      <c r="N1" s="419"/>
      <c r="O1" s="419"/>
    </row>
    <row r="2" spans="1:15" ht="23.25" customHeight="1" x14ac:dyDescent="0.2">
      <c r="A2" s="364"/>
      <c r="B2" s="74" t="s">
        <v>2</v>
      </c>
      <c r="C2" s="75"/>
      <c r="D2" s="76" t="s">
        <v>3</v>
      </c>
      <c r="E2" s="76" t="s">
        <v>4</v>
      </c>
      <c r="F2" s="77"/>
      <c r="G2" s="78"/>
      <c r="H2" s="77"/>
      <c r="I2" s="78"/>
      <c r="J2" s="79"/>
      <c r="K2" s="419"/>
      <c r="L2" s="419"/>
      <c r="M2" s="419"/>
      <c r="N2" s="419"/>
      <c r="O2" s="2"/>
    </row>
    <row r="3" spans="1:15" ht="23.25" customHeight="1" x14ac:dyDescent="0.2">
      <c r="A3" s="364"/>
      <c r="B3" s="80" t="s">
        <v>5</v>
      </c>
      <c r="C3" s="75"/>
      <c r="D3" s="81" t="s">
        <v>6</v>
      </c>
      <c r="E3" s="81" t="s">
        <v>7</v>
      </c>
      <c r="F3" s="82"/>
      <c r="G3" s="82"/>
      <c r="H3" s="75"/>
      <c r="I3" s="83"/>
      <c r="J3" s="84"/>
      <c r="K3" s="419"/>
      <c r="L3" s="419"/>
      <c r="M3" s="419"/>
      <c r="N3" s="419"/>
      <c r="O3" s="419"/>
    </row>
    <row r="4" spans="1:15" ht="23.25" customHeight="1" x14ac:dyDescent="0.2">
      <c r="A4" s="73">
        <v>584</v>
      </c>
      <c r="B4" s="85" t="s">
        <v>8</v>
      </c>
      <c r="C4" s="86"/>
      <c r="D4" s="87" t="s">
        <v>6</v>
      </c>
      <c r="E4" s="87" t="s">
        <v>9</v>
      </c>
      <c r="F4" s="88"/>
      <c r="G4" s="89"/>
      <c r="H4" s="88"/>
      <c r="I4" s="89"/>
      <c r="J4" s="90"/>
      <c r="K4" s="419"/>
      <c r="L4" s="419"/>
      <c r="M4" s="419"/>
      <c r="N4" s="419"/>
      <c r="O4" s="419"/>
    </row>
    <row r="5" spans="1:15" ht="24" customHeight="1" x14ac:dyDescent="0.2">
      <c r="A5" s="364"/>
      <c r="B5" s="42" t="s">
        <v>10</v>
      </c>
      <c r="C5" s="365"/>
      <c r="D5" s="27"/>
      <c r="E5" s="20"/>
      <c r="F5" s="20"/>
      <c r="G5" s="20"/>
      <c r="H5" s="22" t="s">
        <v>11</v>
      </c>
      <c r="I5" s="27"/>
      <c r="J5" s="7"/>
      <c r="K5" s="419"/>
      <c r="L5" s="419"/>
      <c r="M5" s="419"/>
      <c r="N5" s="419"/>
      <c r="O5" s="419"/>
    </row>
    <row r="6" spans="1:15" ht="15.75" customHeight="1" x14ac:dyDescent="0.2">
      <c r="A6" s="364"/>
      <c r="B6" s="36"/>
      <c r="C6" s="20"/>
      <c r="D6" s="27"/>
      <c r="E6" s="20"/>
      <c r="F6" s="20"/>
      <c r="G6" s="20"/>
      <c r="H6" s="22" t="s">
        <v>12</v>
      </c>
      <c r="I6" s="27"/>
      <c r="J6" s="7"/>
      <c r="K6" s="419"/>
      <c r="L6" s="419"/>
      <c r="M6" s="419"/>
      <c r="N6" s="419"/>
      <c r="O6" s="419"/>
    </row>
    <row r="7" spans="1:15" ht="15.75" customHeight="1" x14ac:dyDescent="0.2">
      <c r="A7" s="364"/>
      <c r="B7" s="37"/>
      <c r="C7" s="21"/>
      <c r="D7" s="28"/>
      <c r="E7" s="29"/>
      <c r="F7" s="29"/>
      <c r="G7" s="29"/>
      <c r="H7" s="31"/>
      <c r="I7" s="29"/>
      <c r="J7" s="46"/>
      <c r="K7" s="419"/>
      <c r="L7" s="419"/>
      <c r="M7" s="419"/>
      <c r="N7" s="419"/>
      <c r="O7" s="419"/>
    </row>
    <row r="8" spans="1:15" ht="24" hidden="1" customHeight="1" x14ac:dyDescent="0.2">
      <c r="A8" s="364"/>
      <c r="B8" s="42" t="s">
        <v>13</v>
      </c>
      <c r="C8" s="365"/>
      <c r="D8" s="30"/>
      <c r="E8" s="365"/>
      <c r="F8" s="365"/>
      <c r="G8" s="40"/>
      <c r="H8" s="22" t="s">
        <v>11</v>
      </c>
      <c r="I8" s="27"/>
      <c r="J8" s="7"/>
      <c r="K8" s="419"/>
      <c r="L8" s="419"/>
      <c r="M8" s="419"/>
      <c r="N8" s="419"/>
      <c r="O8" s="419"/>
    </row>
    <row r="9" spans="1:15" ht="15.75" hidden="1" customHeight="1" x14ac:dyDescent="0.2">
      <c r="A9" s="364"/>
      <c r="B9" s="364"/>
      <c r="C9" s="365"/>
      <c r="D9" s="30"/>
      <c r="E9" s="365"/>
      <c r="F9" s="365"/>
      <c r="G9" s="40"/>
      <c r="H9" s="22" t="s">
        <v>12</v>
      </c>
      <c r="I9" s="27"/>
      <c r="J9" s="7"/>
      <c r="K9" s="419"/>
      <c r="L9" s="419"/>
      <c r="M9" s="419"/>
      <c r="N9" s="419"/>
      <c r="O9" s="419"/>
    </row>
    <row r="10" spans="1:15" ht="15.75" hidden="1" customHeight="1" x14ac:dyDescent="0.2">
      <c r="A10" s="364"/>
      <c r="B10" s="47"/>
      <c r="C10" s="21"/>
      <c r="D10" s="41"/>
      <c r="E10" s="50"/>
      <c r="F10" s="50"/>
      <c r="G10" s="48"/>
      <c r="H10" s="48"/>
      <c r="I10" s="49"/>
      <c r="J10" s="46"/>
      <c r="K10" s="419"/>
      <c r="L10" s="419"/>
      <c r="M10" s="419"/>
      <c r="N10" s="419"/>
      <c r="O10" s="419"/>
    </row>
    <row r="11" spans="1:15" ht="24" customHeight="1" x14ac:dyDescent="0.2">
      <c r="A11" s="364"/>
      <c r="B11" s="42" t="s">
        <v>14</v>
      </c>
      <c r="C11" s="365"/>
      <c r="D11" s="858"/>
      <c r="E11" s="858"/>
      <c r="F11" s="858"/>
      <c r="G11" s="858"/>
      <c r="H11" s="22" t="s">
        <v>11</v>
      </c>
      <c r="I11" s="809"/>
      <c r="J11" s="7"/>
      <c r="K11" s="419"/>
      <c r="L11" s="419"/>
      <c r="M11" s="419"/>
      <c r="N11" s="419"/>
      <c r="O11" s="419"/>
    </row>
    <row r="12" spans="1:15" ht="15.75" customHeight="1" x14ac:dyDescent="0.2">
      <c r="A12" s="364"/>
      <c r="B12" s="36"/>
      <c r="C12" s="20"/>
      <c r="D12" s="861"/>
      <c r="E12" s="861"/>
      <c r="F12" s="861"/>
      <c r="G12" s="861"/>
      <c r="H12" s="22" t="s">
        <v>12</v>
      </c>
      <c r="I12" s="809"/>
      <c r="J12" s="7"/>
      <c r="K12" s="419"/>
      <c r="L12" s="419"/>
      <c r="M12" s="419"/>
      <c r="N12" s="419"/>
      <c r="O12" s="419"/>
    </row>
    <row r="13" spans="1:15" ht="15.75" customHeight="1" x14ac:dyDescent="0.2">
      <c r="A13" s="364"/>
      <c r="B13" s="37"/>
      <c r="C13" s="91"/>
      <c r="D13" s="862"/>
      <c r="E13" s="862"/>
      <c r="F13" s="862"/>
      <c r="G13" s="862"/>
      <c r="H13" s="23"/>
      <c r="I13" s="29"/>
      <c r="J13" s="46"/>
      <c r="K13" s="419"/>
      <c r="L13" s="419"/>
      <c r="M13" s="419"/>
      <c r="N13" s="419"/>
      <c r="O13" s="419"/>
    </row>
    <row r="14" spans="1:15" ht="24" hidden="1" customHeight="1" x14ac:dyDescent="0.2">
      <c r="A14" s="364"/>
      <c r="B14" s="61" t="s">
        <v>15</v>
      </c>
      <c r="C14" s="62"/>
      <c r="D14" s="63"/>
      <c r="E14" s="64"/>
      <c r="F14" s="64"/>
      <c r="G14" s="64"/>
      <c r="H14" s="65"/>
      <c r="I14" s="64"/>
      <c r="J14" s="66"/>
      <c r="K14" s="419"/>
      <c r="L14" s="419"/>
      <c r="M14" s="419"/>
      <c r="N14" s="419"/>
      <c r="O14" s="419"/>
    </row>
    <row r="15" spans="1:15" ht="32.25" customHeight="1" x14ac:dyDescent="0.2">
      <c r="A15" s="364"/>
      <c r="B15" s="47" t="s">
        <v>16</v>
      </c>
      <c r="C15" s="67"/>
      <c r="D15" s="48"/>
      <c r="E15" s="857"/>
      <c r="F15" s="857"/>
      <c r="G15" s="859"/>
      <c r="H15" s="859"/>
      <c r="I15" s="859" t="s">
        <v>17</v>
      </c>
      <c r="J15" s="860"/>
      <c r="K15" s="419"/>
      <c r="L15" s="419"/>
      <c r="M15" s="419"/>
      <c r="N15" s="419"/>
      <c r="O15" s="419"/>
    </row>
    <row r="16" spans="1:15" ht="23.25" customHeight="1" x14ac:dyDescent="0.2">
      <c r="A16" s="131" t="s">
        <v>18</v>
      </c>
      <c r="B16" s="52" t="s">
        <v>18</v>
      </c>
      <c r="C16" s="53"/>
      <c r="D16" s="54"/>
      <c r="E16" s="829"/>
      <c r="F16" s="830"/>
      <c r="G16" s="829"/>
      <c r="H16" s="830"/>
      <c r="I16" s="829">
        <f>SUMIF(F51:F86,A16,I51:I86)+SUMIF(F51:F86,"PSU",I51:I86)</f>
        <v>0</v>
      </c>
      <c r="J16" s="836"/>
      <c r="K16" s="419"/>
      <c r="L16" s="419"/>
      <c r="M16" s="419"/>
      <c r="N16" s="419"/>
      <c r="O16" s="419"/>
    </row>
    <row r="17" spans="1:10" ht="23.25" customHeight="1" x14ac:dyDescent="0.2">
      <c r="A17" s="131" t="s">
        <v>19</v>
      </c>
      <c r="B17" s="52" t="s">
        <v>19</v>
      </c>
      <c r="C17" s="53"/>
      <c r="D17" s="54"/>
      <c r="E17" s="829"/>
      <c r="F17" s="830"/>
      <c r="G17" s="829"/>
      <c r="H17" s="830"/>
      <c r="I17" s="829">
        <f>SUMIF(F51:F86,A17,I51:I86)</f>
        <v>0</v>
      </c>
      <c r="J17" s="836"/>
    </row>
    <row r="18" spans="1:10" ht="23.25" customHeight="1" x14ac:dyDescent="0.2">
      <c r="A18" s="131" t="s">
        <v>20</v>
      </c>
      <c r="B18" s="52" t="s">
        <v>20</v>
      </c>
      <c r="C18" s="53"/>
      <c r="D18" s="54"/>
      <c r="E18" s="829"/>
      <c r="F18" s="830"/>
      <c r="G18" s="829"/>
      <c r="H18" s="830"/>
      <c r="I18" s="829">
        <f>SUMIF(F51:F86,A18,I51:I86)</f>
        <v>0</v>
      </c>
      <c r="J18" s="836"/>
    </row>
    <row r="19" spans="1:10" ht="23.25" customHeight="1" x14ac:dyDescent="0.2">
      <c r="A19" s="131" t="s">
        <v>21</v>
      </c>
      <c r="B19" s="52" t="s">
        <v>22</v>
      </c>
      <c r="C19" s="53"/>
      <c r="D19" s="54"/>
      <c r="E19" s="829"/>
      <c r="F19" s="830"/>
      <c r="G19" s="829"/>
      <c r="H19" s="830"/>
      <c r="I19" s="829">
        <f>SUMIF(F51:F86,A19,I51:I86)</f>
        <v>0</v>
      </c>
      <c r="J19" s="836"/>
    </row>
    <row r="20" spans="1:10" ht="23.25" customHeight="1" x14ac:dyDescent="0.2">
      <c r="A20" s="131" t="s">
        <v>23</v>
      </c>
      <c r="B20" s="52" t="s">
        <v>24</v>
      </c>
      <c r="C20" s="53"/>
      <c r="D20" s="54"/>
      <c r="E20" s="829"/>
      <c r="F20" s="830"/>
      <c r="G20" s="829"/>
      <c r="H20" s="830"/>
      <c r="I20" s="829">
        <f>SUMIF(F51:F86,A20,I51:I86)</f>
        <v>0</v>
      </c>
      <c r="J20" s="836"/>
    </row>
    <row r="21" spans="1:10" ht="23.25" customHeight="1" x14ac:dyDescent="0.2">
      <c r="A21" s="364"/>
      <c r="B21" s="68" t="s">
        <v>17</v>
      </c>
      <c r="C21" s="69"/>
      <c r="D21" s="70"/>
      <c r="E21" s="837"/>
      <c r="F21" s="855"/>
      <c r="G21" s="837"/>
      <c r="H21" s="855"/>
      <c r="I21" s="837">
        <f>SUM(I16:J20)</f>
        <v>0</v>
      </c>
      <c r="J21" s="838"/>
    </row>
    <row r="22" spans="1:10" ht="33" customHeight="1" x14ac:dyDescent="0.2">
      <c r="A22" s="364"/>
      <c r="B22" s="60" t="s">
        <v>25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 x14ac:dyDescent="0.2">
      <c r="A23" s="364"/>
      <c r="B23" s="52" t="s">
        <v>26</v>
      </c>
      <c r="C23" s="53"/>
      <c r="D23" s="54"/>
      <c r="E23" s="55">
        <v>15</v>
      </c>
      <c r="F23" s="56" t="s">
        <v>27</v>
      </c>
      <c r="G23" s="834">
        <f>ZakladDPHSniVypocet</f>
        <v>0</v>
      </c>
      <c r="H23" s="835"/>
      <c r="I23" s="835"/>
      <c r="J23" s="57" t="str">
        <f t="shared" ref="J23:J28" si="0">Mena</f>
        <v>CZK</v>
      </c>
    </row>
    <row r="24" spans="1:10" ht="23.25" customHeight="1" x14ac:dyDescent="0.2">
      <c r="A24" s="364"/>
      <c r="B24" s="52" t="s">
        <v>28</v>
      </c>
      <c r="C24" s="53"/>
      <c r="D24" s="54"/>
      <c r="E24" s="55">
        <f>SazbaDPH1</f>
        <v>15</v>
      </c>
      <c r="F24" s="56" t="s">
        <v>27</v>
      </c>
      <c r="G24" s="832">
        <f>ZakladDPHSni*SazbaDPH1/100</f>
        <v>0</v>
      </c>
      <c r="H24" s="833"/>
      <c r="I24" s="833"/>
      <c r="J24" s="57" t="str">
        <f t="shared" si="0"/>
        <v>CZK</v>
      </c>
    </row>
    <row r="25" spans="1:10" ht="23.25" customHeight="1" x14ac:dyDescent="0.2">
      <c r="A25" s="364"/>
      <c r="B25" s="52" t="s">
        <v>29</v>
      </c>
      <c r="C25" s="53"/>
      <c r="D25" s="54"/>
      <c r="E25" s="55">
        <v>21</v>
      </c>
      <c r="F25" s="56" t="s">
        <v>27</v>
      </c>
      <c r="G25" s="834">
        <f>ZakladDPHZaklVypocet</f>
        <v>0</v>
      </c>
      <c r="H25" s="835"/>
      <c r="I25" s="835"/>
      <c r="J25" s="57" t="str">
        <f t="shared" si="0"/>
        <v>CZK</v>
      </c>
    </row>
    <row r="26" spans="1:10" ht="23.25" customHeight="1" x14ac:dyDescent="0.2">
      <c r="A26" s="364"/>
      <c r="B26" s="44" t="s">
        <v>30</v>
      </c>
      <c r="C26" s="16"/>
      <c r="D26" s="12"/>
      <c r="E26" s="38">
        <f>SazbaDPH2</f>
        <v>21</v>
      </c>
      <c r="F26" s="39" t="s">
        <v>27</v>
      </c>
      <c r="G26" s="851">
        <f>ZakladDPHZakl*SazbaDPH2/100</f>
        <v>0</v>
      </c>
      <c r="H26" s="852"/>
      <c r="I26" s="852"/>
      <c r="J26" s="51" t="str">
        <f t="shared" si="0"/>
        <v>CZK</v>
      </c>
    </row>
    <row r="27" spans="1:10" ht="23.25" customHeight="1" thickBot="1" x14ac:dyDescent="0.25">
      <c r="A27" s="364"/>
      <c r="B27" s="43" t="s">
        <v>31</v>
      </c>
      <c r="C27" s="14"/>
      <c r="D27" s="17"/>
      <c r="E27" s="14"/>
      <c r="F27" s="15"/>
      <c r="G27" s="853">
        <f>0</f>
        <v>0</v>
      </c>
      <c r="H27" s="853"/>
      <c r="I27" s="853"/>
      <c r="J27" s="58" t="str">
        <f t="shared" si="0"/>
        <v>CZK</v>
      </c>
    </row>
    <row r="28" spans="1:10" ht="27.75" hidden="1" customHeight="1" thickBot="1" x14ac:dyDescent="0.25">
      <c r="A28" s="364"/>
      <c r="B28" s="120" t="s">
        <v>32</v>
      </c>
      <c r="C28" s="121"/>
      <c r="D28" s="121"/>
      <c r="E28" s="122"/>
      <c r="F28" s="123"/>
      <c r="G28" s="856">
        <f>ZakladDPHSniVypocet+ZakladDPHZaklVypocet</f>
        <v>0</v>
      </c>
      <c r="H28" s="856"/>
      <c r="I28" s="856"/>
      <c r="J28" s="124" t="str">
        <f t="shared" si="0"/>
        <v>CZK</v>
      </c>
    </row>
    <row r="29" spans="1:10" ht="27.75" customHeight="1" thickBot="1" x14ac:dyDescent="0.25">
      <c r="A29" s="364"/>
      <c r="B29" s="120" t="s">
        <v>33</v>
      </c>
      <c r="C29" s="125"/>
      <c r="D29" s="125"/>
      <c r="E29" s="125"/>
      <c r="F29" s="125"/>
      <c r="G29" s="854">
        <f>ZakladDPHSni+DPHSni+ZakladDPHZakl+DPHZakl+Zaokrouhleni</f>
        <v>0</v>
      </c>
      <c r="H29" s="854"/>
      <c r="I29" s="854"/>
      <c r="J29" s="126" t="s">
        <v>34</v>
      </c>
    </row>
    <row r="30" spans="1:10" ht="12.75" customHeight="1" x14ac:dyDescent="0.2">
      <c r="A30" s="364"/>
      <c r="B30" s="364"/>
      <c r="C30" s="365"/>
      <c r="D30" s="365"/>
      <c r="E30" s="365"/>
      <c r="F30" s="365"/>
      <c r="G30" s="40"/>
      <c r="H30" s="365"/>
      <c r="I30" s="40"/>
      <c r="J30" s="8"/>
    </row>
    <row r="31" spans="1:10" ht="30" customHeight="1" x14ac:dyDescent="0.2">
      <c r="A31" s="364"/>
      <c r="B31" s="364"/>
      <c r="C31" s="365"/>
      <c r="D31" s="365"/>
      <c r="E31" s="365"/>
      <c r="F31" s="365"/>
      <c r="G31" s="40"/>
      <c r="H31" s="365"/>
      <c r="I31" s="40"/>
      <c r="J31" s="8"/>
    </row>
    <row r="32" spans="1:10" ht="18.75" customHeight="1" x14ac:dyDescent="0.2">
      <c r="A32" s="364"/>
      <c r="B32" s="18"/>
      <c r="C32" s="13" t="s">
        <v>35</v>
      </c>
      <c r="D32" s="34"/>
      <c r="E32" s="34"/>
      <c r="F32" s="13" t="s">
        <v>36</v>
      </c>
      <c r="G32" s="34"/>
      <c r="H32" s="35">
        <f ca="1">TODAY()</f>
        <v>43168</v>
      </c>
      <c r="I32" s="34"/>
      <c r="J32" s="8"/>
    </row>
    <row r="33" spans="1:52" ht="47.25" customHeight="1" x14ac:dyDescent="0.2">
      <c r="A33" s="364"/>
      <c r="B33" s="364"/>
      <c r="C33" s="365"/>
      <c r="D33" s="365"/>
      <c r="E33" s="365"/>
      <c r="F33" s="365"/>
      <c r="G33" s="40"/>
      <c r="H33" s="365"/>
      <c r="I33" s="40"/>
      <c r="J33" s="8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419"/>
      <c r="AX33" s="419"/>
      <c r="AY33" s="419"/>
      <c r="AZ33" s="419"/>
    </row>
    <row r="34" spans="1:52" s="32" customFormat="1" ht="18.75" customHeight="1" x14ac:dyDescent="0.2">
      <c r="A34" s="24"/>
      <c r="B34" s="24"/>
      <c r="C34" s="25"/>
      <c r="D34" s="19"/>
      <c r="E34" s="19"/>
      <c r="F34" s="25"/>
      <c r="G34" s="26"/>
      <c r="H34" s="19"/>
      <c r="I34" s="26"/>
      <c r="J34" s="33"/>
    </row>
    <row r="35" spans="1:52" ht="12.75" customHeight="1" x14ac:dyDescent="0.2">
      <c r="A35" s="364"/>
      <c r="B35" s="364"/>
      <c r="C35" s="365"/>
      <c r="D35" s="831" t="s">
        <v>37</v>
      </c>
      <c r="E35" s="831"/>
      <c r="F35" s="365"/>
      <c r="G35" s="40"/>
      <c r="H35" s="9" t="s">
        <v>38</v>
      </c>
      <c r="I35" s="40"/>
      <c r="J35" s="8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419"/>
      <c r="AP35" s="419"/>
      <c r="AQ35" s="419"/>
      <c r="AR35" s="419"/>
      <c r="AS35" s="419"/>
      <c r="AT35" s="419"/>
      <c r="AU35" s="419"/>
      <c r="AV35" s="419"/>
      <c r="AW35" s="419"/>
      <c r="AX35" s="419"/>
      <c r="AY35" s="419"/>
      <c r="AZ35" s="419"/>
    </row>
    <row r="36" spans="1:52" ht="13.5" customHeight="1" thickBot="1" x14ac:dyDescent="0.25">
      <c r="A36" s="368"/>
      <c r="B36" s="368"/>
      <c r="C36" s="369"/>
      <c r="D36" s="369"/>
      <c r="E36" s="369"/>
      <c r="F36" s="369"/>
      <c r="G36" s="10"/>
      <c r="H36" s="369"/>
      <c r="I36" s="10"/>
      <c r="J36" s="11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19"/>
      <c r="AQ36" s="419"/>
      <c r="AR36" s="419"/>
      <c r="AS36" s="419"/>
      <c r="AT36" s="419"/>
      <c r="AU36" s="419"/>
      <c r="AV36" s="419"/>
      <c r="AW36" s="419"/>
      <c r="AX36" s="419"/>
      <c r="AY36" s="419"/>
      <c r="AZ36" s="419"/>
    </row>
    <row r="37" spans="1:52" ht="27" hidden="1" customHeight="1" x14ac:dyDescent="0.25">
      <c r="A37" s="419"/>
      <c r="B37" s="71" t="s">
        <v>39</v>
      </c>
      <c r="C37" s="3"/>
      <c r="D37" s="3"/>
      <c r="E37" s="3"/>
      <c r="F37" s="108"/>
      <c r="G37" s="108"/>
      <c r="H37" s="108"/>
      <c r="I37" s="108"/>
      <c r="J37" s="3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419"/>
      <c r="AP37" s="419"/>
      <c r="AQ37" s="419"/>
      <c r="AR37" s="419"/>
      <c r="AS37" s="419"/>
      <c r="AT37" s="419"/>
      <c r="AU37" s="419"/>
      <c r="AV37" s="419"/>
      <c r="AW37" s="419"/>
      <c r="AX37" s="419"/>
      <c r="AY37" s="419"/>
      <c r="AZ37" s="419"/>
    </row>
    <row r="38" spans="1:52" ht="25.5" hidden="1" customHeight="1" x14ac:dyDescent="0.2">
      <c r="A38" s="96" t="s">
        <v>40</v>
      </c>
      <c r="B38" s="100" t="s">
        <v>41</v>
      </c>
      <c r="C38" s="101" t="s">
        <v>42</v>
      </c>
      <c r="D38" s="102"/>
      <c r="E38" s="102"/>
      <c r="F38" s="109" t="str">
        <f>B23</f>
        <v>Základ pro sníženou DPH</v>
      </c>
      <c r="G38" s="109" t="str">
        <f>B25</f>
        <v>Základ pro základní DPH</v>
      </c>
      <c r="H38" s="110" t="s">
        <v>43</v>
      </c>
      <c r="I38" s="110" t="s">
        <v>44</v>
      </c>
      <c r="J38" s="103" t="s">
        <v>27</v>
      </c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19"/>
      <c r="AL38" s="419"/>
      <c r="AM38" s="419"/>
      <c r="AN38" s="419"/>
      <c r="AO38" s="419"/>
      <c r="AP38" s="419"/>
      <c r="AQ38" s="419"/>
      <c r="AR38" s="419"/>
      <c r="AS38" s="419"/>
      <c r="AT38" s="419"/>
      <c r="AU38" s="419"/>
      <c r="AV38" s="419"/>
      <c r="AW38" s="419"/>
      <c r="AX38" s="419"/>
      <c r="AY38" s="419"/>
      <c r="AZ38" s="419"/>
    </row>
    <row r="39" spans="1:52" ht="25.5" hidden="1" customHeight="1" x14ac:dyDescent="0.2">
      <c r="A39" s="96">
        <v>1</v>
      </c>
      <c r="B39" s="104" t="s">
        <v>45</v>
      </c>
      <c r="C39" s="839"/>
      <c r="D39" s="840"/>
      <c r="E39" s="840"/>
      <c r="F39" s="111">
        <f>STAVBA!AD314</f>
        <v>0</v>
      </c>
      <c r="G39" s="112">
        <f>STAVBA!AE314</f>
        <v>0</v>
      </c>
      <c r="H39" s="113">
        <f>(F39*SazbaDPH1/100)+(G39*SazbaDPH2/100)</f>
        <v>0</v>
      </c>
      <c r="I39" s="113">
        <f>F39+G39+H39</f>
        <v>0</v>
      </c>
      <c r="J39" s="105" t="str">
        <f>IF(CenaCelkemVypocet=0,"",I39/CenaCelkemVypocet*100)</f>
        <v/>
      </c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</row>
    <row r="40" spans="1:52" ht="25.5" hidden="1" customHeight="1" x14ac:dyDescent="0.2">
      <c r="A40" s="96">
        <v>2</v>
      </c>
      <c r="B40" s="97" t="s">
        <v>6</v>
      </c>
      <c r="C40" s="841" t="s">
        <v>7</v>
      </c>
      <c r="D40" s="842"/>
      <c r="E40" s="842"/>
      <c r="F40" s="114">
        <f>STAVBA!AD314</f>
        <v>0</v>
      </c>
      <c r="G40" s="115">
        <f>STAVBA!AE314</f>
        <v>0</v>
      </c>
      <c r="H40" s="115">
        <f>(F40*SazbaDPH1/100)+(G40*SazbaDPH2/100)</f>
        <v>0</v>
      </c>
      <c r="I40" s="115">
        <f>F40+G40+H40</f>
        <v>0</v>
      </c>
      <c r="J40" s="98" t="str">
        <f>IF(CenaCelkemVypocet=0,"",I40/CenaCelkemVypocet*100)</f>
        <v/>
      </c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419"/>
      <c r="AT40" s="419"/>
      <c r="AU40" s="419"/>
      <c r="AV40" s="419"/>
      <c r="AW40" s="419"/>
      <c r="AX40" s="419"/>
      <c r="AY40" s="419"/>
      <c r="AZ40" s="419"/>
    </row>
    <row r="41" spans="1:52" ht="25.5" hidden="1" customHeight="1" x14ac:dyDescent="0.2">
      <c r="A41" s="96">
        <v>3</v>
      </c>
      <c r="B41" s="106" t="s">
        <v>6</v>
      </c>
      <c r="C41" s="843" t="s">
        <v>9</v>
      </c>
      <c r="D41" s="844"/>
      <c r="E41" s="844"/>
      <c r="F41" s="116">
        <f>STAVBA!AD314</f>
        <v>0</v>
      </c>
      <c r="G41" s="117">
        <f>STAVBA!AE314</f>
        <v>0</v>
      </c>
      <c r="H41" s="117">
        <f>(F41*SazbaDPH1/100)+(G41*SazbaDPH2/100)</f>
        <v>0</v>
      </c>
      <c r="I41" s="117">
        <f>F41+G41+H41</f>
        <v>0</v>
      </c>
      <c r="J41" s="107" t="str">
        <f>IF(CenaCelkemVypocet=0,"",I41/CenaCelkemVypocet*100)</f>
        <v/>
      </c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  <c r="AU41" s="419"/>
      <c r="AV41" s="419"/>
      <c r="AW41" s="419"/>
      <c r="AX41" s="419"/>
      <c r="AY41" s="419"/>
      <c r="AZ41" s="419"/>
    </row>
    <row r="42" spans="1:52" ht="25.5" hidden="1" customHeight="1" x14ac:dyDescent="0.2">
      <c r="A42" s="96"/>
      <c r="B42" s="845" t="s">
        <v>46</v>
      </c>
      <c r="C42" s="846"/>
      <c r="D42" s="846"/>
      <c r="E42" s="847"/>
      <c r="F42" s="118">
        <f>SUMIF(A39:A41,"=1",F39:F41)</f>
        <v>0</v>
      </c>
      <c r="G42" s="119">
        <f>SUMIF(A39:A41,"=1",G39:G41)</f>
        <v>0</v>
      </c>
      <c r="H42" s="119">
        <f>SUMIF(A39:A41,"=1",H39:H41)</f>
        <v>0</v>
      </c>
      <c r="I42" s="119">
        <f>SUMIF(A39:A41,"=1",I39:I41)</f>
        <v>0</v>
      </c>
      <c r="J42" s="99">
        <f>SUMIF(A39:A41,"=1",J39:J41)</f>
        <v>0</v>
      </c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19"/>
      <c r="AL42" s="419"/>
      <c r="AM42" s="419"/>
      <c r="AN42" s="419"/>
      <c r="AO42" s="419"/>
      <c r="AP42" s="419"/>
      <c r="AQ42" s="419"/>
      <c r="AR42" s="419"/>
      <c r="AS42" s="419"/>
      <c r="AT42" s="419"/>
      <c r="AU42" s="419"/>
      <c r="AV42" s="419"/>
      <c r="AW42" s="419"/>
      <c r="AX42" s="419"/>
      <c r="AY42" s="419"/>
      <c r="AZ42" s="419"/>
    </row>
    <row r="44" spans="1:52" x14ac:dyDescent="0.2">
      <c r="A44" s="419"/>
      <c r="B44" s="419" t="s">
        <v>47</v>
      </c>
      <c r="C44" s="419"/>
      <c r="D44" s="419"/>
      <c r="E44" s="419"/>
      <c r="F44" s="419"/>
      <c r="H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19"/>
      <c r="AZ44" s="419"/>
    </row>
    <row r="45" spans="1:52" x14ac:dyDescent="0.2">
      <c r="A45" s="419"/>
      <c r="B45" s="863" t="s">
        <v>48</v>
      </c>
      <c r="C45" s="863"/>
      <c r="D45" s="863"/>
      <c r="E45" s="863"/>
      <c r="F45" s="863"/>
      <c r="G45" s="863"/>
      <c r="H45" s="863"/>
      <c r="I45" s="863"/>
      <c r="J45" s="863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9"/>
      <c r="AL45" s="419"/>
      <c r="AM45" s="419"/>
      <c r="AN45" s="419"/>
      <c r="AO45" s="419"/>
      <c r="AP45" s="419"/>
      <c r="AQ45" s="419"/>
      <c r="AR45" s="419"/>
      <c r="AS45" s="419"/>
      <c r="AT45" s="419"/>
      <c r="AU45" s="419"/>
      <c r="AV45" s="419"/>
      <c r="AW45" s="419"/>
      <c r="AX45" s="419"/>
      <c r="AY45" s="419"/>
      <c r="AZ45" s="127" t="str">
        <f>B45</f>
        <v>Rozpočet neřeší výtah!</v>
      </c>
    </row>
    <row r="48" spans="1:52" ht="15.75" x14ac:dyDescent="0.25">
      <c r="A48" s="419"/>
      <c r="B48" s="128" t="s">
        <v>49</v>
      </c>
      <c r="C48" s="419"/>
      <c r="D48" s="419"/>
      <c r="E48" s="419"/>
      <c r="F48" s="419"/>
      <c r="H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  <c r="AK48" s="419"/>
      <c r="AL48" s="419"/>
      <c r="AM48" s="419"/>
      <c r="AN48" s="419"/>
      <c r="AO48" s="419"/>
      <c r="AP48" s="419"/>
      <c r="AQ48" s="419"/>
      <c r="AR48" s="419"/>
      <c r="AS48" s="419"/>
      <c r="AT48" s="419"/>
      <c r="AU48" s="419"/>
      <c r="AV48" s="419"/>
      <c r="AW48" s="419"/>
      <c r="AX48" s="419"/>
      <c r="AY48" s="419"/>
      <c r="AZ48" s="419"/>
    </row>
    <row r="50" spans="1:10" ht="25.5" customHeight="1" x14ac:dyDescent="0.2">
      <c r="A50" s="129"/>
      <c r="B50" s="728" t="s">
        <v>41</v>
      </c>
      <c r="C50" s="728" t="s">
        <v>42</v>
      </c>
      <c r="D50" s="729"/>
      <c r="E50" s="729"/>
      <c r="F50" s="730" t="s">
        <v>50</v>
      </c>
      <c r="G50" s="730"/>
      <c r="H50" s="730"/>
      <c r="I50" s="730" t="s">
        <v>17</v>
      </c>
      <c r="J50" s="419"/>
    </row>
    <row r="51" spans="1:10" ht="25.5" customHeight="1" x14ac:dyDescent="0.2">
      <c r="A51" s="371"/>
      <c r="B51" s="731" t="s">
        <v>51</v>
      </c>
      <c r="C51" s="864" t="s">
        <v>24</v>
      </c>
      <c r="D51" s="864"/>
      <c r="E51" s="864"/>
      <c r="F51" s="732" t="s">
        <v>18</v>
      </c>
      <c r="G51" s="733"/>
      <c r="H51" s="734"/>
      <c r="I51" s="744">
        <f>STAVBA!G7</f>
        <v>0</v>
      </c>
      <c r="J51" s="419"/>
    </row>
    <row r="52" spans="1:10" ht="25.5" customHeight="1" x14ac:dyDescent="0.2">
      <c r="A52" s="371"/>
      <c r="B52" s="735" t="s">
        <v>52</v>
      </c>
      <c r="C52" s="828" t="s">
        <v>53</v>
      </c>
      <c r="D52" s="828"/>
      <c r="E52" s="828"/>
      <c r="F52" s="736" t="s">
        <v>18</v>
      </c>
      <c r="G52" s="737"/>
      <c r="H52" s="738"/>
      <c r="I52" s="745">
        <f>STAVBA!G10</f>
        <v>0</v>
      </c>
      <c r="J52" s="419"/>
    </row>
    <row r="53" spans="1:10" ht="25.5" customHeight="1" x14ac:dyDescent="0.2">
      <c r="A53" s="371"/>
      <c r="B53" s="735" t="s">
        <v>6</v>
      </c>
      <c r="C53" s="828" t="s">
        <v>54</v>
      </c>
      <c r="D53" s="828"/>
      <c r="E53" s="828"/>
      <c r="F53" s="736" t="s">
        <v>18</v>
      </c>
      <c r="G53" s="737"/>
      <c r="H53" s="738"/>
      <c r="I53" s="745">
        <f>STAVBA!G26</f>
        <v>0</v>
      </c>
      <c r="J53" s="419"/>
    </row>
    <row r="54" spans="1:10" ht="25.5" customHeight="1" x14ac:dyDescent="0.2">
      <c r="A54" s="371"/>
      <c r="B54" s="735" t="s">
        <v>55</v>
      </c>
      <c r="C54" s="828" t="s">
        <v>56</v>
      </c>
      <c r="D54" s="828"/>
      <c r="E54" s="828"/>
      <c r="F54" s="736" t="s">
        <v>18</v>
      </c>
      <c r="G54" s="737"/>
      <c r="H54" s="738"/>
      <c r="I54" s="745">
        <f>STAVBA!G54</f>
        <v>0</v>
      </c>
      <c r="J54" s="419"/>
    </row>
    <row r="55" spans="1:10" ht="25.5" customHeight="1" x14ac:dyDescent="0.2">
      <c r="A55" s="371"/>
      <c r="B55" s="735" t="s">
        <v>57</v>
      </c>
      <c r="C55" s="828" t="s">
        <v>58</v>
      </c>
      <c r="D55" s="828"/>
      <c r="E55" s="828"/>
      <c r="F55" s="736" t="s">
        <v>18</v>
      </c>
      <c r="G55" s="737"/>
      <c r="H55" s="738"/>
      <c r="I55" s="745">
        <f>STAVBA!G69</f>
        <v>0</v>
      </c>
      <c r="J55" s="419"/>
    </row>
    <row r="56" spans="1:10" ht="25.5" customHeight="1" x14ac:dyDescent="0.2">
      <c r="A56" s="371"/>
      <c r="B56" s="735" t="s">
        <v>59</v>
      </c>
      <c r="C56" s="828" t="s">
        <v>60</v>
      </c>
      <c r="D56" s="828"/>
      <c r="E56" s="828"/>
      <c r="F56" s="736" t="s">
        <v>18</v>
      </c>
      <c r="G56" s="737"/>
      <c r="H56" s="738"/>
      <c r="I56" s="745">
        <f>STAVBA!G74</f>
        <v>0</v>
      </c>
      <c r="J56" s="419"/>
    </row>
    <row r="57" spans="1:10" ht="25.5" customHeight="1" x14ac:dyDescent="0.2">
      <c r="A57" s="371"/>
      <c r="B57" s="735" t="s">
        <v>61</v>
      </c>
      <c r="C57" s="828" t="s">
        <v>62</v>
      </c>
      <c r="D57" s="828"/>
      <c r="E57" s="828"/>
      <c r="F57" s="736" t="s">
        <v>18</v>
      </c>
      <c r="G57" s="737"/>
      <c r="H57" s="738"/>
      <c r="I57" s="745">
        <f>STAVBA!G83</f>
        <v>0</v>
      </c>
      <c r="J57" s="419"/>
    </row>
    <row r="58" spans="1:10" ht="25.5" customHeight="1" x14ac:dyDescent="0.2">
      <c r="A58" s="371"/>
      <c r="B58" s="735" t="s">
        <v>63</v>
      </c>
      <c r="C58" s="828" t="s">
        <v>64</v>
      </c>
      <c r="D58" s="828"/>
      <c r="E58" s="828"/>
      <c r="F58" s="736" t="s">
        <v>18</v>
      </c>
      <c r="G58" s="737"/>
      <c r="H58" s="738"/>
      <c r="I58" s="745">
        <f>STAVBA!G100</f>
        <v>0</v>
      </c>
      <c r="J58" s="419"/>
    </row>
    <row r="59" spans="1:10" ht="25.5" customHeight="1" x14ac:dyDescent="0.2">
      <c r="A59" s="371"/>
      <c r="B59" s="735" t="s">
        <v>65</v>
      </c>
      <c r="C59" s="828" t="s">
        <v>66</v>
      </c>
      <c r="D59" s="828"/>
      <c r="E59" s="828"/>
      <c r="F59" s="736" t="s">
        <v>18</v>
      </c>
      <c r="G59" s="737"/>
      <c r="H59" s="738"/>
      <c r="I59" s="745">
        <f>STAVBA!G102</f>
        <v>0</v>
      </c>
      <c r="J59" s="419"/>
    </row>
    <row r="60" spans="1:10" ht="25.5" customHeight="1" x14ac:dyDescent="0.2">
      <c r="A60" s="371"/>
      <c r="B60" s="735" t="s">
        <v>67</v>
      </c>
      <c r="C60" s="828" t="s">
        <v>68</v>
      </c>
      <c r="D60" s="828"/>
      <c r="E60" s="828"/>
      <c r="F60" s="736" t="s">
        <v>18</v>
      </c>
      <c r="G60" s="737"/>
      <c r="H60" s="738"/>
      <c r="I60" s="745">
        <f>STAVBA!G115</f>
        <v>0</v>
      </c>
      <c r="J60" s="419"/>
    </row>
    <row r="61" spans="1:10" ht="25.5" customHeight="1" x14ac:dyDescent="0.2">
      <c r="A61" s="371"/>
      <c r="B61" s="735" t="s">
        <v>69</v>
      </c>
      <c r="C61" s="828" t="s">
        <v>70</v>
      </c>
      <c r="D61" s="828"/>
      <c r="E61" s="828"/>
      <c r="F61" s="736" t="s">
        <v>18</v>
      </c>
      <c r="G61" s="737"/>
      <c r="H61" s="738"/>
      <c r="I61" s="745">
        <f>STAVBA!G128</f>
        <v>0</v>
      </c>
      <c r="J61" s="419"/>
    </row>
    <row r="62" spans="1:10" ht="25.5" customHeight="1" x14ac:dyDescent="0.2">
      <c r="A62" s="371"/>
      <c r="B62" s="735" t="s">
        <v>71</v>
      </c>
      <c r="C62" s="828" t="s">
        <v>72</v>
      </c>
      <c r="D62" s="828"/>
      <c r="E62" s="828"/>
      <c r="F62" s="736" t="s">
        <v>18</v>
      </c>
      <c r="G62" s="737"/>
      <c r="H62" s="738"/>
      <c r="I62" s="745">
        <f>STAVBA!G148</f>
        <v>0</v>
      </c>
      <c r="J62" s="419"/>
    </row>
    <row r="63" spans="1:10" ht="25.5" customHeight="1" x14ac:dyDescent="0.2">
      <c r="A63" s="371"/>
      <c r="B63" s="735" t="s">
        <v>73</v>
      </c>
      <c r="C63" s="828" t="s">
        <v>74</v>
      </c>
      <c r="D63" s="828"/>
      <c r="E63" s="828"/>
      <c r="F63" s="736" t="s">
        <v>18</v>
      </c>
      <c r="G63" s="737"/>
      <c r="H63" s="738"/>
      <c r="I63" s="745">
        <f>STAVBA!G175</f>
        <v>0</v>
      </c>
      <c r="J63" s="419"/>
    </row>
    <row r="64" spans="1:10" ht="25.5" customHeight="1" x14ac:dyDescent="0.2">
      <c r="A64" s="371"/>
      <c r="B64" s="735" t="s">
        <v>75</v>
      </c>
      <c r="C64" s="828" t="s">
        <v>76</v>
      </c>
      <c r="D64" s="828"/>
      <c r="E64" s="828"/>
      <c r="F64" s="736" t="s">
        <v>18</v>
      </c>
      <c r="G64" s="737"/>
      <c r="H64" s="738"/>
      <c r="I64" s="745">
        <f>STAVBA!G181</f>
        <v>0</v>
      </c>
      <c r="J64" s="419"/>
    </row>
    <row r="65" spans="1:10" ht="25.5" customHeight="1" x14ac:dyDescent="0.2">
      <c r="A65" s="371"/>
      <c r="B65" s="735" t="s">
        <v>77</v>
      </c>
      <c r="C65" s="828" t="s">
        <v>78</v>
      </c>
      <c r="D65" s="828"/>
      <c r="E65" s="828"/>
      <c r="F65" s="736" t="s">
        <v>18</v>
      </c>
      <c r="G65" s="737"/>
      <c r="H65" s="738"/>
      <c r="I65" s="745">
        <f>STAVBA!G183</f>
        <v>0</v>
      </c>
      <c r="J65" s="419"/>
    </row>
    <row r="66" spans="1:10" ht="25.5" customHeight="1" x14ac:dyDescent="0.2">
      <c r="A66" s="371"/>
      <c r="B66" s="735" t="s">
        <v>79</v>
      </c>
      <c r="C66" s="828" t="s">
        <v>80</v>
      </c>
      <c r="D66" s="828"/>
      <c r="E66" s="828"/>
      <c r="F66" s="736" t="s">
        <v>18</v>
      </c>
      <c r="G66" s="737"/>
      <c r="H66" s="738"/>
      <c r="I66" s="745">
        <f>STAVBA!G203</f>
        <v>0</v>
      </c>
      <c r="J66" s="419"/>
    </row>
    <row r="67" spans="1:10" ht="25.5" customHeight="1" x14ac:dyDescent="0.2">
      <c r="A67" s="371"/>
      <c r="B67" s="735" t="s">
        <v>81</v>
      </c>
      <c r="C67" s="828" t="s">
        <v>82</v>
      </c>
      <c r="D67" s="828"/>
      <c r="E67" s="828"/>
      <c r="F67" s="736" t="s">
        <v>19</v>
      </c>
      <c r="G67" s="737"/>
      <c r="H67" s="738"/>
      <c r="I67" s="745">
        <f>STAVBA!G205</f>
        <v>0</v>
      </c>
      <c r="J67" s="419"/>
    </row>
    <row r="68" spans="1:10" ht="25.5" customHeight="1" x14ac:dyDescent="0.2">
      <c r="A68" s="371"/>
      <c r="B68" s="735" t="s">
        <v>83</v>
      </c>
      <c r="C68" s="828" t="s">
        <v>84</v>
      </c>
      <c r="D68" s="828"/>
      <c r="E68" s="828"/>
      <c r="F68" s="736" t="s">
        <v>19</v>
      </c>
      <c r="G68" s="737"/>
      <c r="H68" s="738"/>
      <c r="I68" s="745">
        <f>STAVBA!G220</f>
        <v>0</v>
      </c>
      <c r="J68" s="419"/>
    </row>
    <row r="69" spans="1:10" ht="25.5" customHeight="1" x14ac:dyDescent="0.2">
      <c r="A69" s="371"/>
      <c r="B69" s="735" t="s">
        <v>85</v>
      </c>
      <c r="C69" s="828" t="s">
        <v>86</v>
      </c>
      <c r="D69" s="828"/>
      <c r="E69" s="828"/>
      <c r="F69" s="736" t="s">
        <v>19</v>
      </c>
      <c r="G69" s="737"/>
      <c r="H69" s="738"/>
      <c r="I69" s="745">
        <f>STAVBA!G245</f>
        <v>0</v>
      </c>
      <c r="J69" s="419"/>
    </row>
    <row r="70" spans="1:10" ht="25.5" customHeight="1" x14ac:dyDescent="0.2">
      <c r="A70" s="371"/>
      <c r="B70" s="735" t="s">
        <v>87</v>
      </c>
      <c r="C70" s="828" t="s">
        <v>88</v>
      </c>
      <c r="D70" s="828"/>
      <c r="E70" s="828"/>
      <c r="F70" s="736" t="s">
        <v>19</v>
      </c>
      <c r="G70" s="737"/>
      <c r="H70" s="738"/>
      <c r="I70" s="745">
        <f>STAVBA!G254</f>
        <v>0</v>
      </c>
      <c r="J70" s="419"/>
    </row>
    <row r="71" spans="1:10" ht="25.5" customHeight="1" x14ac:dyDescent="0.2">
      <c r="A71" s="371"/>
      <c r="B71" s="735" t="s">
        <v>89</v>
      </c>
      <c r="C71" s="828" t="s">
        <v>90</v>
      </c>
      <c r="D71" s="828"/>
      <c r="E71" s="828"/>
      <c r="F71" s="736" t="s">
        <v>19</v>
      </c>
      <c r="G71" s="737"/>
      <c r="H71" s="738"/>
      <c r="I71" s="745">
        <f>STAVBA!G269</f>
        <v>0</v>
      </c>
      <c r="J71" s="419"/>
    </row>
    <row r="72" spans="1:10" ht="25.5" customHeight="1" x14ac:dyDescent="0.2">
      <c r="A72" s="371"/>
      <c r="B72" s="735" t="s">
        <v>91</v>
      </c>
      <c r="C72" s="828" t="s">
        <v>92</v>
      </c>
      <c r="D72" s="828"/>
      <c r="E72" s="828"/>
      <c r="F72" s="736" t="s">
        <v>19</v>
      </c>
      <c r="G72" s="737"/>
      <c r="H72" s="738"/>
      <c r="I72" s="745">
        <f>STAVBA!G278</f>
        <v>0</v>
      </c>
      <c r="J72" s="419"/>
    </row>
    <row r="73" spans="1:10" ht="25.5" customHeight="1" x14ac:dyDescent="0.2">
      <c r="A73" s="371"/>
      <c r="B73" s="735" t="s">
        <v>93</v>
      </c>
      <c r="C73" s="828" t="s">
        <v>94</v>
      </c>
      <c r="D73" s="828"/>
      <c r="E73" s="828"/>
      <c r="F73" s="736" t="s">
        <v>19</v>
      </c>
      <c r="G73" s="737"/>
      <c r="H73" s="738"/>
      <c r="I73" s="745">
        <f>STAVBA!G284</f>
        <v>0</v>
      </c>
      <c r="J73" s="419"/>
    </row>
    <row r="74" spans="1:10" ht="25.5" customHeight="1" x14ac:dyDescent="0.2">
      <c r="A74" s="371"/>
      <c r="B74" s="735" t="s">
        <v>95</v>
      </c>
      <c r="C74" s="828" t="s">
        <v>96</v>
      </c>
      <c r="D74" s="828"/>
      <c r="E74" s="828"/>
      <c r="F74" s="736" t="s">
        <v>19</v>
      </c>
      <c r="G74" s="737"/>
      <c r="H74" s="738"/>
      <c r="I74" s="745">
        <f>STAVBA!G291</f>
        <v>0</v>
      </c>
      <c r="J74" s="419"/>
    </row>
    <row r="75" spans="1:10" ht="25.5" customHeight="1" x14ac:dyDescent="0.2">
      <c r="A75" s="371"/>
      <c r="B75" s="735" t="s">
        <v>97</v>
      </c>
      <c r="C75" s="828" t="s">
        <v>98</v>
      </c>
      <c r="D75" s="828"/>
      <c r="E75" s="828"/>
      <c r="F75" s="736" t="s">
        <v>19</v>
      </c>
      <c r="G75" s="737"/>
      <c r="H75" s="738"/>
      <c r="I75" s="745">
        <f>STAVBA!G300</f>
        <v>0</v>
      </c>
      <c r="J75" s="419"/>
    </row>
    <row r="76" spans="1:10" ht="25.5" customHeight="1" x14ac:dyDescent="0.2">
      <c r="A76" s="371"/>
      <c r="B76" s="735" t="s">
        <v>99</v>
      </c>
      <c r="C76" s="828" t="s">
        <v>100</v>
      </c>
      <c r="D76" s="828"/>
      <c r="E76" s="828"/>
      <c r="F76" s="736" t="s">
        <v>101</v>
      </c>
      <c r="G76" s="737"/>
      <c r="H76" s="738"/>
      <c r="I76" s="745">
        <f>STAVBA!G306</f>
        <v>0</v>
      </c>
      <c r="J76" s="419"/>
    </row>
    <row r="77" spans="1:10" s="363" customFormat="1" ht="25.5" customHeight="1" x14ac:dyDescent="0.2">
      <c r="A77" s="371"/>
      <c r="B77" s="735"/>
      <c r="C77" s="828" t="s">
        <v>102</v>
      </c>
      <c r="D77" s="828"/>
      <c r="E77" s="828"/>
      <c r="F77" s="736" t="s">
        <v>18</v>
      </c>
      <c r="G77" s="737"/>
      <c r="H77" s="738"/>
      <c r="I77" s="745">
        <f>STAVBA!G307</f>
        <v>0</v>
      </c>
      <c r="J77" s="419"/>
    </row>
    <row r="78" spans="1:10" ht="25.5" customHeight="1" x14ac:dyDescent="0.2">
      <c r="A78" s="371"/>
      <c r="B78" s="735" t="s">
        <v>103</v>
      </c>
      <c r="C78" s="865" t="s">
        <v>104</v>
      </c>
      <c r="D78" s="865"/>
      <c r="E78" s="865"/>
      <c r="F78" s="736" t="s">
        <v>19</v>
      </c>
      <c r="G78" s="737"/>
      <c r="H78" s="738"/>
      <c r="I78" s="745">
        <f>'ZDRAVOT. VNITŘNÍ KANALIZACE'!$G$8</f>
        <v>0</v>
      </c>
      <c r="J78" s="419"/>
    </row>
    <row r="79" spans="1:10" ht="25.5" customHeight="1" x14ac:dyDescent="0.2">
      <c r="A79" s="371"/>
      <c r="B79" s="735" t="s">
        <v>105</v>
      </c>
      <c r="C79" s="865" t="s">
        <v>106</v>
      </c>
      <c r="D79" s="865"/>
      <c r="E79" s="865"/>
      <c r="F79" s="736" t="s">
        <v>19</v>
      </c>
      <c r="G79" s="737"/>
      <c r="H79" s="738"/>
      <c r="I79" s="745">
        <f>'ZDRAVOT.VNITŘNÍ VODOINSTALACE'!$B$72</f>
        <v>0</v>
      </c>
      <c r="J79" s="419"/>
    </row>
    <row r="80" spans="1:10" ht="25.5" customHeight="1" x14ac:dyDescent="0.2">
      <c r="A80" s="371"/>
      <c r="B80" s="735" t="s">
        <v>107</v>
      </c>
      <c r="C80" s="865" t="s">
        <v>108</v>
      </c>
      <c r="D80" s="865"/>
      <c r="E80" s="865"/>
      <c r="F80" s="736" t="s">
        <v>109</v>
      </c>
      <c r="G80" s="737"/>
      <c r="H80" s="738"/>
      <c r="I80" s="745">
        <f>'SILNOPROUDÁ ELEKTROINSTALACE'!$J$86</f>
        <v>0</v>
      </c>
      <c r="J80" s="419"/>
    </row>
    <row r="81" spans="1:10" ht="25.5" customHeight="1" x14ac:dyDescent="0.2">
      <c r="A81" s="371"/>
      <c r="B81" s="735" t="s">
        <v>110</v>
      </c>
      <c r="C81" s="865" t="s">
        <v>111</v>
      </c>
      <c r="D81" s="865"/>
      <c r="E81" s="865"/>
      <c r="F81" s="736" t="s">
        <v>19</v>
      </c>
      <c r="G81" s="737"/>
      <c r="H81" s="738"/>
      <c r="I81" s="745">
        <f>VENK.DEŠŤ.!$J$29</f>
        <v>0</v>
      </c>
      <c r="J81" s="419"/>
    </row>
    <row r="82" spans="1:10" ht="25.5" customHeight="1" x14ac:dyDescent="0.2">
      <c r="A82" s="371"/>
      <c r="B82" s="735" t="s">
        <v>110</v>
      </c>
      <c r="C82" s="865" t="s">
        <v>112</v>
      </c>
      <c r="D82" s="865"/>
      <c r="E82" s="865"/>
      <c r="F82" s="736" t="s">
        <v>19</v>
      </c>
      <c r="G82" s="737"/>
      <c r="H82" s="738"/>
      <c r="I82" s="745">
        <f>'VENK.KANALIZACE SPLAŠKOVÁ'!$J$29</f>
        <v>0</v>
      </c>
      <c r="J82" s="419"/>
    </row>
    <row r="83" spans="1:10" ht="25.5" customHeight="1" x14ac:dyDescent="0.2">
      <c r="A83" s="371"/>
      <c r="B83" s="735" t="s">
        <v>110</v>
      </c>
      <c r="C83" s="865" t="s">
        <v>113</v>
      </c>
      <c r="D83" s="865"/>
      <c r="E83" s="865"/>
      <c r="F83" s="736" t="s">
        <v>19</v>
      </c>
      <c r="G83" s="737"/>
      <c r="H83" s="738"/>
      <c r="I83" s="745">
        <f>KOMUNIKACE!$J$29</f>
        <v>0</v>
      </c>
      <c r="J83" s="419"/>
    </row>
    <row r="84" spans="1:10" ht="25.5" customHeight="1" x14ac:dyDescent="0.2">
      <c r="A84" s="371"/>
      <c r="B84" s="735"/>
      <c r="C84" s="865" t="s">
        <v>114</v>
      </c>
      <c r="D84" s="865"/>
      <c r="E84" s="865"/>
      <c r="F84" s="736" t="s">
        <v>19</v>
      </c>
      <c r="G84" s="737"/>
      <c r="H84" s="738"/>
      <c r="I84" s="745">
        <f>PLYNOINSTALACE!$D$88</f>
        <v>0</v>
      </c>
      <c r="J84" s="419"/>
    </row>
    <row r="85" spans="1:10" ht="25.5" customHeight="1" x14ac:dyDescent="0.2">
      <c r="A85" s="371"/>
      <c r="B85" s="735"/>
      <c r="C85" s="865" t="s">
        <v>115</v>
      </c>
      <c r="D85" s="865"/>
      <c r="E85" s="865"/>
      <c r="F85" s="736" t="s">
        <v>19</v>
      </c>
      <c r="G85" s="737"/>
      <c r="H85" s="738"/>
      <c r="I85" s="745">
        <f>'VYTÁPĚNÍ + KOTELNA'!$D$289</f>
        <v>0</v>
      </c>
      <c r="J85" s="419"/>
    </row>
    <row r="86" spans="1:10" ht="25.5" customHeight="1" x14ac:dyDescent="0.2">
      <c r="A86" s="371"/>
      <c r="B86" s="735"/>
      <c r="C86" s="828" t="s">
        <v>116</v>
      </c>
      <c r="D86" s="828"/>
      <c r="E86" s="828"/>
      <c r="F86" s="736" t="s">
        <v>116</v>
      </c>
      <c r="G86" s="737"/>
      <c r="H86" s="738"/>
      <c r="I86" s="745">
        <f>VRN!$J$3</f>
        <v>0</v>
      </c>
      <c r="J86" s="419"/>
    </row>
    <row r="87" spans="1:10" ht="25.5" customHeight="1" x14ac:dyDescent="0.2">
      <c r="A87" s="130"/>
      <c r="B87" s="739" t="s">
        <v>44</v>
      </c>
      <c r="C87" s="740"/>
      <c r="D87" s="740"/>
      <c r="E87" s="740"/>
      <c r="F87" s="741"/>
      <c r="G87" s="742"/>
      <c r="H87" s="743"/>
      <c r="I87" s="746">
        <f>SUM(I51:I86)</f>
        <v>0</v>
      </c>
      <c r="J87" s="419"/>
    </row>
    <row r="88" spans="1:10" x14ac:dyDescent="0.2">
      <c r="A88" s="419"/>
      <c r="B88" s="419"/>
      <c r="C88" s="419"/>
      <c r="D88" s="419"/>
      <c r="E88" s="419"/>
      <c r="F88" s="94"/>
      <c r="G88" s="93"/>
      <c r="H88" s="94"/>
      <c r="I88" s="93"/>
      <c r="J88" s="95"/>
    </row>
    <row r="89" spans="1:10" x14ac:dyDescent="0.2">
      <c r="A89" s="419"/>
      <c r="B89" s="419"/>
      <c r="C89" s="419"/>
      <c r="D89" s="419"/>
      <c r="E89" s="419"/>
      <c r="F89" s="94"/>
      <c r="G89" s="93"/>
      <c r="H89" s="94"/>
      <c r="I89" s="93"/>
      <c r="J89" s="95"/>
    </row>
    <row r="90" spans="1:10" x14ac:dyDescent="0.2">
      <c r="A90" s="419"/>
      <c r="B90" s="419"/>
      <c r="C90" s="419"/>
      <c r="D90" s="419"/>
      <c r="E90" s="419"/>
      <c r="F90" s="94"/>
      <c r="G90" s="93"/>
      <c r="H90" s="94"/>
      <c r="I90" s="93"/>
      <c r="J90" s="95"/>
    </row>
  </sheetData>
  <sheetProtection algorithmName="SHA-512" hashValue="N0Rcj5tNlu5nLt/xE/4XGvysfHQoaVC/yHkaNZVT3iuMXL7rp//08Uj7EwDHS9gYswatwCT+I6Uytg8bCfd1Xw==" saltValue="9pSln8UOij6msd+ojP+vfA==" spinCount="100000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" right="0" top="0" bottom="0" header="0" footer="0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4">
    <mergeCell ref="C86:E86"/>
    <mergeCell ref="C70:E70"/>
    <mergeCell ref="C71:E71"/>
    <mergeCell ref="C72:E72"/>
    <mergeCell ref="C73:E73"/>
    <mergeCell ref="C74:E74"/>
    <mergeCell ref="C75:E75"/>
    <mergeCell ref="C76:E76"/>
    <mergeCell ref="C78:E78"/>
    <mergeCell ref="C79:E79"/>
    <mergeCell ref="C80:E80"/>
    <mergeCell ref="C81:E81"/>
    <mergeCell ref="C82:E82"/>
    <mergeCell ref="C83:E83"/>
    <mergeCell ref="C84:E84"/>
    <mergeCell ref="C85:E85"/>
    <mergeCell ref="C55:E55"/>
    <mergeCell ref="C56:E56"/>
    <mergeCell ref="C69:E69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B45:J45"/>
    <mergeCell ref="C51:E51"/>
    <mergeCell ref="C52:E52"/>
    <mergeCell ref="C53:E53"/>
    <mergeCell ref="C54:E54"/>
    <mergeCell ref="E15:F15"/>
    <mergeCell ref="D11:G11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7:F17"/>
    <mergeCell ref="G16:H16"/>
    <mergeCell ref="G17:H17"/>
    <mergeCell ref="G18:H18"/>
    <mergeCell ref="I17:J17"/>
    <mergeCell ref="I18:J18"/>
    <mergeCell ref="C77:E77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C57:E57"/>
    <mergeCell ref="C39:E39"/>
    <mergeCell ref="C40:E40"/>
    <mergeCell ref="C41:E41"/>
    <mergeCell ref="B42:E4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9" man="1"/>
    <brk id="45" max="16383" man="1"/>
  </rowBreak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"/>
  <sheetViews>
    <sheetView topLeftCell="A88" workbookViewId="0">
      <selection activeCell="I102" sqref="I102"/>
    </sheetView>
  </sheetViews>
  <sheetFormatPr defaultRowHeight="12.75" x14ac:dyDescent="0.2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style="235" customWidth="1"/>
    <col min="10" max="10" width="20.140625" customWidth="1"/>
    <col min="11" max="11" width="13.28515625" customWidth="1"/>
  </cols>
  <sheetData>
    <row r="1" spans="1:11" ht="15" x14ac:dyDescent="0.2">
      <c r="A1" s="231"/>
      <c r="B1" s="232"/>
      <c r="C1" s="232"/>
      <c r="D1" s="233" t="s">
        <v>1012</v>
      </c>
      <c r="E1" s="232"/>
      <c r="F1" s="825" t="s">
        <v>1013</v>
      </c>
      <c r="G1" s="923" t="s">
        <v>1014</v>
      </c>
      <c r="H1" s="923"/>
      <c r="I1" s="234"/>
      <c r="J1" s="825" t="s">
        <v>1015</v>
      </c>
      <c r="K1" s="233" t="s">
        <v>1016</v>
      </c>
    </row>
    <row r="3" spans="1:11" x14ac:dyDescent="0.2">
      <c r="A3" s="419"/>
      <c r="B3" s="236"/>
      <c r="C3" s="237"/>
      <c r="D3" s="237"/>
      <c r="E3" s="237"/>
      <c r="F3" s="237"/>
      <c r="G3" s="237"/>
      <c r="H3" s="237"/>
      <c r="I3" s="238"/>
      <c r="J3" s="237"/>
      <c r="K3" s="239"/>
    </row>
    <row r="4" spans="1:11" ht="21" x14ac:dyDescent="0.2">
      <c r="A4" s="419"/>
      <c r="B4" s="240"/>
      <c r="C4" s="365"/>
      <c r="D4" s="241" t="s">
        <v>1017</v>
      </c>
      <c r="E4" s="365"/>
      <c r="F4" s="365"/>
      <c r="G4" s="365"/>
      <c r="H4" s="365"/>
      <c r="I4" s="242"/>
      <c r="J4" s="365"/>
      <c r="K4" s="243"/>
    </row>
    <row r="5" spans="1:11" x14ac:dyDescent="0.2">
      <c r="A5" s="419"/>
      <c r="B5" s="240"/>
      <c r="C5" s="365"/>
      <c r="D5" s="365"/>
      <c r="E5" s="365"/>
      <c r="F5" s="365"/>
      <c r="G5" s="365"/>
      <c r="H5" s="365"/>
      <c r="I5" s="242"/>
      <c r="J5" s="365"/>
      <c r="K5" s="243"/>
    </row>
    <row r="6" spans="1:11" ht="15" x14ac:dyDescent="0.2">
      <c r="A6" s="419"/>
      <c r="B6" s="240"/>
      <c r="C6" s="365"/>
      <c r="D6" s="826" t="s">
        <v>2</v>
      </c>
      <c r="E6" s="365"/>
      <c r="F6" s="365"/>
      <c r="G6" s="365"/>
      <c r="H6" s="365"/>
      <c r="I6" s="242"/>
      <c r="J6" s="365"/>
      <c r="K6" s="243"/>
    </row>
    <row r="7" spans="1:11" ht="15" x14ac:dyDescent="0.2">
      <c r="A7" s="419"/>
      <c r="B7" s="240"/>
      <c r="C7" s="365"/>
      <c r="D7" s="365"/>
      <c r="E7" s="924" t="s">
        <v>1295</v>
      </c>
      <c r="F7" s="925"/>
      <c r="G7" s="925"/>
      <c r="H7" s="925"/>
      <c r="I7" s="242"/>
      <c r="J7" s="365"/>
      <c r="K7" s="243"/>
    </row>
    <row r="8" spans="1:11" ht="15" x14ac:dyDescent="0.2">
      <c r="A8" s="419"/>
      <c r="B8" s="240"/>
      <c r="C8" s="365"/>
      <c r="D8" s="826" t="s">
        <v>5</v>
      </c>
      <c r="E8" s="365"/>
      <c r="F8" s="365"/>
      <c r="G8" s="365"/>
      <c r="H8" s="365"/>
      <c r="I8" s="242"/>
      <c r="J8" s="365"/>
      <c r="K8" s="243"/>
    </row>
    <row r="9" spans="1:11" x14ac:dyDescent="0.2">
      <c r="A9" s="824"/>
      <c r="B9" s="244"/>
      <c r="C9" s="827"/>
      <c r="D9" s="827"/>
      <c r="E9" s="924" t="s">
        <v>2021</v>
      </c>
      <c r="F9" s="926"/>
      <c r="G9" s="926"/>
      <c r="H9" s="926"/>
      <c r="I9" s="245"/>
      <c r="J9" s="827"/>
      <c r="K9" s="246"/>
    </row>
    <row r="10" spans="1:11" ht="15" x14ac:dyDescent="0.2">
      <c r="A10" s="824"/>
      <c r="B10" s="244"/>
      <c r="C10" s="827"/>
      <c r="D10" s="826" t="s">
        <v>1020</v>
      </c>
      <c r="E10" s="827"/>
      <c r="F10" s="827"/>
      <c r="G10" s="827"/>
      <c r="H10" s="827"/>
      <c r="I10" s="245"/>
      <c r="J10" s="827"/>
      <c r="K10" s="246"/>
    </row>
    <row r="11" spans="1:11" x14ac:dyDescent="0.2">
      <c r="A11" s="824"/>
      <c r="B11" s="244"/>
      <c r="C11" s="827"/>
      <c r="D11" s="827"/>
      <c r="E11" s="927" t="s">
        <v>2021</v>
      </c>
      <c r="F11" s="926"/>
      <c r="G11" s="926"/>
      <c r="H11" s="926"/>
      <c r="I11" s="245"/>
      <c r="J11" s="827"/>
      <c r="K11" s="246"/>
    </row>
    <row r="12" spans="1:11" x14ac:dyDescent="0.2">
      <c r="A12" s="824"/>
      <c r="B12" s="244"/>
      <c r="C12" s="827"/>
      <c r="D12" s="827"/>
      <c r="E12" s="827"/>
      <c r="F12" s="827"/>
      <c r="G12" s="827"/>
      <c r="H12" s="827"/>
      <c r="I12" s="245"/>
      <c r="J12" s="827"/>
      <c r="K12" s="246"/>
    </row>
    <row r="13" spans="1:11" ht="15" x14ac:dyDescent="0.2">
      <c r="A13" s="824"/>
      <c r="B13" s="244"/>
      <c r="C13" s="827"/>
      <c r="D13" s="826" t="s">
        <v>1022</v>
      </c>
      <c r="E13" s="827"/>
      <c r="F13" s="247" t="s">
        <v>749</v>
      </c>
      <c r="G13" s="827"/>
      <c r="H13" s="827"/>
      <c r="I13" s="248" t="s">
        <v>1024</v>
      </c>
      <c r="J13" s="247" t="s">
        <v>749</v>
      </c>
      <c r="K13" s="246"/>
    </row>
    <row r="14" spans="1:11" ht="15" x14ac:dyDescent="0.2">
      <c r="A14" s="824"/>
      <c r="B14" s="244"/>
      <c r="C14" s="827"/>
      <c r="D14" s="826" t="s">
        <v>1025</v>
      </c>
      <c r="E14" s="827"/>
      <c r="F14" s="247" t="s">
        <v>2022</v>
      </c>
      <c r="G14" s="827"/>
      <c r="H14" s="827"/>
      <c r="I14" s="248" t="s">
        <v>1027</v>
      </c>
      <c r="J14" s="249" t="s">
        <v>1301</v>
      </c>
      <c r="K14" s="246"/>
    </row>
    <row r="15" spans="1:11" x14ac:dyDescent="0.2">
      <c r="A15" s="824"/>
      <c r="B15" s="244"/>
      <c r="C15" s="827"/>
      <c r="D15" s="827"/>
      <c r="E15" s="827"/>
      <c r="F15" s="827"/>
      <c r="G15" s="827"/>
      <c r="H15" s="827"/>
      <c r="I15" s="245"/>
      <c r="J15" s="827"/>
      <c r="K15" s="246"/>
    </row>
    <row r="16" spans="1:11" ht="15" x14ac:dyDescent="0.2">
      <c r="A16" s="824"/>
      <c r="B16" s="244"/>
      <c r="C16" s="827"/>
      <c r="D16" s="826" t="s">
        <v>1029</v>
      </c>
      <c r="E16" s="827"/>
      <c r="F16" s="827"/>
      <c r="G16" s="827"/>
      <c r="H16" s="827"/>
      <c r="I16" s="248" t="s">
        <v>1030</v>
      </c>
      <c r="J16" s="247" t="s">
        <v>749</v>
      </c>
      <c r="K16" s="246"/>
    </row>
    <row r="17" spans="1:11" ht="15" x14ac:dyDescent="0.2">
      <c r="A17" s="824"/>
      <c r="B17" s="244"/>
      <c r="C17" s="827"/>
      <c r="D17" s="827"/>
      <c r="E17" s="247" t="s">
        <v>1032</v>
      </c>
      <c r="F17" s="827"/>
      <c r="G17" s="827"/>
      <c r="H17" s="827"/>
      <c r="I17" s="248" t="s">
        <v>12</v>
      </c>
      <c r="J17" s="247" t="s">
        <v>749</v>
      </c>
      <c r="K17" s="246"/>
    </row>
    <row r="18" spans="1:11" x14ac:dyDescent="0.2">
      <c r="A18" s="824"/>
      <c r="B18" s="244"/>
      <c r="C18" s="827"/>
      <c r="D18" s="827"/>
      <c r="E18" s="827"/>
      <c r="F18" s="827"/>
      <c r="G18" s="827"/>
      <c r="H18" s="827"/>
      <c r="I18" s="245"/>
      <c r="J18" s="827"/>
      <c r="K18" s="246"/>
    </row>
    <row r="19" spans="1:11" ht="15" x14ac:dyDescent="0.2">
      <c r="A19" s="824"/>
      <c r="B19" s="244"/>
      <c r="C19" s="827"/>
      <c r="D19" s="826" t="s">
        <v>1031</v>
      </c>
      <c r="E19" s="827"/>
      <c r="F19" s="827"/>
      <c r="G19" s="827"/>
      <c r="H19" s="827"/>
      <c r="I19" s="248" t="s">
        <v>1030</v>
      </c>
      <c r="J19" s="247" t="s">
        <v>749</v>
      </c>
      <c r="K19" s="246"/>
    </row>
    <row r="20" spans="1:11" ht="15" x14ac:dyDescent="0.2">
      <c r="A20" s="824"/>
      <c r="B20" s="244"/>
      <c r="C20" s="827"/>
      <c r="D20" s="827"/>
      <c r="E20" s="247" t="s">
        <v>749</v>
      </c>
      <c r="F20" s="827"/>
      <c r="G20" s="827"/>
      <c r="H20" s="827"/>
      <c r="I20" s="248" t="s">
        <v>12</v>
      </c>
      <c r="J20" s="247" t="s">
        <v>749</v>
      </c>
      <c r="K20" s="246"/>
    </row>
    <row r="21" spans="1:11" x14ac:dyDescent="0.2">
      <c r="A21" s="824"/>
      <c r="B21" s="244"/>
      <c r="C21" s="827"/>
      <c r="D21" s="827"/>
      <c r="E21" s="827"/>
      <c r="F21" s="827"/>
      <c r="G21" s="827"/>
      <c r="H21" s="827"/>
      <c r="I21" s="245"/>
      <c r="J21" s="827"/>
      <c r="K21" s="246"/>
    </row>
    <row r="22" spans="1:11" ht="15" x14ac:dyDescent="0.2">
      <c r="A22" s="824"/>
      <c r="B22" s="244"/>
      <c r="C22" s="827"/>
      <c r="D22" s="826" t="s">
        <v>13</v>
      </c>
      <c r="E22" s="827"/>
      <c r="F22" s="827"/>
      <c r="G22" s="827"/>
      <c r="H22" s="827"/>
      <c r="I22" s="248" t="s">
        <v>1030</v>
      </c>
      <c r="J22" s="247" t="s">
        <v>749</v>
      </c>
      <c r="K22" s="246"/>
    </row>
    <row r="23" spans="1:11" ht="15" x14ac:dyDescent="0.2">
      <c r="A23" s="824"/>
      <c r="B23" s="244"/>
      <c r="C23" s="827"/>
      <c r="D23" s="827"/>
      <c r="E23" s="247" t="s">
        <v>1032</v>
      </c>
      <c r="F23" s="827"/>
      <c r="G23" s="827"/>
      <c r="H23" s="827"/>
      <c r="I23" s="248" t="s">
        <v>12</v>
      </c>
      <c r="J23" s="247" t="s">
        <v>749</v>
      </c>
      <c r="K23" s="246"/>
    </row>
    <row r="24" spans="1:11" x14ac:dyDescent="0.2">
      <c r="A24" s="824"/>
      <c r="B24" s="244"/>
      <c r="C24" s="827"/>
      <c r="D24" s="827"/>
      <c r="E24" s="827"/>
      <c r="F24" s="827"/>
      <c r="G24" s="827"/>
      <c r="H24" s="827"/>
      <c r="I24" s="245"/>
      <c r="J24" s="827"/>
      <c r="K24" s="246"/>
    </row>
    <row r="25" spans="1:11" ht="15" x14ac:dyDescent="0.2">
      <c r="A25" s="824"/>
      <c r="B25" s="244"/>
      <c r="C25" s="827"/>
      <c r="D25" s="826" t="s">
        <v>1033</v>
      </c>
      <c r="E25" s="827"/>
      <c r="F25" s="827"/>
      <c r="G25" s="827"/>
      <c r="H25" s="827"/>
      <c r="I25" s="245"/>
      <c r="J25" s="827"/>
      <c r="K25" s="246"/>
    </row>
    <row r="26" spans="1:11" ht="15" x14ac:dyDescent="0.2">
      <c r="A26" s="219"/>
      <c r="B26" s="250"/>
      <c r="C26" s="251"/>
      <c r="D26" s="251"/>
      <c r="E26" s="909" t="s">
        <v>749</v>
      </c>
      <c r="F26" s="909"/>
      <c r="G26" s="909"/>
      <c r="H26" s="909"/>
      <c r="I26" s="252"/>
      <c r="J26" s="251"/>
      <c r="K26" s="253"/>
    </row>
    <row r="27" spans="1:11" x14ac:dyDescent="0.2">
      <c r="A27" s="824"/>
      <c r="B27" s="244"/>
      <c r="C27" s="827"/>
      <c r="D27" s="827"/>
      <c r="E27" s="827"/>
      <c r="F27" s="827"/>
      <c r="G27" s="827"/>
      <c r="H27" s="827"/>
      <c r="I27" s="245"/>
      <c r="J27" s="827"/>
      <c r="K27" s="246"/>
    </row>
    <row r="28" spans="1:11" x14ac:dyDescent="0.2">
      <c r="A28" s="824"/>
      <c r="B28" s="244"/>
      <c r="C28" s="827"/>
      <c r="D28" s="254"/>
      <c r="E28" s="254"/>
      <c r="F28" s="254"/>
      <c r="G28" s="254"/>
      <c r="H28" s="254"/>
      <c r="I28" s="255"/>
      <c r="J28" s="254"/>
      <c r="K28" s="256"/>
    </row>
    <row r="29" spans="1:11" ht="18" x14ac:dyDescent="0.2">
      <c r="A29" s="824"/>
      <c r="B29" s="244"/>
      <c r="C29" s="827"/>
      <c r="D29" s="257" t="s">
        <v>1034</v>
      </c>
      <c r="E29" s="827"/>
      <c r="F29" s="827"/>
      <c r="G29" s="827"/>
      <c r="H29" s="827"/>
      <c r="I29" s="245"/>
      <c r="J29" s="258">
        <f>ROUND(J91,2)</f>
        <v>0</v>
      </c>
      <c r="K29" s="246"/>
    </row>
    <row r="30" spans="1:11" x14ac:dyDescent="0.2">
      <c r="A30" s="824"/>
      <c r="B30" s="244"/>
      <c r="C30" s="827"/>
      <c r="D30" s="254"/>
      <c r="E30" s="254"/>
      <c r="F30" s="254"/>
      <c r="G30" s="254"/>
      <c r="H30" s="254"/>
      <c r="I30" s="255"/>
      <c r="J30" s="254"/>
      <c r="K30" s="256"/>
    </row>
    <row r="31" spans="1:11" ht="13.5" x14ac:dyDescent="0.2">
      <c r="A31" s="824"/>
      <c r="B31" s="244"/>
      <c r="C31" s="827"/>
      <c r="D31" s="827"/>
      <c r="E31" s="827"/>
      <c r="F31" s="259" t="s">
        <v>1035</v>
      </c>
      <c r="G31" s="827"/>
      <c r="H31" s="827"/>
      <c r="I31" s="260" t="s">
        <v>1036</v>
      </c>
      <c r="J31" s="259" t="s">
        <v>1037</v>
      </c>
      <c r="K31" s="246"/>
    </row>
    <row r="32" spans="1:11" ht="13.5" x14ac:dyDescent="0.2">
      <c r="A32" s="824"/>
      <c r="B32" s="244"/>
      <c r="C32" s="827"/>
      <c r="D32" s="261" t="s">
        <v>135</v>
      </c>
      <c r="E32" s="261" t="s">
        <v>1038</v>
      </c>
      <c r="F32" s="262">
        <f>ROUND(SUM(BE91:BE337), 2)</f>
        <v>0</v>
      </c>
      <c r="G32" s="827"/>
      <c r="H32" s="827"/>
      <c r="I32" s="263">
        <v>0.21</v>
      </c>
      <c r="J32" s="262">
        <f>ROUND(ROUND((SUM(BE91:BE337)), 2)*I32, 2)</f>
        <v>0</v>
      </c>
      <c r="K32" s="246"/>
    </row>
    <row r="33" spans="1:11" ht="13.5" x14ac:dyDescent="0.2">
      <c r="A33" s="824"/>
      <c r="B33" s="244"/>
      <c r="C33" s="827"/>
      <c r="D33" s="827"/>
      <c r="E33" s="261" t="s">
        <v>1039</v>
      </c>
      <c r="F33" s="262">
        <f>ROUND(SUM(BF91:BF337), 2)</f>
        <v>0</v>
      </c>
      <c r="G33" s="827"/>
      <c r="H33" s="827"/>
      <c r="I33" s="263">
        <v>0.15</v>
      </c>
      <c r="J33" s="262">
        <f>ROUND(ROUND((SUM(BF91:BF337)), 2)*I33, 2)</f>
        <v>0</v>
      </c>
      <c r="K33" s="246"/>
    </row>
    <row r="34" spans="1:11" ht="13.5" x14ac:dyDescent="0.2">
      <c r="A34" s="824"/>
      <c r="B34" s="244"/>
      <c r="C34" s="827"/>
      <c r="D34" s="827"/>
      <c r="E34" s="261" t="s">
        <v>1040</v>
      </c>
      <c r="F34" s="262">
        <f>ROUND(SUM(BG91:BG337), 2)</f>
        <v>0</v>
      </c>
      <c r="G34" s="827"/>
      <c r="H34" s="827"/>
      <c r="I34" s="263">
        <v>0.21</v>
      </c>
      <c r="J34" s="262">
        <v>0</v>
      </c>
      <c r="K34" s="246"/>
    </row>
    <row r="35" spans="1:11" ht="13.5" x14ac:dyDescent="0.2">
      <c r="A35" s="824"/>
      <c r="B35" s="244"/>
      <c r="C35" s="827"/>
      <c r="D35" s="827"/>
      <c r="E35" s="261" t="s">
        <v>1041</v>
      </c>
      <c r="F35" s="262">
        <f>ROUND(SUM(BH91:BH337), 2)</f>
        <v>0</v>
      </c>
      <c r="G35" s="827"/>
      <c r="H35" s="827"/>
      <c r="I35" s="263">
        <v>0.15</v>
      </c>
      <c r="J35" s="262">
        <v>0</v>
      </c>
      <c r="K35" s="246"/>
    </row>
    <row r="36" spans="1:11" ht="13.5" x14ac:dyDescent="0.2">
      <c r="A36" s="824"/>
      <c r="B36" s="244"/>
      <c r="C36" s="827"/>
      <c r="D36" s="827"/>
      <c r="E36" s="261" t="s">
        <v>1042</v>
      </c>
      <c r="F36" s="262">
        <f>ROUND(SUM(BI91:BI337), 2)</f>
        <v>0</v>
      </c>
      <c r="G36" s="827"/>
      <c r="H36" s="827"/>
      <c r="I36" s="263">
        <v>0</v>
      </c>
      <c r="J36" s="262">
        <v>0</v>
      </c>
      <c r="K36" s="246"/>
    </row>
    <row r="37" spans="1:11" x14ac:dyDescent="0.2">
      <c r="A37" s="824"/>
      <c r="B37" s="244"/>
      <c r="C37" s="827"/>
      <c r="D37" s="827"/>
      <c r="E37" s="827"/>
      <c r="F37" s="827"/>
      <c r="G37" s="827"/>
      <c r="H37" s="827"/>
      <c r="I37" s="245"/>
      <c r="J37" s="827"/>
      <c r="K37" s="246"/>
    </row>
    <row r="38" spans="1:11" ht="18" x14ac:dyDescent="0.2">
      <c r="A38" s="824"/>
      <c r="B38" s="244"/>
      <c r="C38" s="264"/>
      <c r="D38" s="265" t="s">
        <v>1043</v>
      </c>
      <c r="E38" s="266"/>
      <c r="F38" s="266"/>
      <c r="G38" s="267" t="s">
        <v>35</v>
      </c>
      <c r="H38" s="268" t="s">
        <v>34</v>
      </c>
      <c r="I38" s="269"/>
      <c r="J38" s="270">
        <f>SUM(J29:J36)</f>
        <v>0</v>
      </c>
      <c r="K38" s="271"/>
    </row>
    <row r="39" spans="1:11" x14ac:dyDescent="0.2">
      <c r="A39" s="824"/>
      <c r="B39" s="272"/>
      <c r="C39" s="273"/>
      <c r="D39" s="273"/>
      <c r="E39" s="273"/>
      <c r="F39" s="273"/>
      <c r="G39" s="273"/>
      <c r="H39" s="273"/>
      <c r="I39" s="274"/>
      <c r="J39" s="273"/>
      <c r="K39" s="275"/>
    </row>
    <row r="43" spans="1:11" x14ac:dyDescent="0.2">
      <c r="A43" s="824"/>
      <c r="B43" s="220"/>
      <c r="C43" s="221"/>
      <c r="D43" s="221"/>
      <c r="E43" s="221"/>
      <c r="F43" s="221"/>
      <c r="G43" s="221"/>
      <c r="H43" s="221"/>
      <c r="I43" s="276"/>
      <c r="J43" s="221"/>
      <c r="K43" s="222"/>
    </row>
    <row r="44" spans="1:11" ht="21" x14ac:dyDescent="0.2">
      <c r="A44" s="824"/>
      <c r="B44" s="244"/>
      <c r="C44" s="241" t="s">
        <v>1044</v>
      </c>
      <c r="D44" s="827"/>
      <c r="E44" s="827"/>
      <c r="F44" s="827"/>
      <c r="G44" s="827"/>
      <c r="H44" s="827"/>
      <c r="I44" s="245"/>
      <c r="J44" s="827"/>
      <c r="K44" s="246"/>
    </row>
    <row r="45" spans="1:11" x14ac:dyDescent="0.2">
      <c r="A45" s="824"/>
      <c r="B45" s="244"/>
      <c r="C45" s="827"/>
      <c r="D45" s="827"/>
      <c r="E45" s="827"/>
      <c r="F45" s="827"/>
      <c r="G45" s="827"/>
      <c r="H45" s="827"/>
      <c r="I45" s="245"/>
      <c r="J45" s="827"/>
      <c r="K45" s="246"/>
    </row>
    <row r="46" spans="1:11" ht="15" x14ac:dyDescent="0.2">
      <c r="A46" s="824"/>
      <c r="B46" s="244"/>
      <c r="C46" s="826" t="s">
        <v>2</v>
      </c>
      <c r="D46" s="827"/>
      <c r="E46" s="827"/>
      <c r="F46" s="827"/>
      <c r="G46" s="827"/>
      <c r="H46" s="827"/>
      <c r="I46" s="245"/>
      <c r="J46" s="827"/>
      <c r="K46" s="246"/>
    </row>
    <row r="47" spans="1:11" ht="15" x14ac:dyDescent="0.2">
      <c r="A47" s="824"/>
      <c r="B47" s="244"/>
      <c r="C47" s="827"/>
      <c r="D47" s="827"/>
      <c r="E47" s="924" t="str">
        <f>E7</f>
        <v>Přístavba objektu sýrárny, Sýrárna II</v>
      </c>
      <c r="F47" s="925"/>
      <c r="G47" s="925"/>
      <c r="H47" s="925"/>
      <c r="I47" s="245"/>
      <c r="J47" s="827"/>
      <c r="K47" s="246"/>
    </row>
    <row r="48" spans="1:11" ht="15" x14ac:dyDescent="0.2">
      <c r="A48" s="419"/>
      <c r="B48" s="240"/>
      <c r="C48" s="826" t="s">
        <v>5</v>
      </c>
      <c r="D48" s="365"/>
      <c r="E48" s="365"/>
      <c r="F48" s="365"/>
      <c r="G48" s="365"/>
      <c r="H48" s="365"/>
      <c r="I48" s="242"/>
      <c r="J48" s="365"/>
      <c r="K48" s="243"/>
    </row>
    <row r="49" spans="1:11" x14ac:dyDescent="0.2">
      <c r="A49" s="824"/>
      <c r="B49" s="244"/>
      <c r="C49" s="827"/>
      <c r="D49" s="827"/>
      <c r="E49" s="924" t="s">
        <v>2021</v>
      </c>
      <c r="F49" s="926"/>
      <c r="G49" s="926"/>
      <c r="H49" s="926"/>
      <c r="I49" s="245"/>
      <c r="J49" s="827"/>
      <c r="K49" s="246"/>
    </row>
    <row r="50" spans="1:11" ht="15" x14ac:dyDescent="0.2">
      <c r="A50" s="824"/>
      <c r="B50" s="244"/>
      <c r="C50" s="826" t="s">
        <v>1020</v>
      </c>
      <c r="D50" s="827"/>
      <c r="E50" s="827"/>
      <c r="F50" s="827"/>
      <c r="G50" s="827"/>
      <c r="H50" s="827"/>
      <c r="I50" s="245"/>
      <c r="J50" s="827"/>
      <c r="K50" s="246"/>
    </row>
    <row r="51" spans="1:11" x14ac:dyDescent="0.2">
      <c r="A51" s="824"/>
      <c r="B51" s="244"/>
      <c r="C51" s="827"/>
      <c r="D51" s="827"/>
      <c r="E51" s="927" t="str">
        <f>E11</f>
        <v>IO 03 - IO 03 Komunikace a zpevněné plochy</v>
      </c>
      <c r="F51" s="926"/>
      <c r="G51" s="926"/>
      <c r="H51" s="926"/>
      <c r="I51" s="245"/>
      <c r="J51" s="827"/>
      <c r="K51" s="246"/>
    </row>
    <row r="52" spans="1:11" x14ac:dyDescent="0.2">
      <c r="A52" s="824"/>
      <c r="B52" s="244"/>
      <c r="C52" s="827"/>
      <c r="D52" s="827"/>
      <c r="E52" s="827"/>
      <c r="F52" s="827"/>
      <c r="G52" s="827"/>
      <c r="H52" s="827"/>
      <c r="I52" s="245"/>
      <c r="J52" s="827"/>
      <c r="K52" s="246"/>
    </row>
    <row r="53" spans="1:11" ht="15" x14ac:dyDescent="0.2">
      <c r="A53" s="824"/>
      <c r="B53" s="244"/>
      <c r="C53" s="826" t="s">
        <v>1025</v>
      </c>
      <c r="D53" s="827"/>
      <c r="E53" s="827"/>
      <c r="F53" s="247" t="str">
        <f>F14</f>
        <v xml:space="preserve"> Olešnice na Moravě</v>
      </c>
      <c r="G53" s="827"/>
      <c r="H53" s="827"/>
      <c r="I53" s="248" t="s">
        <v>1027</v>
      </c>
      <c r="J53" s="249" t="str">
        <f>IF(J14="","",J14)</f>
        <v>17. 2. 2018</v>
      </c>
      <c r="K53" s="246"/>
    </row>
    <row r="54" spans="1:11" x14ac:dyDescent="0.2">
      <c r="A54" s="824"/>
      <c r="B54" s="244"/>
      <c r="C54" s="827"/>
      <c r="D54" s="827"/>
      <c r="E54" s="827"/>
      <c r="F54" s="827"/>
      <c r="G54" s="827"/>
      <c r="H54" s="827"/>
      <c r="I54" s="245"/>
      <c r="J54" s="827"/>
      <c r="K54" s="246"/>
    </row>
    <row r="55" spans="1:11" ht="15" x14ac:dyDescent="0.2">
      <c r="A55" s="824"/>
      <c r="B55" s="244"/>
      <c r="C55" s="826" t="s">
        <v>1029</v>
      </c>
      <c r="D55" s="827"/>
      <c r="E55" s="827"/>
      <c r="F55" s="247" t="str">
        <f>E17</f>
        <v xml:space="preserve"> </v>
      </c>
      <c r="G55" s="827"/>
      <c r="H55" s="827"/>
      <c r="I55" s="248" t="s">
        <v>13</v>
      </c>
      <c r="J55" s="909" t="str">
        <f>E23</f>
        <v xml:space="preserve"> </v>
      </c>
      <c r="K55" s="246"/>
    </row>
    <row r="56" spans="1:11" ht="15" x14ac:dyDescent="0.2">
      <c r="A56" s="824"/>
      <c r="B56" s="244"/>
      <c r="C56" s="826" t="s">
        <v>1031</v>
      </c>
      <c r="D56" s="827"/>
      <c r="E56" s="827"/>
      <c r="F56" s="247" t="str">
        <f>IF(E20="","",E20)</f>
        <v/>
      </c>
      <c r="G56" s="827"/>
      <c r="H56" s="827"/>
      <c r="I56" s="245"/>
      <c r="J56" s="910"/>
      <c r="K56" s="246"/>
    </row>
    <row r="57" spans="1:11" x14ac:dyDescent="0.2">
      <c r="A57" s="824"/>
      <c r="B57" s="244"/>
      <c r="C57" s="827"/>
      <c r="D57" s="827"/>
      <c r="E57" s="827"/>
      <c r="F57" s="827"/>
      <c r="G57" s="827"/>
      <c r="H57" s="827"/>
      <c r="I57" s="245"/>
      <c r="J57" s="827"/>
      <c r="K57" s="246"/>
    </row>
    <row r="58" spans="1:11" ht="15" x14ac:dyDescent="0.2">
      <c r="A58" s="824"/>
      <c r="B58" s="244"/>
      <c r="C58" s="277" t="s">
        <v>1046</v>
      </c>
      <c r="D58" s="264"/>
      <c r="E58" s="264"/>
      <c r="F58" s="264"/>
      <c r="G58" s="264"/>
      <c r="H58" s="264"/>
      <c r="I58" s="278"/>
      <c r="J58" s="279" t="s">
        <v>1047</v>
      </c>
      <c r="K58" s="280"/>
    </row>
    <row r="59" spans="1:11" x14ac:dyDescent="0.2">
      <c r="A59" s="824"/>
      <c r="B59" s="244"/>
      <c r="C59" s="827"/>
      <c r="D59" s="827"/>
      <c r="E59" s="827"/>
      <c r="F59" s="827"/>
      <c r="G59" s="827"/>
      <c r="H59" s="827"/>
      <c r="I59" s="245"/>
      <c r="J59" s="827"/>
      <c r="K59" s="246"/>
    </row>
    <row r="60" spans="1:11" ht="18" x14ac:dyDescent="0.2">
      <c r="A60" s="824"/>
      <c r="B60" s="244"/>
      <c r="C60" s="281" t="s">
        <v>1048</v>
      </c>
      <c r="D60" s="827"/>
      <c r="E60" s="827"/>
      <c r="F60" s="827"/>
      <c r="G60" s="827"/>
      <c r="H60" s="827"/>
      <c r="I60" s="245"/>
      <c r="J60" s="258">
        <f>J91</f>
        <v>0</v>
      </c>
      <c r="K60" s="246"/>
    </row>
    <row r="61" spans="1:11" ht="18" x14ac:dyDescent="0.2">
      <c r="A61" s="223"/>
      <c r="B61" s="282"/>
      <c r="C61" s="283"/>
      <c r="D61" s="284" t="s">
        <v>2023</v>
      </c>
      <c r="E61" s="285"/>
      <c r="F61" s="285"/>
      <c r="G61" s="285"/>
      <c r="H61" s="285"/>
      <c r="I61" s="286"/>
      <c r="J61" s="287">
        <f>J92</f>
        <v>0</v>
      </c>
      <c r="K61" s="288"/>
    </row>
    <row r="62" spans="1:11" ht="15" x14ac:dyDescent="0.2">
      <c r="A62" s="224"/>
      <c r="B62" s="289"/>
      <c r="C62" s="290"/>
      <c r="D62" s="291" t="s">
        <v>1303</v>
      </c>
      <c r="E62" s="292"/>
      <c r="F62" s="292"/>
      <c r="G62" s="292"/>
      <c r="H62" s="292"/>
      <c r="I62" s="293"/>
      <c r="J62" s="294">
        <f>J93</f>
        <v>0</v>
      </c>
      <c r="K62" s="295"/>
    </row>
    <row r="63" spans="1:11" ht="15" x14ac:dyDescent="0.2">
      <c r="A63" s="224"/>
      <c r="B63" s="289"/>
      <c r="C63" s="290"/>
      <c r="D63" s="291" t="s">
        <v>2024</v>
      </c>
      <c r="E63" s="292"/>
      <c r="F63" s="292"/>
      <c r="G63" s="292"/>
      <c r="H63" s="292"/>
      <c r="I63" s="293"/>
      <c r="J63" s="294">
        <f>J196</f>
        <v>0</v>
      </c>
      <c r="K63" s="295"/>
    </row>
    <row r="64" spans="1:11" ht="15" x14ac:dyDescent="0.2">
      <c r="A64" s="224"/>
      <c r="B64" s="289"/>
      <c r="C64" s="290"/>
      <c r="D64" s="291" t="s">
        <v>1305</v>
      </c>
      <c r="E64" s="292"/>
      <c r="F64" s="292"/>
      <c r="G64" s="292"/>
      <c r="H64" s="292"/>
      <c r="I64" s="293"/>
      <c r="J64" s="294">
        <f>J201</f>
        <v>0</v>
      </c>
      <c r="K64" s="295"/>
    </row>
    <row r="65" spans="1:11" ht="15" x14ac:dyDescent="0.2">
      <c r="A65" s="224"/>
      <c r="B65" s="289"/>
      <c r="C65" s="290"/>
      <c r="D65" s="291" t="s">
        <v>2025</v>
      </c>
      <c r="E65" s="292"/>
      <c r="F65" s="292"/>
      <c r="G65" s="292"/>
      <c r="H65" s="292"/>
      <c r="I65" s="293"/>
      <c r="J65" s="294">
        <f>J206</f>
        <v>0</v>
      </c>
      <c r="K65" s="295"/>
    </row>
    <row r="66" spans="1:11" ht="15" x14ac:dyDescent="0.2">
      <c r="A66" s="224"/>
      <c r="B66" s="289"/>
      <c r="C66" s="290"/>
      <c r="D66" s="291" t="s">
        <v>1307</v>
      </c>
      <c r="E66" s="292"/>
      <c r="F66" s="292"/>
      <c r="G66" s="292"/>
      <c r="H66" s="292"/>
      <c r="I66" s="293"/>
      <c r="J66" s="294">
        <f>J236</f>
        <v>0</v>
      </c>
      <c r="K66" s="295"/>
    </row>
    <row r="67" spans="1:11" ht="15" x14ac:dyDescent="0.2">
      <c r="A67" s="224"/>
      <c r="B67" s="289"/>
      <c r="C67" s="290"/>
      <c r="D67" s="291" t="s">
        <v>2026</v>
      </c>
      <c r="E67" s="292"/>
      <c r="F67" s="292"/>
      <c r="G67" s="292"/>
      <c r="H67" s="292"/>
      <c r="I67" s="293"/>
      <c r="J67" s="294">
        <f>J267</f>
        <v>0</v>
      </c>
      <c r="K67" s="295"/>
    </row>
    <row r="68" spans="1:11" ht="15" x14ac:dyDescent="0.2">
      <c r="A68" s="224"/>
      <c r="B68" s="289"/>
      <c r="C68" s="290"/>
      <c r="D68" s="291" t="s">
        <v>2027</v>
      </c>
      <c r="E68" s="292"/>
      <c r="F68" s="292"/>
      <c r="G68" s="292"/>
      <c r="H68" s="292"/>
      <c r="I68" s="293"/>
      <c r="J68" s="294">
        <f>J318</f>
        <v>0</v>
      </c>
      <c r="K68" s="295"/>
    </row>
    <row r="69" spans="1:11" ht="15" x14ac:dyDescent="0.2">
      <c r="A69" s="224"/>
      <c r="B69" s="289"/>
      <c r="C69" s="290"/>
      <c r="D69" s="291" t="s">
        <v>2028</v>
      </c>
      <c r="E69" s="292"/>
      <c r="F69" s="292"/>
      <c r="G69" s="292"/>
      <c r="H69" s="292"/>
      <c r="I69" s="293"/>
      <c r="J69" s="294">
        <f>J334</f>
        <v>0</v>
      </c>
      <c r="K69" s="295"/>
    </row>
    <row r="70" spans="1:11" x14ac:dyDescent="0.2">
      <c r="A70" s="824"/>
      <c r="B70" s="244"/>
      <c r="C70" s="827"/>
      <c r="D70" s="827"/>
      <c r="E70" s="827"/>
      <c r="F70" s="827"/>
      <c r="G70" s="827"/>
      <c r="H70" s="827"/>
      <c r="I70" s="245"/>
      <c r="J70" s="827"/>
      <c r="K70" s="246"/>
    </row>
    <row r="71" spans="1:11" x14ac:dyDescent="0.2">
      <c r="A71" s="824"/>
      <c r="B71" s="272"/>
      <c r="C71" s="273"/>
      <c r="D71" s="273"/>
      <c r="E71" s="273"/>
      <c r="F71" s="273"/>
      <c r="G71" s="273"/>
      <c r="H71" s="273"/>
      <c r="I71" s="274"/>
      <c r="J71" s="273"/>
      <c r="K71" s="275"/>
    </row>
    <row r="75" spans="1:11" x14ac:dyDescent="0.2">
      <c r="A75" s="824"/>
      <c r="B75" s="220"/>
      <c r="C75" s="221"/>
      <c r="D75" s="221"/>
      <c r="E75" s="221"/>
      <c r="F75" s="221"/>
      <c r="G75" s="221"/>
      <c r="H75" s="221"/>
      <c r="I75" s="276"/>
      <c r="J75" s="221"/>
      <c r="K75" s="221"/>
    </row>
    <row r="76" spans="1:11" ht="21" x14ac:dyDescent="0.2">
      <c r="A76" s="824"/>
      <c r="B76" s="244"/>
      <c r="C76" s="296" t="s">
        <v>1050</v>
      </c>
      <c r="D76" s="824"/>
      <c r="E76" s="824"/>
      <c r="F76" s="824"/>
      <c r="G76" s="824"/>
      <c r="H76" s="824"/>
      <c r="I76" s="824"/>
      <c r="J76" s="824"/>
      <c r="K76" s="824"/>
    </row>
    <row r="77" spans="1:11" x14ac:dyDescent="0.2">
      <c r="A77" s="824"/>
      <c r="B77" s="244"/>
      <c r="C77" s="824"/>
      <c r="D77" s="824"/>
      <c r="E77" s="824"/>
      <c r="F77" s="824"/>
      <c r="G77" s="824"/>
      <c r="H77" s="824"/>
      <c r="I77" s="824"/>
      <c r="J77" s="824"/>
      <c r="K77" s="824"/>
    </row>
    <row r="78" spans="1:11" ht="15" x14ac:dyDescent="0.2">
      <c r="A78" s="824"/>
      <c r="B78" s="244"/>
      <c r="C78" s="823" t="s">
        <v>2</v>
      </c>
      <c r="D78" s="824"/>
      <c r="E78" s="824"/>
      <c r="F78" s="824"/>
      <c r="G78" s="824"/>
      <c r="H78" s="824"/>
      <c r="I78" s="824"/>
      <c r="J78" s="824"/>
      <c r="K78" s="824"/>
    </row>
    <row r="79" spans="1:11" ht="15" x14ac:dyDescent="0.2">
      <c r="A79" s="824"/>
      <c r="B79" s="244"/>
      <c r="C79" s="824"/>
      <c r="D79" s="824"/>
      <c r="E79" s="919" t="str">
        <f>E7</f>
        <v>Přístavba objektu sýrárny, Sýrárna II</v>
      </c>
      <c r="F79" s="920"/>
      <c r="G79" s="920"/>
      <c r="H79" s="920"/>
      <c r="I79" s="824"/>
      <c r="J79" s="824"/>
      <c r="K79" s="824"/>
    </row>
    <row r="80" spans="1:11" ht="15" x14ac:dyDescent="0.2">
      <c r="A80" s="419"/>
      <c r="B80" s="240"/>
      <c r="C80" s="823" t="s">
        <v>5</v>
      </c>
      <c r="D80" s="419"/>
      <c r="E80" s="419"/>
      <c r="F80" s="419"/>
      <c r="G80" s="419"/>
      <c r="H80" s="419"/>
      <c r="J80" s="419"/>
      <c r="K80" s="419"/>
    </row>
    <row r="81" spans="1:11" x14ac:dyDescent="0.2">
      <c r="A81" s="824"/>
      <c r="B81" s="244"/>
      <c r="C81" s="824"/>
      <c r="D81" s="824"/>
      <c r="E81" s="919" t="s">
        <v>2021</v>
      </c>
      <c r="F81" s="921"/>
      <c r="G81" s="921"/>
      <c r="H81" s="921"/>
      <c r="I81" s="824"/>
      <c r="J81" s="824"/>
      <c r="K81" s="824"/>
    </row>
    <row r="82" spans="1:11" ht="15" x14ac:dyDescent="0.2">
      <c r="A82" s="824"/>
      <c r="B82" s="244"/>
      <c r="C82" s="823" t="s">
        <v>1020</v>
      </c>
      <c r="D82" s="824"/>
      <c r="E82" s="824"/>
      <c r="F82" s="824"/>
      <c r="G82" s="824"/>
      <c r="H82" s="824"/>
      <c r="I82" s="824"/>
      <c r="J82" s="824"/>
      <c r="K82" s="824"/>
    </row>
    <row r="83" spans="1:11" x14ac:dyDescent="0.2">
      <c r="A83" s="824"/>
      <c r="B83" s="244"/>
      <c r="C83" s="824"/>
      <c r="D83" s="824"/>
      <c r="E83" s="922" t="str">
        <f>E11</f>
        <v>IO 03 - IO 03 Komunikace a zpevněné plochy</v>
      </c>
      <c r="F83" s="921"/>
      <c r="G83" s="921"/>
      <c r="H83" s="921"/>
      <c r="I83" s="824"/>
      <c r="J83" s="824"/>
      <c r="K83" s="824"/>
    </row>
    <row r="84" spans="1:11" x14ac:dyDescent="0.2">
      <c r="A84" s="824"/>
      <c r="B84" s="244"/>
      <c r="C84" s="824"/>
      <c r="D84" s="824"/>
      <c r="E84" s="824"/>
      <c r="F84" s="824"/>
      <c r="G84" s="824"/>
      <c r="H84" s="824"/>
      <c r="I84" s="824"/>
      <c r="J84" s="824"/>
      <c r="K84" s="824"/>
    </row>
    <row r="85" spans="1:11" ht="15" x14ac:dyDescent="0.2">
      <c r="A85" s="824"/>
      <c r="B85" s="244"/>
      <c r="C85" s="823" t="s">
        <v>1025</v>
      </c>
      <c r="D85" s="824"/>
      <c r="E85" s="824"/>
      <c r="F85" s="297" t="str">
        <f>F14</f>
        <v xml:space="preserve"> Olešnice na Moravě</v>
      </c>
      <c r="G85" s="824"/>
      <c r="H85" s="824"/>
      <c r="I85" s="298" t="s">
        <v>1027</v>
      </c>
      <c r="J85" s="299" t="str">
        <f>IF(J14="","",J14)</f>
        <v>17. 2. 2018</v>
      </c>
      <c r="K85" s="824"/>
    </row>
    <row r="86" spans="1:11" x14ac:dyDescent="0.2">
      <c r="A86" s="824"/>
      <c r="B86" s="244"/>
      <c r="C86" s="824"/>
      <c r="D86" s="824"/>
      <c r="E86" s="824"/>
      <c r="F86" s="824"/>
      <c r="G86" s="824"/>
      <c r="H86" s="824"/>
      <c r="I86" s="824"/>
      <c r="J86" s="824"/>
      <c r="K86" s="824"/>
    </row>
    <row r="87" spans="1:11" ht="15" x14ac:dyDescent="0.2">
      <c r="A87" s="824"/>
      <c r="B87" s="244"/>
      <c r="C87" s="823" t="s">
        <v>1029</v>
      </c>
      <c r="D87" s="824"/>
      <c r="E87" s="824"/>
      <c r="F87" s="297" t="str">
        <f>E17</f>
        <v xml:space="preserve"> </v>
      </c>
      <c r="G87" s="824"/>
      <c r="H87" s="824"/>
      <c r="I87" s="298" t="s">
        <v>13</v>
      </c>
      <c r="J87" s="297" t="str">
        <f>E23</f>
        <v xml:space="preserve"> </v>
      </c>
      <c r="K87" s="824"/>
    </row>
    <row r="88" spans="1:11" ht="15" x14ac:dyDescent="0.2">
      <c r="A88" s="824"/>
      <c r="B88" s="244"/>
      <c r="C88" s="823" t="s">
        <v>1031</v>
      </c>
      <c r="D88" s="824"/>
      <c r="E88" s="824"/>
      <c r="F88" s="297" t="str">
        <f>IF(E20="","",E20)</f>
        <v/>
      </c>
      <c r="G88" s="824"/>
      <c r="H88" s="824"/>
      <c r="I88" s="824"/>
      <c r="J88" s="824"/>
      <c r="K88" s="824"/>
    </row>
    <row r="89" spans="1:11" x14ac:dyDescent="0.2">
      <c r="A89" s="824"/>
      <c r="B89" s="244"/>
      <c r="C89" s="824"/>
      <c r="D89" s="824"/>
      <c r="E89" s="824"/>
      <c r="F89" s="824"/>
      <c r="G89" s="824"/>
      <c r="H89" s="824"/>
      <c r="I89" s="824"/>
      <c r="J89" s="824"/>
      <c r="K89" s="824"/>
    </row>
    <row r="90" spans="1:11" ht="30" x14ac:dyDescent="0.2">
      <c r="A90" s="225"/>
      <c r="B90" s="300"/>
      <c r="C90" s="301" t="s">
        <v>1052</v>
      </c>
      <c r="D90" s="302" t="s">
        <v>1053</v>
      </c>
      <c r="E90" s="302" t="s">
        <v>1054</v>
      </c>
      <c r="F90" s="302" t="s">
        <v>1055</v>
      </c>
      <c r="G90" s="302" t="s">
        <v>128</v>
      </c>
      <c r="H90" s="302" t="s">
        <v>1056</v>
      </c>
      <c r="I90" s="303" t="s">
        <v>1057</v>
      </c>
      <c r="J90" s="302" t="s">
        <v>1047</v>
      </c>
      <c r="K90" s="304" t="s">
        <v>1059</v>
      </c>
    </row>
    <row r="91" spans="1:11" ht="18" x14ac:dyDescent="0.35">
      <c r="A91" s="824"/>
      <c r="B91" s="244"/>
      <c r="C91" s="305" t="s">
        <v>1048</v>
      </c>
      <c r="D91" s="824"/>
      <c r="E91" s="824"/>
      <c r="F91" s="824"/>
      <c r="G91" s="824"/>
      <c r="H91" s="824"/>
      <c r="I91" s="824"/>
      <c r="J91" s="306">
        <f>BK91</f>
        <v>0</v>
      </c>
      <c r="K91" s="824"/>
    </row>
    <row r="92" spans="1:11" ht="18" x14ac:dyDescent="0.35">
      <c r="A92" s="226"/>
      <c r="B92" s="307"/>
      <c r="C92" s="440"/>
      <c r="D92" s="441" t="s">
        <v>1060</v>
      </c>
      <c r="E92" s="442" t="s">
        <v>18</v>
      </c>
      <c r="F92" s="442" t="s">
        <v>2029</v>
      </c>
      <c r="G92" s="440"/>
      <c r="H92" s="440"/>
      <c r="I92" s="308"/>
      <c r="J92" s="309">
        <f>BK92</f>
        <v>0</v>
      </c>
      <c r="K92" s="226"/>
    </row>
    <row r="93" spans="1:11" ht="15" x14ac:dyDescent="0.3">
      <c r="A93" s="226"/>
      <c r="B93" s="307"/>
      <c r="C93" s="440"/>
      <c r="D93" s="441" t="s">
        <v>1060</v>
      </c>
      <c r="E93" s="443" t="s">
        <v>52</v>
      </c>
      <c r="F93" s="443" t="s">
        <v>53</v>
      </c>
      <c r="G93" s="440"/>
      <c r="H93" s="440"/>
      <c r="I93" s="308"/>
      <c r="J93" s="310">
        <f>BK93</f>
        <v>0</v>
      </c>
      <c r="K93" s="226"/>
    </row>
    <row r="94" spans="1:11" ht="25.5" x14ac:dyDescent="0.2">
      <c r="A94" s="824"/>
      <c r="B94" s="311"/>
      <c r="C94" s="444" t="s">
        <v>52</v>
      </c>
      <c r="D94" s="444" t="s">
        <v>1063</v>
      </c>
      <c r="E94" s="445" t="s">
        <v>1315</v>
      </c>
      <c r="F94" s="446" t="s">
        <v>1316</v>
      </c>
      <c r="G94" s="447" t="s">
        <v>150</v>
      </c>
      <c r="H94" s="448">
        <v>16</v>
      </c>
      <c r="I94" s="313"/>
      <c r="J94" s="314">
        <f>ROUND(I94*H94,2)</f>
        <v>0</v>
      </c>
      <c r="K94" s="312" t="s">
        <v>1317</v>
      </c>
    </row>
    <row r="95" spans="1:11" ht="40.5" x14ac:dyDescent="0.2">
      <c r="A95" s="824"/>
      <c r="B95" s="244"/>
      <c r="C95" s="819"/>
      <c r="D95" s="449" t="s">
        <v>1062</v>
      </c>
      <c r="E95" s="819"/>
      <c r="F95" s="450" t="s">
        <v>1318</v>
      </c>
      <c r="G95" s="819"/>
      <c r="H95" s="819"/>
      <c r="I95" s="315"/>
      <c r="J95" s="824"/>
      <c r="K95" s="824"/>
    </row>
    <row r="96" spans="1:11" ht="13.5" x14ac:dyDescent="0.2">
      <c r="A96" s="227"/>
      <c r="B96" s="316"/>
      <c r="C96" s="451"/>
      <c r="D96" s="449" t="s">
        <v>1319</v>
      </c>
      <c r="E96" s="452" t="s">
        <v>749</v>
      </c>
      <c r="F96" s="453" t="s">
        <v>2030</v>
      </c>
      <c r="G96" s="451"/>
      <c r="H96" s="452" t="s">
        <v>749</v>
      </c>
      <c r="I96" s="317"/>
      <c r="J96" s="227"/>
      <c r="K96" s="227"/>
    </row>
    <row r="97" spans="1:11" ht="13.5" x14ac:dyDescent="0.2">
      <c r="A97" s="228"/>
      <c r="B97" s="318"/>
      <c r="C97" s="454"/>
      <c r="D97" s="449" t="s">
        <v>1319</v>
      </c>
      <c r="E97" s="455" t="s">
        <v>749</v>
      </c>
      <c r="F97" s="456" t="s">
        <v>2031</v>
      </c>
      <c r="G97" s="454"/>
      <c r="H97" s="457">
        <v>16</v>
      </c>
      <c r="I97" s="319"/>
      <c r="J97" s="228"/>
      <c r="K97" s="228"/>
    </row>
    <row r="98" spans="1:11" ht="25.5" x14ac:dyDescent="0.2">
      <c r="A98" s="824"/>
      <c r="B98" s="311"/>
      <c r="C98" s="444" t="s">
        <v>6</v>
      </c>
      <c r="D98" s="444" t="s">
        <v>1063</v>
      </c>
      <c r="E98" s="445" t="s">
        <v>2032</v>
      </c>
      <c r="F98" s="446" t="s">
        <v>2033</v>
      </c>
      <c r="G98" s="447" t="s">
        <v>150</v>
      </c>
      <c r="H98" s="448">
        <v>7</v>
      </c>
      <c r="I98" s="313"/>
      <c r="J98" s="314">
        <f>ROUND(I98*H98,2)</f>
        <v>0</v>
      </c>
      <c r="K98" s="312" t="s">
        <v>1317</v>
      </c>
    </row>
    <row r="99" spans="1:11" ht="40.5" x14ac:dyDescent="0.2">
      <c r="A99" s="824"/>
      <c r="B99" s="244"/>
      <c r="C99" s="819"/>
      <c r="D99" s="449" t="s">
        <v>1062</v>
      </c>
      <c r="E99" s="819"/>
      <c r="F99" s="450" t="s">
        <v>2034</v>
      </c>
      <c r="G99" s="819"/>
      <c r="H99" s="819"/>
      <c r="I99" s="315"/>
      <c r="J99" s="824"/>
      <c r="K99" s="824"/>
    </row>
    <row r="100" spans="1:11" ht="13.5" x14ac:dyDescent="0.2">
      <c r="A100" s="227"/>
      <c r="B100" s="316"/>
      <c r="C100" s="451"/>
      <c r="D100" s="449" t="s">
        <v>1319</v>
      </c>
      <c r="E100" s="452" t="s">
        <v>749</v>
      </c>
      <c r="F100" s="453" t="s">
        <v>2030</v>
      </c>
      <c r="G100" s="451"/>
      <c r="H100" s="452" t="s">
        <v>749</v>
      </c>
      <c r="I100" s="317"/>
      <c r="J100" s="227"/>
      <c r="K100" s="227"/>
    </row>
    <row r="101" spans="1:11" ht="13.5" x14ac:dyDescent="0.2">
      <c r="A101" s="228"/>
      <c r="B101" s="318"/>
      <c r="C101" s="454"/>
      <c r="D101" s="449" t="s">
        <v>1319</v>
      </c>
      <c r="E101" s="455" t="s">
        <v>749</v>
      </c>
      <c r="F101" s="456" t="s">
        <v>2035</v>
      </c>
      <c r="G101" s="454"/>
      <c r="H101" s="457">
        <v>7</v>
      </c>
      <c r="I101" s="319"/>
      <c r="J101" s="228"/>
      <c r="K101" s="228"/>
    </row>
    <row r="102" spans="1:11" ht="25.5" x14ac:dyDescent="0.2">
      <c r="A102" s="824"/>
      <c r="B102" s="311"/>
      <c r="C102" s="444" t="s">
        <v>55</v>
      </c>
      <c r="D102" s="444" t="s">
        <v>1063</v>
      </c>
      <c r="E102" s="445" t="s">
        <v>1345</v>
      </c>
      <c r="F102" s="446" t="s">
        <v>1346</v>
      </c>
      <c r="G102" s="447" t="s">
        <v>195</v>
      </c>
      <c r="H102" s="448">
        <v>17</v>
      </c>
      <c r="I102" s="313"/>
      <c r="J102" s="314">
        <f>ROUND(I102*H102,2)</f>
        <v>0</v>
      </c>
      <c r="K102" s="312" t="s">
        <v>1317</v>
      </c>
    </row>
    <row r="103" spans="1:11" ht="13.5" x14ac:dyDescent="0.2">
      <c r="A103" s="227"/>
      <c r="B103" s="316"/>
      <c r="C103" s="451"/>
      <c r="D103" s="449" t="s">
        <v>1319</v>
      </c>
      <c r="E103" s="452" t="s">
        <v>749</v>
      </c>
      <c r="F103" s="453" t="s">
        <v>2030</v>
      </c>
      <c r="G103" s="451"/>
      <c r="H103" s="452" t="s">
        <v>749</v>
      </c>
      <c r="I103" s="317"/>
      <c r="J103" s="227"/>
      <c r="K103" s="227"/>
    </row>
    <row r="104" spans="1:11" ht="13.5" x14ac:dyDescent="0.2">
      <c r="A104" s="227"/>
      <c r="B104" s="316"/>
      <c r="C104" s="451"/>
      <c r="D104" s="449" t="s">
        <v>1319</v>
      </c>
      <c r="E104" s="452" t="s">
        <v>749</v>
      </c>
      <c r="F104" s="453" t="s">
        <v>2036</v>
      </c>
      <c r="G104" s="451"/>
      <c r="H104" s="452" t="s">
        <v>749</v>
      </c>
      <c r="I104" s="317"/>
      <c r="J104" s="227"/>
      <c r="K104" s="227"/>
    </row>
    <row r="105" spans="1:11" ht="13.5" x14ac:dyDescent="0.2">
      <c r="A105" s="228"/>
      <c r="B105" s="318"/>
      <c r="C105" s="454"/>
      <c r="D105" s="449" t="s">
        <v>1319</v>
      </c>
      <c r="E105" s="455" t="s">
        <v>749</v>
      </c>
      <c r="F105" s="456" t="s">
        <v>2037</v>
      </c>
      <c r="G105" s="454"/>
      <c r="H105" s="457">
        <v>17</v>
      </c>
      <c r="I105" s="319"/>
      <c r="J105" s="228"/>
      <c r="K105" s="228"/>
    </row>
    <row r="106" spans="1:11" ht="25.5" x14ac:dyDescent="0.2">
      <c r="A106" s="824"/>
      <c r="B106" s="311"/>
      <c r="C106" s="444" t="s">
        <v>61</v>
      </c>
      <c r="D106" s="444" t="s">
        <v>1063</v>
      </c>
      <c r="E106" s="445" t="s">
        <v>2038</v>
      </c>
      <c r="F106" s="446" t="s">
        <v>2039</v>
      </c>
      <c r="G106" s="447" t="s">
        <v>161</v>
      </c>
      <c r="H106" s="448">
        <v>198.25</v>
      </c>
      <c r="I106" s="313"/>
      <c r="J106" s="314">
        <f>ROUND(I106*H106,2)</f>
        <v>0</v>
      </c>
      <c r="K106" s="312" t="s">
        <v>1317</v>
      </c>
    </row>
    <row r="107" spans="1:11" ht="27" x14ac:dyDescent="0.2">
      <c r="A107" s="824"/>
      <c r="B107" s="244"/>
      <c r="C107" s="819"/>
      <c r="D107" s="449" t="s">
        <v>1062</v>
      </c>
      <c r="E107" s="819"/>
      <c r="F107" s="450" t="s">
        <v>2040</v>
      </c>
      <c r="G107" s="819"/>
      <c r="H107" s="819"/>
      <c r="I107" s="315"/>
      <c r="J107" s="824"/>
      <c r="K107" s="824"/>
    </row>
    <row r="108" spans="1:11" ht="13.5" x14ac:dyDescent="0.2">
      <c r="A108" s="227"/>
      <c r="B108" s="316"/>
      <c r="C108" s="451"/>
      <c r="D108" s="449" t="s">
        <v>1319</v>
      </c>
      <c r="E108" s="452" t="s">
        <v>749</v>
      </c>
      <c r="F108" s="453" t="s">
        <v>2030</v>
      </c>
      <c r="G108" s="451"/>
      <c r="H108" s="452" t="s">
        <v>749</v>
      </c>
      <c r="I108" s="317"/>
      <c r="J108" s="227"/>
      <c r="K108" s="227"/>
    </row>
    <row r="109" spans="1:11" ht="13.5" x14ac:dyDescent="0.2">
      <c r="A109" s="228"/>
      <c r="B109" s="318"/>
      <c r="C109" s="454"/>
      <c r="D109" s="449" t="s">
        <v>1319</v>
      </c>
      <c r="E109" s="455" t="s">
        <v>749</v>
      </c>
      <c r="F109" s="456" t="s">
        <v>2041</v>
      </c>
      <c r="G109" s="454"/>
      <c r="H109" s="457">
        <v>115.5</v>
      </c>
      <c r="I109" s="319"/>
      <c r="J109" s="228"/>
      <c r="K109" s="228"/>
    </row>
    <row r="110" spans="1:11" ht="13.5" x14ac:dyDescent="0.2">
      <c r="A110" s="228"/>
      <c r="B110" s="318"/>
      <c r="C110" s="454"/>
      <c r="D110" s="449" t="s">
        <v>1319</v>
      </c>
      <c r="E110" s="455" t="s">
        <v>749</v>
      </c>
      <c r="F110" s="456" t="s">
        <v>2042</v>
      </c>
      <c r="G110" s="454"/>
      <c r="H110" s="457">
        <v>52.5</v>
      </c>
      <c r="I110" s="319"/>
      <c r="J110" s="228"/>
      <c r="K110" s="228"/>
    </row>
    <row r="111" spans="1:11" ht="13.5" x14ac:dyDescent="0.2">
      <c r="A111" s="228"/>
      <c r="B111" s="318"/>
      <c r="C111" s="454"/>
      <c r="D111" s="449" t="s">
        <v>1319</v>
      </c>
      <c r="E111" s="455" t="s">
        <v>749</v>
      </c>
      <c r="F111" s="456" t="s">
        <v>2043</v>
      </c>
      <c r="G111" s="454"/>
      <c r="H111" s="457">
        <v>19.5</v>
      </c>
      <c r="I111" s="319"/>
      <c r="J111" s="228"/>
      <c r="K111" s="228"/>
    </row>
    <row r="112" spans="1:11" ht="13.5" x14ac:dyDescent="0.2">
      <c r="A112" s="228"/>
      <c r="B112" s="318"/>
      <c r="C112" s="454"/>
      <c r="D112" s="449" t="s">
        <v>1319</v>
      </c>
      <c r="E112" s="455" t="s">
        <v>749</v>
      </c>
      <c r="F112" s="456" t="s">
        <v>2044</v>
      </c>
      <c r="G112" s="454"/>
      <c r="H112" s="457">
        <v>10.75</v>
      </c>
      <c r="I112" s="319"/>
      <c r="J112" s="228"/>
      <c r="K112" s="228"/>
    </row>
    <row r="113" spans="1:11" ht="13.5" x14ac:dyDescent="0.2">
      <c r="A113" s="229"/>
      <c r="B113" s="320"/>
      <c r="C113" s="458"/>
      <c r="D113" s="449" t="s">
        <v>1319</v>
      </c>
      <c r="E113" s="459" t="s">
        <v>749</v>
      </c>
      <c r="F113" s="460" t="s">
        <v>1327</v>
      </c>
      <c r="G113" s="458"/>
      <c r="H113" s="461">
        <v>198.25</v>
      </c>
      <c r="I113" s="321"/>
      <c r="J113" s="229"/>
      <c r="K113" s="229"/>
    </row>
    <row r="114" spans="1:11" ht="25.5" x14ac:dyDescent="0.2">
      <c r="A114" s="824"/>
      <c r="B114" s="311"/>
      <c r="C114" s="444" t="s">
        <v>769</v>
      </c>
      <c r="D114" s="444" t="s">
        <v>1063</v>
      </c>
      <c r="E114" s="445" t="s">
        <v>1373</v>
      </c>
      <c r="F114" s="446" t="s">
        <v>1374</v>
      </c>
      <c r="G114" s="447" t="s">
        <v>161</v>
      </c>
      <c r="H114" s="448">
        <v>2.5</v>
      </c>
      <c r="I114" s="313"/>
      <c r="J114" s="314">
        <f>ROUND(I114*H114,2)</f>
        <v>0</v>
      </c>
      <c r="K114" s="312" t="s">
        <v>1317</v>
      </c>
    </row>
    <row r="115" spans="1:11" ht="13.5" x14ac:dyDescent="0.2">
      <c r="A115" s="824"/>
      <c r="B115" s="244"/>
      <c r="C115" s="819"/>
      <c r="D115" s="449" t="s">
        <v>1062</v>
      </c>
      <c r="E115" s="819"/>
      <c r="F115" s="450" t="s">
        <v>1374</v>
      </c>
      <c r="G115" s="819"/>
      <c r="H115" s="819"/>
      <c r="I115" s="315"/>
      <c r="J115" s="824"/>
      <c r="K115" s="824"/>
    </row>
    <row r="116" spans="1:11" ht="13.5" x14ac:dyDescent="0.2">
      <c r="A116" s="227"/>
      <c r="B116" s="316"/>
      <c r="C116" s="451"/>
      <c r="D116" s="449" t="s">
        <v>1319</v>
      </c>
      <c r="E116" s="452" t="s">
        <v>749</v>
      </c>
      <c r="F116" s="453" t="s">
        <v>2030</v>
      </c>
      <c r="G116" s="451"/>
      <c r="H116" s="452" t="s">
        <v>749</v>
      </c>
      <c r="I116" s="317"/>
      <c r="J116" s="227"/>
      <c r="K116" s="227"/>
    </row>
    <row r="117" spans="1:11" ht="13.5" x14ac:dyDescent="0.2">
      <c r="A117" s="228"/>
      <c r="B117" s="318"/>
      <c r="C117" s="454"/>
      <c r="D117" s="449" t="s">
        <v>1319</v>
      </c>
      <c r="E117" s="455" t="s">
        <v>749</v>
      </c>
      <c r="F117" s="456" t="s">
        <v>2045</v>
      </c>
      <c r="G117" s="454"/>
      <c r="H117" s="457">
        <v>5</v>
      </c>
      <c r="I117" s="319"/>
      <c r="J117" s="228"/>
      <c r="K117" s="228"/>
    </row>
    <row r="118" spans="1:11" ht="13.5" x14ac:dyDescent="0.2">
      <c r="A118" s="229"/>
      <c r="B118" s="320"/>
      <c r="C118" s="458"/>
      <c r="D118" s="449" t="s">
        <v>1319</v>
      </c>
      <c r="E118" s="459" t="s">
        <v>1393</v>
      </c>
      <c r="F118" s="460" t="s">
        <v>1327</v>
      </c>
      <c r="G118" s="458"/>
      <c r="H118" s="461">
        <v>5</v>
      </c>
      <c r="I118" s="321"/>
      <c r="J118" s="229"/>
      <c r="K118" s="229"/>
    </row>
    <row r="119" spans="1:11" ht="13.5" x14ac:dyDescent="0.2">
      <c r="A119" s="228"/>
      <c r="B119" s="318"/>
      <c r="C119" s="454"/>
      <c r="D119" s="449" t="s">
        <v>1319</v>
      </c>
      <c r="E119" s="455" t="s">
        <v>749</v>
      </c>
      <c r="F119" s="456" t="s">
        <v>1394</v>
      </c>
      <c r="G119" s="454"/>
      <c r="H119" s="457">
        <v>2.5</v>
      </c>
      <c r="I119" s="319"/>
      <c r="J119" s="228"/>
      <c r="K119" s="228"/>
    </row>
    <row r="120" spans="1:11" ht="25.5" x14ac:dyDescent="0.2">
      <c r="A120" s="824"/>
      <c r="B120" s="311"/>
      <c r="C120" s="444" t="s">
        <v>1077</v>
      </c>
      <c r="D120" s="444" t="s">
        <v>1063</v>
      </c>
      <c r="E120" s="445" t="s">
        <v>1395</v>
      </c>
      <c r="F120" s="446" t="s">
        <v>1396</v>
      </c>
      <c r="G120" s="447" t="s">
        <v>161</v>
      </c>
      <c r="H120" s="448">
        <v>2.5</v>
      </c>
      <c r="I120" s="313"/>
      <c r="J120" s="314">
        <f>ROUND(I120*H120,2)</f>
        <v>0</v>
      </c>
      <c r="K120" s="312" t="s">
        <v>1317</v>
      </c>
    </row>
    <row r="121" spans="1:11" ht="13.5" x14ac:dyDescent="0.2">
      <c r="A121" s="228"/>
      <c r="B121" s="318"/>
      <c r="C121" s="454"/>
      <c r="D121" s="449" t="s">
        <v>1319</v>
      </c>
      <c r="E121" s="455" t="s">
        <v>749</v>
      </c>
      <c r="F121" s="456" t="s">
        <v>1394</v>
      </c>
      <c r="G121" s="454"/>
      <c r="H121" s="457">
        <v>2.5</v>
      </c>
      <c r="I121" s="319"/>
      <c r="J121" s="228"/>
      <c r="K121" s="228"/>
    </row>
    <row r="122" spans="1:11" ht="25.5" x14ac:dyDescent="0.2">
      <c r="A122" s="824"/>
      <c r="B122" s="311"/>
      <c r="C122" s="444" t="s">
        <v>1080</v>
      </c>
      <c r="D122" s="444" t="s">
        <v>1063</v>
      </c>
      <c r="E122" s="445" t="s">
        <v>1398</v>
      </c>
      <c r="F122" s="446" t="s">
        <v>1399</v>
      </c>
      <c r="G122" s="447" t="s">
        <v>161</v>
      </c>
      <c r="H122" s="448">
        <v>2.5</v>
      </c>
      <c r="I122" s="313"/>
      <c r="J122" s="314">
        <f>ROUND(I122*H122,2)</f>
        <v>0</v>
      </c>
      <c r="K122" s="312" t="s">
        <v>1317</v>
      </c>
    </row>
    <row r="123" spans="1:11" ht="27" x14ac:dyDescent="0.2">
      <c r="A123" s="824"/>
      <c r="B123" s="244"/>
      <c r="C123" s="819"/>
      <c r="D123" s="449" t="s">
        <v>1062</v>
      </c>
      <c r="E123" s="819"/>
      <c r="F123" s="450" t="s">
        <v>2046</v>
      </c>
      <c r="G123" s="819"/>
      <c r="H123" s="819"/>
      <c r="I123" s="315"/>
      <c r="J123" s="824"/>
      <c r="K123" s="824"/>
    </row>
    <row r="124" spans="1:11" ht="13.5" x14ac:dyDescent="0.2">
      <c r="A124" s="228"/>
      <c r="B124" s="318"/>
      <c r="C124" s="454"/>
      <c r="D124" s="449" t="s">
        <v>1319</v>
      </c>
      <c r="E124" s="455" t="s">
        <v>749</v>
      </c>
      <c r="F124" s="456" t="s">
        <v>1394</v>
      </c>
      <c r="G124" s="454"/>
      <c r="H124" s="457">
        <v>2.5</v>
      </c>
      <c r="I124" s="319"/>
      <c r="J124" s="228"/>
      <c r="K124" s="228"/>
    </row>
    <row r="125" spans="1:11" ht="25.5" x14ac:dyDescent="0.2">
      <c r="A125" s="824"/>
      <c r="B125" s="311"/>
      <c r="C125" s="444" t="s">
        <v>3</v>
      </c>
      <c r="D125" s="444" t="s">
        <v>1063</v>
      </c>
      <c r="E125" s="445" t="s">
        <v>1401</v>
      </c>
      <c r="F125" s="446" t="s">
        <v>1402</v>
      </c>
      <c r="G125" s="447" t="s">
        <v>161</v>
      </c>
      <c r="H125" s="448">
        <v>2.5</v>
      </c>
      <c r="I125" s="313"/>
      <c r="J125" s="314">
        <f>ROUND(I125*H125,2)</f>
        <v>0</v>
      </c>
      <c r="K125" s="312" t="s">
        <v>1317</v>
      </c>
    </row>
    <row r="126" spans="1:11" ht="27" x14ac:dyDescent="0.2">
      <c r="A126" s="824"/>
      <c r="B126" s="244"/>
      <c r="C126" s="819"/>
      <c r="D126" s="449" t="s">
        <v>1062</v>
      </c>
      <c r="E126" s="819"/>
      <c r="F126" s="450" t="s">
        <v>2047</v>
      </c>
      <c r="G126" s="819"/>
      <c r="H126" s="819"/>
      <c r="I126" s="315"/>
      <c r="J126" s="824"/>
      <c r="K126" s="824"/>
    </row>
    <row r="127" spans="1:11" ht="13.5" x14ac:dyDescent="0.2">
      <c r="A127" s="228"/>
      <c r="B127" s="318"/>
      <c r="C127" s="454"/>
      <c r="D127" s="449" t="s">
        <v>1319</v>
      </c>
      <c r="E127" s="455" t="s">
        <v>749</v>
      </c>
      <c r="F127" s="456" t="s">
        <v>1394</v>
      </c>
      <c r="G127" s="454"/>
      <c r="H127" s="457">
        <v>2.5</v>
      </c>
      <c r="I127" s="319"/>
      <c r="J127" s="228"/>
      <c r="K127" s="228"/>
    </row>
    <row r="128" spans="1:11" ht="25.5" x14ac:dyDescent="0.2">
      <c r="A128" s="824"/>
      <c r="B128" s="311"/>
      <c r="C128" s="444" t="s">
        <v>1085</v>
      </c>
      <c r="D128" s="444" t="s">
        <v>1063</v>
      </c>
      <c r="E128" s="445" t="s">
        <v>1428</v>
      </c>
      <c r="F128" s="446" t="s">
        <v>1429</v>
      </c>
      <c r="G128" s="447" t="s">
        <v>161</v>
      </c>
      <c r="H128" s="448">
        <v>2.5</v>
      </c>
      <c r="I128" s="313"/>
      <c r="J128" s="314">
        <f>ROUND(I128*H128,2)</f>
        <v>0</v>
      </c>
      <c r="K128" s="312" t="s">
        <v>1317</v>
      </c>
    </row>
    <row r="129" spans="1:11" ht="13.5" x14ac:dyDescent="0.2">
      <c r="A129" s="824"/>
      <c r="B129" s="244"/>
      <c r="C129" s="819"/>
      <c r="D129" s="449" t="s">
        <v>1062</v>
      </c>
      <c r="E129" s="819"/>
      <c r="F129" s="450" t="s">
        <v>1429</v>
      </c>
      <c r="G129" s="819"/>
      <c r="H129" s="819"/>
      <c r="I129" s="315"/>
      <c r="J129" s="824"/>
      <c r="K129" s="824"/>
    </row>
    <row r="130" spans="1:11" ht="13.5" x14ac:dyDescent="0.2">
      <c r="A130" s="227"/>
      <c r="B130" s="316"/>
      <c r="C130" s="451"/>
      <c r="D130" s="449" t="s">
        <v>1319</v>
      </c>
      <c r="E130" s="452" t="s">
        <v>749</v>
      </c>
      <c r="F130" s="453" t="s">
        <v>2030</v>
      </c>
      <c r="G130" s="451"/>
      <c r="H130" s="452" t="s">
        <v>749</v>
      </c>
      <c r="I130" s="317"/>
      <c r="J130" s="227"/>
      <c r="K130" s="227"/>
    </row>
    <row r="131" spans="1:11" ht="13.5" x14ac:dyDescent="0.2">
      <c r="A131" s="228"/>
      <c r="B131" s="318"/>
      <c r="C131" s="454"/>
      <c r="D131" s="449" t="s">
        <v>1319</v>
      </c>
      <c r="E131" s="455" t="s">
        <v>749</v>
      </c>
      <c r="F131" s="456" t="s">
        <v>1394</v>
      </c>
      <c r="G131" s="454"/>
      <c r="H131" s="457">
        <v>2.5</v>
      </c>
      <c r="I131" s="319"/>
      <c r="J131" s="228"/>
      <c r="K131" s="228"/>
    </row>
    <row r="132" spans="1:11" ht="25.5" x14ac:dyDescent="0.2">
      <c r="A132" s="824"/>
      <c r="B132" s="311"/>
      <c r="C132" s="444" t="s">
        <v>1088</v>
      </c>
      <c r="D132" s="444" t="s">
        <v>1063</v>
      </c>
      <c r="E132" s="445" t="s">
        <v>1438</v>
      </c>
      <c r="F132" s="446" t="s">
        <v>1439</v>
      </c>
      <c r="G132" s="447" t="s">
        <v>161</v>
      </c>
      <c r="H132" s="448">
        <v>0.313</v>
      </c>
      <c r="I132" s="313"/>
      <c r="J132" s="314">
        <f>ROUND(I132*H132,2)</f>
        <v>0</v>
      </c>
      <c r="K132" s="312" t="s">
        <v>1317</v>
      </c>
    </row>
    <row r="133" spans="1:11" ht="13.5" x14ac:dyDescent="0.2">
      <c r="A133" s="227"/>
      <c r="B133" s="316"/>
      <c r="C133" s="451"/>
      <c r="D133" s="449" t="s">
        <v>1319</v>
      </c>
      <c r="E133" s="452" t="s">
        <v>749</v>
      </c>
      <c r="F133" s="453" t="s">
        <v>2030</v>
      </c>
      <c r="G133" s="451"/>
      <c r="H133" s="452" t="s">
        <v>749</v>
      </c>
      <c r="I133" s="317"/>
      <c r="J133" s="227"/>
      <c r="K133" s="227"/>
    </row>
    <row r="134" spans="1:11" ht="13.5" x14ac:dyDescent="0.2">
      <c r="A134" s="227"/>
      <c r="B134" s="316"/>
      <c r="C134" s="451"/>
      <c r="D134" s="449" t="s">
        <v>1319</v>
      </c>
      <c r="E134" s="452" t="s">
        <v>749</v>
      </c>
      <c r="F134" s="453" t="s">
        <v>1441</v>
      </c>
      <c r="G134" s="451"/>
      <c r="H134" s="452" t="s">
        <v>749</v>
      </c>
      <c r="I134" s="317"/>
      <c r="J134" s="227"/>
      <c r="K134" s="227"/>
    </row>
    <row r="135" spans="1:11" ht="13.5" x14ac:dyDescent="0.2">
      <c r="A135" s="228"/>
      <c r="B135" s="318"/>
      <c r="C135" s="454"/>
      <c r="D135" s="449" t="s">
        <v>1319</v>
      </c>
      <c r="E135" s="455" t="s">
        <v>749</v>
      </c>
      <c r="F135" s="456" t="s">
        <v>2048</v>
      </c>
      <c r="G135" s="454"/>
      <c r="H135" s="457">
        <v>0.313</v>
      </c>
      <c r="I135" s="319"/>
      <c r="J135" s="228"/>
      <c r="K135" s="228"/>
    </row>
    <row r="136" spans="1:11" ht="13.5" x14ac:dyDescent="0.2">
      <c r="A136" s="229"/>
      <c r="B136" s="320"/>
      <c r="C136" s="458"/>
      <c r="D136" s="449" t="s">
        <v>1319</v>
      </c>
      <c r="E136" s="459" t="s">
        <v>1468</v>
      </c>
      <c r="F136" s="460" t="s">
        <v>1327</v>
      </c>
      <c r="G136" s="458"/>
      <c r="H136" s="461">
        <v>0.313</v>
      </c>
      <c r="I136" s="321"/>
      <c r="J136" s="229"/>
      <c r="K136" s="229"/>
    </row>
    <row r="137" spans="1:11" ht="13.5" x14ac:dyDescent="0.2">
      <c r="A137" s="228"/>
      <c r="B137" s="318"/>
      <c r="C137" s="454"/>
      <c r="D137" s="449" t="s">
        <v>1319</v>
      </c>
      <c r="E137" s="455" t="s">
        <v>1473</v>
      </c>
      <c r="F137" s="456" t="s">
        <v>1468</v>
      </c>
      <c r="G137" s="454"/>
      <c r="H137" s="457">
        <v>0.313</v>
      </c>
      <c r="I137" s="319"/>
      <c r="J137" s="228"/>
      <c r="K137" s="228"/>
    </row>
    <row r="138" spans="1:11" ht="13.5" x14ac:dyDescent="0.2">
      <c r="A138" s="228"/>
      <c r="B138" s="318"/>
      <c r="C138" s="454"/>
      <c r="D138" s="449" t="s">
        <v>1319</v>
      </c>
      <c r="E138" s="455" t="s">
        <v>749</v>
      </c>
      <c r="F138" s="456" t="s">
        <v>1473</v>
      </c>
      <c r="G138" s="454"/>
      <c r="H138" s="457">
        <v>0.313</v>
      </c>
      <c r="I138" s="319"/>
      <c r="J138" s="228"/>
      <c r="K138" s="228"/>
    </row>
    <row r="139" spans="1:11" ht="25.5" x14ac:dyDescent="0.2">
      <c r="A139" s="824"/>
      <c r="B139" s="311"/>
      <c r="C139" s="444" t="s">
        <v>1091</v>
      </c>
      <c r="D139" s="444" t="s">
        <v>1063</v>
      </c>
      <c r="E139" s="445" t="s">
        <v>1474</v>
      </c>
      <c r="F139" s="446" t="s">
        <v>1475</v>
      </c>
      <c r="G139" s="447" t="s">
        <v>161</v>
      </c>
      <c r="H139" s="448">
        <v>1.8779999999999999</v>
      </c>
      <c r="I139" s="313"/>
      <c r="J139" s="314">
        <f>ROUND(I139*H139,2)</f>
        <v>0</v>
      </c>
      <c r="K139" s="312" t="s">
        <v>1317</v>
      </c>
    </row>
    <row r="140" spans="1:11" ht="40.5" x14ac:dyDescent="0.2">
      <c r="A140" s="824"/>
      <c r="B140" s="244"/>
      <c r="C140" s="819"/>
      <c r="D140" s="449" t="s">
        <v>1062</v>
      </c>
      <c r="E140" s="819"/>
      <c r="F140" s="450" t="s">
        <v>1476</v>
      </c>
      <c r="G140" s="819"/>
      <c r="H140" s="819"/>
      <c r="I140" s="315"/>
      <c r="J140" s="824"/>
      <c r="K140" s="824"/>
    </row>
    <row r="141" spans="1:11" ht="13.5" x14ac:dyDescent="0.2">
      <c r="A141" s="228"/>
      <c r="B141" s="318"/>
      <c r="C141" s="454"/>
      <c r="D141" s="449" t="s">
        <v>1319</v>
      </c>
      <c r="E141" s="455" t="s">
        <v>749</v>
      </c>
      <c r="F141" s="456" t="s">
        <v>1477</v>
      </c>
      <c r="G141" s="454"/>
      <c r="H141" s="457">
        <v>1.8779999999999999</v>
      </c>
      <c r="I141" s="319"/>
      <c r="J141" s="228"/>
      <c r="K141" s="228"/>
    </row>
    <row r="142" spans="1:11" ht="25.5" x14ac:dyDescent="0.2">
      <c r="A142" s="824"/>
      <c r="B142" s="311"/>
      <c r="C142" s="444" t="s">
        <v>1094</v>
      </c>
      <c r="D142" s="444" t="s">
        <v>1063</v>
      </c>
      <c r="E142" s="445" t="s">
        <v>1478</v>
      </c>
      <c r="F142" s="446" t="s">
        <v>1479</v>
      </c>
      <c r="G142" s="447" t="s">
        <v>161</v>
      </c>
      <c r="H142" s="448">
        <v>0.313</v>
      </c>
      <c r="I142" s="313"/>
      <c r="J142" s="314">
        <f>ROUND(I142*H142,2)</f>
        <v>0</v>
      </c>
      <c r="K142" s="312" t="s">
        <v>1317</v>
      </c>
    </row>
    <row r="143" spans="1:11" ht="27" x14ac:dyDescent="0.2">
      <c r="A143" s="824"/>
      <c r="B143" s="244"/>
      <c r="C143" s="819"/>
      <c r="D143" s="449" t="s">
        <v>1062</v>
      </c>
      <c r="E143" s="819"/>
      <c r="F143" s="450" t="s">
        <v>1480</v>
      </c>
      <c r="G143" s="819"/>
      <c r="H143" s="819"/>
      <c r="I143" s="315"/>
      <c r="J143" s="824"/>
      <c r="K143" s="824"/>
    </row>
    <row r="144" spans="1:11" ht="13.5" x14ac:dyDescent="0.2">
      <c r="A144" s="228"/>
      <c r="B144" s="318"/>
      <c r="C144" s="454"/>
      <c r="D144" s="449" t="s">
        <v>1319</v>
      </c>
      <c r="E144" s="455" t="s">
        <v>749</v>
      </c>
      <c r="F144" s="456" t="s">
        <v>1473</v>
      </c>
      <c r="G144" s="454"/>
      <c r="H144" s="457">
        <v>0.313</v>
      </c>
      <c r="I144" s="319"/>
      <c r="J144" s="228"/>
      <c r="K144" s="228"/>
    </row>
    <row r="145" spans="1:11" ht="25.5" x14ac:dyDescent="0.2">
      <c r="A145" s="824"/>
      <c r="B145" s="311"/>
      <c r="C145" s="444" t="s">
        <v>1097</v>
      </c>
      <c r="D145" s="444" t="s">
        <v>1063</v>
      </c>
      <c r="E145" s="445" t="s">
        <v>1481</v>
      </c>
      <c r="F145" s="446" t="s">
        <v>1482</v>
      </c>
      <c r="G145" s="447" t="s">
        <v>161</v>
      </c>
      <c r="H145" s="448">
        <v>0.313</v>
      </c>
      <c r="I145" s="313"/>
      <c r="J145" s="314">
        <f>ROUND(I145*H145,2)</f>
        <v>0</v>
      </c>
      <c r="K145" s="312" t="s">
        <v>1317</v>
      </c>
    </row>
    <row r="146" spans="1:11" ht="13.5" x14ac:dyDescent="0.2">
      <c r="A146" s="228"/>
      <c r="B146" s="318"/>
      <c r="C146" s="454"/>
      <c r="D146" s="449" t="s">
        <v>1319</v>
      </c>
      <c r="E146" s="455" t="s">
        <v>749</v>
      </c>
      <c r="F146" s="456" t="s">
        <v>1473</v>
      </c>
      <c r="G146" s="454"/>
      <c r="H146" s="457">
        <v>0.313</v>
      </c>
      <c r="I146" s="319"/>
      <c r="J146" s="228"/>
      <c r="K146" s="228"/>
    </row>
    <row r="147" spans="1:11" ht="25.5" x14ac:dyDescent="0.2">
      <c r="A147" s="824"/>
      <c r="B147" s="311"/>
      <c r="C147" s="444" t="s">
        <v>1100</v>
      </c>
      <c r="D147" s="444" t="s">
        <v>1063</v>
      </c>
      <c r="E147" s="445" t="s">
        <v>2049</v>
      </c>
      <c r="F147" s="446" t="s">
        <v>1484</v>
      </c>
      <c r="G147" s="447" t="s">
        <v>218</v>
      </c>
      <c r="H147" s="448">
        <v>0.56299999999999994</v>
      </c>
      <c r="I147" s="313"/>
      <c r="J147" s="314">
        <f>ROUND(I147*H147,2)</f>
        <v>0</v>
      </c>
      <c r="K147" s="312" t="s">
        <v>1317</v>
      </c>
    </row>
    <row r="148" spans="1:11" ht="13.5" x14ac:dyDescent="0.2">
      <c r="A148" s="228"/>
      <c r="B148" s="318"/>
      <c r="C148" s="454"/>
      <c r="D148" s="449" t="s">
        <v>1319</v>
      </c>
      <c r="E148" s="455" t="s">
        <v>749</v>
      </c>
      <c r="F148" s="456" t="s">
        <v>2050</v>
      </c>
      <c r="G148" s="454"/>
      <c r="H148" s="457">
        <v>0.56299999999999994</v>
      </c>
      <c r="I148" s="319"/>
      <c r="J148" s="228"/>
      <c r="K148" s="228"/>
    </row>
    <row r="149" spans="1:11" ht="25.5" x14ac:dyDescent="0.2">
      <c r="A149" s="824"/>
      <c r="B149" s="311"/>
      <c r="C149" s="444" t="s">
        <v>1103</v>
      </c>
      <c r="D149" s="444" t="s">
        <v>1063</v>
      </c>
      <c r="E149" s="445" t="s">
        <v>1487</v>
      </c>
      <c r="F149" s="446" t="s">
        <v>1488</v>
      </c>
      <c r="G149" s="447" t="s">
        <v>161</v>
      </c>
      <c r="H149" s="448">
        <v>4.6870000000000003</v>
      </c>
      <c r="I149" s="313"/>
      <c r="J149" s="314">
        <f>ROUND(I149*H149,2)</f>
        <v>0</v>
      </c>
      <c r="K149" s="312" t="s">
        <v>1317</v>
      </c>
    </row>
    <row r="150" spans="1:11" ht="13.5" x14ac:dyDescent="0.2">
      <c r="A150" s="228"/>
      <c r="B150" s="318"/>
      <c r="C150" s="454"/>
      <c r="D150" s="449" t="s">
        <v>1319</v>
      </c>
      <c r="E150" s="455" t="s">
        <v>749</v>
      </c>
      <c r="F150" s="456" t="s">
        <v>1472</v>
      </c>
      <c r="G150" s="454"/>
      <c r="H150" s="457">
        <v>4.6870000000000003</v>
      </c>
      <c r="I150" s="319"/>
      <c r="J150" s="228"/>
      <c r="K150" s="228"/>
    </row>
    <row r="151" spans="1:11" ht="25.5" x14ac:dyDescent="0.2">
      <c r="A151" s="824"/>
      <c r="B151" s="311"/>
      <c r="C151" s="444" t="s">
        <v>1106</v>
      </c>
      <c r="D151" s="444" t="s">
        <v>1063</v>
      </c>
      <c r="E151" s="445" t="s">
        <v>1489</v>
      </c>
      <c r="F151" s="446" t="s">
        <v>1490</v>
      </c>
      <c r="G151" s="447" t="s">
        <v>161</v>
      </c>
      <c r="H151" s="448">
        <v>4.6879999999999997</v>
      </c>
      <c r="I151" s="313"/>
      <c r="J151" s="314">
        <f>ROUND(I151*H151,2)</f>
        <v>0</v>
      </c>
      <c r="K151" s="312" t="s">
        <v>1317</v>
      </c>
    </row>
    <row r="152" spans="1:11" ht="13.5" x14ac:dyDescent="0.2">
      <c r="A152" s="227"/>
      <c r="B152" s="316"/>
      <c r="C152" s="451"/>
      <c r="D152" s="449" t="s">
        <v>1319</v>
      </c>
      <c r="E152" s="452" t="s">
        <v>749</v>
      </c>
      <c r="F152" s="453" t="s">
        <v>2030</v>
      </c>
      <c r="G152" s="451"/>
      <c r="H152" s="452" t="s">
        <v>749</v>
      </c>
      <c r="I152" s="317"/>
      <c r="J152" s="227"/>
      <c r="K152" s="227"/>
    </row>
    <row r="153" spans="1:11" ht="13.5" x14ac:dyDescent="0.2">
      <c r="A153" s="228"/>
      <c r="B153" s="318"/>
      <c r="C153" s="454"/>
      <c r="D153" s="449" t="s">
        <v>1319</v>
      </c>
      <c r="E153" s="455" t="s">
        <v>749</v>
      </c>
      <c r="F153" s="456" t="s">
        <v>2051</v>
      </c>
      <c r="G153" s="454"/>
      <c r="H153" s="457">
        <v>4.6879999999999997</v>
      </c>
      <c r="I153" s="319"/>
      <c r="J153" s="228"/>
      <c r="K153" s="228"/>
    </row>
    <row r="154" spans="1:11" ht="13.5" x14ac:dyDescent="0.2">
      <c r="A154" s="229"/>
      <c r="B154" s="320"/>
      <c r="C154" s="458"/>
      <c r="D154" s="449" t="s">
        <v>1319</v>
      </c>
      <c r="E154" s="459" t="s">
        <v>2052</v>
      </c>
      <c r="F154" s="460" t="s">
        <v>1327</v>
      </c>
      <c r="G154" s="458"/>
      <c r="H154" s="461">
        <v>4.6879999999999997</v>
      </c>
      <c r="I154" s="321"/>
      <c r="J154" s="229"/>
      <c r="K154" s="229"/>
    </row>
    <row r="155" spans="1:11" ht="13.5" x14ac:dyDescent="0.2">
      <c r="A155" s="824"/>
      <c r="B155" s="311"/>
      <c r="C155" s="466" t="s">
        <v>1109</v>
      </c>
      <c r="D155" s="466" t="s">
        <v>1137</v>
      </c>
      <c r="E155" s="467" t="s">
        <v>2053</v>
      </c>
      <c r="F155" s="468" t="s">
        <v>2054</v>
      </c>
      <c r="G155" s="469" t="s">
        <v>218</v>
      </c>
      <c r="H155" s="470">
        <v>8.4380000000000006</v>
      </c>
      <c r="I155" s="325"/>
      <c r="J155" s="326">
        <f>ROUND(I155*H155,2)</f>
        <v>0</v>
      </c>
      <c r="K155" s="324" t="s">
        <v>1317</v>
      </c>
    </row>
    <row r="156" spans="1:11" ht="13.5" x14ac:dyDescent="0.2">
      <c r="A156" s="227"/>
      <c r="B156" s="316"/>
      <c r="C156" s="451"/>
      <c r="D156" s="449" t="s">
        <v>1319</v>
      </c>
      <c r="E156" s="452" t="s">
        <v>749</v>
      </c>
      <c r="F156" s="453" t="s">
        <v>2030</v>
      </c>
      <c r="G156" s="451"/>
      <c r="H156" s="452" t="s">
        <v>749</v>
      </c>
      <c r="I156" s="317"/>
      <c r="J156" s="227"/>
      <c r="K156" s="227"/>
    </row>
    <row r="157" spans="1:11" ht="13.5" x14ac:dyDescent="0.2">
      <c r="A157" s="228"/>
      <c r="B157" s="318"/>
      <c r="C157" s="454"/>
      <c r="D157" s="449" t="s">
        <v>1319</v>
      </c>
      <c r="E157" s="455" t="s">
        <v>749</v>
      </c>
      <c r="F157" s="456" t="s">
        <v>2055</v>
      </c>
      <c r="G157" s="454"/>
      <c r="H157" s="457">
        <v>8.4380000000000006</v>
      </c>
      <c r="I157" s="319"/>
      <c r="J157" s="228"/>
      <c r="K157" s="228"/>
    </row>
    <row r="158" spans="1:11" ht="13.5" x14ac:dyDescent="0.2">
      <c r="A158" s="824"/>
      <c r="B158" s="311"/>
      <c r="C158" s="466" t="s">
        <v>1112</v>
      </c>
      <c r="D158" s="466" t="s">
        <v>1137</v>
      </c>
      <c r="E158" s="467" t="s">
        <v>2056</v>
      </c>
      <c r="F158" s="468" t="s">
        <v>2057</v>
      </c>
      <c r="G158" s="469" t="s">
        <v>218</v>
      </c>
      <c r="H158" s="470">
        <v>105.825</v>
      </c>
      <c r="I158" s="325"/>
      <c r="J158" s="326">
        <f>ROUND(I158*H158,2)</f>
        <v>0</v>
      </c>
      <c r="K158" s="324" t="s">
        <v>1317</v>
      </c>
    </row>
    <row r="159" spans="1:11" ht="13.5" x14ac:dyDescent="0.2">
      <c r="A159" s="824"/>
      <c r="B159" s="244"/>
      <c r="C159" s="819"/>
      <c r="D159" s="449" t="s">
        <v>1062</v>
      </c>
      <c r="E159" s="819"/>
      <c r="F159" s="450" t="s">
        <v>2057</v>
      </c>
      <c r="G159" s="819"/>
      <c r="H159" s="819"/>
      <c r="I159" s="315"/>
      <c r="J159" s="824"/>
      <c r="K159" s="824"/>
    </row>
    <row r="160" spans="1:11" ht="13.5" x14ac:dyDescent="0.2">
      <c r="A160" s="227"/>
      <c r="B160" s="316"/>
      <c r="C160" s="451"/>
      <c r="D160" s="449" t="s">
        <v>1319</v>
      </c>
      <c r="E160" s="452" t="s">
        <v>749</v>
      </c>
      <c r="F160" s="453" t="s">
        <v>2030</v>
      </c>
      <c r="G160" s="451"/>
      <c r="H160" s="452" t="s">
        <v>749</v>
      </c>
      <c r="I160" s="317"/>
      <c r="J160" s="227"/>
      <c r="K160" s="227"/>
    </row>
    <row r="161" spans="1:11" ht="13.5" x14ac:dyDescent="0.2">
      <c r="A161" s="227"/>
      <c r="B161" s="316"/>
      <c r="C161" s="451"/>
      <c r="D161" s="449" t="s">
        <v>1319</v>
      </c>
      <c r="E161" s="452" t="s">
        <v>749</v>
      </c>
      <c r="F161" s="453" t="s">
        <v>2058</v>
      </c>
      <c r="G161" s="451"/>
      <c r="H161" s="452" t="s">
        <v>749</v>
      </c>
      <c r="I161" s="317"/>
      <c r="J161" s="227"/>
      <c r="K161" s="227"/>
    </row>
    <row r="162" spans="1:11" ht="13.5" x14ac:dyDescent="0.2">
      <c r="A162" s="228"/>
      <c r="B162" s="318"/>
      <c r="C162" s="454"/>
      <c r="D162" s="449" t="s">
        <v>1319</v>
      </c>
      <c r="E162" s="455" t="s">
        <v>749</v>
      </c>
      <c r="F162" s="456" t="s">
        <v>2059</v>
      </c>
      <c r="G162" s="454"/>
      <c r="H162" s="457">
        <v>52.5</v>
      </c>
      <c r="I162" s="319"/>
      <c r="J162" s="228"/>
      <c r="K162" s="228"/>
    </row>
    <row r="163" spans="1:11" ht="13.5" x14ac:dyDescent="0.2">
      <c r="A163" s="228"/>
      <c r="B163" s="318"/>
      <c r="C163" s="454"/>
      <c r="D163" s="449" t="s">
        <v>1319</v>
      </c>
      <c r="E163" s="455" t="s">
        <v>749</v>
      </c>
      <c r="F163" s="456" t="s">
        <v>2060</v>
      </c>
      <c r="G163" s="454"/>
      <c r="H163" s="457">
        <v>9.75</v>
      </c>
      <c r="I163" s="319"/>
      <c r="J163" s="228"/>
      <c r="K163" s="228"/>
    </row>
    <row r="164" spans="1:11" ht="13.5" x14ac:dyDescent="0.2">
      <c r="A164" s="229"/>
      <c r="B164" s="320"/>
      <c r="C164" s="458"/>
      <c r="D164" s="449" t="s">
        <v>1319</v>
      </c>
      <c r="E164" s="459" t="s">
        <v>1495</v>
      </c>
      <c r="F164" s="460" t="s">
        <v>1327</v>
      </c>
      <c r="G164" s="458"/>
      <c r="H164" s="461">
        <v>62.25</v>
      </c>
      <c r="I164" s="321"/>
      <c r="J164" s="229"/>
      <c r="K164" s="229"/>
    </row>
    <row r="165" spans="1:11" ht="13.5" x14ac:dyDescent="0.2">
      <c r="A165" s="228"/>
      <c r="B165" s="318"/>
      <c r="C165" s="454"/>
      <c r="D165" s="449" t="s">
        <v>1319</v>
      </c>
      <c r="E165" s="455" t="s">
        <v>749</v>
      </c>
      <c r="F165" s="456" t="s">
        <v>2061</v>
      </c>
      <c r="G165" s="454"/>
      <c r="H165" s="457">
        <v>105.825</v>
      </c>
      <c r="I165" s="319"/>
      <c r="J165" s="228"/>
      <c r="K165" s="228"/>
    </row>
    <row r="166" spans="1:11" ht="25.5" x14ac:dyDescent="0.2">
      <c r="A166" s="824"/>
      <c r="B166" s="311"/>
      <c r="C166" s="444" t="s">
        <v>1115</v>
      </c>
      <c r="D166" s="444" t="s">
        <v>1063</v>
      </c>
      <c r="E166" s="445" t="s">
        <v>1478</v>
      </c>
      <c r="F166" s="446" t="s">
        <v>1479</v>
      </c>
      <c r="G166" s="447" t="s">
        <v>161</v>
      </c>
      <c r="H166" s="448">
        <v>66.938000000000002</v>
      </c>
      <c r="I166" s="313"/>
      <c r="J166" s="314">
        <f>ROUND(I166*H166,2)</f>
        <v>0</v>
      </c>
      <c r="K166" s="312" t="s">
        <v>1317</v>
      </c>
    </row>
    <row r="167" spans="1:11" ht="27" x14ac:dyDescent="0.2">
      <c r="A167" s="824"/>
      <c r="B167" s="244"/>
      <c r="C167" s="819"/>
      <c r="D167" s="449" t="s">
        <v>1062</v>
      </c>
      <c r="E167" s="819"/>
      <c r="F167" s="450" t="s">
        <v>1480</v>
      </c>
      <c r="G167" s="819"/>
      <c r="H167" s="819"/>
      <c r="I167" s="315"/>
      <c r="J167" s="824"/>
      <c r="K167" s="824"/>
    </row>
    <row r="168" spans="1:11" ht="13.5" x14ac:dyDescent="0.2">
      <c r="A168" s="227"/>
      <c r="B168" s="316"/>
      <c r="C168" s="451"/>
      <c r="D168" s="449" t="s">
        <v>1319</v>
      </c>
      <c r="E168" s="452" t="s">
        <v>749</v>
      </c>
      <c r="F168" s="453" t="s">
        <v>1522</v>
      </c>
      <c r="G168" s="451"/>
      <c r="H168" s="452" t="s">
        <v>749</v>
      </c>
      <c r="I168" s="317"/>
      <c r="J168" s="227"/>
      <c r="K168" s="227"/>
    </row>
    <row r="169" spans="1:11" ht="13.5" x14ac:dyDescent="0.2">
      <c r="A169" s="228"/>
      <c r="B169" s="318"/>
      <c r="C169" s="454"/>
      <c r="D169" s="449" t="s">
        <v>1319</v>
      </c>
      <c r="E169" s="455" t="s">
        <v>1523</v>
      </c>
      <c r="F169" s="456" t="s">
        <v>2062</v>
      </c>
      <c r="G169" s="454"/>
      <c r="H169" s="457">
        <v>66.938000000000002</v>
      </c>
      <c r="I169" s="319"/>
      <c r="J169" s="228"/>
      <c r="K169" s="228"/>
    </row>
    <row r="170" spans="1:11" ht="25.5" x14ac:dyDescent="0.2">
      <c r="A170" s="824"/>
      <c r="B170" s="311"/>
      <c r="C170" s="444" t="s">
        <v>1166</v>
      </c>
      <c r="D170" s="444" t="s">
        <v>1063</v>
      </c>
      <c r="E170" s="445" t="s">
        <v>1525</v>
      </c>
      <c r="F170" s="446" t="s">
        <v>1526</v>
      </c>
      <c r="G170" s="447" t="s">
        <v>161</v>
      </c>
      <c r="H170" s="448">
        <v>66.938000000000002</v>
      </c>
      <c r="I170" s="313"/>
      <c r="J170" s="314">
        <f>ROUND(I170*H170,2)</f>
        <v>0</v>
      </c>
      <c r="K170" s="312" t="s">
        <v>1317</v>
      </c>
    </row>
    <row r="171" spans="1:11" ht="13.5" x14ac:dyDescent="0.2">
      <c r="A171" s="824"/>
      <c r="B171" s="244"/>
      <c r="C171" s="819"/>
      <c r="D171" s="449" t="s">
        <v>1062</v>
      </c>
      <c r="E171" s="819"/>
      <c r="F171" s="450" t="s">
        <v>1526</v>
      </c>
      <c r="G171" s="819"/>
      <c r="H171" s="819"/>
      <c r="I171" s="315"/>
      <c r="J171" s="824"/>
      <c r="K171" s="824"/>
    </row>
    <row r="172" spans="1:11" ht="13.5" x14ac:dyDescent="0.2">
      <c r="A172" s="228"/>
      <c r="B172" s="318"/>
      <c r="C172" s="454"/>
      <c r="D172" s="449" t="s">
        <v>1319</v>
      </c>
      <c r="E172" s="455" t="s">
        <v>749</v>
      </c>
      <c r="F172" s="456" t="s">
        <v>1523</v>
      </c>
      <c r="G172" s="454"/>
      <c r="H172" s="457">
        <v>66.938000000000002</v>
      </c>
      <c r="I172" s="319"/>
      <c r="J172" s="228"/>
      <c r="K172" s="228"/>
    </row>
    <row r="173" spans="1:11" ht="25.5" x14ac:dyDescent="0.2">
      <c r="A173" s="824"/>
      <c r="B173" s="311"/>
      <c r="C173" s="444" t="s">
        <v>1118</v>
      </c>
      <c r="D173" s="444" t="s">
        <v>1063</v>
      </c>
      <c r="E173" s="445" t="s">
        <v>2063</v>
      </c>
      <c r="F173" s="446" t="s">
        <v>2064</v>
      </c>
      <c r="G173" s="447" t="s">
        <v>150</v>
      </c>
      <c r="H173" s="448">
        <v>67</v>
      </c>
      <c r="I173" s="313"/>
      <c r="J173" s="314">
        <f>ROUND(I173*H173,2)</f>
        <v>0</v>
      </c>
      <c r="K173" s="312" t="s">
        <v>1317</v>
      </c>
    </row>
    <row r="174" spans="1:11" ht="27" x14ac:dyDescent="0.2">
      <c r="A174" s="824"/>
      <c r="B174" s="244"/>
      <c r="C174" s="819"/>
      <c r="D174" s="449" t="s">
        <v>1062</v>
      </c>
      <c r="E174" s="819"/>
      <c r="F174" s="450" t="s">
        <v>2065</v>
      </c>
      <c r="G174" s="819"/>
      <c r="H174" s="819"/>
      <c r="I174" s="315"/>
      <c r="J174" s="824"/>
      <c r="K174" s="824"/>
    </row>
    <row r="175" spans="1:11" ht="13.5" x14ac:dyDescent="0.2">
      <c r="A175" s="227"/>
      <c r="B175" s="316"/>
      <c r="C175" s="451"/>
      <c r="D175" s="449" t="s">
        <v>1319</v>
      </c>
      <c r="E175" s="452" t="s">
        <v>749</v>
      </c>
      <c r="F175" s="453" t="s">
        <v>2030</v>
      </c>
      <c r="G175" s="451"/>
      <c r="H175" s="452" t="s">
        <v>749</v>
      </c>
      <c r="I175" s="317"/>
      <c r="J175" s="227"/>
      <c r="K175" s="227"/>
    </row>
    <row r="176" spans="1:11" ht="13.5" x14ac:dyDescent="0.2">
      <c r="A176" s="228"/>
      <c r="B176" s="318"/>
      <c r="C176" s="454"/>
      <c r="D176" s="449" t="s">
        <v>1319</v>
      </c>
      <c r="E176" s="455" t="s">
        <v>2066</v>
      </c>
      <c r="F176" s="456" t="s">
        <v>1650</v>
      </c>
      <c r="G176" s="454"/>
      <c r="H176" s="457">
        <v>67</v>
      </c>
      <c r="I176" s="319"/>
      <c r="J176" s="228"/>
      <c r="K176" s="228"/>
    </row>
    <row r="177" spans="1:11" ht="13.5" x14ac:dyDescent="0.2">
      <c r="A177" s="824"/>
      <c r="B177" s="311"/>
      <c r="C177" s="466" t="s">
        <v>1121</v>
      </c>
      <c r="D177" s="466" t="s">
        <v>1137</v>
      </c>
      <c r="E177" s="467" t="s">
        <v>2067</v>
      </c>
      <c r="F177" s="468" t="s">
        <v>2068</v>
      </c>
      <c r="G177" s="469" t="s">
        <v>161</v>
      </c>
      <c r="H177" s="470">
        <v>10.050000000000001</v>
      </c>
      <c r="I177" s="325"/>
      <c r="J177" s="326">
        <f>ROUND(I177*H177,2)</f>
        <v>0</v>
      </c>
      <c r="K177" s="324" t="s">
        <v>749</v>
      </c>
    </row>
    <row r="178" spans="1:11" ht="13.5" x14ac:dyDescent="0.2">
      <c r="A178" s="227"/>
      <c r="B178" s="316"/>
      <c r="C178" s="451"/>
      <c r="D178" s="449" t="s">
        <v>1319</v>
      </c>
      <c r="E178" s="452" t="s">
        <v>749</v>
      </c>
      <c r="F178" s="453" t="s">
        <v>2030</v>
      </c>
      <c r="G178" s="451"/>
      <c r="H178" s="452" t="s">
        <v>749</v>
      </c>
      <c r="I178" s="317"/>
      <c r="J178" s="227"/>
      <c r="K178" s="227"/>
    </row>
    <row r="179" spans="1:11" ht="13.5" x14ac:dyDescent="0.2">
      <c r="A179" s="228"/>
      <c r="B179" s="318"/>
      <c r="C179" s="454"/>
      <c r="D179" s="449" t="s">
        <v>1319</v>
      </c>
      <c r="E179" s="455" t="s">
        <v>749</v>
      </c>
      <c r="F179" s="456" t="s">
        <v>2069</v>
      </c>
      <c r="G179" s="454"/>
      <c r="H179" s="457">
        <v>10.050000000000001</v>
      </c>
      <c r="I179" s="319"/>
      <c r="J179" s="228"/>
      <c r="K179" s="228"/>
    </row>
    <row r="180" spans="1:11" ht="25.5" x14ac:dyDescent="0.2">
      <c r="A180" s="824"/>
      <c r="B180" s="311"/>
      <c r="C180" s="444" t="s">
        <v>1125</v>
      </c>
      <c r="D180" s="444" t="s">
        <v>1063</v>
      </c>
      <c r="E180" s="445" t="s">
        <v>2070</v>
      </c>
      <c r="F180" s="446" t="s">
        <v>2071</v>
      </c>
      <c r="G180" s="447" t="s">
        <v>150</v>
      </c>
      <c r="H180" s="448">
        <v>67</v>
      </c>
      <c r="I180" s="313"/>
      <c r="J180" s="314">
        <f>ROUND(I180*H180,2)</f>
        <v>0</v>
      </c>
      <c r="K180" s="312" t="s">
        <v>1317</v>
      </c>
    </row>
    <row r="181" spans="1:11" ht="13.5" x14ac:dyDescent="0.2">
      <c r="A181" s="228"/>
      <c r="B181" s="318"/>
      <c r="C181" s="454"/>
      <c r="D181" s="449" t="s">
        <v>1319</v>
      </c>
      <c r="E181" s="455" t="s">
        <v>749</v>
      </c>
      <c r="F181" s="456" t="s">
        <v>2066</v>
      </c>
      <c r="G181" s="454"/>
      <c r="H181" s="457">
        <v>67</v>
      </c>
      <c r="I181" s="319"/>
      <c r="J181" s="228"/>
      <c r="K181" s="228"/>
    </row>
    <row r="182" spans="1:11" ht="13.5" x14ac:dyDescent="0.2">
      <c r="A182" s="824"/>
      <c r="B182" s="311"/>
      <c r="C182" s="466" t="s">
        <v>1128</v>
      </c>
      <c r="D182" s="466" t="s">
        <v>1137</v>
      </c>
      <c r="E182" s="467" t="s">
        <v>2072</v>
      </c>
      <c r="F182" s="468" t="s">
        <v>2073</v>
      </c>
      <c r="G182" s="469" t="s">
        <v>652</v>
      </c>
      <c r="H182" s="470">
        <v>2.0099999999999998</v>
      </c>
      <c r="I182" s="325"/>
      <c r="J182" s="326">
        <f>ROUND(I182*H182,2)</f>
        <v>0</v>
      </c>
      <c r="K182" s="324" t="s">
        <v>1317</v>
      </c>
    </row>
    <row r="183" spans="1:11" ht="13.5" x14ac:dyDescent="0.2">
      <c r="A183" s="228"/>
      <c r="B183" s="318"/>
      <c r="C183" s="454"/>
      <c r="D183" s="449" t="s">
        <v>1319</v>
      </c>
      <c r="E183" s="455" t="s">
        <v>749</v>
      </c>
      <c r="F183" s="456" t="s">
        <v>2074</v>
      </c>
      <c r="G183" s="454"/>
      <c r="H183" s="457">
        <v>2.0099999999999998</v>
      </c>
      <c r="I183" s="319"/>
      <c r="J183" s="228"/>
      <c r="K183" s="228"/>
    </row>
    <row r="184" spans="1:11" ht="25.5" x14ac:dyDescent="0.2">
      <c r="A184" s="824"/>
      <c r="B184" s="311"/>
      <c r="C184" s="444" t="s">
        <v>1133</v>
      </c>
      <c r="D184" s="444" t="s">
        <v>1063</v>
      </c>
      <c r="E184" s="445" t="s">
        <v>1530</v>
      </c>
      <c r="F184" s="446" t="s">
        <v>1531</v>
      </c>
      <c r="G184" s="447" t="s">
        <v>150</v>
      </c>
      <c r="H184" s="448">
        <v>67</v>
      </c>
      <c r="I184" s="313"/>
      <c r="J184" s="314">
        <f>ROUND(I184*H184,2)</f>
        <v>0</v>
      </c>
      <c r="K184" s="312" t="s">
        <v>1317</v>
      </c>
    </row>
    <row r="185" spans="1:11" ht="13.5" x14ac:dyDescent="0.2">
      <c r="A185" s="227"/>
      <c r="B185" s="316"/>
      <c r="C185" s="451"/>
      <c r="D185" s="449" t="s">
        <v>1319</v>
      </c>
      <c r="E185" s="452" t="s">
        <v>749</v>
      </c>
      <c r="F185" s="453" t="s">
        <v>2030</v>
      </c>
      <c r="G185" s="451"/>
      <c r="H185" s="452" t="s">
        <v>749</v>
      </c>
      <c r="I185" s="317"/>
      <c r="J185" s="227"/>
      <c r="K185" s="227"/>
    </row>
    <row r="186" spans="1:11" ht="13.5" x14ac:dyDescent="0.2">
      <c r="A186" s="228"/>
      <c r="B186" s="318"/>
      <c r="C186" s="454"/>
      <c r="D186" s="449" t="s">
        <v>1319</v>
      </c>
      <c r="E186" s="455" t="s">
        <v>749</v>
      </c>
      <c r="F186" s="456" t="s">
        <v>2075</v>
      </c>
      <c r="G186" s="454"/>
      <c r="H186" s="457">
        <v>67</v>
      </c>
      <c r="I186" s="319"/>
      <c r="J186" s="228"/>
      <c r="K186" s="228"/>
    </row>
    <row r="187" spans="1:11" ht="25.5" x14ac:dyDescent="0.2">
      <c r="A187" s="824"/>
      <c r="B187" s="311"/>
      <c r="C187" s="444" t="s">
        <v>1178</v>
      </c>
      <c r="D187" s="444" t="s">
        <v>1063</v>
      </c>
      <c r="E187" s="445" t="s">
        <v>2076</v>
      </c>
      <c r="F187" s="446" t="s">
        <v>2077</v>
      </c>
      <c r="G187" s="447" t="s">
        <v>150</v>
      </c>
      <c r="H187" s="448">
        <v>283.25</v>
      </c>
      <c r="I187" s="313"/>
      <c r="J187" s="314">
        <f>ROUND(I187*H187,2)</f>
        <v>0</v>
      </c>
      <c r="K187" s="312" t="s">
        <v>1317</v>
      </c>
    </row>
    <row r="188" spans="1:11" ht="13.5" x14ac:dyDescent="0.2">
      <c r="A188" s="227"/>
      <c r="B188" s="316"/>
      <c r="C188" s="451"/>
      <c r="D188" s="449" t="s">
        <v>1319</v>
      </c>
      <c r="E188" s="452" t="s">
        <v>749</v>
      </c>
      <c r="F188" s="453" t="s">
        <v>2030</v>
      </c>
      <c r="G188" s="451"/>
      <c r="H188" s="452" t="s">
        <v>749</v>
      </c>
      <c r="I188" s="317"/>
      <c r="J188" s="227"/>
      <c r="K188" s="227"/>
    </row>
    <row r="189" spans="1:11" ht="13.5" x14ac:dyDescent="0.2">
      <c r="A189" s="228"/>
      <c r="B189" s="318"/>
      <c r="C189" s="454"/>
      <c r="D189" s="449" t="s">
        <v>1319</v>
      </c>
      <c r="E189" s="455" t="s">
        <v>749</v>
      </c>
      <c r="F189" s="456" t="s">
        <v>2078</v>
      </c>
      <c r="G189" s="454"/>
      <c r="H189" s="457">
        <v>210</v>
      </c>
      <c r="I189" s="319"/>
      <c r="J189" s="228"/>
      <c r="K189" s="228"/>
    </row>
    <row r="190" spans="1:11" ht="13.5" x14ac:dyDescent="0.2">
      <c r="A190" s="228"/>
      <c r="B190" s="318"/>
      <c r="C190" s="454"/>
      <c r="D190" s="449" t="s">
        <v>1319</v>
      </c>
      <c r="E190" s="455" t="s">
        <v>749</v>
      </c>
      <c r="F190" s="456" t="s">
        <v>2079</v>
      </c>
      <c r="G190" s="454"/>
      <c r="H190" s="457">
        <v>39</v>
      </c>
      <c r="I190" s="319"/>
      <c r="J190" s="228"/>
      <c r="K190" s="228"/>
    </row>
    <row r="191" spans="1:11" ht="13.5" x14ac:dyDescent="0.2">
      <c r="A191" s="228"/>
      <c r="B191" s="318"/>
      <c r="C191" s="454"/>
      <c r="D191" s="449" t="s">
        <v>1319</v>
      </c>
      <c r="E191" s="455" t="s">
        <v>749</v>
      </c>
      <c r="F191" s="456" t="s">
        <v>2080</v>
      </c>
      <c r="G191" s="454"/>
      <c r="H191" s="457">
        <v>9.75</v>
      </c>
      <c r="I191" s="319"/>
      <c r="J191" s="228"/>
      <c r="K191" s="228"/>
    </row>
    <row r="192" spans="1:11" ht="13.5" x14ac:dyDescent="0.2">
      <c r="A192" s="228"/>
      <c r="B192" s="318"/>
      <c r="C192" s="454"/>
      <c r="D192" s="449" t="s">
        <v>1319</v>
      </c>
      <c r="E192" s="455" t="s">
        <v>749</v>
      </c>
      <c r="F192" s="456" t="s">
        <v>2081</v>
      </c>
      <c r="G192" s="454"/>
      <c r="H192" s="457">
        <v>10.125</v>
      </c>
      <c r="I192" s="319"/>
      <c r="J192" s="228"/>
      <c r="K192" s="228"/>
    </row>
    <row r="193" spans="1:11" ht="13.5" x14ac:dyDescent="0.2">
      <c r="A193" s="228"/>
      <c r="B193" s="318"/>
      <c r="C193" s="454"/>
      <c r="D193" s="449" t="s">
        <v>1319</v>
      </c>
      <c r="E193" s="455" t="s">
        <v>749</v>
      </c>
      <c r="F193" s="456" t="s">
        <v>2082</v>
      </c>
      <c r="G193" s="454"/>
      <c r="H193" s="457">
        <v>12.125</v>
      </c>
      <c r="I193" s="319"/>
      <c r="J193" s="228"/>
      <c r="K193" s="228"/>
    </row>
    <row r="194" spans="1:11" ht="13.5" x14ac:dyDescent="0.2">
      <c r="A194" s="228"/>
      <c r="B194" s="318"/>
      <c r="C194" s="454"/>
      <c r="D194" s="449" t="s">
        <v>1319</v>
      </c>
      <c r="E194" s="455" t="s">
        <v>749</v>
      </c>
      <c r="F194" s="456" t="s">
        <v>2083</v>
      </c>
      <c r="G194" s="454"/>
      <c r="H194" s="457">
        <v>2.25</v>
      </c>
      <c r="I194" s="319"/>
      <c r="J194" s="228"/>
      <c r="K194" s="228"/>
    </row>
    <row r="195" spans="1:11" ht="13.5" x14ac:dyDescent="0.2">
      <c r="A195" s="229"/>
      <c r="B195" s="320"/>
      <c r="C195" s="458"/>
      <c r="D195" s="449" t="s">
        <v>1319</v>
      </c>
      <c r="E195" s="459" t="s">
        <v>749</v>
      </c>
      <c r="F195" s="460" t="s">
        <v>1327</v>
      </c>
      <c r="G195" s="458"/>
      <c r="H195" s="461">
        <v>283.25</v>
      </c>
      <c r="I195" s="321"/>
      <c r="J195" s="229"/>
      <c r="K195" s="229"/>
    </row>
    <row r="196" spans="1:11" ht="15" x14ac:dyDescent="0.3">
      <c r="A196" s="226"/>
      <c r="B196" s="307"/>
      <c r="C196" s="440"/>
      <c r="D196" s="441" t="s">
        <v>1060</v>
      </c>
      <c r="E196" s="443" t="s">
        <v>6</v>
      </c>
      <c r="F196" s="443" t="s">
        <v>2084</v>
      </c>
      <c r="G196" s="440"/>
      <c r="H196" s="440"/>
      <c r="I196" s="308"/>
      <c r="J196" s="310">
        <f>BK196</f>
        <v>0</v>
      </c>
      <c r="K196" s="226"/>
    </row>
    <row r="197" spans="1:11" ht="25.5" x14ac:dyDescent="0.2">
      <c r="A197" s="824"/>
      <c r="B197" s="311"/>
      <c r="C197" s="444" t="s">
        <v>1181</v>
      </c>
      <c r="D197" s="444" t="s">
        <v>1063</v>
      </c>
      <c r="E197" s="445" t="s">
        <v>2085</v>
      </c>
      <c r="F197" s="446" t="s">
        <v>2086</v>
      </c>
      <c r="G197" s="447" t="s">
        <v>195</v>
      </c>
      <c r="H197" s="448">
        <v>13</v>
      </c>
      <c r="I197" s="313"/>
      <c r="J197" s="314">
        <f>ROUND(I197*H197,2)</f>
        <v>0</v>
      </c>
      <c r="K197" s="312" t="s">
        <v>1317</v>
      </c>
    </row>
    <row r="198" spans="1:11" ht="40.5" x14ac:dyDescent="0.2">
      <c r="A198" s="824"/>
      <c r="B198" s="244"/>
      <c r="C198" s="819"/>
      <c r="D198" s="449" t="s">
        <v>1062</v>
      </c>
      <c r="E198" s="819"/>
      <c r="F198" s="450" t="s">
        <v>2087</v>
      </c>
      <c r="G198" s="819"/>
      <c r="H198" s="819"/>
      <c r="I198" s="315"/>
      <c r="J198" s="824"/>
      <c r="K198" s="824"/>
    </row>
    <row r="199" spans="1:11" ht="13.5" x14ac:dyDescent="0.2">
      <c r="A199" s="227"/>
      <c r="B199" s="316"/>
      <c r="C199" s="451"/>
      <c r="D199" s="449" t="s">
        <v>1319</v>
      </c>
      <c r="E199" s="452" t="s">
        <v>749</v>
      </c>
      <c r="F199" s="453" t="s">
        <v>2030</v>
      </c>
      <c r="G199" s="451"/>
      <c r="H199" s="452" t="s">
        <v>749</v>
      </c>
      <c r="I199" s="317"/>
      <c r="J199" s="227"/>
      <c r="K199" s="227"/>
    </row>
    <row r="200" spans="1:11" ht="13.5" x14ac:dyDescent="0.2">
      <c r="A200" s="228"/>
      <c r="B200" s="318"/>
      <c r="C200" s="454"/>
      <c r="D200" s="449" t="s">
        <v>1319</v>
      </c>
      <c r="E200" s="455" t="s">
        <v>749</v>
      </c>
      <c r="F200" s="456" t="s">
        <v>2088</v>
      </c>
      <c r="G200" s="454"/>
      <c r="H200" s="457">
        <v>13</v>
      </c>
      <c r="I200" s="319"/>
      <c r="J200" s="228"/>
      <c r="K200" s="228"/>
    </row>
    <row r="201" spans="1:11" ht="15" x14ac:dyDescent="0.3">
      <c r="A201" s="226"/>
      <c r="B201" s="307"/>
      <c r="C201" s="440"/>
      <c r="D201" s="441" t="s">
        <v>1060</v>
      </c>
      <c r="E201" s="443" t="s">
        <v>61</v>
      </c>
      <c r="F201" s="443" t="s">
        <v>62</v>
      </c>
      <c r="G201" s="440"/>
      <c r="H201" s="440"/>
      <c r="I201" s="308"/>
      <c r="J201" s="310">
        <f>BK201</f>
        <v>0</v>
      </c>
      <c r="K201" s="226"/>
    </row>
    <row r="202" spans="1:11" ht="25.5" x14ac:dyDescent="0.2">
      <c r="A202" s="824"/>
      <c r="B202" s="311"/>
      <c r="C202" s="444" t="s">
        <v>1184</v>
      </c>
      <c r="D202" s="444" t="s">
        <v>1063</v>
      </c>
      <c r="E202" s="445" t="s">
        <v>2089</v>
      </c>
      <c r="F202" s="446" t="s">
        <v>2090</v>
      </c>
      <c r="G202" s="447" t="s">
        <v>161</v>
      </c>
      <c r="H202" s="448">
        <v>0.97499999999999998</v>
      </c>
      <c r="I202" s="313"/>
      <c r="J202" s="314">
        <f>ROUND(I202*H202,2)</f>
        <v>0</v>
      </c>
      <c r="K202" s="312" t="s">
        <v>1317</v>
      </c>
    </row>
    <row r="203" spans="1:11" ht="27" x14ac:dyDescent="0.2">
      <c r="A203" s="824"/>
      <c r="B203" s="244"/>
      <c r="C203" s="819"/>
      <c r="D203" s="449" t="s">
        <v>1062</v>
      </c>
      <c r="E203" s="819"/>
      <c r="F203" s="450" t="s">
        <v>2091</v>
      </c>
      <c r="G203" s="819"/>
      <c r="H203" s="819"/>
      <c r="I203" s="315"/>
      <c r="J203" s="824"/>
      <c r="K203" s="824"/>
    </row>
    <row r="204" spans="1:11" ht="13.5" x14ac:dyDescent="0.2">
      <c r="A204" s="227"/>
      <c r="B204" s="316"/>
      <c r="C204" s="451"/>
      <c r="D204" s="449" t="s">
        <v>1319</v>
      </c>
      <c r="E204" s="452" t="s">
        <v>749</v>
      </c>
      <c r="F204" s="453" t="s">
        <v>2030</v>
      </c>
      <c r="G204" s="451"/>
      <c r="H204" s="452" t="s">
        <v>749</v>
      </c>
      <c r="I204" s="317"/>
      <c r="J204" s="227"/>
      <c r="K204" s="227"/>
    </row>
    <row r="205" spans="1:11" ht="13.5" x14ac:dyDescent="0.2">
      <c r="A205" s="228"/>
      <c r="B205" s="318"/>
      <c r="C205" s="454"/>
      <c r="D205" s="449" t="s">
        <v>1319</v>
      </c>
      <c r="E205" s="455" t="s">
        <v>749</v>
      </c>
      <c r="F205" s="456" t="s">
        <v>2092</v>
      </c>
      <c r="G205" s="454"/>
      <c r="H205" s="457">
        <v>0.97499999999999998</v>
      </c>
      <c r="I205" s="319"/>
      <c r="J205" s="228"/>
      <c r="K205" s="228"/>
    </row>
    <row r="206" spans="1:11" ht="15" x14ac:dyDescent="0.3">
      <c r="A206" s="226"/>
      <c r="B206" s="307"/>
      <c r="C206" s="440"/>
      <c r="D206" s="441" t="s">
        <v>1060</v>
      </c>
      <c r="E206" s="443" t="s">
        <v>769</v>
      </c>
      <c r="F206" s="443" t="s">
        <v>2093</v>
      </c>
      <c r="G206" s="440"/>
      <c r="H206" s="440"/>
      <c r="I206" s="308"/>
      <c r="J206" s="310">
        <f>BK206</f>
        <v>0</v>
      </c>
      <c r="K206" s="226"/>
    </row>
    <row r="207" spans="1:11" ht="25.5" x14ac:dyDescent="0.2">
      <c r="A207" s="824"/>
      <c r="B207" s="311"/>
      <c r="C207" s="444" t="s">
        <v>1187</v>
      </c>
      <c r="D207" s="444" t="s">
        <v>1063</v>
      </c>
      <c r="E207" s="445" t="s">
        <v>2094</v>
      </c>
      <c r="F207" s="446" t="s">
        <v>2095</v>
      </c>
      <c r="G207" s="447" t="s">
        <v>150</v>
      </c>
      <c r="H207" s="448">
        <v>14.25</v>
      </c>
      <c r="I207" s="313"/>
      <c r="J207" s="314">
        <f>ROUND(I207*H207,2)</f>
        <v>0</v>
      </c>
      <c r="K207" s="312" t="s">
        <v>1317</v>
      </c>
    </row>
    <row r="208" spans="1:11" ht="13.5" x14ac:dyDescent="0.2">
      <c r="A208" s="227"/>
      <c r="B208" s="316"/>
      <c r="C208" s="451"/>
      <c r="D208" s="449" t="s">
        <v>1319</v>
      </c>
      <c r="E208" s="452" t="s">
        <v>749</v>
      </c>
      <c r="F208" s="453" t="s">
        <v>2030</v>
      </c>
      <c r="G208" s="451"/>
      <c r="H208" s="452" t="s">
        <v>749</v>
      </c>
      <c r="I208" s="317"/>
      <c r="J208" s="227"/>
      <c r="K208" s="227"/>
    </row>
    <row r="209" spans="1:11" ht="13.5" x14ac:dyDescent="0.2">
      <c r="A209" s="228"/>
      <c r="B209" s="318"/>
      <c r="C209" s="454"/>
      <c r="D209" s="449" t="s">
        <v>1319</v>
      </c>
      <c r="E209" s="455" t="s">
        <v>749</v>
      </c>
      <c r="F209" s="456" t="s">
        <v>2096</v>
      </c>
      <c r="G209" s="454"/>
      <c r="H209" s="457">
        <v>9.75</v>
      </c>
      <c r="I209" s="319"/>
      <c r="J209" s="228"/>
      <c r="K209" s="228"/>
    </row>
    <row r="210" spans="1:11" ht="13.5" x14ac:dyDescent="0.2">
      <c r="A210" s="228"/>
      <c r="B210" s="318"/>
      <c r="C210" s="454"/>
      <c r="D210" s="449" t="s">
        <v>1319</v>
      </c>
      <c r="E210" s="455" t="s">
        <v>749</v>
      </c>
      <c r="F210" s="456" t="s">
        <v>2097</v>
      </c>
      <c r="G210" s="454"/>
      <c r="H210" s="457">
        <v>4.5</v>
      </c>
      <c r="I210" s="319"/>
      <c r="J210" s="228"/>
      <c r="K210" s="228"/>
    </row>
    <row r="211" spans="1:11" ht="13.5" x14ac:dyDescent="0.2">
      <c r="A211" s="229"/>
      <c r="B211" s="320"/>
      <c r="C211" s="458"/>
      <c r="D211" s="449" t="s">
        <v>1319</v>
      </c>
      <c r="E211" s="459" t="s">
        <v>749</v>
      </c>
      <c r="F211" s="460" t="s">
        <v>1327</v>
      </c>
      <c r="G211" s="458"/>
      <c r="H211" s="461">
        <v>14.25</v>
      </c>
      <c r="I211" s="321"/>
      <c r="J211" s="229"/>
      <c r="K211" s="229"/>
    </row>
    <row r="212" spans="1:11" ht="25.5" x14ac:dyDescent="0.2">
      <c r="A212" s="824"/>
      <c r="B212" s="311"/>
      <c r="C212" s="444" t="s">
        <v>1190</v>
      </c>
      <c r="D212" s="444" t="s">
        <v>1063</v>
      </c>
      <c r="E212" s="445" t="s">
        <v>2098</v>
      </c>
      <c r="F212" s="446" t="s">
        <v>2099</v>
      </c>
      <c r="G212" s="447" t="s">
        <v>150</v>
      </c>
      <c r="H212" s="448">
        <v>253</v>
      </c>
      <c r="I212" s="313"/>
      <c r="J212" s="314">
        <f>ROUND(I212*H212,2)</f>
        <v>0</v>
      </c>
      <c r="K212" s="312" t="s">
        <v>1317</v>
      </c>
    </row>
    <row r="213" spans="1:11" ht="13.5" x14ac:dyDescent="0.2">
      <c r="A213" s="824"/>
      <c r="B213" s="244"/>
      <c r="C213" s="819"/>
      <c r="D213" s="449" t="s">
        <v>1062</v>
      </c>
      <c r="E213" s="819"/>
      <c r="F213" s="450" t="s">
        <v>2100</v>
      </c>
      <c r="G213" s="819"/>
      <c r="H213" s="819"/>
      <c r="I213" s="315"/>
      <c r="J213" s="824"/>
      <c r="K213" s="824"/>
    </row>
    <row r="214" spans="1:11" ht="13.5" x14ac:dyDescent="0.2">
      <c r="A214" s="227"/>
      <c r="B214" s="316"/>
      <c r="C214" s="451"/>
      <c r="D214" s="449" t="s">
        <v>1319</v>
      </c>
      <c r="E214" s="452" t="s">
        <v>749</v>
      </c>
      <c r="F214" s="453" t="s">
        <v>2030</v>
      </c>
      <c r="G214" s="451"/>
      <c r="H214" s="452" t="s">
        <v>749</v>
      </c>
      <c r="I214" s="317"/>
      <c r="J214" s="227"/>
      <c r="K214" s="227"/>
    </row>
    <row r="215" spans="1:11" ht="13.5" x14ac:dyDescent="0.2">
      <c r="A215" s="228"/>
      <c r="B215" s="318"/>
      <c r="C215" s="454"/>
      <c r="D215" s="449" t="s">
        <v>1319</v>
      </c>
      <c r="E215" s="455" t="s">
        <v>749</v>
      </c>
      <c r="F215" s="456" t="s">
        <v>2078</v>
      </c>
      <c r="G215" s="454"/>
      <c r="H215" s="457">
        <v>210</v>
      </c>
      <c r="I215" s="319"/>
      <c r="J215" s="228"/>
      <c r="K215" s="228"/>
    </row>
    <row r="216" spans="1:11" ht="13.5" x14ac:dyDescent="0.2">
      <c r="A216" s="228"/>
      <c r="B216" s="318"/>
      <c r="C216" s="454"/>
      <c r="D216" s="449" t="s">
        <v>1319</v>
      </c>
      <c r="E216" s="455" t="s">
        <v>749</v>
      </c>
      <c r="F216" s="456" t="s">
        <v>2101</v>
      </c>
      <c r="G216" s="454"/>
      <c r="H216" s="457">
        <v>43</v>
      </c>
      <c r="I216" s="319"/>
      <c r="J216" s="228"/>
      <c r="K216" s="228"/>
    </row>
    <row r="217" spans="1:11" ht="13.5" x14ac:dyDescent="0.2">
      <c r="A217" s="229"/>
      <c r="B217" s="320"/>
      <c r="C217" s="458"/>
      <c r="D217" s="449" t="s">
        <v>1319</v>
      </c>
      <c r="E217" s="459" t="s">
        <v>1581</v>
      </c>
      <c r="F217" s="460" t="s">
        <v>1327</v>
      </c>
      <c r="G217" s="458"/>
      <c r="H217" s="461">
        <v>253</v>
      </c>
      <c r="I217" s="321"/>
      <c r="J217" s="229"/>
      <c r="K217" s="229"/>
    </row>
    <row r="218" spans="1:11" ht="25.5" x14ac:dyDescent="0.2">
      <c r="A218" s="824"/>
      <c r="B218" s="311"/>
      <c r="C218" s="444" t="s">
        <v>1193</v>
      </c>
      <c r="D218" s="444" t="s">
        <v>1063</v>
      </c>
      <c r="E218" s="445" t="s">
        <v>2102</v>
      </c>
      <c r="F218" s="446" t="s">
        <v>2103</v>
      </c>
      <c r="G218" s="447" t="s">
        <v>150</v>
      </c>
      <c r="H218" s="448">
        <v>253</v>
      </c>
      <c r="I218" s="313"/>
      <c r="J218" s="314">
        <f>ROUND(I218*H218,2)</f>
        <v>0</v>
      </c>
      <c r="K218" s="312" t="s">
        <v>1317</v>
      </c>
    </row>
    <row r="219" spans="1:11" ht="27" x14ac:dyDescent="0.2">
      <c r="A219" s="824"/>
      <c r="B219" s="244"/>
      <c r="C219" s="819"/>
      <c r="D219" s="449" t="s">
        <v>1062</v>
      </c>
      <c r="E219" s="819"/>
      <c r="F219" s="450" t="s">
        <v>2104</v>
      </c>
      <c r="G219" s="819"/>
      <c r="H219" s="819"/>
      <c r="I219" s="315"/>
      <c r="J219" s="824"/>
      <c r="K219" s="824"/>
    </row>
    <row r="220" spans="1:11" ht="13.5" x14ac:dyDescent="0.2">
      <c r="A220" s="228"/>
      <c r="B220" s="318"/>
      <c r="C220" s="454"/>
      <c r="D220" s="449" t="s">
        <v>1319</v>
      </c>
      <c r="E220" s="455" t="s">
        <v>749</v>
      </c>
      <c r="F220" s="456" t="s">
        <v>1581</v>
      </c>
      <c r="G220" s="454"/>
      <c r="H220" s="457">
        <v>253</v>
      </c>
      <c r="I220" s="319"/>
      <c r="J220" s="228"/>
      <c r="K220" s="228"/>
    </row>
    <row r="221" spans="1:11" ht="25.5" x14ac:dyDescent="0.2">
      <c r="A221" s="824"/>
      <c r="B221" s="311"/>
      <c r="C221" s="444" t="s">
        <v>1196</v>
      </c>
      <c r="D221" s="444" t="s">
        <v>1063</v>
      </c>
      <c r="E221" s="445" t="s">
        <v>2105</v>
      </c>
      <c r="F221" s="446" t="s">
        <v>2106</v>
      </c>
      <c r="G221" s="447" t="s">
        <v>150</v>
      </c>
      <c r="H221" s="448">
        <v>253</v>
      </c>
      <c r="I221" s="313"/>
      <c r="J221" s="314">
        <f>ROUND(I221*H221,2)</f>
        <v>0</v>
      </c>
      <c r="K221" s="312" t="s">
        <v>1317</v>
      </c>
    </row>
    <row r="222" spans="1:11" ht="27" x14ac:dyDescent="0.2">
      <c r="A222" s="824"/>
      <c r="B222" s="244"/>
      <c r="C222" s="819"/>
      <c r="D222" s="449" t="s">
        <v>1062</v>
      </c>
      <c r="E222" s="819"/>
      <c r="F222" s="450" t="s">
        <v>2107</v>
      </c>
      <c r="G222" s="819"/>
      <c r="H222" s="819"/>
      <c r="I222" s="315"/>
      <c r="J222" s="824"/>
      <c r="K222" s="824"/>
    </row>
    <row r="223" spans="1:11" ht="13.5" x14ac:dyDescent="0.2">
      <c r="A223" s="228"/>
      <c r="B223" s="318"/>
      <c r="C223" s="454"/>
      <c r="D223" s="449" t="s">
        <v>1319</v>
      </c>
      <c r="E223" s="455" t="s">
        <v>749</v>
      </c>
      <c r="F223" s="456" t="s">
        <v>1581</v>
      </c>
      <c r="G223" s="454"/>
      <c r="H223" s="457">
        <v>253</v>
      </c>
      <c r="I223" s="319"/>
      <c r="J223" s="228"/>
      <c r="K223" s="228"/>
    </row>
    <row r="224" spans="1:11" ht="25.5" x14ac:dyDescent="0.2">
      <c r="A224" s="824"/>
      <c r="B224" s="311"/>
      <c r="C224" s="444" t="s">
        <v>1506</v>
      </c>
      <c r="D224" s="444" t="s">
        <v>1063</v>
      </c>
      <c r="E224" s="445" t="s">
        <v>2108</v>
      </c>
      <c r="F224" s="446" t="s">
        <v>2109</v>
      </c>
      <c r="G224" s="447" t="s">
        <v>150</v>
      </c>
      <c r="H224" s="448">
        <v>253</v>
      </c>
      <c r="I224" s="313"/>
      <c r="J224" s="314">
        <f>ROUND(I224*H224,2)</f>
        <v>0</v>
      </c>
      <c r="K224" s="312" t="s">
        <v>1317</v>
      </c>
    </row>
    <row r="225" spans="1:11" ht="13.5" x14ac:dyDescent="0.2">
      <c r="A225" s="824"/>
      <c r="B225" s="244"/>
      <c r="C225" s="819"/>
      <c r="D225" s="449" t="s">
        <v>1062</v>
      </c>
      <c r="E225" s="819"/>
      <c r="F225" s="450" t="s">
        <v>2110</v>
      </c>
      <c r="G225" s="819"/>
      <c r="H225" s="819"/>
      <c r="I225" s="315"/>
      <c r="J225" s="824"/>
      <c r="K225" s="824"/>
    </row>
    <row r="226" spans="1:11" ht="13.5" x14ac:dyDescent="0.2">
      <c r="A226" s="228"/>
      <c r="B226" s="318"/>
      <c r="C226" s="454"/>
      <c r="D226" s="449" t="s">
        <v>1319</v>
      </c>
      <c r="E226" s="455" t="s">
        <v>749</v>
      </c>
      <c r="F226" s="456" t="s">
        <v>1581</v>
      </c>
      <c r="G226" s="454"/>
      <c r="H226" s="457">
        <v>253</v>
      </c>
      <c r="I226" s="319"/>
      <c r="J226" s="228"/>
      <c r="K226" s="228"/>
    </row>
    <row r="227" spans="1:11" ht="25.5" x14ac:dyDescent="0.2">
      <c r="A227" s="824"/>
      <c r="B227" s="311"/>
      <c r="C227" s="444" t="s">
        <v>57</v>
      </c>
      <c r="D227" s="444" t="s">
        <v>1063</v>
      </c>
      <c r="E227" s="445" t="s">
        <v>1585</v>
      </c>
      <c r="F227" s="446" t="s">
        <v>1586</v>
      </c>
      <c r="G227" s="447" t="s">
        <v>150</v>
      </c>
      <c r="H227" s="448">
        <v>506</v>
      </c>
      <c r="I227" s="313"/>
      <c r="J227" s="314">
        <f>ROUND(I227*H227,2)</f>
        <v>0</v>
      </c>
      <c r="K227" s="312" t="s">
        <v>1317</v>
      </c>
    </row>
    <row r="228" spans="1:11" ht="13.5" x14ac:dyDescent="0.2">
      <c r="A228" s="824"/>
      <c r="B228" s="244"/>
      <c r="C228" s="819"/>
      <c r="D228" s="449" t="s">
        <v>1062</v>
      </c>
      <c r="E228" s="819"/>
      <c r="F228" s="450" t="s">
        <v>1587</v>
      </c>
      <c r="G228" s="819"/>
      <c r="H228" s="819"/>
      <c r="I228" s="315"/>
      <c r="J228" s="824"/>
      <c r="K228" s="824"/>
    </row>
    <row r="229" spans="1:11" ht="13.5" x14ac:dyDescent="0.2">
      <c r="A229" s="228"/>
      <c r="B229" s="318"/>
      <c r="C229" s="454"/>
      <c r="D229" s="449" t="s">
        <v>1319</v>
      </c>
      <c r="E229" s="455" t="s">
        <v>749</v>
      </c>
      <c r="F229" s="456" t="s">
        <v>2111</v>
      </c>
      <c r="G229" s="454"/>
      <c r="H229" s="457">
        <v>506</v>
      </c>
      <c r="I229" s="319"/>
      <c r="J229" s="228"/>
      <c r="K229" s="228"/>
    </row>
    <row r="230" spans="1:11" ht="25.5" x14ac:dyDescent="0.2">
      <c r="A230" s="824"/>
      <c r="B230" s="311"/>
      <c r="C230" s="444" t="s">
        <v>1521</v>
      </c>
      <c r="D230" s="444" t="s">
        <v>1063</v>
      </c>
      <c r="E230" s="445" t="s">
        <v>2112</v>
      </c>
      <c r="F230" s="446" t="s">
        <v>2113</v>
      </c>
      <c r="G230" s="447" t="s">
        <v>150</v>
      </c>
      <c r="H230" s="448">
        <v>253</v>
      </c>
      <c r="I230" s="313"/>
      <c r="J230" s="314">
        <f>ROUND(I230*H230,2)</f>
        <v>0</v>
      </c>
      <c r="K230" s="312" t="s">
        <v>1317</v>
      </c>
    </row>
    <row r="231" spans="1:11" ht="27" x14ac:dyDescent="0.2">
      <c r="A231" s="824"/>
      <c r="B231" s="244"/>
      <c r="C231" s="819"/>
      <c r="D231" s="449" t="s">
        <v>1062</v>
      </c>
      <c r="E231" s="819"/>
      <c r="F231" s="450" t="s">
        <v>2114</v>
      </c>
      <c r="G231" s="819"/>
      <c r="H231" s="819"/>
      <c r="I231" s="315"/>
      <c r="J231" s="824"/>
      <c r="K231" s="824"/>
    </row>
    <row r="232" spans="1:11" ht="13.5" x14ac:dyDescent="0.2">
      <c r="A232" s="228"/>
      <c r="B232" s="318"/>
      <c r="C232" s="454"/>
      <c r="D232" s="449" t="s">
        <v>1319</v>
      </c>
      <c r="E232" s="455" t="s">
        <v>749</v>
      </c>
      <c r="F232" s="456" t="s">
        <v>1581</v>
      </c>
      <c r="G232" s="454"/>
      <c r="H232" s="457">
        <v>253</v>
      </c>
      <c r="I232" s="319"/>
      <c r="J232" s="228"/>
      <c r="K232" s="228"/>
    </row>
    <row r="233" spans="1:11" ht="25.5" x14ac:dyDescent="0.2">
      <c r="A233" s="824"/>
      <c r="B233" s="311"/>
      <c r="C233" s="444" t="s">
        <v>1199</v>
      </c>
      <c r="D233" s="444" t="s">
        <v>1063</v>
      </c>
      <c r="E233" s="445" t="s">
        <v>2115</v>
      </c>
      <c r="F233" s="446" t="s">
        <v>2116</v>
      </c>
      <c r="G233" s="447" t="s">
        <v>150</v>
      </c>
      <c r="H233" s="448">
        <v>253</v>
      </c>
      <c r="I233" s="313"/>
      <c r="J233" s="314">
        <f>ROUND(I233*H233,2)</f>
        <v>0</v>
      </c>
      <c r="K233" s="312" t="s">
        <v>1317</v>
      </c>
    </row>
    <row r="234" spans="1:11" ht="27" x14ac:dyDescent="0.2">
      <c r="A234" s="824"/>
      <c r="B234" s="244"/>
      <c r="C234" s="819"/>
      <c r="D234" s="449" t="s">
        <v>1062</v>
      </c>
      <c r="E234" s="819"/>
      <c r="F234" s="450" t="s">
        <v>2117</v>
      </c>
      <c r="G234" s="819"/>
      <c r="H234" s="819"/>
      <c r="I234" s="315"/>
      <c r="J234" s="824"/>
      <c r="K234" s="824"/>
    </row>
    <row r="235" spans="1:11" ht="13.5" x14ac:dyDescent="0.2">
      <c r="A235" s="228"/>
      <c r="B235" s="318"/>
      <c r="C235" s="454"/>
      <c r="D235" s="449" t="s">
        <v>1319</v>
      </c>
      <c r="E235" s="455" t="s">
        <v>749</v>
      </c>
      <c r="F235" s="456" t="s">
        <v>1581</v>
      </c>
      <c r="G235" s="454"/>
      <c r="H235" s="457">
        <v>253</v>
      </c>
      <c r="I235" s="319"/>
      <c r="J235" s="228"/>
      <c r="K235" s="228"/>
    </row>
    <row r="236" spans="1:11" ht="15" x14ac:dyDescent="0.3">
      <c r="A236" s="226"/>
      <c r="B236" s="307"/>
      <c r="C236" s="440"/>
      <c r="D236" s="441" t="s">
        <v>1060</v>
      </c>
      <c r="E236" s="443" t="s">
        <v>3</v>
      </c>
      <c r="F236" s="443" t="s">
        <v>1595</v>
      </c>
      <c r="G236" s="440"/>
      <c r="H236" s="440"/>
      <c r="I236" s="308"/>
      <c r="J236" s="310">
        <f>BK236</f>
        <v>0</v>
      </c>
      <c r="K236" s="226"/>
    </row>
    <row r="237" spans="1:11" ht="25.5" x14ac:dyDescent="0.2">
      <c r="A237" s="824"/>
      <c r="B237" s="311"/>
      <c r="C237" s="444" t="s">
        <v>1202</v>
      </c>
      <c r="D237" s="444" t="s">
        <v>1063</v>
      </c>
      <c r="E237" s="445" t="s">
        <v>2118</v>
      </c>
      <c r="F237" s="446" t="s">
        <v>2119</v>
      </c>
      <c r="G237" s="447" t="s">
        <v>204</v>
      </c>
      <c r="H237" s="448">
        <v>1</v>
      </c>
      <c r="I237" s="313"/>
      <c r="J237" s="314">
        <f>ROUND(I237*H237,2)</f>
        <v>0</v>
      </c>
      <c r="K237" s="312" t="s">
        <v>1317</v>
      </c>
    </row>
    <row r="238" spans="1:11" ht="13.5" x14ac:dyDescent="0.2">
      <c r="A238" s="824"/>
      <c r="B238" s="244"/>
      <c r="C238" s="819"/>
      <c r="D238" s="449" t="s">
        <v>1062</v>
      </c>
      <c r="E238" s="819"/>
      <c r="F238" s="450" t="s">
        <v>2119</v>
      </c>
      <c r="G238" s="819"/>
      <c r="H238" s="819"/>
      <c r="I238" s="315"/>
      <c r="J238" s="824"/>
      <c r="K238" s="824"/>
    </row>
    <row r="239" spans="1:11" ht="13.5" x14ac:dyDescent="0.2">
      <c r="A239" s="227"/>
      <c r="B239" s="316"/>
      <c r="C239" s="451"/>
      <c r="D239" s="449" t="s">
        <v>1319</v>
      </c>
      <c r="E239" s="452" t="s">
        <v>749</v>
      </c>
      <c r="F239" s="453" t="s">
        <v>2030</v>
      </c>
      <c r="G239" s="451"/>
      <c r="H239" s="452" t="s">
        <v>749</v>
      </c>
      <c r="I239" s="317"/>
      <c r="J239" s="227"/>
      <c r="K239" s="227"/>
    </row>
    <row r="240" spans="1:11" ht="13.5" x14ac:dyDescent="0.2">
      <c r="A240" s="228"/>
      <c r="B240" s="318"/>
      <c r="C240" s="454"/>
      <c r="D240" s="449" t="s">
        <v>1319</v>
      </c>
      <c r="E240" s="455" t="s">
        <v>749</v>
      </c>
      <c r="F240" s="456" t="s">
        <v>2120</v>
      </c>
      <c r="G240" s="454"/>
      <c r="H240" s="457">
        <v>1</v>
      </c>
      <c r="I240" s="319"/>
      <c r="J240" s="228"/>
      <c r="K240" s="228"/>
    </row>
    <row r="241" spans="1:11" ht="25.5" x14ac:dyDescent="0.2">
      <c r="A241" s="824"/>
      <c r="B241" s="311"/>
      <c r="C241" s="444" t="s">
        <v>59</v>
      </c>
      <c r="D241" s="444" t="s">
        <v>1063</v>
      </c>
      <c r="E241" s="445" t="s">
        <v>2121</v>
      </c>
      <c r="F241" s="446" t="s">
        <v>2122</v>
      </c>
      <c r="G241" s="447" t="s">
        <v>204</v>
      </c>
      <c r="H241" s="448">
        <v>1</v>
      </c>
      <c r="I241" s="313"/>
      <c r="J241" s="314">
        <f>ROUND(I241*H241,2)</f>
        <v>0</v>
      </c>
      <c r="K241" s="312" t="s">
        <v>1317</v>
      </c>
    </row>
    <row r="242" spans="1:11" ht="13.5" x14ac:dyDescent="0.2">
      <c r="A242" s="227"/>
      <c r="B242" s="316"/>
      <c r="C242" s="451"/>
      <c r="D242" s="449" t="s">
        <v>1319</v>
      </c>
      <c r="E242" s="452" t="s">
        <v>749</v>
      </c>
      <c r="F242" s="453" t="s">
        <v>2030</v>
      </c>
      <c r="G242" s="451"/>
      <c r="H242" s="452" t="s">
        <v>749</v>
      </c>
      <c r="I242" s="317"/>
      <c r="J242" s="227"/>
      <c r="K242" s="227"/>
    </row>
    <row r="243" spans="1:11" ht="13.5" x14ac:dyDescent="0.2">
      <c r="A243" s="228"/>
      <c r="B243" s="318"/>
      <c r="C243" s="454"/>
      <c r="D243" s="449" t="s">
        <v>1319</v>
      </c>
      <c r="E243" s="455" t="s">
        <v>749</v>
      </c>
      <c r="F243" s="456" t="s">
        <v>52</v>
      </c>
      <c r="G243" s="454"/>
      <c r="H243" s="457">
        <v>1</v>
      </c>
      <c r="I243" s="319"/>
      <c r="J243" s="228"/>
      <c r="K243" s="228"/>
    </row>
    <row r="244" spans="1:11" ht="13.5" x14ac:dyDescent="0.2">
      <c r="A244" s="824"/>
      <c r="B244" s="311"/>
      <c r="C244" s="466" t="s">
        <v>1207</v>
      </c>
      <c r="D244" s="466" t="s">
        <v>1137</v>
      </c>
      <c r="E244" s="467" t="s">
        <v>2123</v>
      </c>
      <c r="F244" s="468" t="s">
        <v>2124</v>
      </c>
      <c r="G244" s="469" t="s">
        <v>204</v>
      </c>
      <c r="H244" s="470">
        <v>1.01</v>
      </c>
      <c r="I244" s="325"/>
      <c r="J244" s="326">
        <f>ROUND(I244*H244,2)</f>
        <v>0</v>
      </c>
      <c r="K244" s="324" t="s">
        <v>1317</v>
      </c>
    </row>
    <row r="245" spans="1:11" ht="13.5" x14ac:dyDescent="0.2">
      <c r="A245" s="227"/>
      <c r="B245" s="316"/>
      <c r="C245" s="451"/>
      <c r="D245" s="449" t="s">
        <v>1319</v>
      </c>
      <c r="E245" s="452" t="s">
        <v>749</v>
      </c>
      <c r="F245" s="453" t="s">
        <v>2030</v>
      </c>
      <c r="G245" s="451"/>
      <c r="H245" s="452" t="s">
        <v>749</v>
      </c>
      <c r="I245" s="317"/>
      <c r="J245" s="227"/>
      <c r="K245" s="227"/>
    </row>
    <row r="246" spans="1:11" ht="13.5" x14ac:dyDescent="0.2">
      <c r="A246" s="228"/>
      <c r="B246" s="318"/>
      <c r="C246" s="454"/>
      <c r="D246" s="449" t="s">
        <v>1319</v>
      </c>
      <c r="E246" s="455" t="s">
        <v>749</v>
      </c>
      <c r="F246" s="456" t="s">
        <v>1571</v>
      </c>
      <c r="G246" s="454"/>
      <c r="H246" s="457">
        <v>1.01</v>
      </c>
      <c r="I246" s="319"/>
      <c r="J246" s="228"/>
      <c r="K246" s="228"/>
    </row>
    <row r="247" spans="1:11" ht="13.5" x14ac:dyDescent="0.2">
      <c r="A247" s="824"/>
      <c r="B247" s="311"/>
      <c r="C247" s="466" t="s">
        <v>833</v>
      </c>
      <c r="D247" s="466" t="s">
        <v>1137</v>
      </c>
      <c r="E247" s="467" t="s">
        <v>2125</v>
      </c>
      <c r="F247" s="468" t="s">
        <v>2126</v>
      </c>
      <c r="G247" s="469" t="s">
        <v>204</v>
      </c>
      <c r="H247" s="470">
        <v>1.01</v>
      </c>
      <c r="I247" s="325"/>
      <c r="J247" s="326">
        <f>ROUND(I247*H247,2)</f>
        <v>0</v>
      </c>
      <c r="K247" s="324" t="s">
        <v>1317</v>
      </c>
    </row>
    <row r="248" spans="1:11" ht="13.5" x14ac:dyDescent="0.2">
      <c r="A248" s="824"/>
      <c r="B248" s="244"/>
      <c r="C248" s="819"/>
      <c r="D248" s="449" t="s">
        <v>1062</v>
      </c>
      <c r="E248" s="819"/>
      <c r="F248" s="450" t="s">
        <v>2126</v>
      </c>
      <c r="G248" s="819"/>
      <c r="H248" s="819"/>
      <c r="I248" s="315"/>
      <c r="J248" s="824"/>
      <c r="K248" s="824"/>
    </row>
    <row r="249" spans="1:11" ht="13.5" x14ac:dyDescent="0.2">
      <c r="A249" s="227"/>
      <c r="B249" s="316"/>
      <c r="C249" s="451"/>
      <c r="D249" s="449" t="s">
        <v>1319</v>
      </c>
      <c r="E249" s="452" t="s">
        <v>749</v>
      </c>
      <c r="F249" s="453" t="s">
        <v>2030</v>
      </c>
      <c r="G249" s="451"/>
      <c r="H249" s="452" t="s">
        <v>749</v>
      </c>
      <c r="I249" s="317"/>
      <c r="J249" s="227"/>
      <c r="K249" s="227"/>
    </row>
    <row r="250" spans="1:11" ht="13.5" x14ac:dyDescent="0.2">
      <c r="A250" s="228"/>
      <c r="B250" s="318"/>
      <c r="C250" s="454"/>
      <c r="D250" s="449" t="s">
        <v>1319</v>
      </c>
      <c r="E250" s="455" t="s">
        <v>749</v>
      </c>
      <c r="F250" s="456" t="s">
        <v>1571</v>
      </c>
      <c r="G250" s="454"/>
      <c r="H250" s="457">
        <v>1.01</v>
      </c>
      <c r="I250" s="319"/>
      <c r="J250" s="228"/>
      <c r="K250" s="228"/>
    </row>
    <row r="251" spans="1:11" ht="13.5" x14ac:dyDescent="0.2">
      <c r="A251" s="824"/>
      <c r="B251" s="311"/>
      <c r="C251" s="466" t="s">
        <v>1212</v>
      </c>
      <c r="D251" s="466" t="s">
        <v>1137</v>
      </c>
      <c r="E251" s="467" t="s">
        <v>2127</v>
      </c>
      <c r="F251" s="468" t="s">
        <v>2128</v>
      </c>
      <c r="G251" s="469" t="s">
        <v>204</v>
      </c>
      <c r="H251" s="470">
        <v>1.01</v>
      </c>
      <c r="I251" s="325"/>
      <c r="J251" s="326">
        <f>ROUND(I251*H251,2)</f>
        <v>0</v>
      </c>
      <c r="K251" s="324" t="s">
        <v>1317</v>
      </c>
    </row>
    <row r="252" spans="1:11" ht="13.5" x14ac:dyDescent="0.2">
      <c r="A252" s="227"/>
      <c r="B252" s="316"/>
      <c r="C252" s="451"/>
      <c r="D252" s="449" t="s">
        <v>1319</v>
      </c>
      <c r="E252" s="452" t="s">
        <v>749</v>
      </c>
      <c r="F252" s="453" t="s">
        <v>2030</v>
      </c>
      <c r="G252" s="451"/>
      <c r="H252" s="452" t="s">
        <v>749</v>
      </c>
      <c r="I252" s="317"/>
      <c r="J252" s="227"/>
      <c r="K252" s="227"/>
    </row>
    <row r="253" spans="1:11" ht="13.5" x14ac:dyDescent="0.2">
      <c r="A253" s="228"/>
      <c r="B253" s="318"/>
      <c r="C253" s="454"/>
      <c r="D253" s="449" t="s">
        <v>1319</v>
      </c>
      <c r="E253" s="455" t="s">
        <v>749</v>
      </c>
      <c r="F253" s="456" t="s">
        <v>1571</v>
      </c>
      <c r="G253" s="454"/>
      <c r="H253" s="457">
        <v>1.01</v>
      </c>
      <c r="I253" s="319"/>
      <c r="J253" s="228"/>
      <c r="K253" s="228"/>
    </row>
    <row r="254" spans="1:11" ht="25.5" x14ac:dyDescent="0.2">
      <c r="A254" s="824"/>
      <c r="B254" s="311"/>
      <c r="C254" s="444" t="s">
        <v>1215</v>
      </c>
      <c r="D254" s="444" t="s">
        <v>1063</v>
      </c>
      <c r="E254" s="445" t="s">
        <v>2129</v>
      </c>
      <c r="F254" s="446" t="s">
        <v>2130</v>
      </c>
      <c r="G254" s="447" t="s">
        <v>204</v>
      </c>
      <c r="H254" s="448">
        <v>1</v>
      </c>
      <c r="I254" s="313"/>
      <c r="J254" s="314">
        <f>ROUND(I254*H254,2)</f>
        <v>0</v>
      </c>
      <c r="K254" s="312" t="s">
        <v>1317</v>
      </c>
    </row>
    <row r="255" spans="1:11" ht="13.5" x14ac:dyDescent="0.2">
      <c r="A255" s="227"/>
      <c r="B255" s="316"/>
      <c r="C255" s="451"/>
      <c r="D255" s="449" t="s">
        <v>1319</v>
      </c>
      <c r="E255" s="452" t="s">
        <v>749</v>
      </c>
      <c r="F255" s="453" t="s">
        <v>2030</v>
      </c>
      <c r="G255" s="451"/>
      <c r="H255" s="452" t="s">
        <v>749</v>
      </c>
      <c r="I255" s="317"/>
      <c r="J255" s="227"/>
      <c r="K255" s="227"/>
    </row>
    <row r="256" spans="1:11" ht="13.5" x14ac:dyDescent="0.2">
      <c r="A256" s="228"/>
      <c r="B256" s="318"/>
      <c r="C256" s="454"/>
      <c r="D256" s="449" t="s">
        <v>1319</v>
      </c>
      <c r="E256" s="455" t="s">
        <v>749</v>
      </c>
      <c r="F256" s="456" t="s">
        <v>52</v>
      </c>
      <c r="G256" s="454"/>
      <c r="H256" s="457">
        <v>1</v>
      </c>
      <c r="I256" s="319"/>
      <c r="J256" s="228"/>
      <c r="K256" s="228"/>
    </row>
    <row r="257" spans="1:11" ht="13.5" x14ac:dyDescent="0.2">
      <c r="A257" s="824"/>
      <c r="B257" s="311"/>
      <c r="C257" s="466" t="s">
        <v>63</v>
      </c>
      <c r="D257" s="466" t="s">
        <v>1137</v>
      </c>
      <c r="E257" s="467" t="s">
        <v>2131</v>
      </c>
      <c r="F257" s="468" t="s">
        <v>2132</v>
      </c>
      <c r="G257" s="469" t="s">
        <v>204</v>
      </c>
      <c r="H257" s="470">
        <v>1</v>
      </c>
      <c r="I257" s="325"/>
      <c r="J257" s="326">
        <f>ROUND(I257*H257,2)</f>
        <v>0</v>
      </c>
      <c r="K257" s="324" t="s">
        <v>749</v>
      </c>
    </row>
    <row r="258" spans="1:11" ht="13.5" x14ac:dyDescent="0.2">
      <c r="A258" s="227"/>
      <c r="B258" s="316"/>
      <c r="C258" s="451"/>
      <c r="D258" s="449" t="s">
        <v>1319</v>
      </c>
      <c r="E258" s="452" t="s">
        <v>749</v>
      </c>
      <c r="F258" s="453" t="s">
        <v>2030</v>
      </c>
      <c r="G258" s="451"/>
      <c r="H258" s="452" t="s">
        <v>749</v>
      </c>
      <c r="I258" s="317"/>
      <c r="J258" s="227"/>
      <c r="K258" s="227"/>
    </row>
    <row r="259" spans="1:11" ht="13.5" x14ac:dyDescent="0.2">
      <c r="A259" s="228"/>
      <c r="B259" s="318"/>
      <c r="C259" s="454"/>
      <c r="D259" s="449" t="s">
        <v>1319</v>
      </c>
      <c r="E259" s="455" t="s">
        <v>749</v>
      </c>
      <c r="F259" s="456" t="s">
        <v>52</v>
      </c>
      <c r="G259" s="454"/>
      <c r="H259" s="457">
        <v>1</v>
      </c>
      <c r="I259" s="319"/>
      <c r="J259" s="228"/>
      <c r="K259" s="228"/>
    </row>
    <row r="260" spans="1:11" ht="13.5" x14ac:dyDescent="0.2">
      <c r="A260" s="824"/>
      <c r="B260" s="311"/>
      <c r="C260" s="466" t="s">
        <v>1220</v>
      </c>
      <c r="D260" s="466" t="s">
        <v>1137</v>
      </c>
      <c r="E260" s="467" t="s">
        <v>2133</v>
      </c>
      <c r="F260" s="468" t="s">
        <v>2134</v>
      </c>
      <c r="G260" s="469" t="s">
        <v>204</v>
      </c>
      <c r="H260" s="470">
        <v>1</v>
      </c>
      <c r="I260" s="325"/>
      <c r="J260" s="326">
        <f>ROUND(I260*H260,2)</f>
        <v>0</v>
      </c>
      <c r="K260" s="324" t="s">
        <v>749</v>
      </c>
    </row>
    <row r="261" spans="1:11" ht="13.5" x14ac:dyDescent="0.2">
      <c r="A261" s="227"/>
      <c r="B261" s="316"/>
      <c r="C261" s="451"/>
      <c r="D261" s="449" t="s">
        <v>1319</v>
      </c>
      <c r="E261" s="452" t="s">
        <v>749</v>
      </c>
      <c r="F261" s="453" t="s">
        <v>2030</v>
      </c>
      <c r="G261" s="451"/>
      <c r="H261" s="452" t="s">
        <v>749</v>
      </c>
      <c r="I261" s="317"/>
      <c r="J261" s="227"/>
      <c r="K261" s="227"/>
    </row>
    <row r="262" spans="1:11" ht="13.5" x14ac:dyDescent="0.2">
      <c r="A262" s="228"/>
      <c r="B262" s="318"/>
      <c r="C262" s="454"/>
      <c r="D262" s="449" t="s">
        <v>1319</v>
      </c>
      <c r="E262" s="455" t="s">
        <v>749</v>
      </c>
      <c r="F262" s="456" t="s">
        <v>52</v>
      </c>
      <c r="G262" s="454"/>
      <c r="H262" s="457">
        <v>1</v>
      </c>
      <c r="I262" s="319"/>
      <c r="J262" s="228"/>
      <c r="K262" s="228"/>
    </row>
    <row r="263" spans="1:11" ht="13.5" x14ac:dyDescent="0.2">
      <c r="A263" s="824"/>
      <c r="B263" s="311"/>
      <c r="C263" s="466" t="s">
        <v>1561</v>
      </c>
      <c r="D263" s="466" t="s">
        <v>1137</v>
      </c>
      <c r="E263" s="467" t="s">
        <v>2135</v>
      </c>
      <c r="F263" s="468" t="s">
        <v>2136</v>
      </c>
      <c r="G263" s="469" t="s">
        <v>204</v>
      </c>
      <c r="H263" s="470">
        <v>1</v>
      </c>
      <c r="I263" s="325"/>
      <c r="J263" s="326">
        <f>ROUND(I263*H263,2)</f>
        <v>0</v>
      </c>
      <c r="K263" s="324" t="s">
        <v>1317</v>
      </c>
    </row>
    <row r="264" spans="1:11" ht="13.5" x14ac:dyDescent="0.2">
      <c r="A264" s="824"/>
      <c r="B264" s="244"/>
      <c r="C264" s="819"/>
      <c r="D264" s="449" t="s">
        <v>1062</v>
      </c>
      <c r="E264" s="819"/>
      <c r="F264" s="450" t="s">
        <v>2136</v>
      </c>
      <c r="G264" s="819"/>
      <c r="H264" s="819"/>
      <c r="I264" s="315"/>
      <c r="J264" s="824"/>
      <c r="K264" s="824"/>
    </row>
    <row r="265" spans="1:11" ht="13.5" x14ac:dyDescent="0.2">
      <c r="A265" s="227"/>
      <c r="B265" s="316"/>
      <c r="C265" s="451"/>
      <c r="D265" s="449" t="s">
        <v>1319</v>
      </c>
      <c r="E265" s="452" t="s">
        <v>749</v>
      </c>
      <c r="F265" s="453" t="s">
        <v>2030</v>
      </c>
      <c r="G265" s="451"/>
      <c r="H265" s="452" t="s">
        <v>749</v>
      </c>
      <c r="I265" s="317"/>
      <c r="J265" s="227"/>
      <c r="K265" s="227"/>
    </row>
    <row r="266" spans="1:11" ht="13.5" x14ac:dyDescent="0.2">
      <c r="A266" s="228"/>
      <c r="B266" s="318"/>
      <c r="C266" s="454"/>
      <c r="D266" s="449" t="s">
        <v>1319</v>
      </c>
      <c r="E266" s="455" t="s">
        <v>749</v>
      </c>
      <c r="F266" s="456" t="s">
        <v>52</v>
      </c>
      <c r="G266" s="454"/>
      <c r="H266" s="457">
        <v>1</v>
      </c>
      <c r="I266" s="319"/>
      <c r="J266" s="228"/>
      <c r="K266" s="228"/>
    </row>
    <row r="267" spans="1:11" ht="15" x14ac:dyDescent="0.3">
      <c r="A267" s="226"/>
      <c r="B267" s="307"/>
      <c r="C267" s="440"/>
      <c r="D267" s="441" t="s">
        <v>1060</v>
      </c>
      <c r="E267" s="443" t="s">
        <v>1085</v>
      </c>
      <c r="F267" s="443" t="s">
        <v>2137</v>
      </c>
      <c r="G267" s="440"/>
      <c r="H267" s="440"/>
      <c r="I267" s="308"/>
      <c r="J267" s="310">
        <f>SUM(J268:J337)</f>
        <v>0</v>
      </c>
      <c r="K267" s="226"/>
    </row>
    <row r="268" spans="1:11" ht="25.5" x14ac:dyDescent="0.2">
      <c r="A268" s="824"/>
      <c r="B268" s="311"/>
      <c r="C268" s="444" t="s">
        <v>1565</v>
      </c>
      <c r="D268" s="444" t="s">
        <v>1063</v>
      </c>
      <c r="E268" s="445" t="s">
        <v>2138</v>
      </c>
      <c r="F268" s="446" t="s">
        <v>2139</v>
      </c>
      <c r="G268" s="447" t="s">
        <v>195</v>
      </c>
      <c r="H268" s="448">
        <v>57.5</v>
      </c>
      <c r="I268" s="313"/>
      <c r="J268" s="314">
        <f>ROUND(I268*H268,2)</f>
        <v>0</v>
      </c>
      <c r="K268" s="312" t="s">
        <v>2140</v>
      </c>
    </row>
    <row r="269" spans="1:11" ht="40.5" x14ac:dyDescent="0.2">
      <c r="A269" s="824"/>
      <c r="B269" s="244"/>
      <c r="C269" s="819"/>
      <c r="D269" s="449" t="s">
        <v>1062</v>
      </c>
      <c r="E269" s="819"/>
      <c r="F269" s="450" t="s">
        <v>2141</v>
      </c>
      <c r="G269" s="819"/>
      <c r="H269" s="819"/>
      <c r="I269" s="315"/>
      <c r="J269" s="824"/>
      <c r="K269" s="824"/>
    </row>
    <row r="270" spans="1:11" ht="13.5" x14ac:dyDescent="0.2">
      <c r="A270" s="227"/>
      <c r="B270" s="316"/>
      <c r="C270" s="451"/>
      <c r="D270" s="449" t="s">
        <v>1319</v>
      </c>
      <c r="E270" s="452" t="s">
        <v>749</v>
      </c>
      <c r="F270" s="453" t="s">
        <v>2030</v>
      </c>
      <c r="G270" s="451"/>
      <c r="H270" s="452" t="s">
        <v>749</v>
      </c>
      <c r="I270" s="317"/>
      <c r="J270" s="227"/>
      <c r="K270" s="227"/>
    </row>
    <row r="271" spans="1:11" ht="13.5" x14ac:dyDescent="0.2">
      <c r="A271" s="227"/>
      <c r="B271" s="316"/>
      <c r="C271" s="451"/>
      <c r="D271" s="449" t="s">
        <v>1319</v>
      </c>
      <c r="E271" s="452" t="s">
        <v>749</v>
      </c>
      <c r="F271" s="453" t="s">
        <v>2142</v>
      </c>
      <c r="G271" s="451"/>
      <c r="H271" s="452" t="s">
        <v>749</v>
      </c>
      <c r="I271" s="317"/>
      <c r="J271" s="227"/>
      <c r="K271" s="227"/>
    </row>
    <row r="272" spans="1:11" ht="13.5" x14ac:dyDescent="0.2">
      <c r="A272" s="228"/>
      <c r="B272" s="318"/>
      <c r="C272" s="454"/>
      <c r="D272" s="449" t="s">
        <v>1319</v>
      </c>
      <c r="E272" s="455" t="s">
        <v>749</v>
      </c>
      <c r="F272" s="456" t="s">
        <v>2143</v>
      </c>
      <c r="G272" s="454"/>
      <c r="H272" s="457">
        <v>48.5</v>
      </c>
      <c r="I272" s="319"/>
      <c r="J272" s="228"/>
      <c r="K272" s="228"/>
    </row>
    <row r="273" spans="1:11" ht="13.5" x14ac:dyDescent="0.2">
      <c r="A273" s="228"/>
      <c r="B273" s="318"/>
      <c r="C273" s="454"/>
      <c r="D273" s="449" t="s">
        <v>1319</v>
      </c>
      <c r="E273" s="455" t="s">
        <v>749</v>
      </c>
      <c r="F273" s="456" t="s">
        <v>2144</v>
      </c>
      <c r="G273" s="454"/>
      <c r="H273" s="457">
        <v>9</v>
      </c>
      <c r="I273" s="319"/>
      <c r="J273" s="228"/>
      <c r="K273" s="228"/>
    </row>
    <row r="274" spans="1:11" ht="13.5" x14ac:dyDescent="0.2">
      <c r="A274" s="229"/>
      <c r="B274" s="320"/>
      <c r="C274" s="458"/>
      <c r="D274" s="449" t="s">
        <v>1319</v>
      </c>
      <c r="E274" s="459" t="s">
        <v>749</v>
      </c>
      <c r="F274" s="460" t="s">
        <v>1327</v>
      </c>
      <c r="G274" s="458"/>
      <c r="H274" s="461">
        <v>57.5</v>
      </c>
      <c r="I274" s="321"/>
      <c r="J274" s="229"/>
      <c r="K274" s="229"/>
    </row>
    <row r="275" spans="1:11" ht="13.5" x14ac:dyDescent="0.2">
      <c r="A275" s="824"/>
      <c r="B275" s="311"/>
      <c r="C275" s="466" t="s">
        <v>1224</v>
      </c>
      <c r="D275" s="466" t="s">
        <v>1137</v>
      </c>
      <c r="E275" s="467" t="s">
        <v>2145</v>
      </c>
      <c r="F275" s="468" t="s">
        <v>2146</v>
      </c>
      <c r="G275" s="469" t="s">
        <v>204</v>
      </c>
      <c r="H275" s="470">
        <v>132.25</v>
      </c>
      <c r="I275" s="325"/>
      <c r="J275" s="326">
        <f>ROUND(I275*H275,2)</f>
        <v>0</v>
      </c>
      <c r="K275" s="324" t="s">
        <v>749</v>
      </c>
    </row>
    <row r="276" spans="1:11" ht="13.5" x14ac:dyDescent="0.2">
      <c r="A276" s="227"/>
      <c r="B276" s="316"/>
      <c r="C276" s="451"/>
      <c r="D276" s="449" t="s">
        <v>1319</v>
      </c>
      <c r="E276" s="452" t="s">
        <v>749</v>
      </c>
      <c r="F276" s="453" t="s">
        <v>2030</v>
      </c>
      <c r="G276" s="451"/>
      <c r="H276" s="452" t="s">
        <v>749</v>
      </c>
      <c r="I276" s="317"/>
      <c r="J276" s="227"/>
      <c r="K276" s="227"/>
    </row>
    <row r="277" spans="1:11" ht="13.5" x14ac:dyDescent="0.2">
      <c r="A277" s="228"/>
      <c r="B277" s="318"/>
      <c r="C277" s="454"/>
      <c r="D277" s="449" t="s">
        <v>1319</v>
      </c>
      <c r="E277" s="455" t="s">
        <v>749</v>
      </c>
      <c r="F277" s="456" t="s">
        <v>2147</v>
      </c>
      <c r="G277" s="454"/>
      <c r="H277" s="457">
        <v>111.55</v>
      </c>
      <c r="I277" s="319"/>
      <c r="J277" s="228"/>
      <c r="K277" s="228"/>
    </row>
    <row r="278" spans="1:11" ht="13.5" x14ac:dyDescent="0.2">
      <c r="A278" s="228"/>
      <c r="B278" s="318"/>
      <c r="C278" s="454"/>
      <c r="D278" s="449" t="s">
        <v>1319</v>
      </c>
      <c r="E278" s="455" t="s">
        <v>749</v>
      </c>
      <c r="F278" s="456" t="s">
        <v>2148</v>
      </c>
      <c r="G278" s="454"/>
      <c r="H278" s="457">
        <v>20.7</v>
      </c>
      <c r="I278" s="319"/>
      <c r="J278" s="228"/>
      <c r="K278" s="228"/>
    </row>
    <row r="279" spans="1:11" ht="13.5" x14ac:dyDescent="0.2">
      <c r="A279" s="229"/>
      <c r="B279" s="320"/>
      <c r="C279" s="458"/>
      <c r="D279" s="449" t="s">
        <v>1319</v>
      </c>
      <c r="E279" s="459" t="s">
        <v>749</v>
      </c>
      <c r="F279" s="460" t="s">
        <v>1327</v>
      </c>
      <c r="G279" s="458"/>
      <c r="H279" s="461">
        <v>132.25</v>
      </c>
      <c r="I279" s="321"/>
      <c r="J279" s="229"/>
      <c r="K279" s="229"/>
    </row>
    <row r="280" spans="1:11" ht="25.5" x14ac:dyDescent="0.2">
      <c r="A280" s="824"/>
      <c r="B280" s="311"/>
      <c r="C280" s="444" t="s">
        <v>1227</v>
      </c>
      <c r="D280" s="444" t="s">
        <v>1063</v>
      </c>
      <c r="E280" s="445" t="s">
        <v>2149</v>
      </c>
      <c r="F280" s="446" t="s">
        <v>2150</v>
      </c>
      <c r="G280" s="447" t="s">
        <v>195</v>
      </c>
      <c r="H280" s="448">
        <v>28.5</v>
      </c>
      <c r="I280" s="313"/>
      <c r="J280" s="314">
        <f>ROUND(I280*H280,2)</f>
        <v>0</v>
      </c>
      <c r="K280" s="312" t="s">
        <v>1317</v>
      </c>
    </row>
    <row r="281" spans="1:11" ht="13.5" x14ac:dyDescent="0.2">
      <c r="A281" s="227"/>
      <c r="B281" s="316"/>
      <c r="C281" s="451"/>
      <c r="D281" s="449" t="s">
        <v>1319</v>
      </c>
      <c r="E281" s="452" t="s">
        <v>749</v>
      </c>
      <c r="F281" s="453" t="s">
        <v>2030</v>
      </c>
      <c r="G281" s="451"/>
      <c r="H281" s="452" t="s">
        <v>749</v>
      </c>
      <c r="I281" s="317"/>
      <c r="J281" s="227"/>
      <c r="K281" s="227"/>
    </row>
    <row r="282" spans="1:11" ht="13.5" x14ac:dyDescent="0.2">
      <c r="A282" s="228"/>
      <c r="B282" s="318"/>
      <c r="C282" s="454"/>
      <c r="D282" s="449" t="s">
        <v>1319</v>
      </c>
      <c r="E282" s="455" t="s">
        <v>749</v>
      </c>
      <c r="F282" s="456" t="s">
        <v>2151</v>
      </c>
      <c r="G282" s="454"/>
      <c r="H282" s="457">
        <v>19.5</v>
      </c>
      <c r="I282" s="319"/>
      <c r="J282" s="228"/>
      <c r="K282" s="228"/>
    </row>
    <row r="283" spans="1:11" ht="13.5" x14ac:dyDescent="0.2">
      <c r="A283" s="228"/>
      <c r="B283" s="318"/>
      <c r="C283" s="454"/>
      <c r="D283" s="449" t="s">
        <v>1319</v>
      </c>
      <c r="E283" s="455" t="s">
        <v>749</v>
      </c>
      <c r="F283" s="456" t="s">
        <v>2152</v>
      </c>
      <c r="G283" s="454"/>
      <c r="H283" s="457">
        <v>9</v>
      </c>
      <c r="I283" s="319"/>
      <c r="J283" s="228"/>
      <c r="K283" s="228"/>
    </row>
    <row r="284" spans="1:11" ht="13.5" x14ac:dyDescent="0.2">
      <c r="A284" s="229"/>
      <c r="B284" s="320"/>
      <c r="C284" s="458"/>
      <c r="D284" s="449" t="s">
        <v>1319</v>
      </c>
      <c r="E284" s="459" t="s">
        <v>749</v>
      </c>
      <c r="F284" s="460" t="s">
        <v>1327</v>
      </c>
      <c r="G284" s="458"/>
      <c r="H284" s="461">
        <v>28.5</v>
      </c>
      <c r="I284" s="321"/>
      <c r="J284" s="229"/>
      <c r="K284" s="229"/>
    </row>
    <row r="285" spans="1:11" ht="13.5" x14ac:dyDescent="0.2">
      <c r="A285" s="824"/>
      <c r="B285" s="311"/>
      <c r="C285" s="466" t="s">
        <v>1230</v>
      </c>
      <c r="D285" s="466" t="s">
        <v>1137</v>
      </c>
      <c r="E285" s="467" t="s">
        <v>2153</v>
      </c>
      <c r="F285" s="468" t="s">
        <v>2154</v>
      </c>
      <c r="G285" s="469" t="s">
        <v>195</v>
      </c>
      <c r="H285" s="470">
        <v>32.774999999999999</v>
      </c>
      <c r="I285" s="325"/>
      <c r="J285" s="326">
        <f>ROUND(I285*H285,2)</f>
        <v>0</v>
      </c>
      <c r="K285" s="324" t="s">
        <v>1317</v>
      </c>
    </row>
    <row r="286" spans="1:11" ht="13.5" x14ac:dyDescent="0.2">
      <c r="A286" s="824"/>
      <c r="B286" s="244"/>
      <c r="C286" s="819"/>
      <c r="D286" s="449" t="s">
        <v>1062</v>
      </c>
      <c r="E286" s="819"/>
      <c r="F286" s="450" t="s">
        <v>2154</v>
      </c>
      <c r="G286" s="819"/>
      <c r="H286" s="819"/>
      <c r="I286" s="315"/>
      <c r="J286" s="824"/>
      <c r="K286" s="824"/>
    </row>
    <row r="287" spans="1:11" ht="13.5" x14ac:dyDescent="0.2">
      <c r="A287" s="227"/>
      <c r="B287" s="316"/>
      <c r="C287" s="451"/>
      <c r="D287" s="449" t="s">
        <v>1319</v>
      </c>
      <c r="E287" s="452" t="s">
        <v>749</v>
      </c>
      <c r="F287" s="453" t="s">
        <v>2030</v>
      </c>
      <c r="G287" s="451"/>
      <c r="H287" s="452" t="s">
        <v>749</v>
      </c>
      <c r="I287" s="317"/>
      <c r="J287" s="227"/>
      <c r="K287" s="227"/>
    </row>
    <row r="288" spans="1:11" ht="13.5" x14ac:dyDescent="0.2">
      <c r="A288" s="228"/>
      <c r="B288" s="318"/>
      <c r="C288" s="454"/>
      <c r="D288" s="449" t="s">
        <v>1319</v>
      </c>
      <c r="E288" s="455" t="s">
        <v>749</v>
      </c>
      <c r="F288" s="456" t="s">
        <v>2155</v>
      </c>
      <c r="G288" s="454"/>
      <c r="H288" s="457">
        <v>22.425000000000001</v>
      </c>
      <c r="I288" s="319"/>
      <c r="J288" s="228"/>
      <c r="K288" s="228"/>
    </row>
    <row r="289" spans="1:11" ht="13.5" x14ac:dyDescent="0.2">
      <c r="A289" s="228"/>
      <c r="B289" s="318"/>
      <c r="C289" s="454"/>
      <c r="D289" s="449" t="s">
        <v>1319</v>
      </c>
      <c r="E289" s="455" t="s">
        <v>749</v>
      </c>
      <c r="F289" s="456" t="s">
        <v>2156</v>
      </c>
      <c r="G289" s="454"/>
      <c r="H289" s="457">
        <v>10.35</v>
      </c>
      <c r="I289" s="319"/>
      <c r="J289" s="228"/>
      <c r="K289" s="228"/>
    </row>
    <row r="290" spans="1:11" ht="13.5" x14ac:dyDescent="0.2">
      <c r="A290" s="229"/>
      <c r="B290" s="320"/>
      <c r="C290" s="458"/>
      <c r="D290" s="449" t="s">
        <v>1319</v>
      </c>
      <c r="E290" s="459" t="s">
        <v>749</v>
      </c>
      <c r="F290" s="460" t="s">
        <v>1327</v>
      </c>
      <c r="G290" s="458"/>
      <c r="H290" s="461">
        <v>32.774999999999999</v>
      </c>
      <c r="I290" s="321"/>
      <c r="J290" s="229"/>
      <c r="K290" s="229"/>
    </row>
    <row r="291" spans="1:11" ht="25.5" x14ac:dyDescent="0.2">
      <c r="A291" s="824"/>
      <c r="B291" s="311"/>
      <c r="C291" s="444" t="s">
        <v>843</v>
      </c>
      <c r="D291" s="444" t="s">
        <v>1063</v>
      </c>
      <c r="E291" s="445" t="s">
        <v>2157</v>
      </c>
      <c r="F291" s="446" t="s">
        <v>2158</v>
      </c>
      <c r="G291" s="447" t="s">
        <v>161</v>
      </c>
      <c r="H291" s="448">
        <v>0.71299999999999997</v>
      </c>
      <c r="I291" s="313"/>
      <c r="J291" s="314">
        <f>ROUND(I291*H291,2)</f>
        <v>0</v>
      </c>
      <c r="K291" s="312" t="s">
        <v>1317</v>
      </c>
    </row>
    <row r="292" spans="1:11" ht="13.5" x14ac:dyDescent="0.2">
      <c r="A292" s="227"/>
      <c r="B292" s="316"/>
      <c r="C292" s="451"/>
      <c r="D292" s="449" t="s">
        <v>1319</v>
      </c>
      <c r="E292" s="452" t="s">
        <v>749</v>
      </c>
      <c r="F292" s="453" t="s">
        <v>2030</v>
      </c>
      <c r="G292" s="451"/>
      <c r="H292" s="452" t="s">
        <v>749</v>
      </c>
      <c r="I292" s="317"/>
      <c r="J292" s="227"/>
      <c r="K292" s="227"/>
    </row>
    <row r="293" spans="1:11" ht="13.5" x14ac:dyDescent="0.2">
      <c r="A293" s="228"/>
      <c r="B293" s="318"/>
      <c r="C293" s="454"/>
      <c r="D293" s="449" t="s">
        <v>1319</v>
      </c>
      <c r="E293" s="455" t="s">
        <v>749</v>
      </c>
      <c r="F293" s="456" t="s">
        <v>2159</v>
      </c>
      <c r="G293" s="454"/>
      <c r="H293" s="457">
        <v>0.48799999999999999</v>
      </c>
      <c r="I293" s="319"/>
      <c r="J293" s="228"/>
      <c r="K293" s="228"/>
    </row>
    <row r="294" spans="1:11" ht="13.5" x14ac:dyDescent="0.2">
      <c r="A294" s="228"/>
      <c r="B294" s="318"/>
      <c r="C294" s="454"/>
      <c r="D294" s="449" t="s">
        <v>1319</v>
      </c>
      <c r="E294" s="455" t="s">
        <v>749</v>
      </c>
      <c r="F294" s="456" t="s">
        <v>2160</v>
      </c>
      <c r="G294" s="454"/>
      <c r="H294" s="457">
        <v>0.22500000000000001</v>
      </c>
      <c r="I294" s="319"/>
      <c r="J294" s="228"/>
      <c r="K294" s="228"/>
    </row>
    <row r="295" spans="1:11" ht="13.5" x14ac:dyDescent="0.2">
      <c r="A295" s="229"/>
      <c r="B295" s="320"/>
      <c r="C295" s="458"/>
      <c r="D295" s="449" t="s">
        <v>1319</v>
      </c>
      <c r="E295" s="459" t="s">
        <v>749</v>
      </c>
      <c r="F295" s="460" t="s">
        <v>1327</v>
      </c>
      <c r="G295" s="458"/>
      <c r="H295" s="461">
        <v>0.71299999999999997</v>
      </c>
      <c r="I295" s="321"/>
      <c r="J295" s="229"/>
      <c r="K295" s="229"/>
    </row>
    <row r="296" spans="1:11" ht="25.5" x14ac:dyDescent="0.2">
      <c r="A296" s="824"/>
      <c r="B296" s="311"/>
      <c r="C296" s="444" t="s">
        <v>1235</v>
      </c>
      <c r="D296" s="444" t="s">
        <v>1063</v>
      </c>
      <c r="E296" s="445" t="s">
        <v>2161</v>
      </c>
      <c r="F296" s="446" t="s">
        <v>2162</v>
      </c>
      <c r="G296" s="447" t="s">
        <v>195</v>
      </c>
      <c r="H296" s="448">
        <v>17</v>
      </c>
      <c r="I296" s="313"/>
      <c r="J296" s="314">
        <f>ROUND(I296*H296,2)</f>
        <v>0</v>
      </c>
      <c r="K296" s="312" t="s">
        <v>1317</v>
      </c>
    </row>
    <row r="297" spans="1:11" ht="13.5" x14ac:dyDescent="0.2">
      <c r="A297" s="227"/>
      <c r="B297" s="316"/>
      <c r="C297" s="451"/>
      <c r="D297" s="449" t="s">
        <v>1319</v>
      </c>
      <c r="E297" s="452" t="s">
        <v>749</v>
      </c>
      <c r="F297" s="453" t="s">
        <v>2030</v>
      </c>
      <c r="G297" s="451"/>
      <c r="H297" s="452" t="s">
        <v>749</v>
      </c>
      <c r="I297" s="317"/>
      <c r="J297" s="227"/>
      <c r="K297" s="227"/>
    </row>
    <row r="298" spans="1:11" ht="13.5" x14ac:dyDescent="0.2">
      <c r="A298" s="228"/>
      <c r="B298" s="318"/>
      <c r="C298" s="454"/>
      <c r="D298" s="449" t="s">
        <v>1319</v>
      </c>
      <c r="E298" s="455" t="s">
        <v>749</v>
      </c>
      <c r="F298" s="456" t="s">
        <v>2163</v>
      </c>
      <c r="G298" s="454"/>
      <c r="H298" s="457">
        <v>17</v>
      </c>
      <c r="I298" s="319"/>
      <c r="J298" s="228"/>
      <c r="K298" s="228"/>
    </row>
    <row r="299" spans="1:11" ht="25.5" x14ac:dyDescent="0.2">
      <c r="A299" s="824"/>
      <c r="B299" s="311"/>
      <c r="C299" s="444" t="s">
        <v>1238</v>
      </c>
      <c r="D299" s="444" t="s">
        <v>1063</v>
      </c>
      <c r="E299" s="445" t="s">
        <v>2164</v>
      </c>
      <c r="F299" s="446" t="s">
        <v>2165</v>
      </c>
      <c r="G299" s="447" t="s">
        <v>195</v>
      </c>
      <c r="H299" s="448">
        <v>17</v>
      </c>
      <c r="I299" s="313"/>
      <c r="J299" s="314">
        <f>ROUND(I299*H299,2)</f>
        <v>0</v>
      </c>
      <c r="K299" s="312" t="s">
        <v>1317</v>
      </c>
    </row>
    <row r="300" spans="1:11" ht="13.5" x14ac:dyDescent="0.2">
      <c r="A300" s="227"/>
      <c r="B300" s="316"/>
      <c r="C300" s="451"/>
      <c r="D300" s="449" t="s">
        <v>1319</v>
      </c>
      <c r="E300" s="452" t="s">
        <v>749</v>
      </c>
      <c r="F300" s="453" t="s">
        <v>2030</v>
      </c>
      <c r="G300" s="451"/>
      <c r="H300" s="452" t="s">
        <v>749</v>
      </c>
      <c r="I300" s="317"/>
      <c r="J300" s="227"/>
      <c r="K300" s="227"/>
    </row>
    <row r="301" spans="1:11" ht="13.5" x14ac:dyDescent="0.2">
      <c r="A301" s="228"/>
      <c r="B301" s="318"/>
      <c r="C301" s="454"/>
      <c r="D301" s="449" t="s">
        <v>1319</v>
      </c>
      <c r="E301" s="455" t="s">
        <v>749</v>
      </c>
      <c r="F301" s="456" t="s">
        <v>2163</v>
      </c>
      <c r="G301" s="454"/>
      <c r="H301" s="457">
        <v>17</v>
      </c>
      <c r="I301" s="319"/>
      <c r="J301" s="228"/>
      <c r="K301" s="228"/>
    </row>
    <row r="302" spans="1:11" ht="25.5" x14ac:dyDescent="0.2">
      <c r="A302" s="824"/>
      <c r="B302" s="311"/>
      <c r="C302" s="444" t="s">
        <v>1241</v>
      </c>
      <c r="D302" s="444" t="s">
        <v>1063</v>
      </c>
      <c r="E302" s="445" t="s">
        <v>2166</v>
      </c>
      <c r="F302" s="446" t="s">
        <v>2167</v>
      </c>
      <c r="G302" s="447" t="s">
        <v>195</v>
      </c>
      <c r="H302" s="448">
        <v>17</v>
      </c>
      <c r="I302" s="313"/>
      <c r="J302" s="314">
        <f>ROUND(I302*H302,2)</f>
        <v>0</v>
      </c>
      <c r="K302" s="312" t="s">
        <v>1317</v>
      </c>
    </row>
    <row r="303" spans="1:11" ht="13.5" x14ac:dyDescent="0.2">
      <c r="A303" s="824"/>
      <c r="B303" s="244"/>
      <c r="C303" s="819"/>
      <c r="D303" s="449" t="s">
        <v>1062</v>
      </c>
      <c r="E303" s="819"/>
      <c r="F303" s="450" t="s">
        <v>2168</v>
      </c>
      <c r="G303" s="819"/>
      <c r="H303" s="819"/>
      <c r="I303" s="315"/>
      <c r="J303" s="824"/>
      <c r="K303" s="824"/>
    </row>
    <row r="304" spans="1:11" ht="13.5" x14ac:dyDescent="0.2">
      <c r="A304" s="227"/>
      <c r="B304" s="316"/>
      <c r="C304" s="451"/>
      <c r="D304" s="449" t="s">
        <v>1319</v>
      </c>
      <c r="E304" s="452" t="s">
        <v>749</v>
      </c>
      <c r="F304" s="453" t="s">
        <v>2030</v>
      </c>
      <c r="G304" s="451"/>
      <c r="H304" s="452" t="s">
        <v>749</v>
      </c>
      <c r="I304" s="317"/>
      <c r="J304" s="227"/>
      <c r="K304" s="227"/>
    </row>
    <row r="305" spans="1:11" ht="13.5" x14ac:dyDescent="0.2">
      <c r="A305" s="228"/>
      <c r="B305" s="318"/>
      <c r="C305" s="454"/>
      <c r="D305" s="449" t="s">
        <v>1319</v>
      </c>
      <c r="E305" s="455" t="s">
        <v>749</v>
      </c>
      <c r="F305" s="456" t="s">
        <v>2163</v>
      </c>
      <c r="G305" s="454"/>
      <c r="H305" s="457">
        <v>17</v>
      </c>
      <c r="I305" s="319"/>
      <c r="J305" s="228"/>
      <c r="K305" s="228"/>
    </row>
    <row r="306" spans="1:11" x14ac:dyDescent="0.2">
      <c r="A306" s="824"/>
      <c r="B306" s="311"/>
      <c r="C306" s="444" t="s">
        <v>1244</v>
      </c>
      <c r="D306" s="444" t="s">
        <v>1063</v>
      </c>
      <c r="E306" s="445" t="s">
        <v>2169</v>
      </c>
      <c r="F306" s="446" t="s">
        <v>2170</v>
      </c>
      <c r="G306" s="447" t="s">
        <v>195</v>
      </c>
      <c r="H306" s="448">
        <v>13</v>
      </c>
      <c r="I306" s="313"/>
      <c r="J306" s="314">
        <f>ROUND(I306*H306,2)</f>
        <v>0</v>
      </c>
      <c r="K306" s="312" t="s">
        <v>749</v>
      </c>
    </row>
    <row r="307" spans="1:11" ht="13.5" x14ac:dyDescent="0.2">
      <c r="A307" s="227"/>
      <c r="B307" s="316"/>
      <c r="C307" s="451"/>
      <c r="D307" s="449" t="s">
        <v>1319</v>
      </c>
      <c r="E307" s="452" t="s">
        <v>749</v>
      </c>
      <c r="F307" s="453" t="s">
        <v>2030</v>
      </c>
      <c r="G307" s="451"/>
      <c r="H307" s="452" t="s">
        <v>749</v>
      </c>
      <c r="I307" s="317"/>
      <c r="J307" s="227"/>
      <c r="K307" s="227"/>
    </row>
    <row r="308" spans="1:11" ht="13.5" x14ac:dyDescent="0.2">
      <c r="A308" s="228"/>
      <c r="B308" s="318"/>
      <c r="C308" s="454"/>
      <c r="D308" s="449" t="s">
        <v>1319</v>
      </c>
      <c r="E308" s="455" t="s">
        <v>749</v>
      </c>
      <c r="F308" s="456" t="s">
        <v>2171</v>
      </c>
      <c r="G308" s="454"/>
      <c r="H308" s="457">
        <v>13</v>
      </c>
      <c r="I308" s="319"/>
      <c r="J308" s="228"/>
      <c r="K308" s="228"/>
    </row>
    <row r="309" spans="1:11" ht="13.5" x14ac:dyDescent="0.2">
      <c r="A309" s="824"/>
      <c r="B309" s="311"/>
      <c r="C309" s="466" t="s">
        <v>1247</v>
      </c>
      <c r="D309" s="466" t="s">
        <v>1137</v>
      </c>
      <c r="E309" s="467" t="s">
        <v>2172</v>
      </c>
      <c r="F309" s="468" t="s">
        <v>2173</v>
      </c>
      <c r="G309" s="469" t="s">
        <v>204</v>
      </c>
      <c r="H309" s="470">
        <v>3</v>
      </c>
      <c r="I309" s="325"/>
      <c r="J309" s="326">
        <f>ROUND(I309*H309,2)</f>
        <v>0</v>
      </c>
      <c r="K309" s="324" t="s">
        <v>749</v>
      </c>
    </row>
    <row r="310" spans="1:11" ht="13.5" x14ac:dyDescent="0.2">
      <c r="A310" s="227"/>
      <c r="B310" s="316"/>
      <c r="C310" s="451"/>
      <c r="D310" s="449" t="s">
        <v>1319</v>
      </c>
      <c r="E310" s="452" t="s">
        <v>749</v>
      </c>
      <c r="F310" s="453" t="s">
        <v>2030</v>
      </c>
      <c r="G310" s="451"/>
      <c r="H310" s="452" t="s">
        <v>749</v>
      </c>
      <c r="I310" s="317"/>
      <c r="J310" s="227"/>
      <c r="K310" s="227"/>
    </row>
    <row r="311" spans="1:11" ht="13.5" x14ac:dyDescent="0.2">
      <c r="A311" s="228"/>
      <c r="B311" s="318"/>
      <c r="C311" s="454"/>
      <c r="D311" s="449" t="s">
        <v>1319</v>
      </c>
      <c r="E311" s="455" t="s">
        <v>749</v>
      </c>
      <c r="F311" s="456" t="s">
        <v>55</v>
      </c>
      <c r="G311" s="454"/>
      <c r="H311" s="457">
        <v>3</v>
      </c>
      <c r="I311" s="319"/>
      <c r="J311" s="228"/>
      <c r="K311" s="228"/>
    </row>
    <row r="312" spans="1:11" ht="13.5" x14ac:dyDescent="0.2">
      <c r="A312" s="824"/>
      <c r="B312" s="311"/>
      <c r="C312" s="466" t="s">
        <v>1251</v>
      </c>
      <c r="D312" s="466" t="s">
        <v>1137</v>
      </c>
      <c r="E312" s="467" t="s">
        <v>2174</v>
      </c>
      <c r="F312" s="468" t="s">
        <v>2175</v>
      </c>
      <c r="G312" s="469" t="s">
        <v>204</v>
      </c>
      <c r="H312" s="470">
        <v>1</v>
      </c>
      <c r="I312" s="325"/>
      <c r="J312" s="326">
        <f>ROUND(I312*H312,2)</f>
        <v>0</v>
      </c>
      <c r="K312" s="324" t="s">
        <v>749</v>
      </c>
    </row>
    <row r="313" spans="1:11" ht="13.5" x14ac:dyDescent="0.2">
      <c r="A313" s="227"/>
      <c r="B313" s="316"/>
      <c r="C313" s="451"/>
      <c r="D313" s="449" t="s">
        <v>1319</v>
      </c>
      <c r="E313" s="452" t="s">
        <v>749</v>
      </c>
      <c r="F313" s="453" t="s">
        <v>2030</v>
      </c>
      <c r="G313" s="451"/>
      <c r="H313" s="452" t="s">
        <v>749</v>
      </c>
      <c r="I313" s="317"/>
      <c r="J313" s="227"/>
      <c r="K313" s="227"/>
    </row>
    <row r="314" spans="1:11" ht="13.5" x14ac:dyDescent="0.2">
      <c r="A314" s="228"/>
      <c r="B314" s="318"/>
      <c r="C314" s="454"/>
      <c r="D314" s="449" t="s">
        <v>1319</v>
      </c>
      <c r="E314" s="455" t="s">
        <v>749</v>
      </c>
      <c r="F314" s="456" t="s">
        <v>52</v>
      </c>
      <c r="G314" s="454"/>
      <c r="H314" s="457">
        <v>1</v>
      </c>
      <c r="I314" s="319"/>
      <c r="J314" s="228"/>
      <c r="K314" s="228"/>
    </row>
    <row r="315" spans="1:11" ht="13.5" x14ac:dyDescent="0.2">
      <c r="A315" s="824"/>
      <c r="B315" s="311"/>
      <c r="C315" s="466" t="s">
        <v>1610</v>
      </c>
      <c r="D315" s="466" t="s">
        <v>1137</v>
      </c>
      <c r="E315" s="467" t="s">
        <v>2176</v>
      </c>
      <c r="F315" s="468" t="s">
        <v>2177</v>
      </c>
      <c r="G315" s="469" t="s">
        <v>204</v>
      </c>
      <c r="H315" s="470">
        <v>2</v>
      </c>
      <c r="I315" s="325"/>
      <c r="J315" s="326">
        <f>ROUND(I315*H315,2)</f>
        <v>0</v>
      </c>
      <c r="K315" s="324" t="s">
        <v>749</v>
      </c>
    </row>
    <row r="316" spans="1:11" ht="13.5" x14ac:dyDescent="0.2">
      <c r="A316" s="227"/>
      <c r="B316" s="316"/>
      <c r="C316" s="451"/>
      <c r="D316" s="449" t="s">
        <v>1319</v>
      </c>
      <c r="E316" s="452" t="s">
        <v>749</v>
      </c>
      <c r="F316" s="453" t="s">
        <v>2030</v>
      </c>
      <c r="G316" s="451"/>
      <c r="H316" s="452" t="s">
        <v>749</v>
      </c>
      <c r="I316" s="317"/>
      <c r="J316" s="227"/>
      <c r="K316" s="227"/>
    </row>
    <row r="317" spans="1:11" ht="13.5" x14ac:dyDescent="0.2">
      <c r="A317" s="228"/>
      <c r="B317" s="318"/>
      <c r="C317" s="454"/>
      <c r="D317" s="449" t="s">
        <v>1319</v>
      </c>
      <c r="E317" s="455" t="s">
        <v>749</v>
      </c>
      <c r="F317" s="456" t="s">
        <v>6</v>
      </c>
      <c r="G317" s="454"/>
      <c r="H317" s="457">
        <v>2</v>
      </c>
      <c r="I317" s="319"/>
      <c r="J317" s="228"/>
      <c r="K317" s="228"/>
    </row>
    <row r="318" spans="1:11" ht="15" x14ac:dyDescent="0.3">
      <c r="A318" s="226"/>
      <c r="B318" s="307"/>
      <c r="C318" s="440"/>
      <c r="D318" s="441" t="s">
        <v>1060</v>
      </c>
      <c r="E318" s="443" t="s">
        <v>1815</v>
      </c>
      <c r="F318" s="443" t="s">
        <v>2178</v>
      </c>
      <c r="G318" s="440"/>
      <c r="H318" s="440"/>
      <c r="I318" s="308"/>
      <c r="J318" s="310">
        <f>BK318</f>
        <v>0</v>
      </c>
      <c r="K318" s="226"/>
    </row>
    <row r="319" spans="1:11" ht="25.5" x14ac:dyDescent="0.2">
      <c r="A319" s="824"/>
      <c r="B319" s="311"/>
      <c r="C319" s="444" t="s">
        <v>1617</v>
      </c>
      <c r="D319" s="444" t="s">
        <v>1063</v>
      </c>
      <c r="E319" s="445" t="s">
        <v>2179</v>
      </c>
      <c r="F319" s="446" t="s">
        <v>2180</v>
      </c>
      <c r="G319" s="447" t="s">
        <v>218</v>
      </c>
      <c r="H319" s="448">
        <v>2.2749999999999999</v>
      </c>
      <c r="I319" s="313"/>
      <c r="J319" s="314">
        <f>ROUND(I319*H319,2)</f>
        <v>0</v>
      </c>
      <c r="K319" s="312" t="s">
        <v>1317</v>
      </c>
    </row>
    <row r="320" spans="1:11" ht="13.5" x14ac:dyDescent="0.2">
      <c r="A320" s="228"/>
      <c r="B320" s="318"/>
      <c r="C320" s="454"/>
      <c r="D320" s="449" t="s">
        <v>1319</v>
      </c>
      <c r="E320" s="455" t="s">
        <v>749</v>
      </c>
      <c r="F320" s="456" t="s">
        <v>2181</v>
      </c>
      <c r="G320" s="454"/>
      <c r="H320" s="457">
        <v>2.2749999999999999</v>
      </c>
      <c r="I320" s="319"/>
      <c r="J320" s="228"/>
      <c r="K320" s="228"/>
    </row>
    <row r="321" spans="1:11" ht="25.5" x14ac:dyDescent="0.2">
      <c r="A321" s="824"/>
      <c r="B321" s="311"/>
      <c r="C321" s="444" t="s">
        <v>1621</v>
      </c>
      <c r="D321" s="444" t="s">
        <v>1063</v>
      </c>
      <c r="E321" s="445" t="s">
        <v>2182</v>
      </c>
      <c r="F321" s="446" t="s">
        <v>2183</v>
      </c>
      <c r="G321" s="447" t="s">
        <v>218</v>
      </c>
      <c r="H321" s="448">
        <v>34.125</v>
      </c>
      <c r="I321" s="313"/>
      <c r="J321" s="314">
        <f>ROUND(I321*H321,2)</f>
        <v>0</v>
      </c>
      <c r="K321" s="312" t="s">
        <v>1317</v>
      </c>
    </row>
    <row r="322" spans="1:11" ht="13.5" x14ac:dyDescent="0.2">
      <c r="A322" s="228"/>
      <c r="B322" s="318"/>
      <c r="C322" s="454"/>
      <c r="D322" s="449" t="s">
        <v>1319</v>
      </c>
      <c r="E322" s="455" t="s">
        <v>749</v>
      </c>
      <c r="F322" s="456" t="s">
        <v>2184</v>
      </c>
      <c r="G322" s="454"/>
      <c r="H322" s="457">
        <v>34.125</v>
      </c>
      <c r="I322" s="319"/>
      <c r="J322" s="228"/>
      <c r="K322" s="228"/>
    </row>
    <row r="323" spans="1:11" ht="25.5" x14ac:dyDescent="0.2">
      <c r="A323" s="824"/>
      <c r="B323" s="311"/>
      <c r="C323" s="444" t="s">
        <v>1625</v>
      </c>
      <c r="D323" s="444" t="s">
        <v>1063</v>
      </c>
      <c r="E323" s="445" t="s">
        <v>2185</v>
      </c>
      <c r="F323" s="446" t="s">
        <v>2186</v>
      </c>
      <c r="G323" s="447" t="s">
        <v>218</v>
      </c>
      <c r="H323" s="448">
        <v>10.285</v>
      </c>
      <c r="I323" s="313"/>
      <c r="J323" s="314">
        <f>ROUND(I323*H323,2)</f>
        <v>0</v>
      </c>
      <c r="K323" s="312" t="s">
        <v>1317</v>
      </c>
    </row>
    <row r="324" spans="1:11" ht="13.5" x14ac:dyDescent="0.2">
      <c r="A324" s="228"/>
      <c r="B324" s="318"/>
      <c r="C324" s="454"/>
      <c r="D324" s="449" t="s">
        <v>1319</v>
      </c>
      <c r="E324" s="455" t="s">
        <v>749</v>
      </c>
      <c r="F324" s="456" t="s">
        <v>2187</v>
      </c>
      <c r="G324" s="454"/>
      <c r="H324" s="457">
        <v>6.8</v>
      </c>
      <c r="I324" s="319"/>
      <c r="J324" s="228"/>
      <c r="K324" s="228"/>
    </row>
    <row r="325" spans="1:11" ht="13.5" x14ac:dyDescent="0.2">
      <c r="A325" s="228"/>
      <c r="B325" s="318"/>
      <c r="C325" s="454"/>
      <c r="D325" s="449" t="s">
        <v>1319</v>
      </c>
      <c r="E325" s="455" t="s">
        <v>749</v>
      </c>
      <c r="F325" s="456" t="s">
        <v>2188</v>
      </c>
      <c r="G325" s="454"/>
      <c r="H325" s="457">
        <v>3.4849999999999999</v>
      </c>
      <c r="I325" s="319"/>
      <c r="J325" s="228"/>
      <c r="K325" s="228"/>
    </row>
    <row r="326" spans="1:11" ht="13.5" x14ac:dyDescent="0.2">
      <c r="A326" s="229"/>
      <c r="B326" s="320"/>
      <c r="C326" s="458"/>
      <c r="D326" s="449" t="s">
        <v>1319</v>
      </c>
      <c r="E326" s="459" t="s">
        <v>749</v>
      </c>
      <c r="F326" s="460" t="s">
        <v>1327</v>
      </c>
      <c r="G326" s="458"/>
      <c r="H326" s="461">
        <v>10.285</v>
      </c>
      <c r="I326" s="321"/>
      <c r="J326" s="229"/>
      <c r="K326" s="229"/>
    </row>
    <row r="327" spans="1:11" ht="25.5" x14ac:dyDescent="0.2">
      <c r="A327" s="824"/>
      <c r="B327" s="311"/>
      <c r="C327" s="444" t="s">
        <v>65</v>
      </c>
      <c r="D327" s="444" t="s">
        <v>1063</v>
      </c>
      <c r="E327" s="445" t="s">
        <v>2189</v>
      </c>
      <c r="F327" s="446" t="s">
        <v>2190</v>
      </c>
      <c r="G327" s="447" t="s">
        <v>218</v>
      </c>
      <c r="H327" s="448">
        <v>154.27500000000001</v>
      </c>
      <c r="I327" s="313"/>
      <c r="J327" s="314">
        <f>ROUND(I327*H327,2)</f>
        <v>0</v>
      </c>
      <c r="K327" s="312" t="s">
        <v>1317</v>
      </c>
    </row>
    <row r="328" spans="1:11" ht="13.5" x14ac:dyDescent="0.2">
      <c r="A328" s="228"/>
      <c r="B328" s="318"/>
      <c r="C328" s="454"/>
      <c r="D328" s="449" t="s">
        <v>1319</v>
      </c>
      <c r="E328" s="455" t="s">
        <v>749</v>
      </c>
      <c r="F328" s="456" t="s">
        <v>2191</v>
      </c>
      <c r="G328" s="454"/>
      <c r="H328" s="457">
        <v>154.27500000000001</v>
      </c>
      <c r="I328" s="319"/>
      <c r="J328" s="228"/>
      <c r="K328" s="228"/>
    </row>
    <row r="329" spans="1:11" ht="25.5" x14ac:dyDescent="0.2">
      <c r="A329" s="824"/>
      <c r="B329" s="311"/>
      <c r="C329" s="444" t="s">
        <v>67</v>
      </c>
      <c r="D329" s="444" t="s">
        <v>1063</v>
      </c>
      <c r="E329" s="445" t="s">
        <v>1828</v>
      </c>
      <c r="F329" s="446" t="s">
        <v>1829</v>
      </c>
      <c r="G329" s="447" t="s">
        <v>218</v>
      </c>
      <c r="H329" s="448">
        <v>12.56</v>
      </c>
      <c r="I329" s="313"/>
      <c r="J329" s="314">
        <f>ROUND(I329*H329,2)</f>
        <v>0</v>
      </c>
      <c r="K329" s="312" t="s">
        <v>1317</v>
      </c>
    </row>
    <row r="330" spans="1:11" ht="13.5" x14ac:dyDescent="0.2">
      <c r="A330" s="228"/>
      <c r="B330" s="318"/>
      <c r="C330" s="454"/>
      <c r="D330" s="449" t="s">
        <v>1319</v>
      </c>
      <c r="E330" s="455" t="s">
        <v>749</v>
      </c>
      <c r="F330" s="456" t="s">
        <v>2181</v>
      </c>
      <c r="G330" s="454"/>
      <c r="H330" s="457">
        <v>2.2749999999999999</v>
      </c>
      <c r="I330" s="319"/>
      <c r="J330" s="228"/>
      <c r="K330" s="228"/>
    </row>
    <row r="331" spans="1:11" ht="13.5" x14ac:dyDescent="0.2">
      <c r="A331" s="228"/>
      <c r="B331" s="318"/>
      <c r="C331" s="454"/>
      <c r="D331" s="449" t="s">
        <v>1319</v>
      </c>
      <c r="E331" s="455" t="s">
        <v>749</v>
      </c>
      <c r="F331" s="456" t="s">
        <v>2187</v>
      </c>
      <c r="G331" s="454"/>
      <c r="H331" s="457">
        <v>6.8</v>
      </c>
      <c r="I331" s="319"/>
      <c r="J331" s="228"/>
      <c r="K331" s="228"/>
    </row>
    <row r="332" spans="1:11" ht="13.5" x14ac:dyDescent="0.2">
      <c r="A332" s="228"/>
      <c r="B332" s="318"/>
      <c r="C332" s="454"/>
      <c r="D332" s="449" t="s">
        <v>1319</v>
      </c>
      <c r="E332" s="455" t="s">
        <v>749</v>
      </c>
      <c r="F332" s="456" t="s">
        <v>2192</v>
      </c>
      <c r="G332" s="454"/>
      <c r="H332" s="457">
        <v>3.4849999999999999</v>
      </c>
      <c r="I332" s="319"/>
      <c r="J332" s="228"/>
      <c r="K332" s="228"/>
    </row>
    <row r="333" spans="1:11" ht="13.5" x14ac:dyDescent="0.2">
      <c r="A333" s="229"/>
      <c r="B333" s="320"/>
      <c r="C333" s="458"/>
      <c r="D333" s="449" t="s">
        <v>1319</v>
      </c>
      <c r="E333" s="459" t="s">
        <v>749</v>
      </c>
      <c r="F333" s="460" t="s">
        <v>1327</v>
      </c>
      <c r="G333" s="458"/>
      <c r="H333" s="461">
        <v>12.56</v>
      </c>
      <c r="I333" s="321"/>
      <c r="J333" s="229"/>
      <c r="K333" s="229"/>
    </row>
    <row r="334" spans="1:11" ht="15" x14ac:dyDescent="0.3">
      <c r="A334" s="226"/>
      <c r="B334" s="307"/>
      <c r="C334" s="440"/>
      <c r="D334" s="441" t="s">
        <v>1060</v>
      </c>
      <c r="E334" s="443" t="s">
        <v>1841</v>
      </c>
      <c r="F334" s="443" t="s">
        <v>2193</v>
      </c>
      <c r="G334" s="440"/>
      <c r="H334" s="440"/>
      <c r="I334" s="308"/>
      <c r="J334" s="310">
        <f>BK334</f>
        <v>0</v>
      </c>
      <c r="K334" s="226"/>
    </row>
    <row r="335" spans="1:11" ht="25.5" x14ac:dyDescent="0.2">
      <c r="A335" s="824"/>
      <c r="B335" s="311"/>
      <c r="C335" s="444" t="s">
        <v>69</v>
      </c>
      <c r="D335" s="444" t="s">
        <v>1063</v>
      </c>
      <c r="E335" s="445" t="s">
        <v>1843</v>
      </c>
      <c r="F335" s="446" t="s">
        <v>1844</v>
      </c>
      <c r="G335" s="447" t="s">
        <v>218</v>
      </c>
      <c r="H335" s="448">
        <v>329.07600000000002</v>
      </c>
      <c r="I335" s="313"/>
      <c r="J335" s="314">
        <f>ROUND(I335*H335,2)</f>
        <v>0</v>
      </c>
      <c r="K335" s="312" t="s">
        <v>1317</v>
      </c>
    </row>
    <row r="336" spans="1:11" ht="27" x14ac:dyDescent="0.2">
      <c r="A336" s="824"/>
      <c r="B336" s="244"/>
      <c r="C336" s="819"/>
      <c r="D336" s="449" t="s">
        <v>1062</v>
      </c>
      <c r="E336" s="819"/>
      <c r="F336" s="450" t="s">
        <v>2194</v>
      </c>
      <c r="G336" s="819"/>
      <c r="H336" s="819"/>
      <c r="I336" s="315"/>
      <c r="J336" s="824"/>
      <c r="K336" s="824"/>
    </row>
    <row r="337" spans="1:11" ht="13.5" x14ac:dyDescent="0.2">
      <c r="A337" s="228"/>
      <c r="B337" s="318"/>
      <c r="C337" s="454"/>
      <c r="D337" s="449" t="s">
        <v>1319</v>
      </c>
      <c r="E337" s="455" t="s">
        <v>749</v>
      </c>
      <c r="F337" s="456" t="s">
        <v>2195</v>
      </c>
      <c r="G337" s="454"/>
      <c r="H337" s="457">
        <v>329.07600000000002</v>
      </c>
      <c r="I337" s="319"/>
      <c r="J337" s="228"/>
      <c r="K337" s="228"/>
    </row>
    <row r="338" spans="1:11" x14ac:dyDescent="0.2">
      <c r="A338" s="824"/>
      <c r="B338" s="272"/>
      <c r="C338" s="471"/>
      <c r="D338" s="471"/>
      <c r="E338" s="471"/>
      <c r="F338" s="471"/>
      <c r="G338" s="471"/>
      <c r="H338" s="471"/>
      <c r="I338" s="274"/>
      <c r="J338" s="273"/>
      <c r="K338" s="273"/>
    </row>
  </sheetData>
  <sheetProtection algorithmName="SHA-512" hashValue="HoEcsRhUPXvBe+B+vlMXttqBWYLEzgm0QH940GttgxFjqxtXlg35rEPI3nDGwh26jQq85c/PnAAon98xz6lXvg==" saltValue="C7g4oksrywEDAqD8065hbA==" spinCount="100000" sheet="1" objects="1" scenarios="1"/>
  <mergeCells count="12">
    <mergeCell ref="J55:J56"/>
    <mergeCell ref="E79:H79"/>
    <mergeCell ref="E81:H81"/>
    <mergeCell ref="E83:H83"/>
    <mergeCell ref="G1:H1"/>
    <mergeCell ref="E7:H7"/>
    <mergeCell ref="E9:H9"/>
    <mergeCell ref="E11:H11"/>
    <mergeCell ref="E26:H26"/>
    <mergeCell ref="E47:H47"/>
    <mergeCell ref="E49:H49"/>
    <mergeCell ref="E51:H51"/>
  </mergeCells>
  <hyperlinks>
    <hyperlink ref="F1:G1" location="C2" display="1) Krycí list soupisu"/>
    <hyperlink ref="G1:H1" location="C58" display="2) Rekapitulace"/>
    <hyperlink ref="J1" location="C90" display="3) Soupis prací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D7" sqref="D7"/>
    </sheetView>
  </sheetViews>
  <sheetFormatPr defaultRowHeight="12.75" x14ac:dyDescent="0.2"/>
  <cols>
    <col min="1" max="1" width="56.7109375" style="685" customWidth="1"/>
    <col min="2" max="2" width="9.140625" style="685"/>
    <col min="3" max="3" width="9.140625" style="235"/>
  </cols>
  <sheetData>
    <row r="1" spans="1:4" ht="19.5" thickBot="1" x14ac:dyDescent="0.25">
      <c r="A1" s="673" t="s">
        <v>2196</v>
      </c>
      <c r="B1" s="674"/>
      <c r="C1" s="686"/>
      <c r="D1" s="149"/>
    </row>
    <row r="2" spans="1:4" x14ac:dyDescent="0.2">
      <c r="A2" s="675" t="s">
        <v>2197</v>
      </c>
      <c r="B2" s="676"/>
      <c r="C2" s="242"/>
      <c r="D2" s="420"/>
    </row>
    <row r="3" spans="1:4" ht="19.5" thickBot="1" x14ac:dyDescent="0.25">
      <c r="A3" s="677" t="s">
        <v>2198</v>
      </c>
      <c r="B3" s="678"/>
      <c r="C3" s="687"/>
      <c r="D3" s="425"/>
    </row>
    <row r="4" spans="1:4" ht="19.5" thickBot="1" x14ac:dyDescent="0.25">
      <c r="A4" s="679"/>
      <c r="B4" s="680"/>
      <c r="C4" s="242"/>
      <c r="D4" s="420"/>
    </row>
    <row r="5" spans="1:4" ht="15.75" thickBot="1" x14ac:dyDescent="0.25">
      <c r="A5" s="596" t="s">
        <v>2199</v>
      </c>
      <c r="B5" s="597"/>
      <c r="C5" s="688"/>
      <c r="D5" s="427"/>
    </row>
    <row r="6" spans="1:4" x14ac:dyDescent="0.2">
      <c r="A6" s="598" t="s">
        <v>2200</v>
      </c>
      <c r="B6" s="599" t="s">
        <v>195</v>
      </c>
      <c r="C6" s="242"/>
      <c r="D6" s="420"/>
    </row>
    <row r="7" spans="1:4" ht="15" x14ac:dyDescent="0.2">
      <c r="A7" s="600" t="s">
        <v>2201</v>
      </c>
      <c r="B7" s="601">
        <v>3.5</v>
      </c>
      <c r="C7" s="242">
        <v>0</v>
      </c>
      <c r="D7" s="420">
        <f>PRODUCT(B7,C7)</f>
        <v>0</v>
      </c>
    </row>
    <row r="8" spans="1:4" ht="15" x14ac:dyDescent="0.2">
      <c r="A8" s="600" t="s">
        <v>2202</v>
      </c>
      <c r="B8" s="601">
        <v>8</v>
      </c>
      <c r="C8" s="242">
        <v>0</v>
      </c>
      <c r="D8" s="420">
        <f>PRODUCT(B8,C8)</f>
        <v>0</v>
      </c>
    </row>
    <row r="9" spans="1:4" ht="15" x14ac:dyDescent="0.2">
      <c r="A9" s="600" t="s">
        <v>2203</v>
      </c>
      <c r="B9" s="601">
        <v>35</v>
      </c>
      <c r="C9" s="242">
        <v>0</v>
      </c>
      <c r="D9" s="420">
        <f>PRODUCT(B9,C9)</f>
        <v>0</v>
      </c>
    </row>
    <row r="10" spans="1:4" ht="15" x14ac:dyDescent="0.2">
      <c r="A10" s="600" t="s">
        <v>2204</v>
      </c>
      <c r="B10" s="601">
        <v>3.2</v>
      </c>
      <c r="C10" s="242">
        <v>0</v>
      </c>
      <c r="D10" s="420">
        <f>PRODUCT(B10,C10)</f>
        <v>0</v>
      </c>
    </row>
    <row r="11" spans="1:4" ht="15.75" thickBot="1" x14ac:dyDescent="0.25">
      <c r="A11" s="602"/>
      <c r="B11" s="603"/>
      <c r="C11" s="242"/>
      <c r="D11" s="420"/>
    </row>
    <row r="12" spans="1:4" ht="15.75" thickBot="1" x14ac:dyDescent="0.25">
      <c r="A12" s="604" t="s">
        <v>2205</v>
      </c>
      <c r="B12" s="605"/>
      <c r="C12" s="688"/>
      <c r="D12" s="427"/>
    </row>
    <row r="13" spans="1:4" x14ac:dyDescent="0.2">
      <c r="A13" s="606" t="s">
        <v>2200</v>
      </c>
      <c r="B13" s="607" t="s">
        <v>195</v>
      </c>
      <c r="C13" s="242"/>
      <c r="D13" s="420"/>
    </row>
    <row r="14" spans="1:4" ht="15" x14ac:dyDescent="0.2">
      <c r="A14" s="608" t="s">
        <v>2206</v>
      </c>
      <c r="B14" s="609">
        <v>0.5</v>
      </c>
      <c r="C14" s="242">
        <v>0</v>
      </c>
      <c r="D14" s="420">
        <f>PRODUCT(B14,C14)</f>
        <v>0</v>
      </c>
    </row>
    <row r="15" spans="1:4" ht="15" x14ac:dyDescent="0.2">
      <c r="A15" s="608" t="s">
        <v>2207</v>
      </c>
      <c r="B15" s="609">
        <v>1</v>
      </c>
      <c r="C15" s="242">
        <v>0</v>
      </c>
      <c r="D15" s="420">
        <f>PRODUCT(B15,C15)</f>
        <v>0</v>
      </c>
    </row>
    <row r="16" spans="1:4" ht="15.75" thickBot="1" x14ac:dyDescent="0.25">
      <c r="A16" s="602"/>
      <c r="B16" s="603"/>
      <c r="C16" s="242"/>
      <c r="D16" s="420"/>
    </row>
    <row r="17" spans="1:4" ht="15.75" thickBot="1" x14ac:dyDescent="0.25">
      <c r="A17" s="610" t="s">
        <v>2208</v>
      </c>
      <c r="B17" s="611"/>
      <c r="C17" s="688"/>
      <c r="D17" s="427"/>
    </row>
    <row r="18" spans="1:4" x14ac:dyDescent="0.2">
      <c r="A18" s="612" t="s">
        <v>2200</v>
      </c>
      <c r="B18" s="613" t="s">
        <v>836</v>
      </c>
      <c r="C18" s="242"/>
      <c r="D18" s="420"/>
    </row>
    <row r="19" spans="1:4" ht="15" x14ac:dyDescent="0.2">
      <c r="A19" s="614" t="s">
        <v>2209</v>
      </c>
      <c r="B19" s="615">
        <v>1</v>
      </c>
      <c r="C19" s="242">
        <v>0</v>
      </c>
      <c r="D19" s="420">
        <f>PRODUCT(B19,C19)</f>
        <v>0</v>
      </c>
    </row>
    <row r="20" spans="1:4" ht="15" x14ac:dyDescent="0.2">
      <c r="A20" s="614" t="s">
        <v>2210</v>
      </c>
      <c r="B20" s="615">
        <v>4</v>
      </c>
      <c r="C20" s="242">
        <v>0</v>
      </c>
      <c r="D20" s="420">
        <f>PRODUCT(B20,C20)</f>
        <v>0</v>
      </c>
    </row>
    <row r="21" spans="1:4" ht="15" x14ac:dyDescent="0.2">
      <c r="A21" s="614" t="s">
        <v>2211</v>
      </c>
      <c r="B21" s="615">
        <v>4</v>
      </c>
      <c r="C21" s="242">
        <v>0</v>
      </c>
      <c r="D21" s="420">
        <f>PRODUCT(B21,C21)</f>
        <v>0</v>
      </c>
    </row>
    <row r="22" spans="1:4" ht="15" x14ac:dyDescent="0.2">
      <c r="A22" s="614" t="s">
        <v>2212</v>
      </c>
      <c r="B22" s="615">
        <v>2</v>
      </c>
      <c r="C22" s="242">
        <v>0</v>
      </c>
      <c r="D22" s="420">
        <f>PRODUCT(B22,C22)</f>
        <v>0</v>
      </c>
    </row>
    <row r="23" spans="1:4" ht="15" x14ac:dyDescent="0.2">
      <c r="A23" s="614" t="s">
        <v>2213</v>
      </c>
      <c r="B23" s="615">
        <v>6</v>
      </c>
      <c r="C23" s="242">
        <v>0</v>
      </c>
      <c r="D23" s="420">
        <f>PRODUCT(B23,C23)</f>
        <v>0</v>
      </c>
    </row>
    <row r="24" spans="1:4" ht="15.75" thickBot="1" x14ac:dyDescent="0.25">
      <c r="A24" s="616"/>
      <c r="B24" s="603"/>
      <c r="C24" s="242"/>
      <c r="D24" s="420"/>
    </row>
    <row r="25" spans="1:4" ht="15.75" thickBot="1" x14ac:dyDescent="0.25">
      <c r="A25" s="617" t="s">
        <v>2214</v>
      </c>
      <c r="B25" s="618"/>
      <c r="C25" s="688"/>
      <c r="D25" s="427"/>
    </row>
    <row r="26" spans="1:4" x14ac:dyDescent="0.2">
      <c r="A26" s="619" t="s">
        <v>2200</v>
      </c>
      <c r="B26" s="620" t="s">
        <v>836</v>
      </c>
      <c r="C26" s="242"/>
      <c r="D26" s="420"/>
    </row>
    <row r="27" spans="1:4" ht="15" x14ac:dyDescent="0.2">
      <c r="A27" s="621" t="s">
        <v>2215</v>
      </c>
      <c r="B27" s="622">
        <v>4</v>
      </c>
      <c r="C27" s="242">
        <v>0</v>
      </c>
      <c r="D27" s="420">
        <f>PRODUCT(B27,C27)</f>
        <v>0</v>
      </c>
    </row>
    <row r="28" spans="1:4" ht="15" x14ac:dyDescent="0.2">
      <c r="A28" s="621" t="s">
        <v>2216</v>
      </c>
      <c r="B28" s="622">
        <v>9</v>
      </c>
      <c r="C28" s="242">
        <v>0</v>
      </c>
      <c r="D28" s="420">
        <f>PRODUCT(B28,C28)</f>
        <v>0</v>
      </c>
    </row>
    <row r="29" spans="1:4" ht="15.75" thickBot="1" x14ac:dyDescent="0.25">
      <c r="A29" s="616"/>
      <c r="B29" s="603"/>
      <c r="C29" s="242"/>
      <c r="D29" s="420"/>
    </row>
    <row r="30" spans="1:4" ht="15.75" thickBot="1" x14ac:dyDescent="0.25">
      <c r="A30" s="623" t="s">
        <v>2217</v>
      </c>
      <c r="B30" s="624"/>
      <c r="C30" s="688"/>
      <c r="D30" s="427"/>
    </row>
    <row r="31" spans="1:4" x14ac:dyDescent="0.2">
      <c r="A31" s="625" t="s">
        <v>2200</v>
      </c>
      <c r="B31" s="626" t="s">
        <v>836</v>
      </c>
      <c r="C31" s="242"/>
      <c r="D31" s="420"/>
    </row>
    <row r="32" spans="1:4" ht="15" x14ac:dyDescent="0.2">
      <c r="A32" s="627" t="s">
        <v>2218</v>
      </c>
      <c r="B32" s="628">
        <v>1</v>
      </c>
      <c r="C32" s="242">
        <v>0</v>
      </c>
      <c r="D32" s="420">
        <f>PRODUCT(B32,C32)</f>
        <v>0</v>
      </c>
    </row>
    <row r="33" spans="1:4" ht="15.75" thickBot="1" x14ac:dyDescent="0.25">
      <c r="A33" s="616"/>
      <c r="B33" s="603"/>
      <c r="C33" s="242"/>
      <c r="D33" s="420"/>
    </row>
    <row r="34" spans="1:4" ht="15.75" thickBot="1" x14ac:dyDescent="0.25">
      <c r="A34" s="629" t="s">
        <v>2219</v>
      </c>
      <c r="B34" s="630"/>
      <c r="C34" s="688"/>
      <c r="D34" s="427"/>
    </row>
    <row r="35" spans="1:4" x14ac:dyDescent="0.2">
      <c r="A35" s="631" t="s">
        <v>2200</v>
      </c>
      <c r="B35" s="632" t="s">
        <v>836</v>
      </c>
      <c r="C35" s="242"/>
      <c r="D35" s="420"/>
    </row>
    <row r="36" spans="1:4" ht="15" x14ac:dyDescent="0.2">
      <c r="A36" s="633" t="s">
        <v>2220</v>
      </c>
      <c r="B36" s="634">
        <v>2</v>
      </c>
      <c r="C36" s="242">
        <v>0</v>
      </c>
      <c r="D36" s="420">
        <f>PRODUCT(B36,C36)</f>
        <v>0</v>
      </c>
    </row>
    <row r="37" spans="1:4" ht="15" x14ac:dyDescent="0.2">
      <c r="A37" s="635"/>
      <c r="B37" s="636"/>
      <c r="C37" s="242"/>
      <c r="D37" s="420"/>
    </row>
    <row r="38" spans="1:4" ht="15.75" thickBot="1" x14ac:dyDescent="0.25">
      <c r="A38" s="616"/>
      <c r="B38" s="603"/>
      <c r="C38" s="242"/>
      <c r="D38" s="420"/>
    </row>
    <row r="39" spans="1:4" ht="19.5" thickBot="1" x14ac:dyDescent="0.25">
      <c r="A39" s="637" t="s">
        <v>998</v>
      </c>
      <c r="B39" s="638"/>
      <c r="C39" s="688"/>
      <c r="D39" s="427"/>
    </row>
    <row r="40" spans="1:4" ht="15.75" thickBot="1" x14ac:dyDescent="0.25">
      <c r="A40" s="639"/>
      <c r="B40" s="640"/>
      <c r="C40" s="242"/>
      <c r="D40" s="420"/>
    </row>
    <row r="41" spans="1:4" ht="15.75" thickBot="1" x14ac:dyDescent="0.25">
      <c r="A41" s="641" t="s">
        <v>2221</v>
      </c>
      <c r="B41" s="642"/>
      <c r="C41" s="688"/>
      <c r="D41" s="427"/>
    </row>
    <row r="42" spans="1:4" x14ac:dyDescent="0.2">
      <c r="A42" s="643" t="s">
        <v>2200</v>
      </c>
      <c r="B42" s="644" t="s">
        <v>836</v>
      </c>
      <c r="C42" s="242"/>
      <c r="D42" s="420"/>
    </row>
    <row r="43" spans="1:4" ht="15" x14ac:dyDescent="0.2">
      <c r="A43" s="645" t="s">
        <v>2218</v>
      </c>
      <c r="B43" s="646">
        <v>2</v>
      </c>
      <c r="C43" s="242">
        <v>0</v>
      </c>
      <c r="D43" s="420">
        <f>PRODUCT(B43,C43)</f>
        <v>0</v>
      </c>
    </row>
    <row r="44" spans="1:4" ht="15" x14ac:dyDescent="0.2">
      <c r="A44" s="645" t="s">
        <v>2215</v>
      </c>
      <c r="B44" s="646">
        <v>4</v>
      </c>
      <c r="C44" s="242">
        <v>0</v>
      </c>
      <c r="D44" s="420">
        <f>PRODUCT(B44,C44)</f>
        <v>0</v>
      </c>
    </row>
    <row r="45" spans="1:4" ht="15" x14ac:dyDescent="0.2">
      <c r="A45" s="645" t="s">
        <v>2222</v>
      </c>
      <c r="B45" s="646">
        <v>1</v>
      </c>
      <c r="C45" s="242">
        <v>0</v>
      </c>
      <c r="D45" s="420">
        <f>PRODUCT(B45,C45)</f>
        <v>0</v>
      </c>
    </row>
    <row r="46" spans="1:4" ht="15" x14ac:dyDescent="0.2">
      <c r="A46" s="645" t="s">
        <v>2216</v>
      </c>
      <c r="B46" s="646">
        <v>2</v>
      </c>
      <c r="C46" s="242">
        <v>0</v>
      </c>
      <c r="D46" s="420">
        <f>PRODUCT(B46,C46)</f>
        <v>0</v>
      </c>
    </row>
    <row r="47" spans="1:4" ht="15" x14ac:dyDescent="0.2">
      <c r="A47" s="645" t="s">
        <v>2223</v>
      </c>
      <c r="B47" s="646">
        <v>1</v>
      </c>
      <c r="C47" s="242">
        <v>0</v>
      </c>
      <c r="D47" s="420">
        <f>PRODUCT(B47,C47)</f>
        <v>0</v>
      </c>
    </row>
    <row r="48" spans="1:4" ht="15.75" thickBot="1" x14ac:dyDescent="0.25">
      <c r="A48" s="616"/>
      <c r="B48" s="603"/>
      <c r="C48" s="242"/>
      <c r="D48" s="420"/>
    </row>
    <row r="49" spans="1:4" ht="15.75" thickBot="1" x14ac:dyDescent="0.25">
      <c r="A49" s="647" t="s">
        <v>2224</v>
      </c>
      <c r="B49" s="648"/>
      <c r="C49" s="688"/>
      <c r="D49" s="427"/>
    </row>
    <row r="50" spans="1:4" x14ac:dyDescent="0.2">
      <c r="A50" s="649" t="s">
        <v>1055</v>
      </c>
      <c r="B50" s="650" t="s">
        <v>836</v>
      </c>
      <c r="C50" s="242"/>
      <c r="D50" s="420"/>
    </row>
    <row r="51" spans="1:4" ht="15" x14ac:dyDescent="0.2">
      <c r="A51" s="651" t="s">
        <v>2225</v>
      </c>
      <c r="B51" s="652">
        <v>4</v>
      </c>
      <c r="C51" s="242">
        <v>0</v>
      </c>
      <c r="D51" s="420">
        <f t="shared" ref="D51:D57" si="0">PRODUCT(B51,C51)</f>
        <v>0</v>
      </c>
    </row>
    <row r="52" spans="1:4" ht="15" x14ac:dyDescent="0.2">
      <c r="A52" s="651" t="s">
        <v>2226</v>
      </c>
      <c r="B52" s="652">
        <v>4</v>
      </c>
      <c r="C52" s="242">
        <v>0</v>
      </c>
      <c r="D52" s="420">
        <f t="shared" si="0"/>
        <v>0</v>
      </c>
    </row>
    <row r="53" spans="1:4" ht="15" x14ac:dyDescent="0.2">
      <c r="A53" s="651" t="s">
        <v>2227</v>
      </c>
      <c r="B53" s="652">
        <v>5</v>
      </c>
      <c r="C53" s="242">
        <v>0</v>
      </c>
      <c r="D53" s="420">
        <f t="shared" si="0"/>
        <v>0</v>
      </c>
    </row>
    <row r="54" spans="1:4" ht="15" x14ac:dyDescent="0.2">
      <c r="A54" s="651" t="s">
        <v>2228</v>
      </c>
      <c r="B54" s="652">
        <v>5</v>
      </c>
      <c r="C54" s="242">
        <v>0</v>
      </c>
      <c r="D54" s="420">
        <f t="shared" si="0"/>
        <v>0</v>
      </c>
    </row>
    <row r="55" spans="1:4" ht="15" x14ac:dyDescent="0.2">
      <c r="A55" s="651" t="s">
        <v>2229</v>
      </c>
      <c r="B55" s="652">
        <v>5</v>
      </c>
      <c r="C55" s="242">
        <v>0</v>
      </c>
      <c r="D55" s="420">
        <f t="shared" si="0"/>
        <v>0</v>
      </c>
    </row>
    <row r="56" spans="1:4" ht="30" x14ac:dyDescent="0.2">
      <c r="A56" s="651" t="s">
        <v>2230</v>
      </c>
      <c r="B56" s="652">
        <v>2</v>
      </c>
      <c r="C56" s="242">
        <v>0</v>
      </c>
      <c r="D56" s="420">
        <f t="shared" si="0"/>
        <v>0</v>
      </c>
    </row>
    <row r="57" spans="1:4" ht="15" x14ac:dyDescent="0.2">
      <c r="A57" s="651" t="s">
        <v>2231</v>
      </c>
      <c r="B57" s="652">
        <v>1</v>
      </c>
      <c r="C57" s="242">
        <v>0</v>
      </c>
      <c r="D57" s="420">
        <f t="shared" si="0"/>
        <v>0</v>
      </c>
    </row>
    <row r="58" spans="1:4" ht="15.75" thickBot="1" x14ac:dyDescent="0.25">
      <c r="A58" s="616"/>
      <c r="B58" s="603"/>
      <c r="C58" s="242"/>
      <c r="D58" s="420"/>
    </row>
    <row r="59" spans="1:4" ht="19.5" thickBot="1" x14ac:dyDescent="0.25">
      <c r="A59" s="637" t="s">
        <v>2232</v>
      </c>
      <c r="B59" s="638"/>
      <c r="C59" s="688"/>
      <c r="D59" s="427"/>
    </row>
    <row r="60" spans="1:4" ht="15.75" thickBot="1" x14ac:dyDescent="0.25">
      <c r="A60" s="639"/>
      <c r="B60" s="640"/>
      <c r="C60" s="242"/>
      <c r="D60" s="420"/>
    </row>
    <row r="61" spans="1:4" ht="15.75" thickBot="1" x14ac:dyDescent="0.25">
      <c r="A61" s="653" t="s">
        <v>2233</v>
      </c>
      <c r="B61" s="654"/>
      <c r="C61" s="688"/>
      <c r="D61" s="427"/>
    </row>
    <row r="62" spans="1:4" x14ac:dyDescent="0.2">
      <c r="A62" s="655" t="s">
        <v>1055</v>
      </c>
      <c r="B62" s="656" t="s">
        <v>836</v>
      </c>
      <c r="C62" s="242"/>
      <c r="D62" s="420"/>
    </row>
    <row r="63" spans="1:4" ht="15" x14ac:dyDescent="0.2">
      <c r="A63" s="657" t="s">
        <v>2234</v>
      </c>
      <c r="B63" s="658">
        <v>12</v>
      </c>
      <c r="C63" s="242">
        <v>0</v>
      </c>
      <c r="D63" s="420">
        <f t="shared" ref="D63:D68" si="1">PRODUCT(B63,C63)</f>
        <v>0</v>
      </c>
    </row>
    <row r="64" spans="1:4" ht="15" x14ac:dyDescent="0.2">
      <c r="A64" s="657" t="s">
        <v>2235</v>
      </c>
      <c r="B64" s="658">
        <v>2</v>
      </c>
      <c r="C64" s="242">
        <v>0</v>
      </c>
      <c r="D64" s="420">
        <f t="shared" si="1"/>
        <v>0</v>
      </c>
    </row>
    <row r="65" spans="1:4" ht="15" x14ac:dyDescent="0.2">
      <c r="A65" s="657" t="s">
        <v>2236</v>
      </c>
      <c r="B65" s="658">
        <v>12</v>
      </c>
      <c r="C65" s="242">
        <v>0</v>
      </c>
      <c r="D65" s="420">
        <f t="shared" si="1"/>
        <v>0</v>
      </c>
    </row>
    <row r="66" spans="1:4" ht="15" x14ac:dyDescent="0.2">
      <c r="A66" s="657" t="s">
        <v>2237</v>
      </c>
      <c r="B66" s="658">
        <v>2</v>
      </c>
      <c r="C66" s="242">
        <v>0</v>
      </c>
      <c r="D66" s="420">
        <f t="shared" si="1"/>
        <v>0</v>
      </c>
    </row>
    <row r="67" spans="1:4" ht="15" x14ac:dyDescent="0.2">
      <c r="A67" s="657" t="s">
        <v>2238</v>
      </c>
      <c r="B67" s="658">
        <v>1</v>
      </c>
      <c r="C67" s="242">
        <v>0</v>
      </c>
      <c r="D67" s="420">
        <f t="shared" si="1"/>
        <v>0</v>
      </c>
    </row>
    <row r="68" spans="1:4" ht="15" x14ac:dyDescent="0.2">
      <c r="A68" s="657" t="s">
        <v>2239</v>
      </c>
      <c r="B68" s="658">
        <v>1</v>
      </c>
      <c r="C68" s="242">
        <v>0</v>
      </c>
      <c r="D68" s="420">
        <f t="shared" si="1"/>
        <v>0</v>
      </c>
    </row>
    <row r="69" spans="1:4" ht="15.75" thickBot="1" x14ac:dyDescent="0.25">
      <c r="A69" s="616"/>
      <c r="B69" s="603"/>
      <c r="C69" s="242"/>
      <c r="D69" s="420"/>
    </row>
    <row r="70" spans="1:4" ht="15.75" thickBot="1" x14ac:dyDescent="0.25">
      <c r="A70" s="659" t="s">
        <v>2240</v>
      </c>
      <c r="B70" s="660"/>
      <c r="C70" s="688"/>
      <c r="D70" s="427"/>
    </row>
    <row r="71" spans="1:4" x14ac:dyDescent="0.2">
      <c r="A71" s="661" t="s">
        <v>1055</v>
      </c>
      <c r="B71" s="662" t="s">
        <v>2241</v>
      </c>
      <c r="C71" s="242"/>
      <c r="D71" s="420"/>
    </row>
    <row r="72" spans="1:4" ht="30" x14ac:dyDescent="0.2">
      <c r="A72" s="663" t="s">
        <v>2242</v>
      </c>
      <c r="B72" s="664">
        <v>1</v>
      </c>
      <c r="C72" s="242">
        <v>0</v>
      </c>
      <c r="D72" s="420">
        <f>PRODUCT(B72,C72)</f>
        <v>0</v>
      </c>
    </row>
    <row r="73" spans="1:4" ht="15" x14ac:dyDescent="0.2">
      <c r="A73" s="663" t="s">
        <v>2243</v>
      </c>
      <c r="B73" s="664">
        <v>1</v>
      </c>
      <c r="C73" s="242">
        <v>0</v>
      </c>
      <c r="D73" s="420">
        <f>PRODUCT(B73,C73)</f>
        <v>0</v>
      </c>
    </row>
    <row r="74" spans="1:4" ht="30" x14ac:dyDescent="0.2">
      <c r="A74" s="663" t="s">
        <v>2244</v>
      </c>
      <c r="B74" s="664">
        <v>1</v>
      </c>
      <c r="C74" s="242">
        <v>0</v>
      </c>
      <c r="D74" s="420">
        <f>PRODUCT(B74,C74)</f>
        <v>0</v>
      </c>
    </row>
    <row r="75" spans="1:4" ht="15" x14ac:dyDescent="0.2">
      <c r="A75" s="663" t="s">
        <v>2245</v>
      </c>
      <c r="B75" s="664">
        <v>3</v>
      </c>
      <c r="C75" s="242">
        <v>0</v>
      </c>
      <c r="D75" s="420">
        <f>PRODUCT(B75,C75)</f>
        <v>0</v>
      </c>
    </row>
    <row r="76" spans="1:4" ht="15.75" thickBot="1" x14ac:dyDescent="0.25">
      <c r="A76" s="616"/>
      <c r="B76" s="603"/>
      <c r="C76" s="242"/>
      <c r="D76" s="420"/>
    </row>
    <row r="77" spans="1:4" ht="15.75" thickBot="1" x14ac:dyDescent="0.25">
      <c r="A77" s="665" t="s">
        <v>2246</v>
      </c>
      <c r="B77" s="666"/>
      <c r="C77" s="688"/>
      <c r="D77" s="427"/>
    </row>
    <row r="78" spans="1:4" x14ac:dyDescent="0.2">
      <c r="A78" s="667" t="s">
        <v>1055</v>
      </c>
      <c r="B78" s="668" t="s">
        <v>2241</v>
      </c>
      <c r="C78" s="242"/>
      <c r="D78" s="420"/>
    </row>
    <row r="79" spans="1:4" ht="15" x14ac:dyDescent="0.2">
      <c r="A79" s="669" t="s">
        <v>2247</v>
      </c>
      <c r="B79" s="670">
        <v>3.5</v>
      </c>
      <c r="C79" s="242">
        <v>0</v>
      </c>
      <c r="D79" s="420">
        <f t="shared" ref="D79:D86" si="2">PRODUCT(B79,C79)</f>
        <v>0</v>
      </c>
    </row>
    <row r="80" spans="1:4" ht="15" x14ac:dyDescent="0.2">
      <c r="A80" s="669" t="s">
        <v>2248</v>
      </c>
      <c r="B80" s="670">
        <v>8</v>
      </c>
      <c r="C80" s="242">
        <v>0</v>
      </c>
      <c r="D80" s="420">
        <f t="shared" si="2"/>
        <v>0</v>
      </c>
    </row>
    <row r="81" spans="1:4" ht="15" x14ac:dyDescent="0.2">
      <c r="A81" s="669" t="s">
        <v>2249</v>
      </c>
      <c r="B81" s="670">
        <v>35</v>
      </c>
      <c r="C81" s="242">
        <v>0</v>
      </c>
      <c r="D81" s="420">
        <f t="shared" si="2"/>
        <v>0</v>
      </c>
    </row>
    <row r="82" spans="1:4" ht="15" x14ac:dyDescent="0.2">
      <c r="A82" s="669" t="s">
        <v>2250</v>
      </c>
      <c r="B82" s="670">
        <v>3.2</v>
      </c>
      <c r="C82" s="242">
        <v>0</v>
      </c>
      <c r="D82" s="420">
        <f t="shared" si="2"/>
        <v>0</v>
      </c>
    </row>
    <row r="83" spans="1:4" ht="15" x14ac:dyDescent="0.2">
      <c r="A83" s="669" t="s">
        <v>2251</v>
      </c>
      <c r="B83" s="670">
        <v>3.5</v>
      </c>
      <c r="C83" s="242">
        <v>0</v>
      </c>
      <c r="D83" s="420">
        <f t="shared" si="2"/>
        <v>0</v>
      </c>
    </row>
    <row r="84" spans="1:4" ht="15" x14ac:dyDescent="0.2">
      <c r="A84" s="669" t="s">
        <v>2252</v>
      </c>
      <c r="B84" s="670">
        <v>8</v>
      </c>
      <c r="C84" s="242">
        <v>0</v>
      </c>
      <c r="D84" s="420">
        <f t="shared" si="2"/>
        <v>0</v>
      </c>
    </row>
    <row r="85" spans="1:4" ht="15" x14ac:dyDescent="0.2">
      <c r="A85" s="669" t="s">
        <v>2253</v>
      </c>
      <c r="B85" s="670">
        <v>35</v>
      </c>
      <c r="C85" s="242">
        <v>0</v>
      </c>
      <c r="D85" s="420">
        <f t="shared" si="2"/>
        <v>0</v>
      </c>
    </row>
    <row r="86" spans="1:4" ht="15.75" thickBot="1" x14ac:dyDescent="0.25">
      <c r="A86" s="671" t="s">
        <v>2254</v>
      </c>
      <c r="B86" s="672">
        <v>3.2</v>
      </c>
      <c r="C86" s="687">
        <v>0</v>
      </c>
      <c r="D86" s="425">
        <f t="shared" si="2"/>
        <v>0</v>
      </c>
    </row>
    <row r="87" spans="1:4" ht="15.75" thickBot="1" x14ac:dyDescent="0.25">
      <c r="A87" s="681"/>
      <c r="B87" s="682"/>
      <c r="D87" s="419"/>
    </row>
    <row r="88" spans="1:4" ht="15.75" thickBot="1" x14ac:dyDescent="0.25">
      <c r="A88" s="683" t="s">
        <v>810</v>
      </c>
      <c r="B88" s="636"/>
      <c r="D88" s="417">
        <f>SUM(D5:D86)</f>
        <v>0</v>
      </c>
    </row>
    <row r="89" spans="1:4" ht="15" x14ac:dyDescent="0.2">
      <c r="A89" s="683"/>
      <c r="B89" s="636"/>
      <c r="D89" s="419"/>
    </row>
    <row r="90" spans="1:4" ht="15" x14ac:dyDescent="0.2">
      <c r="A90" s="684"/>
      <c r="B90" s="636"/>
      <c r="D90" s="419"/>
    </row>
    <row r="91" spans="1:4" ht="15" x14ac:dyDescent="0.2">
      <c r="A91" s="636"/>
      <c r="B91" s="636"/>
      <c r="D91" s="419"/>
    </row>
  </sheetData>
  <sheetProtection algorithmName="SHA-512" hashValue="n07kLQkkFI6Emh4e6Fa2nEPgTjGo8jZl71Pe1FrYWjyfkV1FQjUxUWN03AA0wu0s33cFcyurIWDLW2lF8F2iPQ==" saltValue="WnPDoyKXzC9X2USjodMnJg==" spinCount="100000" sheet="1" objects="1" scenarios="1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topLeftCell="A79" workbookViewId="0">
      <selection activeCell="C12" sqref="C12"/>
    </sheetView>
  </sheetViews>
  <sheetFormatPr defaultRowHeight="12.75" x14ac:dyDescent="0.2"/>
  <cols>
    <col min="1" max="1" width="82.28515625" style="589" customWidth="1"/>
    <col min="2" max="2" width="5.42578125" style="589" customWidth="1"/>
    <col min="3" max="3" width="5.7109375" style="235" customWidth="1"/>
  </cols>
  <sheetData>
    <row r="1" spans="1:4" x14ac:dyDescent="0.2">
      <c r="A1" s="689" t="s">
        <v>2255</v>
      </c>
      <c r="B1" s="690"/>
      <c r="C1" s="713"/>
      <c r="D1" s="415"/>
    </row>
    <row r="2" spans="1:4" ht="13.5" thickBot="1" x14ac:dyDescent="0.25">
      <c r="A2" s="691"/>
      <c r="B2" s="692" t="s">
        <v>2256</v>
      </c>
      <c r="C2" s="687" t="s">
        <v>2257</v>
      </c>
      <c r="D2" s="416" t="s">
        <v>947</v>
      </c>
    </row>
    <row r="3" spans="1:4" ht="13.5" thickBot="1" x14ac:dyDescent="0.25">
      <c r="A3" s="693" t="s">
        <v>2258</v>
      </c>
      <c r="B3" s="694"/>
      <c r="C3" s="714"/>
      <c r="D3" s="418"/>
    </row>
    <row r="4" spans="1:4" x14ac:dyDescent="0.2">
      <c r="A4" s="695"/>
      <c r="B4" s="696"/>
      <c r="C4" s="242"/>
      <c r="D4" s="421"/>
    </row>
    <row r="5" spans="1:4" x14ac:dyDescent="0.2">
      <c r="A5" s="695" t="s">
        <v>2259</v>
      </c>
      <c r="B5" s="696"/>
      <c r="C5" s="242"/>
      <c r="D5" s="421"/>
    </row>
    <row r="6" spans="1:4" x14ac:dyDescent="0.2">
      <c r="A6" s="695" t="s">
        <v>2200</v>
      </c>
      <c r="B6" s="696" t="s">
        <v>2260</v>
      </c>
      <c r="C6" s="242"/>
      <c r="D6" s="421"/>
    </row>
    <row r="7" spans="1:4" x14ac:dyDescent="0.2">
      <c r="A7" s="695"/>
      <c r="B7" s="696"/>
      <c r="C7" s="242"/>
      <c r="D7" s="421"/>
    </row>
    <row r="8" spans="1:4" x14ac:dyDescent="0.2">
      <c r="A8" s="695" t="s">
        <v>2261</v>
      </c>
      <c r="B8" s="696">
        <v>24</v>
      </c>
      <c r="C8" s="242">
        <v>0</v>
      </c>
      <c r="D8" s="421">
        <f>PRODUCT(B8,C8)</f>
        <v>0</v>
      </c>
    </row>
    <row r="9" spans="1:4" x14ac:dyDescent="0.2">
      <c r="A9" s="695" t="s">
        <v>2262</v>
      </c>
      <c r="B9" s="696">
        <v>4</v>
      </c>
      <c r="C9" s="242">
        <v>0</v>
      </c>
      <c r="D9" s="421">
        <f t="shared" ref="D9:D30" si="0">PRODUCT(B9,C9)</f>
        <v>0</v>
      </c>
    </row>
    <row r="10" spans="1:4" x14ac:dyDescent="0.2">
      <c r="A10" s="695" t="s">
        <v>2263</v>
      </c>
      <c r="B10" s="696">
        <v>16</v>
      </c>
      <c r="C10" s="242">
        <v>0</v>
      </c>
      <c r="D10" s="421">
        <f t="shared" si="0"/>
        <v>0</v>
      </c>
    </row>
    <row r="11" spans="1:4" x14ac:dyDescent="0.2">
      <c r="A11" s="695" t="s">
        <v>2264</v>
      </c>
      <c r="B11" s="696">
        <v>4</v>
      </c>
      <c r="C11" s="242">
        <v>0</v>
      </c>
      <c r="D11" s="421">
        <f t="shared" si="0"/>
        <v>0</v>
      </c>
    </row>
    <row r="12" spans="1:4" x14ac:dyDescent="0.2">
      <c r="A12" s="695" t="s">
        <v>2265</v>
      </c>
      <c r="B12" s="696">
        <v>4</v>
      </c>
      <c r="C12" s="242">
        <v>0</v>
      </c>
      <c r="D12" s="421">
        <f t="shared" si="0"/>
        <v>0</v>
      </c>
    </row>
    <row r="13" spans="1:4" x14ac:dyDescent="0.2">
      <c r="A13" s="695" t="s">
        <v>2266</v>
      </c>
      <c r="B13" s="696">
        <v>2</v>
      </c>
      <c r="C13" s="242">
        <v>0</v>
      </c>
      <c r="D13" s="421">
        <f t="shared" si="0"/>
        <v>0</v>
      </c>
    </row>
    <row r="14" spans="1:4" x14ac:dyDescent="0.2">
      <c r="A14" s="695" t="s">
        <v>2267</v>
      </c>
      <c r="B14" s="696">
        <v>9</v>
      </c>
      <c r="C14" s="242">
        <v>0</v>
      </c>
      <c r="D14" s="421">
        <f t="shared" si="0"/>
        <v>0</v>
      </c>
    </row>
    <row r="15" spans="1:4" x14ac:dyDescent="0.2">
      <c r="A15" s="695" t="s">
        <v>2268</v>
      </c>
      <c r="B15" s="696">
        <v>2</v>
      </c>
      <c r="C15" s="242">
        <v>0</v>
      </c>
      <c r="D15" s="421">
        <f t="shared" si="0"/>
        <v>0</v>
      </c>
    </row>
    <row r="16" spans="1:4" x14ac:dyDescent="0.2">
      <c r="A16" s="695" t="s">
        <v>2269</v>
      </c>
      <c r="B16" s="696">
        <v>4</v>
      </c>
      <c r="C16" s="242">
        <v>0</v>
      </c>
      <c r="D16" s="421">
        <f t="shared" si="0"/>
        <v>0</v>
      </c>
    </row>
    <row r="17" spans="1:4" x14ac:dyDescent="0.2">
      <c r="A17" s="695" t="s">
        <v>2270</v>
      </c>
      <c r="B17" s="696">
        <v>4</v>
      </c>
      <c r="C17" s="242">
        <v>0</v>
      </c>
      <c r="D17" s="421">
        <f t="shared" si="0"/>
        <v>0</v>
      </c>
    </row>
    <row r="18" spans="1:4" x14ac:dyDescent="0.2">
      <c r="A18" s="695" t="s">
        <v>2271</v>
      </c>
      <c r="B18" s="696">
        <v>2</v>
      </c>
      <c r="C18" s="242">
        <v>0</v>
      </c>
      <c r="D18" s="421">
        <f t="shared" si="0"/>
        <v>0</v>
      </c>
    </row>
    <row r="19" spans="1:4" x14ac:dyDescent="0.2">
      <c r="A19" s="695" t="s">
        <v>2272</v>
      </c>
      <c r="B19" s="696">
        <v>14</v>
      </c>
      <c r="C19" s="242">
        <v>0</v>
      </c>
      <c r="D19" s="421">
        <f t="shared" si="0"/>
        <v>0</v>
      </c>
    </row>
    <row r="20" spans="1:4" x14ac:dyDescent="0.2">
      <c r="A20" s="695" t="s">
        <v>2273</v>
      </c>
      <c r="B20" s="696">
        <v>3</v>
      </c>
      <c r="C20" s="242">
        <v>0</v>
      </c>
      <c r="D20" s="421">
        <f t="shared" si="0"/>
        <v>0</v>
      </c>
    </row>
    <row r="21" spans="1:4" x14ac:dyDescent="0.2">
      <c r="A21" s="695" t="s">
        <v>2274</v>
      </c>
      <c r="B21" s="696">
        <v>17</v>
      </c>
      <c r="C21" s="242">
        <v>0</v>
      </c>
      <c r="D21" s="421">
        <f t="shared" si="0"/>
        <v>0</v>
      </c>
    </row>
    <row r="22" spans="1:4" x14ac:dyDescent="0.2">
      <c r="A22" s="695" t="s">
        <v>2275</v>
      </c>
      <c r="B22" s="696">
        <v>2</v>
      </c>
      <c r="C22" s="242">
        <v>0</v>
      </c>
      <c r="D22" s="421">
        <f t="shared" si="0"/>
        <v>0</v>
      </c>
    </row>
    <row r="23" spans="1:4" x14ac:dyDescent="0.2">
      <c r="A23" s="695" t="s">
        <v>2276</v>
      </c>
      <c r="B23" s="696">
        <v>4</v>
      </c>
      <c r="C23" s="242">
        <v>0</v>
      </c>
      <c r="D23" s="421">
        <f t="shared" si="0"/>
        <v>0</v>
      </c>
    </row>
    <row r="24" spans="1:4" x14ac:dyDescent="0.2">
      <c r="A24" s="695" t="s">
        <v>2277</v>
      </c>
      <c r="B24" s="696">
        <v>4</v>
      </c>
      <c r="C24" s="242">
        <v>0</v>
      </c>
      <c r="D24" s="421">
        <f t="shared" si="0"/>
        <v>0</v>
      </c>
    </row>
    <row r="25" spans="1:4" x14ac:dyDescent="0.2">
      <c r="A25" s="695" t="s">
        <v>2278</v>
      </c>
      <c r="B25" s="696">
        <v>7</v>
      </c>
      <c r="C25" s="242">
        <v>0</v>
      </c>
      <c r="D25" s="421">
        <f t="shared" si="0"/>
        <v>0</v>
      </c>
    </row>
    <row r="26" spans="1:4" x14ac:dyDescent="0.2">
      <c r="A26" s="695" t="s">
        <v>2279</v>
      </c>
      <c r="B26" s="696">
        <v>2</v>
      </c>
      <c r="C26" s="242">
        <v>0</v>
      </c>
      <c r="D26" s="421">
        <f t="shared" si="0"/>
        <v>0</v>
      </c>
    </row>
    <row r="27" spans="1:4" x14ac:dyDescent="0.2">
      <c r="A27" s="695" t="s">
        <v>2280</v>
      </c>
      <c r="B27" s="696">
        <v>1</v>
      </c>
      <c r="C27" s="242">
        <v>0</v>
      </c>
      <c r="D27" s="421">
        <f t="shared" si="0"/>
        <v>0</v>
      </c>
    </row>
    <row r="28" spans="1:4" x14ac:dyDescent="0.2">
      <c r="A28" s="695" t="s">
        <v>2281</v>
      </c>
      <c r="B28" s="696">
        <v>7</v>
      </c>
      <c r="C28" s="242">
        <v>0</v>
      </c>
      <c r="D28" s="421">
        <f t="shared" si="0"/>
        <v>0</v>
      </c>
    </row>
    <row r="29" spans="1:4" x14ac:dyDescent="0.2">
      <c r="A29" s="695" t="s">
        <v>2282</v>
      </c>
      <c r="B29" s="696">
        <v>9</v>
      </c>
      <c r="C29" s="242">
        <v>0</v>
      </c>
      <c r="D29" s="421">
        <f t="shared" si="0"/>
        <v>0</v>
      </c>
    </row>
    <row r="30" spans="1:4" x14ac:dyDescent="0.2">
      <c r="A30" s="695" t="s">
        <v>2283</v>
      </c>
      <c r="B30" s="696">
        <v>7</v>
      </c>
      <c r="C30" s="242">
        <v>0</v>
      </c>
      <c r="D30" s="421">
        <f t="shared" si="0"/>
        <v>0</v>
      </c>
    </row>
    <row r="31" spans="1:4" ht="13.5" thickBot="1" x14ac:dyDescent="0.25">
      <c r="A31" s="695"/>
      <c r="B31" s="696"/>
      <c r="C31" s="242"/>
      <c r="D31" s="421"/>
    </row>
    <row r="32" spans="1:4" ht="13.5" thickBot="1" x14ac:dyDescent="0.25">
      <c r="A32" s="693" t="s">
        <v>2284</v>
      </c>
      <c r="B32" s="694"/>
      <c r="C32" s="714"/>
      <c r="D32" s="418"/>
    </row>
    <row r="33" spans="1:10" x14ac:dyDescent="0.2">
      <c r="A33" s="695" t="s">
        <v>2200</v>
      </c>
      <c r="B33" s="696" t="s">
        <v>2260</v>
      </c>
      <c r="C33" s="242"/>
      <c r="D33" s="421"/>
      <c r="E33" s="419"/>
      <c r="F33" s="419"/>
      <c r="G33" s="419"/>
      <c r="H33" s="419"/>
      <c r="I33" s="419"/>
      <c r="J33" s="419"/>
    </row>
    <row r="34" spans="1:10" x14ac:dyDescent="0.2">
      <c r="A34" s="695" t="s">
        <v>2285</v>
      </c>
      <c r="B34" s="696"/>
      <c r="C34" s="242"/>
      <c r="D34" s="421"/>
      <c r="E34" s="419"/>
      <c r="F34" s="419"/>
      <c r="G34" s="419"/>
      <c r="H34" s="419"/>
      <c r="I34" s="419"/>
      <c r="J34" s="419"/>
    </row>
    <row r="35" spans="1:10" x14ac:dyDescent="0.2">
      <c r="A35" s="697" t="s">
        <v>2286</v>
      </c>
      <c r="B35" s="698">
        <v>163</v>
      </c>
      <c r="C35" s="715">
        <v>0</v>
      </c>
      <c r="D35" s="429">
        <f t="shared" ref="D35:D42" si="1">PRODUCT(B35,C35)</f>
        <v>0</v>
      </c>
      <c r="E35" s="419"/>
      <c r="F35" s="419"/>
      <c r="G35" s="430" t="s">
        <v>2287</v>
      </c>
      <c r="H35" s="430"/>
      <c r="I35" s="430"/>
      <c r="J35" s="430"/>
    </row>
    <row r="36" spans="1:10" x14ac:dyDescent="0.2">
      <c r="A36" s="697" t="s">
        <v>2288</v>
      </c>
      <c r="B36" s="698">
        <v>65</v>
      </c>
      <c r="C36" s="715">
        <v>0</v>
      </c>
      <c r="D36" s="429">
        <f t="shared" si="1"/>
        <v>0</v>
      </c>
      <c r="E36" s="419"/>
      <c r="F36" s="419"/>
      <c r="G36" s="419"/>
      <c r="H36" s="419"/>
      <c r="I36" s="419"/>
      <c r="J36" s="419"/>
    </row>
    <row r="37" spans="1:10" x14ac:dyDescent="0.2">
      <c r="A37" s="697" t="s">
        <v>2289</v>
      </c>
      <c r="B37" s="698">
        <v>10</v>
      </c>
      <c r="C37" s="715">
        <v>0</v>
      </c>
      <c r="D37" s="429">
        <f t="shared" si="1"/>
        <v>0</v>
      </c>
      <c r="E37" s="419"/>
      <c r="F37" s="419"/>
      <c r="G37" s="419"/>
      <c r="H37" s="419"/>
      <c r="I37" s="419"/>
      <c r="J37" s="419"/>
    </row>
    <row r="38" spans="1:10" x14ac:dyDescent="0.2">
      <c r="A38" s="695" t="s">
        <v>2290</v>
      </c>
      <c r="B38" s="696">
        <v>60</v>
      </c>
      <c r="C38" s="242">
        <v>0</v>
      </c>
      <c r="D38" s="421">
        <f t="shared" si="1"/>
        <v>0</v>
      </c>
      <c r="E38" s="419"/>
      <c r="F38" s="419"/>
      <c r="G38" s="419"/>
      <c r="H38" s="419"/>
      <c r="I38" s="419"/>
      <c r="J38" s="419"/>
    </row>
    <row r="39" spans="1:10" x14ac:dyDescent="0.2">
      <c r="A39" s="695" t="s">
        <v>2291</v>
      </c>
      <c r="B39" s="696">
        <v>48</v>
      </c>
      <c r="C39" s="242">
        <v>0</v>
      </c>
      <c r="D39" s="421">
        <f t="shared" si="1"/>
        <v>0</v>
      </c>
      <c r="E39" s="419"/>
      <c r="F39" s="419"/>
      <c r="G39" s="419"/>
      <c r="H39" s="419"/>
      <c r="I39" s="419"/>
      <c r="J39" s="419"/>
    </row>
    <row r="40" spans="1:10" x14ac:dyDescent="0.2">
      <c r="A40" s="695" t="s">
        <v>2292</v>
      </c>
      <c r="B40" s="696">
        <v>13</v>
      </c>
      <c r="C40" s="242">
        <v>0</v>
      </c>
      <c r="D40" s="421">
        <f t="shared" si="1"/>
        <v>0</v>
      </c>
      <c r="E40" s="419"/>
      <c r="F40" s="419"/>
      <c r="G40" s="419"/>
      <c r="H40" s="419"/>
      <c r="I40" s="419"/>
      <c r="J40" s="419"/>
    </row>
    <row r="41" spans="1:10" x14ac:dyDescent="0.2">
      <c r="A41" s="695" t="s">
        <v>959</v>
      </c>
      <c r="B41" s="696">
        <v>12</v>
      </c>
      <c r="C41" s="242">
        <v>0</v>
      </c>
      <c r="D41" s="421">
        <f t="shared" si="1"/>
        <v>0</v>
      </c>
      <c r="E41" s="419"/>
      <c r="F41" s="419"/>
      <c r="G41" s="419"/>
      <c r="H41" s="419"/>
      <c r="I41" s="419"/>
      <c r="J41" s="419"/>
    </row>
    <row r="42" spans="1:10" x14ac:dyDescent="0.2">
      <c r="A42" s="695" t="s">
        <v>2293</v>
      </c>
      <c r="B42" s="696">
        <v>14</v>
      </c>
      <c r="C42" s="242">
        <v>0</v>
      </c>
      <c r="D42" s="421">
        <f t="shared" si="1"/>
        <v>0</v>
      </c>
      <c r="E42" s="419"/>
      <c r="F42" s="419"/>
      <c r="G42" s="419"/>
      <c r="H42" s="419"/>
      <c r="I42" s="419"/>
      <c r="J42" s="419"/>
    </row>
    <row r="43" spans="1:10" ht="13.5" thickBot="1" x14ac:dyDescent="0.25">
      <c r="A43" s="695"/>
      <c r="B43" s="696"/>
      <c r="C43" s="242"/>
      <c r="D43" s="421"/>
      <c r="E43" s="419"/>
      <c r="F43" s="419"/>
      <c r="G43" s="419"/>
      <c r="H43" s="419"/>
      <c r="I43" s="419"/>
      <c r="J43" s="419"/>
    </row>
    <row r="44" spans="1:10" ht="13.5" thickBot="1" x14ac:dyDescent="0.25">
      <c r="A44" s="693" t="s">
        <v>2294</v>
      </c>
      <c r="B44" s="694"/>
      <c r="C44" s="714"/>
      <c r="D44" s="418"/>
      <c r="E44" s="419"/>
      <c r="F44" s="419"/>
      <c r="G44" s="419"/>
      <c r="H44" s="419"/>
      <c r="I44" s="419"/>
      <c r="J44" s="419"/>
    </row>
    <row r="45" spans="1:10" x14ac:dyDescent="0.2">
      <c r="A45" s="695" t="s">
        <v>2292</v>
      </c>
      <c r="B45" s="696">
        <v>1</v>
      </c>
      <c r="C45" s="242">
        <v>0</v>
      </c>
      <c r="D45" s="421">
        <f>PRODUCT(B45,C45)</f>
        <v>0</v>
      </c>
      <c r="E45" s="419"/>
      <c r="F45" s="419"/>
      <c r="G45" s="419"/>
      <c r="H45" s="419"/>
      <c r="I45" s="419"/>
      <c r="J45" s="419"/>
    </row>
    <row r="46" spans="1:10" ht="13.5" thickBot="1" x14ac:dyDescent="0.25">
      <c r="A46" s="695"/>
      <c r="B46" s="696"/>
      <c r="C46" s="242"/>
      <c r="D46" s="421"/>
      <c r="E46" s="419"/>
      <c r="F46" s="419"/>
      <c r="G46" s="419"/>
      <c r="H46" s="419"/>
      <c r="I46" s="419"/>
      <c r="J46" s="419"/>
    </row>
    <row r="47" spans="1:10" ht="13.5" thickBot="1" x14ac:dyDescent="0.25">
      <c r="A47" s="693" t="s">
        <v>2295</v>
      </c>
      <c r="B47" s="694"/>
      <c r="C47" s="714"/>
      <c r="D47" s="418"/>
      <c r="E47" s="419"/>
      <c r="F47" s="419"/>
      <c r="G47" s="419"/>
      <c r="H47" s="419"/>
      <c r="I47" s="419"/>
      <c r="J47" s="419"/>
    </row>
    <row r="48" spans="1:10" x14ac:dyDescent="0.2">
      <c r="A48" s="695" t="s">
        <v>2200</v>
      </c>
      <c r="B48" s="696" t="s">
        <v>2260</v>
      </c>
      <c r="C48" s="242"/>
      <c r="D48" s="421"/>
      <c r="E48" s="419"/>
      <c r="F48" s="419"/>
      <c r="G48" s="419"/>
      <c r="H48" s="419"/>
      <c r="I48" s="419"/>
      <c r="J48" s="419"/>
    </row>
    <row r="49" spans="1:4" x14ac:dyDescent="0.2">
      <c r="A49" s="695" t="s">
        <v>2296</v>
      </c>
      <c r="B49" s="696">
        <v>2</v>
      </c>
      <c r="C49" s="242">
        <v>0</v>
      </c>
      <c r="D49" s="421">
        <f t="shared" ref="D49:D51" si="2">PRODUCT(B49,C49)</f>
        <v>0</v>
      </c>
    </row>
    <row r="50" spans="1:4" x14ac:dyDescent="0.2">
      <c r="A50" s="695" t="s">
        <v>2297</v>
      </c>
      <c r="B50" s="696">
        <v>8</v>
      </c>
      <c r="C50" s="242">
        <v>0</v>
      </c>
      <c r="D50" s="421">
        <f t="shared" si="2"/>
        <v>0</v>
      </c>
    </row>
    <row r="51" spans="1:4" x14ac:dyDescent="0.2">
      <c r="A51" s="695" t="s">
        <v>2298</v>
      </c>
      <c r="B51" s="696">
        <v>1</v>
      </c>
      <c r="C51" s="242">
        <v>0</v>
      </c>
      <c r="D51" s="421">
        <f t="shared" si="2"/>
        <v>0</v>
      </c>
    </row>
    <row r="52" spans="1:4" ht="13.5" thickBot="1" x14ac:dyDescent="0.25">
      <c r="A52" s="695"/>
      <c r="B52" s="696"/>
      <c r="C52" s="242"/>
      <c r="D52" s="421"/>
    </row>
    <row r="53" spans="1:4" ht="13.5" thickBot="1" x14ac:dyDescent="0.25">
      <c r="A53" s="693" t="s">
        <v>2299</v>
      </c>
      <c r="B53" s="694"/>
      <c r="C53" s="714"/>
      <c r="D53" s="418"/>
    </row>
    <row r="54" spans="1:4" x14ac:dyDescent="0.2">
      <c r="A54" s="695" t="s">
        <v>2200</v>
      </c>
      <c r="B54" s="696" t="s">
        <v>2260</v>
      </c>
      <c r="C54" s="242"/>
      <c r="D54" s="421"/>
    </row>
    <row r="55" spans="1:4" x14ac:dyDescent="0.2">
      <c r="A55" s="695" t="s">
        <v>2300</v>
      </c>
      <c r="B55" s="696">
        <v>2</v>
      </c>
      <c r="C55" s="242">
        <v>0</v>
      </c>
      <c r="D55" s="421">
        <f t="shared" ref="D55:D70" si="3">PRODUCT(B55,C55)</f>
        <v>0</v>
      </c>
    </row>
    <row r="56" spans="1:4" x14ac:dyDescent="0.2">
      <c r="A56" s="695" t="s">
        <v>2301</v>
      </c>
      <c r="B56" s="696">
        <v>11</v>
      </c>
      <c r="C56" s="242">
        <v>0</v>
      </c>
      <c r="D56" s="421">
        <f t="shared" si="3"/>
        <v>0</v>
      </c>
    </row>
    <row r="57" spans="1:4" x14ac:dyDescent="0.2">
      <c r="A57" s="695" t="s">
        <v>2302</v>
      </c>
      <c r="B57" s="696">
        <v>24</v>
      </c>
      <c r="C57" s="242">
        <v>0</v>
      </c>
      <c r="D57" s="421">
        <f t="shared" si="3"/>
        <v>0</v>
      </c>
    </row>
    <row r="58" spans="1:4" x14ac:dyDescent="0.2">
      <c r="A58" s="695" t="s">
        <v>2303</v>
      </c>
      <c r="B58" s="696">
        <v>16</v>
      </c>
      <c r="C58" s="242">
        <v>0</v>
      </c>
      <c r="D58" s="421">
        <f t="shared" si="3"/>
        <v>0</v>
      </c>
    </row>
    <row r="59" spans="1:4" x14ac:dyDescent="0.2">
      <c r="A59" s="695" t="s">
        <v>2304</v>
      </c>
      <c r="B59" s="696">
        <v>10</v>
      </c>
      <c r="C59" s="242">
        <v>0</v>
      </c>
      <c r="D59" s="421">
        <f t="shared" si="3"/>
        <v>0</v>
      </c>
    </row>
    <row r="60" spans="1:4" x14ac:dyDescent="0.2">
      <c r="A60" s="695" t="s">
        <v>2305</v>
      </c>
      <c r="B60" s="696">
        <v>51</v>
      </c>
      <c r="C60" s="242">
        <v>0</v>
      </c>
      <c r="D60" s="421">
        <f t="shared" si="3"/>
        <v>0</v>
      </c>
    </row>
    <row r="61" spans="1:4" x14ac:dyDescent="0.2">
      <c r="A61" s="695" t="s">
        <v>2306</v>
      </c>
      <c r="B61" s="696">
        <v>3</v>
      </c>
      <c r="C61" s="242">
        <v>0</v>
      </c>
      <c r="D61" s="421">
        <f t="shared" si="3"/>
        <v>0</v>
      </c>
    </row>
    <row r="62" spans="1:4" x14ac:dyDescent="0.2">
      <c r="A62" s="695" t="s">
        <v>2307</v>
      </c>
      <c r="B62" s="696">
        <v>10</v>
      </c>
      <c r="C62" s="242">
        <v>0</v>
      </c>
      <c r="D62" s="421">
        <f t="shared" si="3"/>
        <v>0</v>
      </c>
    </row>
    <row r="63" spans="1:4" x14ac:dyDescent="0.2">
      <c r="A63" s="695" t="s">
        <v>2308</v>
      </c>
      <c r="B63" s="696">
        <v>2</v>
      </c>
      <c r="C63" s="242">
        <v>0</v>
      </c>
      <c r="D63" s="421">
        <f t="shared" si="3"/>
        <v>0</v>
      </c>
    </row>
    <row r="64" spans="1:4" x14ac:dyDescent="0.2">
      <c r="A64" s="695" t="s">
        <v>2309</v>
      </c>
      <c r="B64" s="696">
        <v>13</v>
      </c>
      <c r="C64" s="242">
        <v>0</v>
      </c>
      <c r="D64" s="421">
        <f t="shared" si="3"/>
        <v>0</v>
      </c>
    </row>
    <row r="65" spans="1:4" x14ac:dyDescent="0.2">
      <c r="A65" s="695" t="s">
        <v>2310</v>
      </c>
      <c r="B65" s="696">
        <v>8</v>
      </c>
      <c r="C65" s="242">
        <v>0</v>
      </c>
      <c r="D65" s="421">
        <f t="shared" si="3"/>
        <v>0</v>
      </c>
    </row>
    <row r="66" spans="1:4" x14ac:dyDescent="0.2">
      <c r="A66" s="695" t="s">
        <v>2311</v>
      </c>
      <c r="B66" s="696">
        <v>2</v>
      </c>
      <c r="C66" s="242">
        <v>0</v>
      </c>
      <c r="D66" s="421">
        <f t="shared" si="3"/>
        <v>0</v>
      </c>
    </row>
    <row r="67" spans="1:4" x14ac:dyDescent="0.2">
      <c r="A67" s="695" t="s">
        <v>2312</v>
      </c>
      <c r="B67" s="696">
        <v>36</v>
      </c>
      <c r="C67" s="242">
        <v>0</v>
      </c>
      <c r="D67" s="421">
        <f t="shared" si="3"/>
        <v>0</v>
      </c>
    </row>
    <row r="68" spans="1:4" x14ac:dyDescent="0.2">
      <c r="A68" s="695" t="s">
        <v>2313</v>
      </c>
      <c r="B68" s="696">
        <v>6</v>
      </c>
      <c r="C68" s="242">
        <v>0</v>
      </c>
      <c r="D68" s="421">
        <f t="shared" si="3"/>
        <v>0</v>
      </c>
    </row>
    <row r="69" spans="1:4" x14ac:dyDescent="0.2">
      <c r="A69" s="695" t="s">
        <v>2314</v>
      </c>
      <c r="B69" s="696">
        <v>12</v>
      </c>
      <c r="C69" s="242">
        <v>0</v>
      </c>
      <c r="D69" s="421">
        <f t="shared" si="3"/>
        <v>0</v>
      </c>
    </row>
    <row r="70" spans="1:4" x14ac:dyDescent="0.2">
      <c r="A70" s="695" t="s">
        <v>2315</v>
      </c>
      <c r="B70" s="696">
        <v>10</v>
      </c>
      <c r="C70" s="242">
        <v>0</v>
      </c>
      <c r="D70" s="421">
        <f t="shared" si="3"/>
        <v>0</v>
      </c>
    </row>
    <row r="71" spans="1:4" ht="13.5" thickBot="1" x14ac:dyDescent="0.25">
      <c r="A71" s="695"/>
      <c r="B71" s="696"/>
      <c r="C71" s="242"/>
      <c r="D71" s="421"/>
    </row>
    <row r="72" spans="1:4" ht="13.5" thickBot="1" x14ac:dyDescent="0.25">
      <c r="A72" s="693" t="s">
        <v>2316</v>
      </c>
      <c r="B72" s="694"/>
      <c r="C72" s="714"/>
      <c r="D72" s="418"/>
    </row>
    <row r="73" spans="1:4" x14ac:dyDescent="0.2">
      <c r="A73" s="695" t="s">
        <v>2309</v>
      </c>
      <c r="B73" s="696">
        <v>4</v>
      </c>
      <c r="C73" s="242">
        <v>0</v>
      </c>
      <c r="D73" s="421">
        <f>PRODUCT(B73,C73)</f>
        <v>0</v>
      </c>
    </row>
    <row r="74" spans="1:4" ht="13.5" thickBot="1" x14ac:dyDescent="0.25">
      <c r="A74" s="695"/>
      <c r="B74" s="696"/>
      <c r="C74" s="242"/>
      <c r="D74" s="421"/>
    </row>
    <row r="75" spans="1:4" ht="13.5" thickBot="1" x14ac:dyDescent="0.25">
      <c r="A75" s="693" t="s">
        <v>2317</v>
      </c>
      <c r="B75" s="694"/>
      <c r="C75" s="714"/>
      <c r="D75" s="418"/>
    </row>
    <row r="76" spans="1:4" x14ac:dyDescent="0.2">
      <c r="A76" s="695" t="s">
        <v>2318</v>
      </c>
      <c r="B76" s="696">
        <v>2</v>
      </c>
      <c r="C76" s="242">
        <v>0</v>
      </c>
      <c r="D76" s="421">
        <f>PRODUCT(B76,C76)</f>
        <v>0</v>
      </c>
    </row>
    <row r="77" spans="1:4" ht="13.5" thickBot="1" x14ac:dyDescent="0.25">
      <c r="A77" s="695"/>
      <c r="B77" s="696"/>
      <c r="C77" s="242"/>
      <c r="D77" s="421"/>
    </row>
    <row r="78" spans="1:4" ht="13.5" thickBot="1" x14ac:dyDescent="0.25">
      <c r="A78" s="693" t="s">
        <v>2319</v>
      </c>
      <c r="B78" s="694"/>
      <c r="C78" s="714"/>
      <c r="D78" s="418"/>
    </row>
    <row r="79" spans="1:4" x14ac:dyDescent="0.2">
      <c r="A79" s="695" t="s">
        <v>2200</v>
      </c>
      <c r="B79" s="696" t="s">
        <v>2260</v>
      </c>
      <c r="C79" s="242"/>
      <c r="D79" s="421"/>
    </row>
    <row r="80" spans="1:4" x14ac:dyDescent="0.2">
      <c r="A80" s="695" t="s">
        <v>2320</v>
      </c>
      <c r="B80" s="696">
        <v>12</v>
      </c>
      <c r="C80" s="242">
        <v>0</v>
      </c>
      <c r="D80" s="421">
        <f t="shared" ref="D80:D82" si="4">PRODUCT(B80,C80)</f>
        <v>0</v>
      </c>
    </row>
    <row r="81" spans="1:4" x14ac:dyDescent="0.2">
      <c r="A81" s="695" t="s">
        <v>2321</v>
      </c>
      <c r="B81" s="696">
        <v>4</v>
      </c>
      <c r="C81" s="242">
        <v>0</v>
      </c>
      <c r="D81" s="421">
        <f t="shared" si="4"/>
        <v>0</v>
      </c>
    </row>
    <row r="82" spans="1:4" x14ac:dyDescent="0.2">
      <c r="A82" s="695" t="s">
        <v>2322</v>
      </c>
      <c r="B82" s="696">
        <v>2</v>
      </c>
      <c r="C82" s="242">
        <v>0</v>
      </c>
      <c r="D82" s="421">
        <f t="shared" si="4"/>
        <v>0</v>
      </c>
    </row>
    <row r="83" spans="1:4" ht="13.5" thickBot="1" x14ac:dyDescent="0.25">
      <c r="A83" s="695"/>
      <c r="B83" s="696"/>
      <c r="C83" s="242"/>
      <c r="D83" s="421"/>
    </row>
    <row r="84" spans="1:4" ht="13.5" thickBot="1" x14ac:dyDescent="0.25">
      <c r="A84" s="693" t="s">
        <v>2323</v>
      </c>
      <c r="B84" s="694"/>
      <c r="C84" s="714"/>
      <c r="D84" s="418"/>
    </row>
    <row r="85" spans="1:4" x14ac:dyDescent="0.2">
      <c r="A85" s="695" t="s">
        <v>2200</v>
      </c>
      <c r="B85" s="696" t="s">
        <v>2260</v>
      </c>
      <c r="C85" s="242"/>
      <c r="D85" s="421"/>
    </row>
    <row r="86" spans="1:4" x14ac:dyDescent="0.2">
      <c r="A86" s="695" t="s">
        <v>2324</v>
      </c>
      <c r="B86" s="696">
        <v>4</v>
      </c>
      <c r="C86" s="242">
        <v>0</v>
      </c>
      <c r="D86" s="421">
        <f t="shared" ref="D86:D87" si="5">PRODUCT(B86,C86)</f>
        <v>0</v>
      </c>
    </row>
    <row r="87" spans="1:4" x14ac:dyDescent="0.2">
      <c r="A87" s="695" t="s">
        <v>2325</v>
      </c>
      <c r="B87" s="696">
        <v>2</v>
      </c>
      <c r="C87" s="242">
        <v>0</v>
      </c>
      <c r="D87" s="421">
        <f t="shared" si="5"/>
        <v>0</v>
      </c>
    </row>
    <row r="88" spans="1:4" x14ac:dyDescent="0.2">
      <c r="A88" s="695"/>
      <c r="B88" s="696"/>
      <c r="C88" s="242"/>
      <c r="D88" s="421"/>
    </row>
    <row r="89" spans="1:4" ht="13.5" thickBot="1" x14ac:dyDescent="0.25">
      <c r="A89" s="695"/>
      <c r="B89" s="696"/>
      <c r="C89" s="242"/>
      <c r="D89" s="421"/>
    </row>
    <row r="90" spans="1:4" ht="13.5" thickBot="1" x14ac:dyDescent="0.25">
      <c r="A90" s="693" t="s">
        <v>2326</v>
      </c>
      <c r="B90" s="694"/>
      <c r="C90" s="714"/>
      <c r="D90" s="418"/>
    </row>
    <row r="91" spans="1:4" x14ac:dyDescent="0.2">
      <c r="A91" s="695" t="s">
        <v>2221</v>
      </c>
      <c r="B91" s="696"/>
      <c r="C91" s="242"/>
      <c r="D91" s="421"/>
    </row>
    <row r="92" spans="1:4" x14ac:dyDescent="0.2">
      <c r="A92" s="695" t="s">
        <v>2200</v>
      </c>
      <c r="B92" s="696" t="s">
        <v>2260</v>
      </c>
      <c r="C92" s="242"/>
      <c r="D92" s="421"/>
    </row>
    <row r="93" spans="1:4" x14ac:dyDescent="0.2">
      <c r="A93" s="695" t="s">
        <v>2327</v>
      </c>
      <c r="B93" s="696">
        <v>8</v>
      </c>
      <c r="C93" s="242">
        <v>0</v>
      </c>
      <c r="D93" s="421">
        <f t="shared" ref="D93:D99" si="6">PRODUCT(B93,C93)</f>
        <v>0</v>
      </c>
    </row>
    <row r="94" spans="1:4" x14ac:dyDescent="0.2">
      <c r="A94" s="695" t="s">
        <v>2328</v>
      </c>
      <c r="B94" s="696">
        <v>4</v>
      </c>
      <c r="C94" s="242">
        <v>0</v>
      </c>
      <c r="D94" s="421">
        <f t="shared" si="6"/>
        <v>0</v>
      </c>
    </row>
    <row r="95" spans="1:4" x14ac:dyDescent="0.2">
      <c r="A95" s="695" t="s">
        <v>2329</v>
      </c>
      <c r="B95" s="696">
        <v>9</v>
      </c>
      <c r="C95" s="242">
        <v>0</v>
      </c>
      <c r="D95" s="421">
        <f t="shared" si="6"/>
        <v>0</v>
      </c>
    </row>
    <row r="96" spans="1:4" x14ac:dyDescent="0.2">
      <c r="A96" s="695" t="s">
        <v>2330</v>
      </c>
      <c r="B96" s="696">
        <v>18</v>
      </c>
      <c r="C96" s="242">
        <v>0</v>
      </c>
      <c r="D96" s="421">
        <f t="shared" si="6"/>
        <v>0</v>
      </c>
    </row>
    <row r="97" spans="1:4" x14ac:dyDescent="0.2">
      <c r="A97" s="695" t="s">
        <v>2331</v>
      </c>
      <c r="B97" s="696">
        <v>4</v>
      </c>
      <c r="C97" s="242">
        <v>0</v>
      </c>
      <c r="D97" s="421">
        <f t="shared" si="6"/>
        <v>0</v>
      </c>
    </row>
    <row r="98" spans="1:4" x14ac:dyDescent="0.2">
      <c r="A98" s="695" t="s">
        <v>2332</v>
      </c>
      <c r="B98" s="696">
        <v>5</v>
      </c>
      <c r="C98" s="242">
        <v>0</v>
      </c>
      <c r="D98" s="421">
        <f t="shared" si="6"/>
        <v>0</v>
      </c>
    </row>
    <row r="99" spans="1:4" x14ac:dyDescent="0.2">
      <c r="A99" s="695" t="s">
        <v>2333</v>
      </c>
      <c r="B99" s="696">
        <v>6</v>
      </c>
      <c r="C99" s="242">
        <v>0</v>
      </c>
      <c r="D99" s="421">
        <f t="shared" si="6"/>
        <v>0</v>
      </c>
    </row>
    <row r="100" spans="1:4" ht="13.5" thickBot="1" x14ac:dyDescent="0.25">
      <c r="A100" s="695"/>
      <c r="B100" s="696"/>
      <c r="C100" s="242"/>
      <c r="D100" s="421"/>
    </row>
    <row r="101" spans="1:4" ht="13.5" thickBot="1" x14ac:dyDescent="0.25">
      <c r="A101" s="693" t="s">
        <v>2334</v>
      </c>
      <c r="B101" s="694"/>
      <c r="C101" s="714"/>
      <c r="D101" s="418"/>
    </row>
    <row r="102" spans="1:4" x14ac:dyDescent="0.2">
      <c r="A102" s="695" t="s">
        <v>2200</v>
      </c>
      <c r="B102" s="696" t="s">
        <v>2260</v>
      </c>
      <c r="C102" s="242"/>
      <c r="D102" s="421"/>
    </row>
    <row r="103" spans="1:4" x14ac:dyDescent="0.2">
      <c r="A103" s="695" t="s">
        <v>2327</v>
      </c>
      <c r="B103" s="696">
        <v>46</v>
      </c>
      <c r="C103" s="242">
        <v>0</v>
      </c>
      <c r="D103" s="421">
        <f t="shared" ref="D103:D104" si="7">PRODUCT(B103,C103)</f>
        <v>0</v>
      </c>
    </row>
    <row r="104" spans="1:4" x14ac:dyDescent="0.2">
      <c r="A104" s="695" t="s">
        <v>2328</v>
      </c>
      <c r="B104" s="696">
        <v>1</v>
      </c>
      <c r="C104" s="242">
        <v>0</v>
      </c>
      <c r="D104" s="421">
        <f t="shared" si="7"/>
        <v>0</v>
      </c>
    </row>
    <row r="105" spans="1:4" ht="13.5" thickBot="1" x14ac:dyDescent="0.25">
      <c r="A105" s="695"/>
      <c r="B105" s="696"/>
      <c r="C105" s="242"/>
      <c r="D105" s="421"/>
    </row>
    <row r="106" spans="1:4" ht="13.5" thickBot="1" x14ac:dyDescent="0.25">
      <c r="A106" s="693" t="s">
        <v>2335</v>
      </c>
      <c r="B106" s="694"/>
      <c r="C106" s="714"/>
      <c r="D106" s="418"/>
    </row>
    <row r="107" spans="1:4" x14ac:dyDescent="0.2">
      <c r="A107" s="695" t="s">
        <v>2200</v>
      </c>
      <c r="B107" s="696" t="s">
        <v>2260</v>
      </c>
      <c r="C107" s="242"/>
      <c r="D107" s="421"/>
    </row>
    <row r="108" spans="1:4" x14ac:dyDescent="0.2">
      <c r="A108" s="695" t="s">
        <v>2327</v>
      </c>
      <c r="B108" s="696">
        <v>25</v>
      </c>
      <c r="C108" s="242">
        <v>0</v>
      </c>
      <c r="D108" s="421">
        <f>PRODUCT(B108,C108)</f>
        <v>0</v>
      </c>
    </row>
    <row r="109" spans="1:4" ht="13.5" thickBot="1" x14ac:dyDescent="0.25">
      <c r="A109" s="695"/>
      <c r="B109" s="696"/>
      <c r="C109" s="242"/>
      <c r="D109" s="421"/>
    </row>
    <row r="110" spans="1:4" ht="13.5" thickBot="1" x14ac:dyDescent="0.25">
      <c r="A110" s="693" t="s">
        <v>2336</v>
      </c>
      <c r="B110" s="694"/>
      <c r="C110" s="714"/>
      <c r="D110" s="418"/>
    </row>
    <row r="111" spans="1:4" x14ac:dyDescent="0.2">
      <c r="A111" s="695" t="s">
        <v>2200</v>
      </c>
      <c r="B111" s="696" t="s">
        <v>2260</v>
      </c>
      <c r="C111" s="242"/>
      <c r="D111" s="421"/>
    </row>
    <row r="112" spans="1:4" x14ac:dyDescent="0.2">
      <c r="A112" s="695" t="s">
        <v>2327</v>
      </c>
      <c r="B112" s="696">
        <v>1</v>
      </c>
      <c r="C112" s="242">
        <v>0</v>
      </c>
      <c r="D112" s="421">
        <f t="shared" ref="D112:D113" si="8">PRODUCT(B112,C112)</f>
        <v>0</v>
      </c>
    </row>
    <row r="113" spans="1:4" x14ac:dyDescent="0.2">
      <c r="A113" s="695" t="s">
        <v>2328</v>
      </c>
      <c r="B113" s="696">
        <v>1</v>
      </c>
      <c r="C113" s="242">
        <v>0</v>
      </c>
      <c r="D113" s="421">
        <f t="shared" si="8"/>
        <v>0</v>
      </c>
    </row>
    <row r="114" spans="1:4" ht="13.5" thickBot="1" x14ac:dyDescent="0.25">
      <c r="A114" s="695"/>
      <c r="B114" s="696"/>
      <c r="C114" s="242"/>
      <c r="D114" s="421"/>
    </row>
    <row r="115" spans="1:4" ht="13.5" thickBot="1" x14ac:dyDescent="0.25">
      <c r="A115" s="693" t="s">
        <v>2337</v>
      </c>
      <c r="B115" s="694"/>
      <c r="C115" s="714"/>
      <c r="D115" s="418"/>
    </row>
    <row r="116" spans="1:4" x14ac:dyDescent="0.2">
      <c r="A116" s="695" t="s">
        <v>2200</v>
      </c>
      <c r="B116" s="696" t="s">
        <v>2260</v>
      </c>
      <c r="C116" s="242"/>
      <c r="D116" s="421"/>
    </row>
    <row r="117" spans="1:4" x14ac:dyDescent="0.2">
      <c r="A117" s="695" t="s">
        <v>2338</v>
      </c>
      <c r="B117" s="696">
        <v>1</v>
      </c>
      <c r="C117" s="242">
        <v>0</v>
      </c>
      <c r="D117" s="421">
        <f t="shared" ref="D117:D120" si="9">PRODUCT(B117,C117)</f>
        <v>0</v>
      </c>
    </row>
    <row r="118" spans="1:4" x14ac:dyDescent="0.2">
      <c r="A118" s="695" t="s">
        <v>2339</v>
      </c>
      <c r="B118" s="696">
        <v>1</v>
      </c>
      <c r="C118" s="242">
        <v>0</v>
      </c>
      <c r="D118" s="421">
        <f t="shared" si="9"/>
        <v>0</v>
      </c>
    </row>
    <row r="119" spans="1:4" x14ac:dyDescent="0.2">
      <c r="A119" s="695" t="s">
        <v>2340</v>
      </c>
      <c r="B119" s="696">
        <v>1</v>
      </c>
      <c r="C119" s="242">
        <v>0</v>
      </c>
      <c r="D119" s="421">
        <f t="shared" si="9"/>
        <v>0</v>
      </c>
    </row>
    <row r="120" spans="1:4" x14ac:dyDescent="0.2">
      <c r="A120" s="695" t="s">
        <v>2341</v>
      </c>
      <c r="B120" s="696">
        <v>3</v>
      </c>
      <c r="C120" s="242">
        <v>0</v>
      </c>
      <c r="D120" s="421">
        <f t="shared" si="9"/>
        <v>0</v>
      </c>
    </row>
    <row r="121" spans="1:4" ht="13.5" thickBot="1" x14ac:dyDescent="0.25">
      <c r="A121" s="695"/>
      <c r="B121" s="696"/>
      <c r="C121" s="242"/>
      <c r="D121" s="421"/>
    </row>
    <row r="122" spans="1:4" ht="13.5" thickBot="1" x14ac:dyDescent="0.25">
      <c r="A122" s="693" t="s">
        <v>2342</v>
      </c>
      <c r="B122" s="694"/>
      <c r="C122" s="714"/>
      <c r="D122" s="418"/>
    </row>
    <row r="123" spans="1:4" x14ac:dyDescent="0.2">
      <c r="A123" s="695" t="s">
        <v>2200</v>
      </c>
      <c r="B123" s="696" t="s">
        <v>2260</v>
      </c>
      <c r="C123" s="242"/>
      <c r="D123" s="421"/>
    </row>
    <row r="124" spans="1:4" x14ac:dyDescent="0.2">
      <c r="A124" s="695" t="s">
        <v>2328</v>
      </c>
      <c r="B124" s="696">
        <v>1</v>
      </c>
      <c r="C124" s="242">
        <v>0</v>
      </c>
      <c r="D124" s="421">
        <f t="shared" ref="D124:D128" si="10">PRODUCT(B124,C124)</f>
        <v>0</v>
      </c>
    </row>
    <row r="125" spans="1:4" x14ac:dyDescent="0.2">
      <c r="A125" s="695" t="s">
        <v>2329</v>
      </c>
      <c r="B125" s="696">
        <v>2</v>
      </c>
      <c r="C125" s="242">
        <v>0</v>
      </c>
      <c r="D125" s="421">
        <f t="shared" si="10"/>
        <v>0</v>
      </c>
    </row>
    <row r="126" spans="1:4" x14ac:dyDescent="0.2">
      <c r="A126" s="695" t="s">
        <v>2330</v>
      </c>
      <c r="B126" s="696">
        <v>7</v>
      </c>
      <c r="C126" s="242">
        <v>0</v>
      </c>
      <c r="D126" s="421">
        <f t="shared" si="10"/>
        <v>0</v>
      </c>
    </row>
    <row r="127" spans="1:4" x14ac:dyDescent="0.2">
      <c r="A127" s="695" t="s">
        <v>2331</v>
      </c>
      <c r="B127" s="696">
        <v>1</v>
      </c>
      <c r="C127" s="242">
        <v>0</v>
      </c>
      <c r="D127" s="421">
        <f t="shared" si="10"/>
        <v>0</v>
      </c>
    </row>
    <row r="128" spans="1:4" x14ac:dyDescent="0.2">
      <c r="A128" s="695" t="s">
        <v>2332</v>
      </c>
      <c r="B128" s="696">
        <v>1</v>
      </c>
      <c r="C128" s="242">
        <v>0</v>
      </c>
      <c r="D128" s="421">
        <f t="shared" si="10"/>
        <v>0</v>
      </c>
    </row>
    <row r="129" spans="1:4" ht="13.5" thickBot="1" x14ac:dyDescent="0.25">
      <c r="A129" s="695"/>
      <c r="B129" s="696"/>
      <c r="C129" s="242"/>
      <c r="D129" s="421"/>
    </row>
    <row r="130" spans="1:4" ht="13.5" thickBot="1" x14ac:dyDescent="0.25">
      <c r="A130" s="693" t="s">
        <v>2343</v>
      </c>
      <c r="B130" s="694"/>
      <c r="C130" s="714"/>
      <c r="D130" s="418"/>
    </row>
    <row r="131" spans="1:4" x14ac:dyDescent="0.2">
      <c r="A131" s="695" t="s">
        <v>2200</v>
      </c>
      <c r="B131" s="696" t="s">
        <v>2260</v>
      </c>
      <c r="C131" s="242"/>
      <c r="D131" s="421"/>
    </row>
    <row r="132" spans="1:4" x14ac:dyDescent="0.2">
      <c r="A132" s="695" t="s">
        <v>2328</v>
      </c>
      <c r="B132" s="696">
        <v>2</v>
      </c>
      <c r="C132" s="242">
        <v>0</v>
      </c>
      <c r="D132" s="421">
        <f t="shared" ref="D132:D133" si="11">PRODUCT(B132,C132)</f>
        <v>0</v>
      </c>
    </row>
    <row r="133" spans="1:4" x14ac:dyDescent="0.2">
      <c r="A133" s="695" t="s">
        <v>2329</v>
      </c>
      <c r="B133" s="696">
        <v>2</v>
      </c>
      <c r="C133" s="242">
        <v>0</v>
      </c>
      <c r="D133" s="421">
        <f t="shared" si="11"/>
        <v>0</v>
      </c>
    </row>
    <row r="134" spans="1:4" ht="13.5" thickBot="1" x14ac:dyDescent="0.25">
      <c r="A134" s="695"/>
      <c r="B134" s="696"/>
      <c r="C134" s="242"/>
      <c r="D134" s="421"/>
    </row>
    <row r="135" spans="1:4" ht="13.5" thickBot="1" x14ac:dyDescent="0.25">
      <c r="A135" s="693" t="s">
        <v>2344</v>
      </c>
      <c r="B135" s="694"/>
      <c r="C135" s="714"/>
      <c r="D135" s="418"/>
    </row>
    <row r="136" spans="1:4" x14ac:dyDescent="0.2">
      <c r="A136" s="695" t="s">
        <v>2200</v>
      </c>
      <c r="B136" s="696" t="s">
        <v>2260</v>
      </c>
      <c r="C136" s="242"/>
      <c r="D136" s="421"/>
    </row>
    <row r="137" spans="1:4" x14ac:dyDescent="0.2">
      <c r="A137" s="695" t="s">
        <v>2328</v>
      </c>
      <c r="B137" s="696">
        <v>1</v>
      </c>
      <c r="C137" s="242">
        <v>0</v>
      </c>
      <c r="D137" s="421">
        <f t="shared" ref="D137:D141" si="12">PRODUCT(B137,C137)</f>
        <v>0</v>
      </c>
    </row>
    <row r="138" spans="1:4" x14ac:dyDescent="0.2">
      <c r="A138" s="695" t="s">
        <v>2329</v>
      </c>
      <c r="B138" s="696">
        <v>4</v>
      </c>
      <c r="C138" s="242">
        <v>0</v>
      </c>
      <c r="D138" s="421">
        <f t="shared" si="12"/>
        <v>0</v>
      </c>
    </row>
    <row r="139" spans="1:4" x14ac:dyDescent="0.2">
      <c r="A139" s="695" t="s">
        <v>2330</v>
      </c>
      <c r="B139" s="696">
        <v>8</v>
      </c>
      <c r="C139" s="242">
        <v>0</v>
      </c>
      <c r="D139" s="421">
        <f t="shared" si="12"/>
        <v>0</v>
      </c>
    </row>
    <row r="140" spans="1:4" x14ac:dyDescent="0.2">
      <c r="A140" s="695" t="s">
        <v>2331</v>
      </c>
      <c r="B140" s="696">
        <v>1</v>
      </c>
      <c r="C140" s="242">
        <v>0</v>
      </c>
      <c r="D140" s="421">
        <f t="shared" si="12"/>
        <v>0</v>
      </c>
    </row>
    <row r="141" spans="1:4" x14ac:dyDescent="0.2">
      <c r="A141" s="695" t="s">
        <v>2332</v>
      </c>
      <c r="B141" s="696">
        <v>1</v>
      </c>
      <c r="C141" s="242">
        <v>0</v>
      </c>
      <c r="D141" s="421">
        <f t="shared" si="12"/>
        <v>0</v>
      </c>
    </row>
    <row r="142" spans="1:4" ht="13.5" thickBot="1" x14ac:dyDescent="0.25">
      <c r="A142" s="695"/>
      <c r="B142" s="696"/>
      <c r="C142" s="242"/>
      <c r="D142" s="421"/>
    </row>
    <row r="143" spans="1:4" ht="13.5" thickBot="1" x14ac:dyDescent="0.25">
      <c r="A143" s="693" t="s">
        <v>2224</v>
      </c>
      <c r="B143" s="694" t="s">
        <v>2260</v>
      </c>
      <c r="C143" s="714"/>
      <c r="D143" s="418"/>
    </row>
    <row r="144" spans="1:4" x14ac:dyDescent="0.2">
      <c r="A144" s="695" t="s">
        <v>2345</v>
      </c>
      <c r="B144" s="696">
        <v>16</v>
      </c>
      <c r="C144" s="242">
        <v>0</v>
      </c>
      <c r="D144" s="421">
        <f t="shared" ref="D144:D148" si="13">PRODUCT(B144,C144)</f>
        <v>0</v>
      </c>
    </row>
    <row r="145" spans="1:4" x14ac:dyDescent="0.2">
      <c r="A145" s="695" t="s">
        <v>2346</v>
      </c>
      <c r="B145" s="696">
        <v>1</v>
      </c>
      <c r="C145" s="242">
        <v>0</v>
      </c>
      <c r="D145" s="421">
        <f t="shared" si="13"/>
        <v>0</v>
      </c>
    </row>
    <row r="146" spans="1:4" x14ac:dyDescent="0.2">
      <c r="A146" s="695" t="s">
        <v>2347</v>
      </c>
      <c r="B146" s="696">
        <v>4</v>
      </c>
      <c r="C146" s="242">
        <v>0</v>
      </c>
      <c r="D146" s="421">
        <f t="shared" si="13"/>
        <v>0</v>
      </c>
    </row>
    <row r="147" spans="1:4" x14ac:dyDescent="0.2">
      <c r="A147" s="695" t="s">
        <v>2348</v>
      </c>
      <c r="B147" s="696">
        <v>1</v>
      </c>
      <c r="C147" s="242">
        <v>0</v>
      </c>
      <c r="D147" s="421">
        <f t="shared" si="13"/>
        <v>0</v>
      </c>
    </row>
    <row r="148" spans="1:4" x14ac:dyDescent="0.2">
      <c r="A148" s="695" t="s">
        <v>2349</v>
      </c>
      <c r="B148" s="696">
        <v>16</v>
      </c>
      <c r="C148" s="242">
        <v>0</v>
      </c>
      <c r="D148" s="421">
        <f t="shared" si="13"/>
        <v>0</v>
      </c>
    </row>
    <row r="149" spans="1:4" ht="13.5" thickBot="1" x14ac:dyDescent="0.25">
      <c r="A149" s="695"/>
      <c r="B149" s="696"/>
      <c r="C149" s="242"/>
      <c r="D149" s="421"/>
    </row>
    <row r="150" spans="1:4" ht="13.5" thickBot="1" x14ac:dyDescent="0.25">
      <c r="A150" s="693" t="s">
        <v>2350</v>
      </c>
      <c r="B150" s="694"/>
      <c r="C150" s="714"/>
      <c r="D150" s="418"/>
    </row>
    <row r="151" spans="1:4" x14ac:dyDescent="0.2">
      <c r="A151" s="695" t="s">
        <v>2200</v>
      </c>
      <c r="B151" s="696" t="s">
        <v>2260</v>
      </c>
      <c r="C151" s="242"/>
      <c r="D151" s="421"/>
    </row>
    <row r="152" spans="1:4" x14ac:dyDescent="0.2">
      <c r="A152" s="695" t="s">
        <v>2351</v>
      </c>
      <c r="B152" s="696">
        <v>3</v>
      </c>
      <c r="C152" s="242">
        <v>0</v>
      </c>
      <c r="D152" s="421">
        <f t="shared" ref="D152:D160" si="14">PRODUCT(B152,C152)</f>
        <v>0</v>
      </c>
    </row>
    <row r="153" spans="1:4" x14ac:dyDescent="0.2">
      <c r="A153" s="695" t="s">
        <v>2352</v>
      </c>
      <c r="B153" s="696">
        <v>1</v>
      </c>
      <c r="C153" s="242">
        <v>0</v>
      </c>
      <c r="D153" s="421">
        <f t="shared" si="14"/>
        <v>0</v>
      </c>
    </row>
    <row r="154" spans="1:4" x14ac:dyDescent="0.2">
      <c r="A154" s="695" t="s">
        <v>2353</v>
      </c>
      <c r="B154" s="696">
        <v>1</v>
      </c>
      <c r="C154" s="242">
        <v>0</v>
      </c>
      <c r="D154" s="421">
        <f t="shared" si="14"/>
        <v>0</v>
      </c>
    </row>
    <row r="155" spans="1:4" x14ac:dyDescent="0.2">
      <c r="A155" s="695" t="s">
        <v>2354</v>
      </c>
      <c r="B155" s="696">
        <v>5</v>
      </c>
      <c r="C155" s="242">
        <v>0</v>
      </c>
      <c r="D155" s="421">
        <f t="shared" si="14"/>
        <v>0</v>
      </c>
    </row>
    <row r="156" spans="1:4" x14ac:dyDescent="0.2">
      <c r="A156" s="695" t="s">
        <v>2355</v>
      </c>
      <c r="B156" s="696">
        <v>1</v>
      </c>
      <c r="C156" s="242">
        <v>0</v>
      </c>
      <c r="D156" s="421">
        <f t="shared" si="14"/>
        <v>0</v>
      </c>
    </row>
    <row r="157" spans="1:4" x14ac:dyDescent="0.2">
      <c r="A157" s="695" t="s">
        <v>2356</v>
      </c>
      <c r="B157" s="696">
        <v>18</v>
      </c>
      <c r="C157" s="242">
        <v>0</v>
      </c>
      <c r="D157" s="421">
        <f t="shared" si="14"/>
        <v>0</v>
      </c>
    </row>
    <row r="158" spans="1:4" x14ac:dyDescent="0.2">
      <c r="A158" s="695" t="s">
        <v>2357</v>
      </c>
      <c r="B158" s="696">
        <v>2</v>
      </c>
      <c r="C158" s="242">
        <v>0</v>
      </c>
      <c r="D158" s="421">
        <f t="shared" si="14"/>
        <v>0</v>
      </c>
    </row>
    <row r="159" spans="1:4" x14ac:dyDescent="0.2">
      <c r="A159" s="695" t="s">
        <v>2358</v>
      </c>
      <c r="B159" s="696">
        <v>1</v>
      </c>
      <c r="C159" s="242">
        <v>0</v>
      </c>
      <c r="D159" s="421">
        <f t="shared" si="14"/>
        <v>0</v>
      </c>
    </row>
    <row r="160" spans="1:4" x14ac:dyDescent="0.2">
      <c r="A160" s="695" t="s">
        <v>2359</v>
      </c>
      <c r="B160" s="696">
        <v>1</v>
      </c>
      <c r="C160" s="242">
        <v>0</v>
      </c>
      <c r="D160" s="421">
        <f t="shared" si="14"/>
        <v>0</v>
      </c>
    </row>
    <row r="161" spans="1:4" ht="13.5" thickBot="1" x14ac:dyDescent="0.25">
      <c r="A161" s="695"/>
      <c r="B161" s="696"/>
      <c r="C161" s="242"/>
      <c r="D161" s="421"/>
    </row>
    <row r="162" spans="1:4" ht="13.5" thickBot="1" x14ac:dyDescent="0.25">
      <c r="A162" s="693" t="s">
        <v>2360</v>
      </c>
      <c r="B162" s="694"/>
      <c r="C162" s="714"/>
      <c r="D162" s="418"/>
    </row>
    <row r="163" spans="1:4" x14ac:dyDescent="0.2">
      <c r="A163" s="695" t="s">
        <v>2200</v>
      </c>
      <c r="B163" s="696" t="s">
        <v>2260</v>
      </c>
      <c r="C163" s="242"/>
      <c r="D163" s="421"/>
    </row>
    <row r="164" spans="1:4" x14ac:dyDescent="0.2">
      <c r="A164" s="695" t="s">
        <v>2361</v>
      </c>
      <c r="B164" s="696">
        <v>7</v>
      </c>
      <c r="C164" s="242">
        <v>0</v>
      </c>
      <c r="D164" s="421">
        <f>PRODUCT(B164,C164)</f>
        <v>0</v>
      </c>
    </row>
    <row r="165" spans="1:4" ht="13.5" thickBot="1" x14ac:dyDescent="0.25">
      <c r="A165" s="695"/>
      <c r="B165" s="696"/>
      <c r="C165" s="242"/>
      <c r="D165" s="421"/>
    </row>
    <row r="166" spans="1:4" ht="13.5" thickBot="1" x14ac:dyDescent="0.25">
      <c r="A166" s="693" t="s">
        <v>2362</v>
      </c>
      <c r="B166" s="694"/>
      <c r="C166" s="714"/>
      <c r="D166" s="418"/>
    </row>
    <row r="167" spans="1:4" x14ac:dyDescent="0.2">
      <c r="A167" s="695" t="s">
        <v>2200</v>
      </c>
      <c r="B167" s="696" t="s">
        <v>2260</v>
      </c>
      <c r="C167" s="242"/>
      <c r="D167" s="421"/>
    </row>
    <row r="168" spans="1:4" x14ac:dyDescent="0.2">
      <c r="A168" s="695" t="s">
        <v>2363</v>
      </c>
      <c r="B168" s="696">
        <v>2</v>
      </c>
      <c r="C168" s="242">
        <v>0</v>
      </c>
      <c r="D168" s="421">
        <f t="shared" ref="D168:D172" si="15">PRODUCT(B168,C168)</f>
        <v>0</v>
      </c>
    </row>
    <row r="169" spans="1:4" x14ac:dyDescent="0.2">
      <c r="A169" s="695" t="s">
        <v>2364</v>
      </c>
      <c r="B169" s="696">
        <v>1</v>
      </c>
      <c r="C169" s="242">
        <v>0</v>
      </c>
      <c r="D169" s="421">
        <f t="shared" si="15"/>
        <v>0</v>
      </c>
    </row>
    <row r="170" spans="1:4" x14ac:dyDescent="0.2">
      <c r="A170" s="695" t="s">
        <v>2365</v>
      </c>
      <c r="B170" s="696">
        <v>2</v>
      </c>
      <c r="C170" s="242">
        <v>0</v>
      </c>
      <c r="D170" s="421">
        <f t="shared" si="15"/>
        <v>0</v>
      </c>
    </row>
    <row r="171" spans="1:4" x14ac:dyDescent="0.2">
      <c r="A171" s="695" t="s">
        <v>2366</v>
      </c>
      <c r="B171" s="696">
        <v>7</v>
      </c>
      <c r="C171" s="242">
        <v>0</v>
      </c>
      <c r="D171" s="421">
        <f t="shared" si="15"/>
        <v>0</v>
      </c>
    </row>
    <row r="172" spans="1:4" x14ac:dyDescent="0.2">
      <c r="A172" s="695" t="s">
        <v>2367</v>
      </c>
      <c r="B172" s="696">
        <v>8</v>
      </c>
      <c r="C172" s="242">
        <v>0</v>
      </c>
      <c r="D172" s="421">
        <f t="shared" si="15"/>
        <v>0</v>
      </c>
    </row>
    <row r="173" spans="1:4" ht="13.5" thickBot="1" x14ac:dyDescent="0.25">
      <c r="A173" s="695"/>
      <c r="B173" s="696"/>
      <c r="C173" s="242"/>
      <c r="D173" s="421"/>
    </row>
    <row r="174" spans="1:4" ht="13.5" thickBot="1" x14ac:dyDescent="0.25">
      <c r="A174" s="693" t="s">
        <v>2368</v>
      </c>
      <c r="B174" s="694"/>
      <c r="C174" s="714"/>
      <c r="D174" s="418"/>
    </row>
    <row r="175" spans="1:4" x14ac:dyDescent="0.2">
      <c r="A175" s="695" t="s">
        <v>2200</v>
      </c>
      <c r="B175" s="696" t="s">
        <v>2260</v>
      </c>
      <c r="C175" s="242"/>
      <c r="D175" s="421"/>
    </row>
    <row r="176" spans="1:4" x14ac:dyDescent="0.2">
      <c r="A176" s="695" t="s">
        <v>2369</v>
      </c>
      <c r="B176" s="696">
        <v>8</v>
      </c>
      <c r="C176" s="242">
        <v>0</v>
      </c>
      <c r="D176" s="421">
        <f t="shared" ref="D176:D177" si="16">PRODUCT(B176,C176)</f>
        <v>0</v>
      </c>
    </row>
    <row r="177" spans="1:9" x14ac:dyDescent="0.2">
      <c r="A177" s="695" t="s">
        <v>2370</v>
      </c>
      <c r="B177" s="696">
        <v>1</v>
      </c>
      <c r="C177" s="242">
        <v>0</v>
      </c>
      <c r="D177" s="421">
        <f t="shared" si="16"/>
        <v>0</v>
      </c>
      <c r="E177" s="419"/>
      <c r="F177" s="419"/>
      <c r="G177" s="419"/>
      <c r="H177" s="419"/>
      <c r="I177" s="419"/>
    </row>
    <row r="178" spans="1:9" ht="13.5" thickBot="1" x14ac:dyDescent="0.25">
      <c r="A178" s="695"/>
      <c r="B178" s="696"/>
      <c r="C178" s="242"/>
      <c r="D178" s="421"/>
      <c r="E178" s="419"/>
      <c r="F178" s="419"/>
      <c r="G178" s="419"/>
      <c r="H178" s="419"/>
      <c r="I178" s="419"/>
    </row>
    <row r="179" spans="1:9" ht="13.5" thickBot="1" x14ac:dyDescent="0.25">
      <c r="A179" s="693" t="s">
        <v>2371</v>
      </c>
      <c r="B179" s="694"/>
      <c r="C179" s="714"/>
      <c r="D179" s="418"/>
      <c r="E179" s="419"/>
      <c r="F179" s="419"/>
      <c r="G179" s="419"/>
      <c r="H179" s="419"/>
      <c r="I179" s="419"/>
    </row>
    <row r="180" spans="1:9" x14ac:dyDescent="0.2">
      <c r="A180" s="695" t="s">
        <v>2200</v>
      </c>
      <c r="B180" s="696" t="s">
        <v>2260</v>
      </c>
      <c r="C180" s="242"/>
      <c r="D180" s="421"/>
      <c r="E180" s="419"/>
      <c r="F180" s="419"/>
      <c r="G180" s="419"/>
      <c r="H180" s="419"/>
      <c r="I180" s="419"/>
    </row>
    <row r="181" spans="1:9" x14ac:dyDescent="0.2">
      <c r="A181" s="695" t="s">
        <v>2372</v>
      </c>
      <c r="B181" s="696">
        <v>2</v>
      </c>
      <c r="C181" s="242">
        <v>0</v>
      </c>
      <c r="D181" s="421">
        <f t="shared" ref="D181:D183" si="17">PRODUCT(B181,C181)</f>
        <v>0</v>
      </c>
      <c r="E181" s="419"/>
      <c r="F181" s="419"/>
      <c r="G181" s="419"/>
      <c r="H181" s="419"/>
      <c r="I181" s="419"/>
    </row>
    <row r="182" spans="1:9" x14ac:dyDescent="0.2">
      <c r="A182" s="695" t="s">
        <v>2327</v>
      </c>
      <c r="B182" s="696">
        <v>2</v>
      </c>
      <c r="C182" s="242">
        <v>0</v>
      </c>
      <c r="D182" s="421">
        <f t="shared" si="17"/>
        <v>0</v>
      </c>
      <c r="E182" s="419"/>
      <c r="F182" s="419"/>
      <c r="G182" s="419"/>
      <c r="H182" s="419"/>
      <c r="I182" s="419"/>
    </row>
    <row r="183" spans="1:9" x14ac:dyDescent="0.2">
      <c r="A183" s="695" t="s">
        <v>2328</v>
      </c>
      <c r="B183" s="696">
        <v>2</v>
      </c>
      <c r="C183" s="242">
        <v>0</v>
      </c>
      <c r="D183" s="421">
        <f t="shared" si="17"/>
        <v>0</v>
      </c>
      <c r="E183" s="419"/>
      <c r="F183" s="419"/>
      <c r="G183" s="419"/>
      <c r="H183" s="419"/>
      <c r="I183" s="419"/>
    </row>
    <row r="184" spans="1:9" x14ac:dyDescent="0.2">
      <c r="A184" s="695"/>
      <c r="B184" s="696"/>
      <c r="C184" s="242"/>
      <c r="D184" s="421"/>
      <c r="E184" s="419"/>
      <c r="F184" s="419"/>
      <c r="G184" s="419"/>
      <c r="H184" s="419"/>
      <c r="I184" s="419"/>
    </row>
    <row r="185" spans="1:9" ht="13.5" thickBot="1" x14ac:dyDescent="0.25">
      <c r="A185" s="695"/>
      <c r="B185" s="696"/>
      <c r="C185" s="242"/>
      <c r="D185" s="421"/>
      <c r="E185" s="419"/>
      <c r="F185" s="419"/>
      <c r="G185" s="419"/>
      <c r="H185" s="419"/>
      <c r="I185" s="419"/>
    </row>
    <row r="186" spans="1:9" ht="13.5" thickBot="1" x14ac:dyDescent="0.25">
      <c r="A186" s="693" t="s">
        <v>2373</v>
      </c>
      <c r="B186" s="699"/>
      <c r="C186" s="714"/>
      <c r="D186" s="418"/>
      <c r="E186" s="419"/>
      <c r="F186" s="419"/>
      <c r="G186" s="419"/>
      <c r="H186" s="419"/>
      <c r="I186" s="419"/>
    </row>
    <row r="187" spans="1:9" x14ac:dyDescent="0.2">
      <c r="A187" s="697" t="s">
        <v>2374</v>
      </c>
      <c r="B187" s="690">
        <v>4</v>
      </c>
      <c r="C187" s="716">
        <v>0</v>
      </c>
      <c r="D187" s="421">
        <f t="shared" ref="D187:D190" si="18">PRODUCT(B187,C187)</f>
        <v>0</v>
      </c>
      <c r="E187" s="419"/>
      <c r="F187" s="419"/>
      <c r="G187" s="430" t="s">
        <v>2375</v>
      </c>
      <c r="H187" s="430"/>
      <c r="I187" s="430"/>
    </row>
    <row r="188" spans="1:9" x14ac:dyDescent="0.2">
      <c r="A188" s="695" t="s">
        <v>2376</v>
      </c>
      <c r="B188" s="696">
        <v>1</v>
      </c>
      <c r="C188" s="717">
        <v>0</v>
      </c>
      <c r="D188" s="421">
        <f t="shared" si="18"/>
        <v>0</v>
      </c>
      <c r="E188" s="419"/>
      <c r="F188" s="419"/>
      <c r="G188" s="419"/>
      <c r="H188" s="419"/>
      <c r="I188" s="419"/>
    </row>
    <row r="189" spans="1:9" x14ac:dyDescent="0.2">
      <c r="A189" s="695" t="s">
        <v>2377</v>
      </c>
      <c r="B189" s="696">
        <v>1</v>
      </c>
      <c r="C189" s="717">
        <v>0</v>
      </c>
      <c r="D189" s="421">
        <f t="shared" si="18"/>
        <v>0</v>
      </c>
      <c r="E189" s="419"/>
      <c r="F189" s="419"/>
      <c r="G189" s="419"/>
      <c r="H189" s="419"/>
      <c r="I189" s="419"/>
    </row>
    <row r="190" spans="1:9" s="414" customFormat="1" ht="25.5" x14ac:dyDescent="0.2">
      <c r="A190" s="700" t="s">
        <v>2378</v>
      </c>
      <c r="B190" s="701">
        <v>1</v>
      </c>
      <c r="C190" s="718">
        <v>0</v>
      </c>
      <c r="D190" s="422">
        <f t="shared" si="18"/>
        <v>0</v>
      </c>
    </row>
    <row r="191" spans="1:9" ht="15.75" x14ac:dyDescent="0.2">
      <c r="A191" s="702" t="s">
        <v>2379</v>
      </c>
      <c r="B191" s="703">
        <v>1</v>
      </c>
      <c r="C191" s="718">
        <v>0</v>
      </c>
      <c r="D191" s="422">
        <f t="shared" ref="D191:D192" si="19">PRODUCT(B191,C191)</f>
        <v>0</v>
      </c>
      <c r="E191" s="419"/>
      <c r="F191" s="419"/>
      <c r="G191" s="419"/>
      <c r="H191" s="419"/>
      <c r="I191" s="419"/>
    </row>
    <row r="192" spans="1:9" ht="15.75" x14ac:dyDescent="0.2">
      <c r="A192" s="702" t="s">
        <v>2380</v>
      </c>
      <c r="B192" s="703">
        <v>1</v>
      </c>
      <c r="C192" s="718">
        <v>0</v>
      </c>
      <c r="D192" s="422">
        <f t="shared" si="19"/>
        <v>0</v>
      </c>
      <c r="E192" s="419"/>
      <c r="F192" s="419"/>
      <c r="G192" s="419"/>
      <c r="H192" s="419"/>
      <c r="I192" s="419"/>
    </row>
    <row r="193" spans="1:7" s="419" customFormat="1" ht="16.5" thickBot="1" x14ac:dyDescent="0.25">
      <c r="A193" s="702"/>
      <c r="B193" s="704"/>
      <c r="C193" s="719"/>
      <c r="D193" s="422"/>
    </row>
    <row r="194" spans="1:7" ht="13.5" thickBot="1" x14ac:dyDescent="0.25">
      <c r="A194" s="693" t="s">
        <v>2381</v>
      </c>
      <c r="B194" s="705"/>
      <c r="C194" s="714"/>
      <c r="D194" s="418"/>
      <c r="E194" s="419"/>
      <c r="F194" s="419"/>
      <c r="G194" s="419"/>
    </row>
    <row r="195" spans="1:7" x14ac:dyDescent="0.2">
      <c r="A195" s="695" t="s">
        <v>2382</v>
      </c>
      <c r="B195" s="696">
        <v>1</v>
      </c>
      <c r="C195" s="242">
        <v>0</v>
      </c>
      <c r="D195" s="421">
        <f t="shared" ref="D195:D200" si="20">PRODUCT(B195,C195)</f>
        <v>0</v>
      </c>
      <c r="E195" s="419"/>
      <c r="F195" s="419"/>
      <c r="G195" s="419"/>
    </row>
    <row r="196" spans="1:7" x14ac:dyDescent="0.2">
      <c r="A196" s="695" t="s">
        <v>2383</v>
      </c>
      <c r="B196" s="696">
        <v>1</v>
      </c>
      <c r="C196" s="242">
        <v>0</v>
      </c>
      <c r="D196" s="421">
        <f t="shared" si="20"/>
        <v>0</v>
      </c>
      <c r="E196" s="419"/>
      <c r="F196" s="419"/>
      <c r="G196" s="419"/>
    </row>
    <row r="197" spans="1:7" x14ac:dyDescent="0.2">
      <c r="A197" s="695" t="s">
        <v>2384</v>
      </c>
      <c r="B197" s="696">
        <v>1</v>
      </c>
      <c r="C197" s="242">
        <v>0</v>
      </c>
      <c r="D197" s="421">
        <f t="shared" si="20"/>
        <v>0</v>
      </c>
      <c r="E197" s="419"/>
      <c r="F197" s="419"/>
      <c r="G197" s="419"/>
    </row>
    <row r="198" spans="1:7" x14ac:dyDescent="0.2">
      <c r="A198" s="695" t="s">
        <v>2385</v>
      </c>
      <c r="B198" s="696">
        <v>6</v>
      </c>
      <c r="C198" s="242">
        <v>0</v>
      </c>
      <c r="D198" s="421">
        <f t="shared" si="20"/>
        <v>0</v>
      </c>
      <c r="E198" s="419"/>
      <c r="F198" s="419"/>
      <c r="G198" s="419"/>
    </row>
    <row r="199" spans="1:7" x14ac:dyDescent="0.2">
      <c r="A199" s="695" t="s">
        <v>2386</v>
      </c>
      <c r="B199" s="696">
        <v>1</v>
      </c>
      <c r="C199" s="242">
        <v>0</v>
      </c>
      <c r="D199" s="421">
        <f t="shared" si="20"/>
        <v>0</v>
      </c>
      <c r="E199" s="419"/>
      <c r="F199" s="419"/>
      <c r="G199" s="419"/>
    </row>
    <row r="200" spans="1:7" x14ac:dyDescent="0.2">
      <c r="A200" s="695" t="s">
        <v>2387</v>
      </c>
      <c r="B200" s="696">
        <v>1</v>
      </c>
      <c r="C200" s="242">
        <v>0</v>
      </c>
      <c r="D200" s="421">
        <f t="shared" si="20"/>
        <v>0</v>
      </c>
      <c r="E200" s="419"/>
      <c r="F200" s="419"/>
      <c r="G200" s="419"/>
    </row>
    <row r="201" spans="1:7" x14ac:dyDescent="0.2">
      <c r="A201" s="695"/>
      <c r="B201" s="696"/>
      <c r="C201" s="242"/>
      <c r="D201" s="421"/>
      <c r="E201" s="419"/>
      <c r="F201" s="419"/>
      <c r="G201" s="419"/>
    </row>
    <row r="202" spans="1:7" ht="13.5" thickBot="1" x14ac:dyDescent="0.25">
      <c r="A202" s="695"/>
      <c r="B202" s="696"/>
      <c r="C202" s="242"/>
      <c r="D202" s="421"/>
      <c r="E202" s="419"/>
      <c r="F202" s="419"/>
      <c r="G202" s="419"/>
    </row>
    <row r="203" spans="1:7" ht="13.5" thickBot="1" x14ac:dyDescent="0.25">
      <c r="A203" s="693" t="s">
        <v>2388</v>
      </c>
      <c r="B203" s="694"/>
      <c r="C203" s="714"/>
      <c r="D203" s="418"/>
      <c r="E203" s="419"/>
      <c r="F203" s="419"/>
      <c r="G203" s="419"/>
    </row>
    <row r="204" spans="1:7" x14ac:dyDescent="0.2">
      <c r="A204" s="697" t="s">
        <v>2389</v>
      </c>
      <c r="B204" s="696">
        <v>4</v>
      </c>
      <c r="C204" s="242">
        <v>0</v>
      </c>
      <c r="D204" s="421">
        <f>PRODUCT(B204,C204)</f>
        <v>0</v>
      </c>
      <c r="E204" s="419"/>
      <c r="F204" s="419"/>
      <c r="G204" s="419"/>
    </row>
    <row r="205" spans="1:7" x14ac:dyDescent="0.2">
      <c r="A205" s="697" t="s">
        <v>2390</v>
      </c>
      <c r="B205" s="696"/>
      <c r="C205" s="242"/>
      <c r="D205" s="421"/>
      <c r="E205" s="419"/>
      <c r="F205" s="419"/>
      <c r="G205" s="419" t="s">
        <v>2391</v>
      </c>
    </row>
    <row r="206" spans="1:7" x14ac:dyDescent="0.2">
      <c r="A206" s="697" t="s">
        <v>2392</v>
      </c>
      <c r="B206" s="696"/>
      <c r="C206" s="242"/>
      <c r="D206" s="421"/>
      <c r="E206" s="419"/>
      <c r="F206" s="419"/>
      <c r="G206" s="419"/>
    </row>
    <row r="207" spans="1:7" x14ac:dyDescent="0.2">
      <c r="A207" s="697" t="s">
        <v>2393</v>
      </c>
      <c r="B207" s="696"/>
      <c r="C207" s="242"/>
      <c r="D207" s="421"/>
      <c r="E207" s="419"/>
      <c r="F207" s="419"/>
      <c r="G207" s="419"/>
    </row>
    <row r="208" spans="1:7" x14ac:dyDescent="0.2">
      <c r="A208" s="697" t="s">
        <v>2394</v>
      </c>
      <c r="B208" s="696"/>
      <c r="C208" s="242"/>
      <c r="D208" s="421"/>
      <c r="E208" s="419"/>
      <c r="F208" s="419"/>
      <c r="G208" s="419"/>
    </row>
    <row r="209" spans="1:4" x14ac:dyDescent="0.2">
      <c r="A209" s="697" t="s">
        <v>2395</v>
      </c>
      <c r="B209" s="696"/>
      <c r="C209" s="242"/>
      <c r="D209" s="421"/>
    </row>
    <row r="210" spans="1:4" x14ac:dyDescent="0.2">
      <c r="A210" s="697" t="s">
        <v>2396</v>
      </c>
      <c r="B210" s="696"/>
      <c r="C210" s="242"/>
      <c r="D210" s="421"/>
    </row>
    <row r="211" spans="1:4" x14ac:dyDescent="0.2">
      <c r="A211" s="697" t="s">
        <v>2397</v>
      </c>
      <c r="B211" s="696"/>
      <c r="C211" s="242"/>
      <c r="D211" s="421"/>
    </row>
    <row r="212" spans="1:4" x14ac:dyDescent="0.2">
      <c r="A212" s="695"/>
      <c r="B212" s="696"/>
      <c r="C212" s="242"/>
      <c r="D212" s="421"/>
    </row>
    <row r="213" spans="1:4" x14ac:dyDescent="0.2">
      <c r="A213" s="695" t="s">
        <v>2398</v>
      </c>
      <c r="B213" s="696">
        <v>4</v>
      </c>
      <c r="C213" s="242">
        <v>0</v>
      </c>
      <c r="D213" s="421">
        <f t="shared" ref="D213:D220" si="21">PRODUCT(B213,C213)</f>
        <v>0</v>
      </c>
    </row>
    <row r="214" spans="1:4" x14ac:dyDescent="0.2">
      <c r="A214" s="695" t="s">
        <v>2399</v>
      </c>
      <c r="B214" s="696">
        <v>8</v>
      </c>
      <c r="C214" s="242">
        <v>0</v>
      </c>
      <c r="D214" s="421">
        <f t="shared" si="21"/>
        <v>0</v>
      </c>
    </row>
    <row r="215" spans="1:4" x14ac:dyDescent="0.2">
      <c r="A215" s="695" t="s">
        <v>2392</v>
      </c>
      <c r="B215" s="696">
        <v>4</v>
      </c>
      <c r="C215" s="242">
        <v>0</v>
      </c>
      <c r="D215" s="421">
        <f t="shared" si="21"/>
        <v>0</v>
      </c>
    </row>
    <row r="216" spans="1:4" x14ac:dyDescent="0.2">
      <c r="A216" s="695" t="s">
        <v>2400</v>
      </c>
      <c r="B216" s="696">
        <v>4</v>
      </c>
      <c r="C216" s="242">
        <v>0</v>
      </c>
      <c r="D216" s="421">
        <f t="shared" si="21"/>
        <v>0</v>
      </c>
    </row>
    <row r="217" spans="1:4" x14ac:dyDescent="0.2">
      <c r="A217" s="695" t="s">
        <v>2401</v>
      </c>
      <c r="B217" s="696">
        <v>4</v>
      </c>
      <c r="C217" s="242">
        <v>0</v>
      </c>
      <c r="D217" s="421">
        <f t="shared" si="21"/>
        <v>0</v>
      </c>
    </row>
    <row r="218" spans="1:4" x14ac:dyDescent="0.2">
      <c r="A218" s="695" t="s">
        <v>2402</v>
      </c>
      <c r="B218" s="696">
        <v>8</v>
      </c>
      <c r="C218" s="242">
        <v>0</v>
      </c>
      <c r="D218" s="421">
        <f t="shared" si="21"/>
        <v>0</v>
      </c>
    </row>
    <row r="219" spans="1:4" x14ac:dyDescent="0.2">
      <c r="A219" s="695" t="s">
        <v>2403</v>
      </c>
      <c r="B219" s="696">
        <v>16</v>
      </c>
      <c r="C219" s="242">
        <v>0</v>
      </c>
      <c r="D219" s="421">
        <f t="shared" si="21"/>
        <v>0</v>
      </c>
    </row>
    <row r="220" spans="1:4" x14ac:dyDescent="0.2">
      <c r="A220" s="695" t="s">
        <v>2404</v>
      </c>
      <c r="B220" s="696">
        <v>4</v>
      </c>
      <c r="C220" s="242">
        <v>0</v>
      </c>
      <c r="D220" s="421">
        <f t="shared" si="21"/>
        <v>0</v>
      </c>
    </row>
    <row r="221" spans="1:4" x14ac:dyDescent="0.2">
      <c r="A221" s="695"/>
      <c r="B221" s="696"/>
      <c r="C221" s="242"/>
      <c r="D221" s="421"/>
    </row>
    <row r="222" spans="1:4" ht="13.5" thickBot="1" x14ac:dyDescent="0.25">
      <c r="A222" s="695"/>
      <c r="B222" s="696"/>
      <c r="C222" s="242"/>
      <c r="D222" s="421"/>
    </row>
    <row r="223" spans="1:4" ht="13.5" thickBot="1" x14ac:dyDescent="0.25">
      <c r="A223" s="693" t="s">
        <v>2405</v>
      </c>
      <c r="B223" s="694"/>
      <c r="C223" s="714"/>
      <c r="D223" s="418"/>
    </row>
    <row r="224" spans="1:4" ht="30" customHeight="1" x14ac:dyDescent="0.2">
      <c r="A224" s="700" t="s">
        <v>2406</v>
      </c>
      <c r="B224" s="696"/>
      <c r="C224" s="242"/>
      <c r="D224" s="421"/>
    </row>
    <row r="225" spans="1:4" x14ac:dyDescent="0.2">
      <c r="A225" s="695" t="s">
        <v>2200</v>
      </c>
      <c r="B225" s="696" t="s">
        <v>2260</v>
      </c>
      <c r="C225" s="242"/>
      <c r="D225" s="421"/>
    </row>
    <row r="226" spans="1:4" x14ac:dyDescent="0.2">
      <c r="A226" s="695" t="s">
        <v>2407</v>
      </c>
      <c r="B226" s="696">
        <v>1</v>
      </c>
      <c r="C226" s="242">
        <v>0</v>
      </c>
      <c r="D226" s="421">
        <f t="shared" ref="D226:D229" si="22">PRODUCT(B226,C226)</f>
        <v>0</v>
      </c>
    </row>
    <row r="227" spans="1:4" x14ac:dyDescent="0.2">
      <c r="A227" s="695" t="s">
        <v>2408</v>
      </c>
      <c r="B227" s="696">
        <v>1</v>
      </c>
      <c r="C227" s="242">
        <v>0</v>
      </c>
      <c r="D227" s="421">
        <f t="shared" si="22"/>
        <v>0</v>
      </c>
    </row>
    <row r="228" spans="1:4" x14ac:dyDescent="0.2">
      <c r="A228" s="695" t="s">
        <v>2409</v>
      </c>
      <c r="B228" s="696">
        <v>1</v>
      </c>
      <c r="C228" s="242">
        <v>0</v>
      </c>
      <c r="D228" s="421">
        <f t="shared" si="22"/>
        <v>0</v>
      </c>
    </row>
    <row r="229" spans="1:4" x14ac:dyDescent="0.2">
      <c r="A229" s="695" t="s">
        <v>2410</v>
      </c>
      <c r="B229" s="696">
        <v>1</v>
      </c>
      <c r="C229" s="242">
        <v>0</v>
      </c>
      <c r="D229" s="421">
        <f t="shared" si="22"/>
        <v>0</v>
      </c>
    </row>
    <row r="230" spans="1:4" ht="13.5" thickBot="1" x14ac:dyDescent="0.25">
      <c r="A230" s="695"/>
      <c r="B230" s="696"/>
      <c r="C230" s="242"/>
      <c r="D230" s="421"/>
    </row>
    <row r="231" spans="1:4" ht="13.5" thickBot="1" x14ac:dyDescent="0.25">
      <c r="A231" s="693" t="s">
        <v>2411</v>
      </c>
      <c r="B231" s="694"/>
      <c r="C231" s="714"/>
      <c r="D231" s="418"/>
    </row>
    <row r="232" spans="1:4" x14ac:dyDescent="0.2">
      <c r="A232" s="695" t="s">
        <v>2200</v>
      </c>
      <c r="B232" s="696" t="s">
        <v>2260</v>
      </c>
      <c r="C232" s="242"/>
      <c r="D232" s="421"/>
    </row>
    <row r="233" spans="1:4" x14ac:dyDescent="0.2">
      <c r="A233" s="695" t="s">
        <v>2412</v>
      </c>
      <c r="B233" s="696">
        <v>1</v>
      </c>
      <c r="C233" s="242">
        <v>0</v>
      </c>
      <c r="D233" s="421">
        <f t="shared" ref="D233:D237" si="23">PRODUCT(B233,C233)</f>
        <v>0</v>
      </c>
    </row>
    <row r="234" spans="1:4" x14ac:dyDescent="0.2">
      <c r="A234" s="695" t="s">
        <v>2413</v>
      </c>
      <c r="B234" s="696">
        <v>2</v>
      </c>
      <c r="C234" s="242">
        <v>0</v>
      </c>
      <c r="D234" s="421">
        <f t="shared" si="23"/>
        <v>0</v>
      </c>
    </row>
    <row r="235" spans="1:4" x14ac:dyDescent="0.2">
      <c r="A235" s="695" t="s">
        <v>2414</v>
      </c>
      <c r="B235" s="696">
        <v>1</v>
      </c>
      <c r="C235" s="242">
        <v>0</v>
      </c>
      <c r="D235" s="421">
        <f t="shared" si="23"/>
        <v>0</v>
      </c>
    </row>
    <row r="236" spans="1:4" x14ac:dyDescent="0.2">
      <c r="A236" s="695" t="s">
        <v>2415</v>
      </c>
      <c r="B236" s="696">
        <v>1</v>
      </c>
      <c r="C236" s="242">
        <v>0</v>
      </c>
      <c r="D236" s="421">
        <f t="shared" si="23"/>
        <v>0</v>
      </c>
    </row>
    <row r="237" spans="1:4" x14ac:dyDescent="0.2">
      <c r="A237" s="695" t="s">
        <v>2416</v>
      </c>
      <c r="B237" s="696">
        <v>1</v>
      </c>
      <c r="C237" s="242">
        <v>0</v>
      </c>
      <c r="D237" s="421">
        <f t="shared" si="23"/>
        <v>0</v>
      </c>
    </row>
    <row r="238" spans="1:4" ht="13.5" thickBot="1" x14ac:dyDescent="0.25">
      <c r="A238" s="695"/>
      <c r="B238" s="696"/>
      <c r="C238" s="242"/>
      <c r="D238" s="421"/>
    </row>
    <row r="239" spans="1:4" ht="13.5" thickBot="1" x14ac:dyDescent="0.25">
      <c r="A239" s="693" t="s">
        <v>2417</v>
      </c>
      <c r="B239" s="694"/>
      <c r="C239" s="714"/>
      <c r="D239" s="418"/>
    </row>
    <row r="240" spans="1:4" x14ac:dyDescent="0.2">
      <c r="A240" s="695" t="s">
        <v>2412</v>
      </c>
      <c r="B240" s="696">
        <v>5</v>
      </c>
      <c r="C240" s="242">
        <v>0</v>
      </c>
      <c r="D240" s="421">
        <f t="shared" ref="D240:D241" si="24">PRODUCT(B240,C240)</f>
        <v>0</v>
      </c>
    </row>
    <row r="241" spans="1:4" x14ac:dyDescent="0.2">
      <c r="A241" s="695" t="s">
        <v>2418</v>
      </c>
      <c r="B241" s="696">
        <v>1</v>
      </c>
      <c r="C241" s="242">
        <v>0</v>
      </c>
      <c r="D241" s="421">
        <f t="shared" si="24"/>
        <v>0</v>
      </c>
    </row>
    <row r="242" spans="1:4" x14ac:dyDescent="0.2">
      <c r="A242" s="695"/>
      <c r="B242" s="696"/>
      <c r="C242" s="242"/>
      <c r="D242" s="421"/>
    </row>
    <row r="243" spans="1:4" ht="13.5" thickBot="1" x14ac:dyDescent="0.25">
      <c r="A243" s="695"/>
      <c r="B243" s="696"/>
      <c r="C243" s="242"/>
      <c r="D243" s="421"/>
    </row>
    <row r="244" spans="1:4" ht="13.5" thickBot="1" x14ac:dyDescent="0.25">
      <c r="A244" s="693" t="s">
        <v>2419</v>
      </c>
      <c r="B244" s="694"/>
      <c r="C244" s="714"/>
      <c r="D244" s="418"/>
    </row>
    <row r="245" spans="1:4" x14ac:dyDescent="0.2">
      <c r="A245" s="695" t="s">
        <v>2420</v>
      </c>
      <c r="B245" s="696">
        <v>2</v>
      </c>
      <c r="C245" s="242">
        <v>0</v>
      </c>
      <c r="D245" s="421">
        <f t="shared" ref="D245:D251" si="25">PRODUCT(B245,C245)</f>
        <v>0</v>
      </c>
    </row>
    <row r="246" spans="1:4" x14ac:dyDescent="0.2">
      <c r="A246" s="695" t="s">
        <v>2421</v>
      </c>
      <c r="B246" s="696">
        <v>4</v>
      </c>
      <c r="C246" s="242">
        <v>0</v>
      </c>
      <c r="D246" s="421">
        <f t="shared" si="25"/>
        <v>0</v>
      </c>
    </row>
    <row r="247" spans="1:4" x14ac:dyDescent="0.2">
      <c r="A247" s="695" t="s">
        <v>2422</v>
      </c>
      <c r="B247" s="696">
        <v>8</v>
      </c>
      <c r="C247" s="242">
        <v>0</v>
      </c>
      <c r="D247" s="421">
        <f t="shared" si="25"/>
        <v>0</v>
      </c>
    </row>
    <row r="248" spans="1:4" x14ac:dyDescent="0.2">
      <c r="A248" s="695" t="s">
        <v>2423</v>
      </c>
      <c r="B248" s="696">
        <v>2</v>
      </c>
      <c r="C248" s="242">
        <v>0</v>
      </c>
      <c r="D248" s="421">
        <f t="shared" si="25"/>
        <v>0</v>
      </c>
    </row>
    <row r="249" spans="1:4" x14ac:dyDescent="0.2">
      <c r="A249" s="695" t="s">
        <v>2424</v>
      </c>
      <c r="B249" s="696">
        <v>4</v>
      </c>
      <c r="C249" s="242">
        <v>0</v>
      </c>
      <c r="D249" s="421">
        <f t="shared" si="25"/>
        <v>0</v>
      </c>
    </row>
    <row r="250" spans="1:4" x14ac:dyDescent="0.2">
      <c r="A250" s="695" t="s">
        <v>2425</v>
      </c>
      <c r="B250" s="696">
        <v>8</v>
      </c>
      <c r="C250" s="242">
        <v>0</v>
      </c>
      <c r="D250" s="421">
        <f t="shared" si="25"/>
        <v>0</v>
      </c>
    </row>
    <row r="251" spans="1:4" x14ac:dyDescent="0.2">
      <c r="A251" s="695" t="s">
        <v>2426</v>
      </c>
      <c r="B251" s="696">
        <v>6</v>
      </c>
      <c r="C251" s="242">
        <v>0</v>
      </c>
      <c r="D251" s="421">
        <f t="shared" si="25"/>
        <v>0</v>
      </c>
    </row>
    <row r="252" spans="1:4" x14ac:dyDescent="0.2">
      <c r="A252" s="695"/>
      <c r="B252" s="696"/>
      <c r="C252" s="242"/>
      <c r="D252" s="421"/>
    </row>
    <row r="253" spans="1:4" ht="13.5" thickBot="1" x14ac:dyDescent="0.25">
      <c r="A253" s="695"/>
      <c r="B253" s="696"/>
      <c r="C253" s="242"/>
      <c r="D253" s="421"/>
    </row>
    <row r="254" spans="1:4" ht="13.5" thickBot="1" x14ac:dyDescent="0.25">
      <c r="A254" s="693" t="s">
        <v>2427</v>
      </c>
      <c r="B254" s="694"/>
      <c r="C254" s="714"/>
      <c r="D254" s="418"/>
    </row>
    <row r="255" spans="1:4" x14ac:dyDescent="0.2">
      <c r="A255" s="695" t="s">
        <v>2200</v>
      </c>
      <c r="B255" s="696" t="s">
        <v>195</v>
      </c>
      <c r="C255" s="242"/>
      <c r="D255" s="421"/>
    </row>
    <row r="256" spans="1:4" x14ac:dyDescent="0.2">
      <c r="A256" s="695" t="s">
        <v>2286</v>
      </c>
      <c r="B256" s="696">
        <v>362</v>
      </c>
      <c r="C256" s="242">
        <v>0</v>
      </c>
      <c r="D256" s="421">
        <f t="shared" ref="D256:D263" si="26">PRODUCT(B256,C256)</f>
        <v>0</v>
      </c>
    </row>
    <row r="257" spans="1:4" x14ac:dyDescent="0.2">
      <c r="A257" s="695" t="s">
        <v>2288</v>
      </c>
      <c r="B257" s="696">
        <v>186</v>
      </c>
      <c r="C257" s="242">
        <v>0</v>
      </c>
      <c r="D257" s="421">
        <f t="shared" si="26"/>
        <v>0</v>
      </c>
    </row>
    <row r="258" spans="1:4" x14ac:dyDescent="0.2">
      <c r="A258" s="695" t="s">
        <v>2289</v>
      </c>
      <c r="B258" s="696">
        <v>37</v>
      </c>
      <c r="C258" s="242">
        <v>0</v>
      </c>
      <c r="D258" s="421">
        <f t="shared" si="26"/>
        <v>0</v>
      </c>
    </row>
    <row r="259" spans="1:4" x14ac:dyDescent="0.2">
      <c r="A259" s="695" t="s">
        <v>2290</v>
      </c>
      <c r="B259" s="696">
        <v>168</v>
      </c>
      <c r="C259" s="242">
        <v>0</v>
      </c>
      <c r="D259" s="421">
        <f t="shared" si="26"/>
        <v>0</v>
      </c>
    </row>
    <row r="260" spans="1:4" x14ac:dyDescent="0.2">
      <c r="A260" s="695" t="s">
        <v>2291</v>
      </c>
      <c r="B260" s="696">
        <v>111</v>
      </c>
      <c r="C260" s="242">
        <v>0</v>
      </c>
      <c r="D260" s="421">
        <f t="shared" si="26"/>
        <v>0</v>
      </c>
    </row>
    <row r="261" spans="1:4" x14ac:dyDescent="0.2">
      <c r="A261" s="695" t="s">
        <v>2292</v>
      </c>
      <c r="B261" s="696">
        <v>37</v>
      </c>
      <c r="C261" s="242">
        <v>0</v>
      </c>
      <c r="D261" s="421">
        <f t="shared" si="26"/>
        <v>0</v>
      </c>
    </row>
    <row r="262" spans="1:4" x14ac:dyDescent="0.2">
      <c r="A262" s="695" t="s">
        <v>959</v>
      </c>
      <c r="B262" s="696">
        <v>21</v>
      </c>
      <c r="C262" s="242">
        <v>0</v>
      </c>
      <c r="D262" s="421">
        <f t="shared" si="26"/>
        <v>0</v>
      </c>
    </row>
    <row r="263" spans="1:4" ht="13.5" thickBot="1" x14ac:dyDescent="0.25">
      <c r="A263" s="691" t="s">
        <v>2293</v>
      </c>
      <c r="B263" s="692">
        <v>32</v>
      </c>
      <c r="C263" s="687">
        <v>0</v>
      </c>
      <c r="D263" s="416">
        <f t="shared" si="26"/>
        <v>0</v>
      </c>
    </row>
    <row r="264" spans="1:4" ht="19.5" thickBot="1" x14ac:dyDescent="0.25">
      <c r="A264" s="706" t="s">
        <v>2428</v>
      </c>
      <c r="B264" s="707"/>
      <c r="C264" s="720"/>
      <c r="D264" s="432"/>
    </row>
    <row r="265" spans="1:4" ht="15" x14ac:dyDescent="0.2">
      <c r="A265" s="708" t="s">
        <v>2200</v>
      </c>
      <c r="B265" s="709"/>
      <c r="C265" s="721"/>
      <c r="D265" s="428"/>
    </row>
    <row r="266" spans="1:4" ht="15" x14ac:dyDescent="0.2">
      <c r="A266" s="710" t="s">
        <v>2429</v>
      </c>
      <c r="B266" s="711"/>
      <c r="C266" s="722"/>
      <c r="D266" s="424"/>
    </row>
    <row r="267" spans="1:4" x14ac:dyDescent="0.2">
      <c r="A267" s="711" t="s">
        <v>2430</v>
      </c>
      <c r="B267" s="712">
        <v>38.85</v>
      </c>
      <c r="C267" s="723">
        <v>0</v>
      </c>
      <c r="D267" s="431">
        <f t="shared" ref="D267:D272" si="27">PRODUCT(B267,C267)</f>
        <v>0</v>
      </c>
    </row>
    <row r="268" spans="1:4" x14ac:dyDescent="0.2">
      <c r="A268" s="711" t="s">
        <v>2431</v>
      </c>
      <c r="B268" s="712">
        <v>22.05</v>
      </c>
      <c r="C268" s="723">
        <v>0</v>
      </c>
      <c r="D268" s="431">
        <f t="shared" si="27"/>
        <v>0</v>
      </c>
    </row>
    <row r="269" spans="1:4" x14ac:dyDescent="0.2">
      <c r="A269" s="711" t="s">
        <v>2432</v>
      </c>
      <c r="B269" s="712">
        <v>18.899999999999999</v>
      </c>
      <c r="C269" s="723">
        <v>0</v>
      </c>
      <c r="D269" s="431">
        <f t="shared" si="27"/>
        <v>0</v>
      </c>
    </row>
    <row r="270" spans="1:4" x14ac:dyDescent="0.2">
      <c r="A270" s="711" t="s">
        <v>2433</v>
      </c>
      <c r="B270" s="712">
        <v>80.849999999999994</v>
      </c>
      <c r="C270" s="723">
        <v>0</v>
      </c>
      <c r="D270" s="431">
        <f t="shared" si="27"/>
        <v>0</v>
      </c>
    </row>
    <row r="271" spans="1:4" x14ac:dyDescent="0.2">
      <c r="A271" s="711" t="s">
        <v>2434</v>
      </c>
      <c r="B271" s="712">
        <v>37.799999999999997</v>
      </c>
      <c r="C271" s="723">
        <v>0</v>
      </c>
      <c r="D271" s="431">
        <f t="shared" si="27"/>
        <v>0</v>
      </c>
    </row>
    <row r="272" spans="1:4" x14ac:dyDescent="0.2">
      <c r="A272" s="711" t="s">
        <v>2435</v>
      </c>
      <c r="B272" s="712">
        <v>21</v>
      </c>
      <c r="C272" s="723">
        <v>0</v>
      </c>
      <c r="D272" s="431">
        <f t="shared" si="27"/>
        <v>0</v>
      </c>
    </row>
    <row r="273" spans="1:4" x14ac:dyDescent="0.2">
      <c r="A273" s="685"/>
      <c r="C273" s="724"/>
      <c r="D273" s="426"/>
    </row>
    <row r="274" spans="1:4" ht="15" x14ac:dyDescent="0.2">
      <c r="A274" s="710" t="s">
        <v>2436</v>
      </c>
      <c r="B274" s="712"/>
      <c r="C274" s="722"/>
      <c r="D274" s="424"/>
    </row>
    <row r="275" spans="1:4" x14ac:dyDescent="0.2">
      <c r="A275" s="711" t="s">
        <v>2431</v>
      </c>
      <c r="B275" s="712">
        <v>229.95</v>
      </c>
      <c r="C275" s="723">
        <v>0</v>
      </c>
      <c r="D275" s="431">
        <f t="shared" ref="D275:D279" si="28">PRODUCT(B275,C275)</f>
        <v>0</v>
      </c>
    </row>
    <row r="276" spans="1:4" x14ac:dyDescent="0.2">
      <c r="A276" s="711" t="s">
        <v>2437</v>
      </c>
      <c r="B276" s="712">
        <v>6.3</v>
      </c>
      <c r="C276" s="723">
        <v>0</v>
      </c>
      <c r="D276" s="431">
        <f t="shared" si="28"/>
        <v>0</v>
      </c>
    </row>
    <row r="277" spans="1:4" x14ac:dyDescent="0.2">
      <c r="A277" s="711" t="s">
        <v>2438</v>
      </c>
      <c r="B277" s="712">
        <v>74.55</v>
      </c>
      <c r="C277" s="723">
        <v>0</v>
      </c>
      <c r="D277" s="431">
        <f t="shared" si="28"/>
        <v>0</v>
      </c>
    </row>
    <row r="278" spans="1:4" x14ac:dyDescent="0.2">
      <c r="A278" s="711" t="s">
        <v>2439</v>
      </c>
      <c r="B278" s="712">
        <v>59.85</v>
      </c>
      <c r="C278" s="723">
        <v>0</v>
      </c>
      <c r="D278" s="431">
        <f t="shared" si="28"/>
        <v>0</v>
      </c>
    </row>
    <row r="279" spans="1:4" x14ac:dyDescent="0.2">
      <c r="A279" s="711" t="s">
        <v>2440</v>
      </c>
      <c r="B279" s="712">
        <v>36.75</v>
      </c>
      <c r="C279" s="723">
        <v>0</v>
      </c>
      <c r="D279" s="431">
        <f t="shared" si="28"/>
        <v>0</v>
      </c>
    </row>
    <row r="280" spans="1:4" x14ac:dyDescent="0.2">
      <c r="A280" s="685"/>
      <c r="C280" s="724"/>
      <c r="D280" s="426"/>
    </row>
    <row r="281" spans="1:4" ht="15" x14ac:dyDescent="0.2">
      <c r="A281" s="710" t="s">
        <v>2441</v>
      </c>
      <c r="B281" s="712"/>
      <c r="C281" s="722"/>
      <c r="D281" s="424"/>
    </row>
    <row r="282" spans="1:4" x14ac:dyDescent="0.2">
      <c r="A282" s="711" t="s">
        <v>2431</v>
      </c>
      <c r="B282" s="712">
        <v>229.95</v>
      </c>
      <c r="C282" s="723">
        <v>0</v>
      </c>
      <c r="D282" s="431">
        <f t="shared" ref="D282:D285" si="29">PRODUCT(B282,C282)</f>
        <v>0</v>
      </c>
    </row>
    <row r="283" spans="1:4" x14ac:dyDescent="0.2">
      <c r="A283" s="711" t="s">
        <v>2437</v>
      </c>
      <c r="B283" s="712">
        <v>6.3</v>
      </c>
      <c r="C283" s="723">
        <v>0</v>
      </c>
      <c r="D283" s="431">
        <f t="shared" si="29"/>
        <v>0</v>
      </c>
    </row>
    <row r="284" spans="1:4" x14ac:dyDescent="0.2">
      <c r="A284" s="711" t="s">
        <v>2438</v>
      </c>
      <c r="B284" s="712">
        <v>37.799999999999997</v>
      </c>
      <c r="C284" s="723">
        <v>0</v>
      </c>
      <c r="D284" s="431">
        <f t="shared" si="29"/>
        <v>0</v>
      </c>
    </row>
    <row r="285" spans="1:4" x14ac:dyDescent="0.2">
      <c r="A285" s="711" t="s">
        <v>2439</v>
      </c>
      <c r="B285" s="712">
        <v>47.25</v>
      </c>
      <c r="C285" s="723">
        <v>0</v>
      </c>
      <c r="D285" s="431">
        <f t="shared" si="29"/>
        <v>0</v>
      </c>
    </row>
    <row r="288" spans="1:4" ht="13.5" thickBot="1" x14ac:dyDescent="0.25">
      <c r="D288" s="419"/>
    </row>
    <row r="289" spans="1:4" s="419" customFormat="1" ht="13.5" thickBot="1" x14ac:dyDescent="0.25">
      <c r="A289" s="589" t="s">
        <v>2442</v>
      </c>
      <c r="B289" s="589"/>
      <c r="C289" s="235"/>
      <c r="D289" s="417">
        <f>SUM(D5:D285)</f>
        <v>0</v>
      </c>
    </row>
  </sheetData>
  <sheetProtection algorithmName="SHA-512" hashValue="zkrPKVc2T/HJP9lK6Y+zDrIh7/EWnyL5wiLYhCnNpYNNaFagnAyHzrWUW/tn11o3PDCRS6/8qm2I5wqWHm1z0w==" saltValue="K5UlCYsHuXldTLNt0X73fw==" spinCount="100000" sheet="1" objects="1" scenarios="1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N5" sqref="N5"/>
    </sheetView>
  </sheetViews>
  <sheetFormatPr defaultRowHeight="12.75" x14ac:dyDescent="0.2"/>
  <cols>
    <col min="1" max="1" width="7.140625" customWidth="1"/>
    <col min="2" max="2" width="1.42578125" style="589" customWidth="1"/>
    <col min="3" max="3" width="3.5703125" style="589" customWidth="1"/>
    <col min="4" max="4" width="3.7109375" style="589" customWidth="1"/>
    <col min="5" max="5" width="14.7109375" style="589" customWidth="1"/>
    <col min="6" max="6" width="77.85546875" style="589" customWidth="1"/>
    <col min="7" max="7" width="7.42578125" style="589" customWidth="1"/>
    <col min="8" max="8" width="9.5703125" style="589" customWidth="1"/>
    <col min="9" max="9" width="10.85546875" style="235" customWidth="1"/>
    <col min="10" max="10" width="10.85546875" customWidth="1"/>
    <col min="11" max="11" width="13.28515625" customWidth="1"/>
  </cols>
  <sheetData>
    <row r="1" spans="1:11" ht="24.95" customHeight="1" x14ac:dyDescent="0.2">
      <c r="A1" s="166"/>
      <c r="B1" s="327"/>
      <c r="C1" s="328"/>
      <c r="D1" s="328"/>
      <c r="E1" s="328"/>
      <c r="F1" s="328"/>
      <c r="G1" s="328"/>
      <c r="H1" s="328"/>
      <c r="I1" s="725"/>
      <c r="J1" s="328"/>
      <c r="K1" s="329"/>
    </row>
    <row r="2" spans="1:11" ht="24.95" customHeight="1" x14ac:dyDescent="0.2">
      <c r="A2" s="202"/>
      <c r="B2" s="330"/>
      <c r="C2" s="203" t="s">
        <v>1052</v>
      </c>
      <c r="D2" s="204" t="s">
        <v>1053</v>
      </c>
      <c r="E2" s="204" t="s">
        <v>1054</v>
      </c>
      <c r="F2" s="204" t="s">
        <v>1055</v>
      </c>
      <c r="G2" s="204" t="s">
        <v>128</v>
      </c>
      <c r="H2" s="204" t="s">
        <v>1056</v>
      </c>
      <c r="I2" s="726" t="s">
        <v>1057</v>
      </c>
      <c r="J2" s="204" t="s">
        <v>1058</v>
      </c>
      <c r="K2" s="350" t="s">
        <v>1059</v>
      </c>
    </row>
    <row r="3" spans="1:11" ht="24.95" customHeight="1" x14ac:dyDescent="0.2">
      <c r="A3" s="166"/>
      <c r="B3" s="331"/>
      <c r="C3" s="351" t="s">
        <v>1048</v>
      </c>
      <c r="D3" s="814"/>
      <c r="E3" s="814"/>
      <c r="F3" s="814"/>
      <c r="G3" s="814"/>
      <c r="H3" s="814"/>
      <c r="I3" s="553"/>
      <c r="J3" s="338">
        <f>SUM(J5:J52)</f>
        <v>0</v>
      </c>
      <c r="K3" s="332"/>
    </row>
    <row r="4" spans="1:11" ht="24.95" customHeight="1" x14ac:dyDescent="0.35">
      <c r="A4" s="205"/>
      <c r="B4" s="353"/>
      <c r="C4" s="354"/>
      <c r="D4" s="354" t="s">
        <v>1060</v>
      </c>
      <c r="E4" s="355" t="s">
        <v>2443</v>
      </c>
      <c r="F4" s="355" t="s">
        <v>2444</v>
      </c>
      <c r="G4" s="354"/>
      <c r="H4" s="354"/>
      <c r="I4" s="554"/>
      <c r="J4" s="354"/>
      <c r="K4" s="357"/>
    </row>
    <row r="5" spans="1:11" ht="24.95" customHeight="1" x14ac:dyDescent="0.2">
      <c r="A5" s="166"/>
      <c r="B5" s="331"/>
      <c r="C5" s="206" t="s">
        <v>52</v>
      </c>
      <c r="D5" s="206" t="s">
        <v>1063</v>
      </c>
      <c r="E5" s="207" t="s">
        <v>2445</v>
      </c>
      <c r="F5" s="208" t="s">
        <v>2446</v>
      </c>
      <c r="G5" s="209" t="s">
        <v>2447</v>
      </c>
      <c r="H5" s="210">
        <v>1</v>
      </c>
      <c r="I5" s="727">
        <v>0</v>
      </c>
      <c r="J5" s="211">
        <f>PRODUCT(H5,I5)</f>
        <v>0</v>
      </c>
      <c r="K5" s="333"/>
    </row>
    <row r="6" spans="1:11" ht="24.95" customHeight="1" x14ac:dyDescent="0.2">
      <c r="A6" s="166"/>
      <c r="B6" s="331"/>
      <c r="C6" s="814"/>
      <c r="D6" s="358" t="s">
        <v>1062</v>
      </c>
      <c r="E6" s="814"/>
      <c r="F6" s="359" t="s">
        <v>2446</v>
      </c>
      <c r="G6" s="814"/>
      <c r="H6" s="814"/>
      <c r="I6" s="553"/>
      <c r="J6" s="814"/>
      <c r="K6" s="332"/>
    </row>
    <row r="7" spans="1:11" ht="24.95" customHeight="1" x14ac:dyDescent="0.2">
      <c r="A7" s="166"/>
      <c r="B7" s="331"/>
      <c r="C7" s="814"/>
      <c r="D7" s="423" t="s">
        <v>2448</v>
      </c>
      <c r="E7" s="814"/>
      <c r="F7" s="334" t="s">
        <v>2449</v>
      </c>
      <c r="G7" s="814"/>
      <c r="H7" s="814"/>
      <c r="I7" s="553"/>
      <c r="J7" s="814"/>
      <c r="K7" s="332"/>
    </row>
    <row r="8" spans="1:11" ht="24.95" customHeight="1" x14ac:dyDescent="0.35">
      <c r="A8" s="205"/>
      <c r="B8" s="353"/>
      <c r="C8" s="354"/>
      <c r="D8" s="354" t="s">
        <v>1060</v>
      </c>
      <c r="E8" s="355" t="s">
        <v>2450</v>
      </c>
      <c r="F8" s="355" t="s">
        <v>2451</v>
      </c>
      <c r="G8" s="354"/>
      <c r="H8" s="354"/>
      <c r="I8" s="554"/>
      <c r="J8" s="354"/>
      <c r="K8" s="357"/>
    </row>
    <row r="9" spans="1:11" ht="24.95" customHeight="1" x14ac:dyDescent="0.2">
      <c r="A9" s="166"/>
      <c r="B9" s="331"/>
      <c r="C9" s="206" t="s">
        <v>6</v>
      </c>
      <c r="D9" s="206" t="s">
        <v>1063</v>
      </c>
      <c r="E9" s="207" t="s">
        <v>2452</v>
      </c>
      <c r="F9" s="208" t="s">
        <v>2453</v>
      </c>
      <c r="G9" s="209" t="s">
        <v>2447</v>
      </c>
      <c r="H9" s="210">
        <v>1</v>
      </c>
      <c r="I9" s="727">
        <v>0</v>
      </c>
      <c r="J9" s="211">
        <f>PRODUCT(H9,I9)</f>
        <v>0</v>
      </c>
      <c r="K9" s="333"/>
    </row>
    <row r="10" spans="1:11" ht="24.95" customHeight="1" x14ac:dyDescent="0.2">
      <c r="A10" s="166"/>
      <c r="B10" s="331"/>
      <c r="C10" s="814"/>
      <c r="D10" s="358" t="s">
        <v>1062</v>
      </c>
      <c r="E10" s="814"/>
      <c r="F10" s="359" t="s">
        <v>2454</v>
      </c>
      <c r="G10" s="814"/>
      <c r="H10" s="814"/>
      <c r="I10" s="553"/>
      <c r="J10" s="814"/>
      <c r="K10" s="332"/>
    </row>
    <row r="11" spans="1:11" ht="24.95" customHeight="1" x14ac:dyDescent="0.2">
      <c r="A11" s="166"/>
      <c r="B11" s="331"/>
      <c r="C11" s="206" t="s">
        <v>55</v>
      </c>
      <c r="D11" s="206" t="s">
        <v>1063</v>
      </c>
      <c r="E11" s="207" t="s">
        <v>2455</v>
      </c>
      <c r="F11" s="208" t="s">
        <v>2456</v>
      </c>
      <c r="G11" s="209" t="s">
        <v>2447</v>
      </c>
      <c r="H11" s="210">
        <v>1</v>
      </c>
      <c r="I11" s="727">
        <v>0</v>
      </c>
      <c r="J11" s="211">
        <f>PRODUCT(H11,I11)</f>
        <v>0</v>
      </c>
      <c r="K11" s="333"/>
    </row>
    <row r="12" spans="1:11" ht="24.95" customHeight="1" x14ac:dyDescent="0.2">
      <c r="A12" s="166"/>
      <c r="B12" s="331"/>
      <c r="C12" s="814"/>
      <c r="D12" s="358" t="s">
        <v>1062</v>
      </c>
      <c r="E12" s="814"/>
      <c r="F12" s="359" t="s">
        <v>2456</v>
      </c>
      <c r="G12" s="814"/>
      <c r="H12" s="814"/>
      <c r="I12" s="553"/>
      <c r="J12" s="814"/>
      <c r="K12" s="332"/>
    </row>
    <row r="13" spans="1:11" ht="24.95" customHeight="1" x14ac:dyDescent="0.2">
      <c r="A13" s="166"/>
      <c r="B13" s="331"/>
      <c r="C13" s="206" t="s">
        <v>61</v>
      </c>
      <c r="D13" s="206" t="s">
        <v>1063</v>
      </c>
      <c r="E13" s="207" t="s">
        <v>2457</v>
      </c>
      <c r="F13" s="208" t="s">
        <v>2458</v>
      </c>
      <c r="G13" s="209" t="s">
        <v>2447</v>
      </c>
      <c r="H13" s="210">
        <v>1</v>
      </c>
      <c r="I13" s="727">
        <v>0</v>
      </c>
      <c r="J13" s="211">
        <f>PRODUCT(H13,I13)</f>
        <v>0</v>
      </c>
      <c r="K13" s="333"/>
    </row>
    <row r="14" spans="1:11" ht="24.95" customHeight="1" x14ac:dyDescent="0.2">
      <c r="A14" s="166"/>
      <c r="B14" s="331"/>
      <c r="C14" s="814"/>
      <c r="D14" s="358" t="s">
        <v>1062</v>
      </c>
      <c r="E14" s="814"/>
      <c r="F14" s="359" t="s">
        <v>2459</v>
      </c>
      <c r="G14" s="814"/>
      <c r="H14" s="814"/>
      <c r="I14" s="553"/>
      <c r="J14" s="814"/>
      <c r="K14" s="332"/>
    </row>
    <row r="15" spans="1:11" ht="24.95" customHeight="1" x14ac:dyDescent="0.2">
      <c r="A15" s="166"/>
      <c r="B15" s="331"/>
      <c r="C15" s="206" t="s">
        <v>769</v>
      </c>
      <c r="D15" s="206" t="s">
        <v>1063</v>
      </c>
      <c r="E15" s="207" t="s">
        <v>2460</v>
      </c>
      <c r="F15" s="208" t="s">
        <v>2461</v>
      </c>
      <c r="G15" s="209" t="s">
        <v>2447</v>
      </c>
      <c r="H15" s="210">
        <v>1</v>
      </c>
      <c r="I15" s="727">
        <v>0</v>
      </c>
      <c r="J15" s="211">
        <f>PRODUCT(H15,I15)</f>
        <v>0</v>
      </c>
      <c r="K15" s="333"/>
    </row>
    <row r="16" spans="1:11" ht="24.95" customHeight="1" x14ac:dyDescent="0.2">
      <c r="A16" s="166"/>
      <c r="B16" s="331"/>
      <c r="C16" s="814"/>
      <c r="D16" s="358" t="s">
        <v>1062</v>
      </c>
      <c r="E16" s="814"/>
      <c r="F16" s="359" t="s">
        <v>2462</v>
      </c>
      <c r="G16" s="814"/>
      <c r="H16" s="814"/>
      <c r="I16" s="553"/>
      <c r="J16" s="814"/>
      <c r="K16" s="332"/>
    </row>
    <row r="17" spans="1:11" ht="24.95" customHeight="1" x14ac:dyDescent="0.2">
      <c r="A17" s="166"/>
      <c r="B17" s="331"/>
      <c r="C17" s="206" t="s">
        <v>1077</v>
      </c>
      <c r="D17" s="206" t="s">
        <v>1063</v>
      </c>
      <c r="E17" s="207" t="s">
        <v>2463</v>
      </c>
      <c r="F17" s="208" t="s">
        <v>2464</v>
      </c>
      <c r="G17" s="209" t="s">
        <v>2447</v>
      </c>
      <c r="H17" s="210">
        <v>1</v>
      </c>
      <c r="I17" s="727">
        <v>0</v>
      </c>
      <c r="J17" s="211">
        <f>PRODUCT(H17,I17)</f>
        <v>0</v>
      </c>
      <c r="K17" s="333"/>
    </row>
    <row r="18" spans="1:11" ht="24.95" customHeight="1" x14ac:dyDescent="0.2">
      <c r="A18" s="166"/>
      <c r="B18" s="331"/>
      <c r="C18" s="814"/>
      <c r="D18" s="358" t="s">
        <v>1062</v>
      </c>
      <c r="E18" s="814"/>
      <c r="F18" s="359" t="s">
        <v>2464</v>
      </c>
      <c r="G18" s="814"/>
      <c r="H18" s="814"/>
      <c r="I18" s="553"/>
      <c r="J18" s="814"/>
      <c r="K18" s="332"/>
    </row>
    <row r="19" spans="1:11" ht="24.95" customHeight="1" x14ac:dyDescent="0.2">
      <c r="A19" s="166"/>
      <c r="B19" s="331"/>
      <c r="C19" s="206" t="s">
        <v>1080</v>
      </c>
      <c r="D19" s="206" t="s">
        <v>1063</v>
      </c>
      <c r="E19" s="207" t="s">
        <v>2465</v>
      </c>
      <c r="F19" s="208" t="s">
        <v>2466</v>
      </c>
      <c r="G19" s="209" t="s">
        <v>2447</v>
      </c>
      <c r="H19" s="210">
        <v>1</v>
      </c>
      <c r="I19" s="727">
        <v>0</v>
      </c>
      <c r="J19" s="211">
        <f>PRODUCT(H19,I19)</f>
        <v>0</v>
      </c>
      <c r="K19" s="333"/>
    </row>
    <row r="20" spans="1:11" ht="24.95" customHeight="1" x14ac:dyDescent="0.2">
      <c r="A20" s="166"/>
      <c r="B20" s="331"/>
      <c r="C20" s="814"/>
      <c r="D20" s="358" t="s">
        <v>1062</v>
      </c>
      <c r="E20" s="814"/>
      <c r="F20" s="359" t="s">
        <v>2467</v>
      </c>
      <c r="G20" s="814"/>
      <c r="H20" s="814"/>
      <c r="I20" s="553"/>
      <c r="J20" s="814"/>
      <c r="K20" s="332"/>
    </row>
    <row r="21" spans="1:11" ht="24.95" customHeight="1" x14ac:dyDescent="0.2">
      <c r="A21" s="166"/>
      <c r="B21" s="331"/>
      <c r="C21" s="206" t="s">
        <v>3</v>
      </c>
      <c r="D21" s="206" t="s">
        <v>1063</v>
      </c>
      <c r="E21" s="207" t="s">
        <v>2468</v>
      </c>
      <c r="F21" s="208" t="s">
        <v>2469</v>
      </c>
      <c r="G21" s="209" t="s">
        <v>2447</v>
      </c>
      <c r="H21" s="210">
        <v>1</v>
      </c>
      <c r="I21" s="727">
        <v>0</v>
      </c>
      <c r="J21" s="211">
        <f>PRODUCT(H21,I21)</f>
        <v>0</v>
      </c>
      <c r="K21" s="333"/>
    </row>
    <row r="22" spans="1:11" ht="24.95" customHeight="1" x14ac:dyDescent="0.2">
      <c r="A22" s="166"/>
      <c r="B22" s="331"/>
      <c r="C22" s="814"/>
      <c r="D22" s="358" t="s">
        <v>1062</v>
      </c>
      <c r="E22" s="814"/>
      <c r="F22" s="359" t="s">
        <v>2469</v>
      </c>
      <c r="G22" s="814"/>
      <c r="H22" s="814"/>
      <c r="I22" s="553"/>
      <c r="J22" s="814"/>
      <c r="K22" s="332"/>
    </row>
    <row r="23" spans="1:11" ht="24.95" customHeight="1" x14ac:dyDescent="0.2">
      <c r="A23" s="166"/>
      <c r="B23" s="331"/>
      <c r="C23" s="814"/>
      <c r="D23" s="423" t="s">
        <v>2448</v>
      </c>
      <c r="E23" s="814"/>
      <c r="F23" s="334" t="s">
        <v>2470</v>
      </c>
      <c r="G23" s="814"/>
      <c r="H23" s="814"/>
      <c r="I23" s="553"/>
      <c r="J23" s="814"/>
      <c r="K23" s="332"/>
    </row>
    <row r="24" spans="1:11" ht="24.95" customHeight="1" x14ac:dyDescent="0.2">
      <c r="A24" s="166"/>
      <c r="B24" s="331"/>
      <c r="C24" s="206" t="s">
        <v>1085</v>
      </c>
      <c r="D24" s="206" t="s">
        <v>1063</v>
      </c>
      <c r="E24" s="207" t="s">
        <v>2471</v>
      </c>
      <c r="F24" s="208" t="s">
        <v>2472</v>
      </c>
      <c r="G24" s="209" t="s">
        <v>2447</v>
      </c>
      <c r="H24" s="210">
        <v>1</v>
      </c>
      <c r="I24" s="727">
        <v>0</v>
      </c>
      <c r="J24" s="211">
        <f>PRODUCT(H24,I24)</f>
        <v>0</v>
      </c>
      <c r="K24" s="333"/>
    </row>
    <row r="25" spans="1:11" ht="24.95" customHeight="1" x14ac:dyDescent="0.2">
      <c r="A25" s="166"/>
      <c r="B25" s="331"/>
      <c r="C25" s="814"/>
      <c r="D25" s="358" t="s">
        <v>1062</v>
      </c>
      <c r="E25" s="814"/>
      <c r="F25" s="359" t="s">
        <v>2472</v>
      </c>
      <c r="G25" s="814"/>
      <c r="H25" s="814"/>
      <c r="I25" s="553"/>
      <c r="J25" s="814"/>
      <c r="K25" s="332"/>
    </row>
    <row r="26" spans="1:11" ht="24.95" customHeight="1" x14ac:dyDescent="0.2">
      <c r="A26" s="166"/>
      <c r="B26" s="331"/>
      <c r="C26" s="206" t="s">
        <v>1088</v>
      </c>
      <c r="D26" s="206" t="s">
        <v>1063</v>
      </c>
      <c r="E26" s="207" t="s">
        <v>2473</v>
      </c>
      <c r="F26" s="362" t="s">
        <v>2474</v>
      </c>
      <c r="G26" s="209" t="s">
        <v>2447</v>
      </c>
      <c r="H26" s="210">
        <v>1</v>
      </c>
      <c r="I26" s="727">
        <v>0</v>
      </c>
      <c r="J26" s="211">
        <f>PRODUCT(H26,I26)</f>
        <v>0</v>
      </c>
      <c r="K26" s="333"/>
    </row>
    <row r="27" spans="1:11" ht="24.95" customHeight="1" x14ac:dyDescent="0.2">
      <c r="A27" s="166"/>
      <c r="B27" s="331"/>
      <c r="C27" s="814"/>
      <c r="D27" s="358" t="s">
        <v>1062</v>
      </c>
      <c r="E27" s="814"/>
      <c r="F27" s="359" t="s">
        <v>2475</v>
      </c>
      <c r="G27" s="814"/>
      <c r="H27" s="814"/>
      <c r="I27" s="553"/>
      <c r="J27" s="814"/>
      <c r="K27" s="332"/>
    </row>
    <row r="28" spans="1:11" ht="24.95" customHeight="1" x14ac:dyDescent="0.2">
      <c r="A28" s="166"/>
      <c r="B28" s="331"/>
      <c r="C28" s="814"/>
      <c r="D28" s="423" t="s">
        <v>2448</v>
      </c>
      <c r="E28" s="814"/>
      <c r="F28" s="334" t="s">
        <v>2476</v>
      </c>
      <c r="G28" s="814"/>
      <c r="H28" s="814"/>
      <c r="I28" s="553"/>
      <c r="J28" s="814"/>
      <c r="K28" s="332"/>
    </row>
    <row r="29" spans="1:11" ht="24.95" customHeight="1" x14ac:dyDescent="0.2">
      <c r="A29" s="166"/>
      <c r="B29" s="331"/>
      <c r="C29" s="206" t="s">
        <v>1091</v>
      </c>
      <c r="D29" s="206" t="s">
        <v>1063</v>
      </c>
      <c r="E29" s="207" t="s">
        <v>2477</v>
      </c>
      <c r="F29" s="208" t="s">
        <v>2478</v>
      </c>
      <c r="G29" s="209" t="s">
        <v>2447</v>
      </c>
      <c r="H29" s="210">
        <v>1</v>
      </c>
      <c r="I29" s="727">
        <v>0</v>
      </c>
      <c r="J29" s="211">
        <f>PRODUCT(H29,I29)</f>
        <v>0</v>
      </c>
      <c r="K29" s="333"/>
    </row>
    <row r="30" spans="1:11" ht="24.95" customHeight="1" x14ac:dyDescent="0.2">
      <c r="A30" s="166"/>
      <c r="B30" s="331"/>
      <c r="C30" s="814"/>
      <c r="D30" s="358" t="s">
        <v>1062</v>
      </c>
      <c r="E30" s="814"/>
      <c r="F30" s="359" t="s">
        <v>2478</v>
      </c>
      <c r="G30" s="814"/>
      <c r="H30" s="814"/>
      <c r="I30" s="553"/>
      <c r="J30" s="814"/>
      <c r="K30" s="332"/>
    </row>
    <row r="31" spans="1:11" ht="24.95" customHeight="1" x14ac:dyDescent="0.2">
      <c r="A31" s="166"/>
      <c r="B31" s="331"/>
      <c r="C31" s="206" t="s">
        <v>1094</v>
      </c>
      <c r="D31" s="206" t="s">
        <v>1063</v>
      </c>
      <c r="E31" s="207" t="s">
        <v>2479</v>
      </c>
      <c r="F31" s="208" t="s">
        <v>2480</v>
      </c>
      <c r="G31" s="209" t="s">
        <v>2447</v>
      </c>
      <c r="H31" s="210">
        <v>1</v>
      </c>
      <c r="I31" s="727">
        <v>0</v>
      </c>
      <c r="J31" s="211">
        <f>PRODUCT(H31,I31)</f>
        <v>0</v>
      </c>
      <c r="K31" s="333"/>
    </row>
    <row r="32" spans="1:11" ht="24.95" customHeight="1" x14ac:dyDescent="0.2">
      <c r="A32" s="166"/>
      <c r="B32" s="331"/>
      <c r="C32" s="814"/>
      <c r="D32" s="358" t="s">
        <v>1062</v>
      </c>
      <c r="E32" s="814"/>
      <c r="F32" s="359" t="s">
        <v>2481</v>
      </c>
      <c r="G32" s="814"/>
      <c r="H32" s="814"/>
      <c r="I32" s="553"/>
      <c r="J32" s="814"/>
      <c r="K32" s="332"/>
    </row>
    <row r="33" spans="1:11" ht="24.95" customHeight="1" x14ac:dyDescent="0.2">
      <c r="A33" s="166"/>
      <c r="B33" s="331"/>
      <c r="C33" s="206" t="s">
        <v>1097</v>
      </c>
      <c r="D33" s="206" t="s">
        <v>1063</v>
      </c>
      <c r="E33" s="207" t="s">
        <v>2482</v>
      </c>
      <c r="F33" s="208" t="s">
        <v>2483</v>
      </c>
      <c r="G33" s="209" t="s">
        <v>2447</v>
      </c>
      <c r="H33" s="210">
        <v>1</v>
      </c>
      <c r="I33" s="727">
        <v>0</v>
      </c>
      <c r="J33" s="211">
        <f>PRODUCT(H33,I33)</f>
        <v>0</v>
      </c>
      <c r="K33" s="333"/>
    </row>
    <row r="34" spans="1:11" ht="24.95" customHeight="1" x14ac:dyDescent="0.2">
      <c r="A34" s="166"/>
      <c r="B34" s="331"/>
      <c r="C34" s="814"/>
      <c r="D34" s="358" t="s">
        <v>1062</v>
      </c>
      <c r="E34" s="814"/>
      <c r="F34" s="359" t="s">
        <v>2484</v>
      </c>
      <c r="G34" s="814"/>
      <c r="H34" s="814"/>
      <c r="I34" s="553"/>
      <c r="J34" s="814"/>
      <c r="K34" s="332"/>
    </row>
    <row r="35" spans="1:11" ht="24.95" customHeight="1" x14ac:dyDescent="0.2">
      <c r="A35" s="166"/>
      <c r="B35" s="331"/>
      <c r="C35" s="206" t="s">
        <v>1100</v>
      </c>
      <c r="D35" s="206" t="s">
        <v>1063</v>
      </c>
      <c r="E35" s="207" t="s">
        <v>2485</v>
      </c>
      <c r="F35" s="208" t="s">
        <v>2486</v>
      </c>
      <c r="G35" s="209" t="s">
        <v>2447</v>
      </c>
      <c r="H35" s="210">
        <v>1</v>
      </c>
      <c r="I35" s="727">
        <v>0</v>
      </c>
      <c r="J35" s="211">
        <f>PRODUCT(H35,I35)</f>
        <v>0</v>
      </c>
      <c r="K35" s="333"/>
    </row>
    <row r="36" spans="1:11" ht="24.95" customHeight="1" x14ac:dyDescent="0.2">
      <c r="A36" s="166"/>
      <c r="B36" s="331"/>
      <c r="C36" s="814"/>
      <c r="D36" s="358" t="s">
        <v>1062</v>
      </c>
      <c r="E36" s="814"/>
      <c r="F36" s="359" t="s">
        <v>2487</v>
      </c>
      <c r="G36" s="814"/>
      <c r="H36" s="814"/>
      <c r="I36" s="553"/>
      <c r="J36" s="814"/>
      <c r="K36" s="332"/>
    </row>
    <row r="37" spans="1:11" ht="24.95" customHeight="1" x14ac:dyDescent="0.2">
      <c r="A37" s="166"/>
      <c r="B37" s="331"/>
      <c r="C37" s="206" t="s">
        <v>1103</v>
      </c>
      <c r="D37" s="206" t="s">
        <v>1063</v>
      </c>
      <c r="E37" s="207" t="s">
        <v>2488</v>
      </c>
      <c r="F37" s="208" t="s">
        <v>2489</v>
      </c>
      <c r="G37" s="209" t="s">
        <v>2447</v>
      </c>
      <c r="H37" s="210">
        <v>1</v>
      </c>
      <c r="I37" s="727">
        <v>0</v>
      </c>
      <c r="J37" s="211">
        <f>PRODUCT(H37,I37)</f>
        <v>0</v>
      </c>
      <c r="K37" s="333"/>
    </row>
    <row r="38" spans="1:11" ht="24.95" customHeight="1" x14ac:dyDescent="0.2">
      <c r="A38" s="166"/>
      <c r="B38" s="331"/>
      <c r="C38" s="814"/>
      <c r="D38" s="358" t="s">
        <v>1062</v>
      </c>
      <c r="E38" s="814"/>
      <c r="F38" s="359" t="s">
        <v>2489</v>
      </c>
      <c r="G38" s="814"/>
      <c r="H38" s="814"/>
      <c r="I38" s="553"/>
      <c r="J38" s="814"/>
      <c r="K38" s="332"/>
    </row>
    <row r="39" spans="1:11" ht="24.95" customHeight="1" x14ac:dyDescent="0.2">
      <c r="A39" s="166"/>
      <c r="B39" s="331"/>
      <c r="C39" s="206" t="s">
        <v>1106</v>
      </c>
      <c r="D39" s="206" t="s">
        <v>1063</v>
      </c>
      <c r="E39" s="207" t="s">
        <v>2490</v>
      </c>
      <c r="F39" s="208" t="s">
        <v>2491</v>
      </c>
      <c r="G39" s="209" t="s">
        <v>2447</v>
      </c>
      <c r="H39" s="210">
        <v>1</v>
      </c>
      <c r="I39" s="727">
        <v>0</v>
      </c>
      <c r="J39" s="211">
        <f>PRODUCT(H39,I39)</f>
        <v>0</v>
      </c>
      <c r="K39" s="333"/>
    </row>
    <row r="40" spans="1:11" ht="24.95" customHeight="1" x14ac:dyDescent="0.2">
      <c r="A40" s="166"/>
      <c r="B40" s="331"/>
      <c r="C40" s="814"/>
      <c r="D40" s="358" t="s">
        <v>1062</v>
      </c>
      <c r="E40" s="814"/>
      <c r="F40" s="359" t="s">
        <v>2492</v>
      </c>
      <c r="G40" s="814"/>
      <c r="H40" s="814"/>
      <c r="I40" s="553"/>
      <c r="J40" s="814"/>
      <c r="K40" s="332"/>
    </row>
    <row r="41" spans="1:11" ht="24.95" customHeight="1" x14ac:dyDescent="0.2">
      <c r="A41" s="166"/>
      <c r="B41" s="331"/>
      <c r="C41" s="206" t="s">
        <v>1109</v>
      </c>
      <c r="D41" s="206" t="s">
        <v>1063</v>
      </c>
      <c r="E41" s="207" t="s">
        <v>2493</v>
      </c>
      <c r="F41" s="208" t="s">
        <v>2494</v>
      </c>
      <c r="G41" s="209" t="s">
        <v>204</v>
      </c>
      <c r="H41" s="210">
        <v>2</v>
      </c>
      <c r="I41" s="727">
        <v>0</v>
      </c>
      <c r="J41" s="211">
        <f>PRODUCT(H41,I41)</f>
        <v>0</v>
      </c>
      <c r="K41" s="333"/>
    </row>
    <row r="42" spans="1:11" ht="24.95" customHeight="1" x14ac:dyDescent="0.2">
      <c r="A42" s="166"/>
      <c r="B42" s="331"/>
      <c r="C42" s="814"/>
      <c r="D42" s="358" t="s">
        <v>1062</v>
      </c>
      <c r="E42" s="814"/>
      <c r="F42" s="359" t="s">
        <v>2494</v>
      </c>
      <c r="G42" s="814"/>
      <c r="H42" s="814"/>
      <c r="I42" s="553"/>
      <c r="J42" s="814"/>
      <c r="K42" s="332"/>
    </row>
    <row r="43" spans="1:11" ht="24.95" customHeight="1" x14ac:dyDescent="0.35">
      <c r="A43" s="205"/>
      <c r="B43" s="353"/>
      <c r="C43" s="354"/>
      <c r="D43" s="354" t="s">
        <v>1060</v>
      </c>
      <c r="E43" s="355" t="s">
        <v>116</v>
      </c>
      <c r="F43" s="355" t="s">
        <v>2495</v>
      </c>
      <c r="G43" s="354"/>
      <c r="H43" s="354"/>
      <c r="I43" s="554"/>
      <c r="J43" s="354"/>
      <c r="K43" s="357"/>
    </row>
    <row r="44" spans="1:11" ht="24.95" customHeight="1" x14ac:dyDescent="0.2">
      <c r="A44" s="166"/>
      <c r="B44" s="331"/>
      <c r="C44" s="206" t="s">
        <v>1121</v>
      </c>
      <c r="D44" s="206" t="s">
        <v>1063</v>
      </c>
      <c r="E44" s="207" t="s">
        <v>2496</v>
      </c>
      <c r="F44" s="208" t="s">
        <v>2497</v>
      </c>
      <c r="G44" s="209" t="s">
        <v>2447</v>
      </c>
      <c r="H44" s="210">
        <v>1</v>
      </c>
      <c r="I44" s="727">
        <v>0</v>
      </c>
      <c r="J44" s="211">
        <f>PRODUCT(H44,I44)</f>
        <v>0</v>
      </c>
      <c r="K44" s="333"/>
    </row>
    <row r="45" spans="1:11" ht="24.95" customHeight="1" x14ac:dyDescent="0.2">
      <c r="A45" s="166"/>
      <c r="B45" s="331"/>
      <c r="C45" s="814"/>
      <c r="D45" s="358" t="s">
        <v>1062</v>
      </c>
      <c r="E45" s="814"/>
      <c r="F45" s="359" t="s">
        <v>2498</v>
      </c>
      <c r="G45" s="814"/>
      <c r="H45" s="814"/>
      <c r="I45" s="553"/>
      <c r="J45" s="814"/>
      <c r="K45" s="332"/>
    </row>
    <row r="46" spans="1:11" ht="24.95" customHeight="1" x14ac:dyDescent="0.2">
      <c r="A46" s="166"/>
      <c r="B46" s="331"/>
      <c r="C46" s="206" t="s">
        <v>1125</v>
      </c>
      <c r="D46" s="206" t="s">
        <v>1063</v>
      </c>
      <c r="E46" s="207" t="s">
        <v>2499</v>
      </c>
      <c r="F46" s="208" t="s">
        <v>2500</v>
      </c>
      <c r="G46" s="209" t="s">
        <v>2447</v>
      </c>
      <c r="H46" s="210">
        <v>1</v>
      </c>
      <c r="I46" s="727">
        <v>0</v>
      </c>
      <c r="J46" s="211">
        <f>PRODUCT(H46,I46)</f>
        <v>0</v>
      </c>
      <c r="K46" s="333"/>
    </row>
    <row r="47" spans="1:11" ht="24.95" customHeight="1" x14ac:dyDescent="0.2">
      <c r="A47" s="166"/>
      <c r="B47" s="331"/>
      <c r="C47" s="814"/>
      <c r="D47" s="358" t="s">
        <v>1062</v>
      </c>
      <c r="E47" s="814"/>
      <c r="F47" s="359" t="s">
        <v>2498</v>
      </c>
      <c r="G47" s="814"/>
      <c r="H47" s="814"/>
      <c r="I47" s="553"/>
      <c r="J47" s="814"/>
      <c r="K47" s="332"/>
    </row>
    <row r="48" spans="1:11" ht="24.95" customHeight="1" x14ac:dyDescent="0.2">
      <c r="A48" s="166"/>
      <c r="B48" s="331"/>
      <c r="C48" s="206" t="s">
        <v>1128</v>
      </c>
      <c r="D48" s="206" t="s">
        <v>1063</v>
      </c>
      <c r="E48" s="207" t="s">
        <v>2501</v>
      </c>
      <c r="F48" s="208" t="s">
        <v>2502</v>
      </c>
      <c r="G48" s="209" t="s">
        <v>2447</v>
      </c>
      <c r="H48" s="210">
        <v>1</v>
      </c>
      <c r="I48" s="727">
        <v>0</v>
      </c>
      <c r="J48" s="211">
        <f>PRODUCT(H48,I48)</f>
        <v>0</v>
      </c>
      <c r="K48" s="333"/>
    </row>
    <row r="49" spans="1:11" ht="24.95" customHeight="1" x14ac:dyDescent="0.2">
      <c r="A49" s="166"/>
      <c r="B49" s="331"/>
      <c r="C49" s="814"/>
      <c r="D49" s="358" t="s">
        <v>1062</v>
      </c>
      <c r="E49" s="814"/>
      <c r="F49" s="359" t="s">
        <v>2503</v>
      </c>
      <c r="G49" s="814"/>
      <c r="H49" s="814"/>
      <c r="I49" s="553"/>
      <c r="J49" s="814"/>
      <c r="K49" s="332"/>
    </row>
    <row r="50" spans="1:11" ht="24.95" customHeight="1" x14ac:dyDescent="0.2">
      <c r="A50" s="166"/>
      <c r="B50" s="331"/>
      <c r="C50" s="206" t="s">
        <v>1133</v>
      </c>
      <c r="D50" s="206" t="s">
        <v>1063</v>
      </c>
      <c r="E50" s="207" t="s">
        <v>2504</v>
      </c>
      <c r="F50" s="208" t="s">
        <v>2505</v>
      </c>
      <c r="G50" s="209" t="s">
        <v>2447</v>
      </c>
      <c r="H50" s="210">
        <v>1</v>
      </c>
      <c r="I50" s="727">
        <v>0</v>
      </c>
      <c r="J50" s="211">
        <f>PRODUCT(H50,I50)</f>
        <v>0</v>
      </c>
      <c r="K50" s="333"/>
    </row>
    <row r="51" spans="1:11" ht="24.95" customHeight="1" x14ac:dyDescent="0.2">
      <c r="A51" s="166"/>
      <c r="B51" s="331"/>
      <c r="C51" s="814"/>
      <c r="D51" s="358" t="s">
        <v>1062</v>
      </c>
      <c r="E51" s="814"/>
      <c r="F51" s="359" t="s">
        <v>2506</v>
      </c>
      <c r="G51" s="814"/>
      <c r="H51" s="814"/>
      <c r="I51" s="553"/>
      <c r="J51" s="814"/>
      <c r="K51" s="332"/>
    </row>
    <row r="52" spans="1:11" ht="24.95" customHeight="1" x14ac:dyDescent="0.2">
      <c r="A52" s="166"/>
      <c r="B52" s="331"/>
      <c r="C52" s="206" t="s">
        <v>1178</v>
      </c>
      <c r="D52" s="206" t="s">
        <v>1063</v>
      </c>
      <c r="E52" s="207" t="s">
        <v>2507</v>
      </c>
      <c r="F52" s="208" t="s">
        <v>2508</v>
      </c>
      <c r="G52" s="209" t="s">
        <v>2447</v>
      </c>
      <c r="H52" s="210">
        <v>1</v>
      </c>
      <c r="I52" s="727">
        <v>0</v>
      </c>
      <c r="J52" s="211">
        <f>PRODUCT(H52,I52)</f>
        <v>0</v>
      </c>
      <c r="K52" s="333"/>
    </row>
    <row r="53" spans="1:11" ht="24.95" customHeight="1" x14ac:dyDescent="0.2">
      <c r="A53" s="166"/>
      <c r="B53" s="331"/>
      <c r="C53" s="814"/>
      <c r="D53" s="358" t="s">
        <v>1062</v>
      </c>
      <c r="E53" s="814"/>
      <c r="F53" s="359" t="s">
        <v>2509</v>
      </c>
      <c r="G53" s="814"/>
      <c r="H53" s="814"/>
      <c r="I53" s="553"/>
      <c r="J53" s="814"/>
      <c r="K53" s="332"/>
    </row>
    <row r="54" spans="1:11" ht="24.95" customHeight="1" thickBot="1" x14ac:dyDescent="0.25">
      <c r="A54" s="166"/>
      <c r="B54" s="335"/>
      <c r="C54" s="336"/>
      <c r="D54" s="336"/>
      <c r="E54" s="336"/>
      <c r="F54" s="336"/>
      <c r="G54" s="336"/>
      <c r="H54" s="336"/>
      <c r="I54" s="556"/>
      <c r="J54" s="336"/>
      <c r="K54" s="337"/>
    </row>
  </sheetData>
  <sheetProtection algorithmName="SHA-512" hashValue="2MPoUP3Kp/pJ2ZBUBtT4u3gShtkvGnEMe2bvHZxNnNdVUQcSp+NEMRC70E4CbOC7NMa7CMIZJq0RKxDX62SPOA==" saltValue="mWiKzm8YNbDID9aH8mgz/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6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866" t="s">
        <v>117</v>
      </c>
      <c r="B1" s="866"/>
      <c r="C1" s="867"/>
      <c r="D1" s="866"/>
      <c r="E1" s="866"/>
      <c r="F1" s="866"/>
      <c r="G1" s="866"/>
    </row>
    <row r="2" spans="1:7" ht="24.95" customHeight="1" x14ac:dyDescent="0.2">
      <c r="A2" s="72" t="s">
        <v>118</v>
      </c>
      <c r="B2" s="811"/>
      <c r="C2" s="868"/>
      <c r="D2" s="868"/>
      <c r="E2" s="868"/>
      <c r="F2" s="868"/>
      <c r="G2" s="869"/>
    </row>
    <row r="3" spans="1:7" ht="24.95" customHeight="1" x14ac:dyDescent="0.2">
      <c r="A3" s="72" t="s">
        <v>119</v>
      </c>
      <c r="B3" s="811"/>
      <c r="C3" s="868"/>
      <c r="D3" s="868"/>
      <c r="E3" s="868"/>
      <c r="F3" s="868"/>
      <c r="G3" s="869"/>
    </row>
    <row r="4" spans="1:7" ht="24.95" customHeight="1" x14ac:dyDescent="0.2">
      <c r="A4" s="72" t="s">
        <v>120</v>
      </c>
      <c r="B4" s="811"/>
      <c r="C4" s="868"/>
      <c r="D4" s="868"/>
      <c r="E4" s="868"/>
      <c r="F4" s="868"/>
      <c r="G4" s="869"/>
    </row>
    <row r="5" spans="1:7" x14ac:dyDescent="0.2">
      <c r="A5" s="810"/>
      <c r="B5" s="366"/>
      <c r="C5" s="5"/>
      <c r="D5" s="367"/>
      <c r="E5" s="810"/>
      <c r="F5" s="810"/>
      <c r="G5" s="810"/>
    </row>
  </sheetData>
  <customSheetViews>
    <customSheetView guid="{B7E7C763-C459-487D-8ABA-5CFDDFBD5A84}">
      <selection activeCell="E19" sqref="E19"/>
      <pageMargins left="0" right="0" top="0" bottom="0" header="0" footer="0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G5022"/>
  <sheetViews>
    <sheetView topLeftCell="A240" workbookViewId="0">
      <selection activeCell="F249" sqref="F249"/>
    </sheetView>
  </sheetViews>
  <sheetFormatPr defaultRowHeight="12.75" outlineLevelRow="1" x14ac:dyDescent="0.2"/>
  <cols>
    <col min="1" max="1" width="4.28515625" style="419" customWidth="1"/>
    <col min="2" max="2" width="14.42578125" style="92" customWidth="1"/>
    <col min="3" max="3" width="38.28515625" style="92" customWidth="1"/>
    <col min="4" max="4" width="4.5703125" style="419" customWidth="1"/>
    <col min="5" max="5" width="10.5703125" style="419" customWidth="1"/>
    <col min="6" max="6" width="9.85546875" style="419" customWidth="1"/>
    <col min="7" max="7" width="12.7109375" style="419" customWidth="1"/>
    <col min="8" max="22" width="0" hidden="1" customWidth="1"/>
    <col min="23" max="24" width="9.5703125" bestFit="1" customWidth="1"/>
    <col min="28" max="28" width="0" hidden="1" customWidth="1"/>
    <col min="30" max="40" width="0" hidden="1" customWidth="1"/>
  </cols>
  <sheetData>
    <row r="1" spans="1:59" ht="15.75" customHeight="1" x14ac:dyDescent="0.25">
      <c r="A1" s="884" t="s">
        <v>117</v>
      </c>
      <c r="B1" s="884"/>
      <c r="C1" s="884"/>
      <c r="D1" s="884"/>
      <c r="E1" s="884"/>
      <c r="F1" s="884"/>
      <c r="G1" s="884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 t="s">
        <v>121</v>
      </c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419"/>
      <c r="BC1" s="419"/>
      <c r="BD1" s="419"/>
      <c r="BE1" s="419"/>
      <c r="BF1" s="419"/>
      <c r="BG1" s="419"/>
    </row>
    <row r="2" spans="1:59" ht="24.95" customHeight="1" x14ac:dyDescent="0.2">
      <c r="A2" s="373" t="s">
        <v>118</v>
      </c>
      <c r="B2" s="811" t="s">
        <v>3</v>
      </c>
      <c r="C2" s="885" t="s">
        <v>4</v>
      </c>
      <c r="D2" s="886"/>
      <c r="E2" s="886"/>
      <c r="F2" s="886"/>
      <c r="G2" s="887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 t="s">
        <v>122</v>
      </c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</row>
    <row r="3" spans="1:59" ht="24.95" customHeight="1" x14ac:dyDescent="0.2">
      <c r="A3" s="373" t="s">
        <v>119</v>
      </c>
      <c r="B3" s="811" t="s">
        <v>6</v>
      </c>
      <c r="C3" s="885" t="s">
        <v>7</v>
      </c>
      <c r="D3" s="886"/>
      <c r="E3" s="886"/>
      <c r="F3" s="886"/>
      <c r="G3" s="887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92" t="s">
        <v>122</v>
      </c>
      <c r="AC3" s="419"/>
      <c r="AD3" s="419"/>
      <c r="AE3" s="419"/>
      <c r="AF3" s="419" t="s">
        <v>123</v>
      </c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</row>
    <row r="4" spans="1:59" ht="24.95" customHeight="1" x14ac:dyDescent="0.2">
      <c r="A4" s="374" t="s">
        <v>120</v>
      </c>
      <c r="B4" s="812" t="s">
        <v>6</v>
      </c>
      <c r="C4" s="888" t="s">
        <v>9</v>
      </c>
      <c r="D4" s="889"/>
      <c r="E4" s="889"/>
      <c r="F4" s="889"/>
      <c r="G4" s="890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 t="s">
        <v>124</v>
      </c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</row>
    <row r="5" spans="1:59" x14ac:dyDescent="0.2">
      <c r="D5" s="372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</row>
    <row r="6" spans="1:59" ht="38.25" x14ac:dyDescent="0.2">
      <c r="A6" s="749" t="s">
        <v>125</v>
      </c>
      <c r="B6" s="750" t="s">
        <v>126</v>
      </c>
      <c r="C6" s="750" t="s">
        <v>127</v>
      </c>
      <c r="D6" s="751" t="s">
        <v>128</v>
      </c>
      <c r="E6" s="749" t="s">
        <v>129</v>
      </c>
      <c r="F6" s="787" t="s">
        <v>130</v>
      </c>
      <c r="G6" s="380" t="s">
        <v>17</v>
      </c>
      <c r="H6" s="132" t="s">
        <v>131</v>
      </c>
      <c r="I6" s="132" t="s">
        <v>132</v>
      </c>
      <c r="J6" s="132" t="s">
        <v>133</v>
      </c>
      <c r="K6" s="132" t="s">
        <v>134</v>
      </c>
      <c r="L6" s="132" t="s">
        <v>135</v>
      </c>
      <c r="M6" s="132" t="s">
        <v>136</v>
      </c>
      <c r="N6" s="132" t="s">
        <v>137</v>
      </c>
      <c r="O6" s="132" t="s">
        <v>138</v>
      </c>
      <c r="P6" s="132" t="s">
        <v>139</v>
      </c>
      <c r="Q6" s="132" t="s">
        <v>140</v>
      </c>
      <c r="R6" s="132" t="s">
        <v>141</v>
      </c>
      <c r="S6" s="132" t="s">
        <v>142</v>
      </c>
      <c r="T6" s="132" t="s">
        <v>143</v>
      </c>
      <c r="U6" s="132" t="s">
        <v>144</v>
      </c>
      <c r="V6" s="132" t="s">
        <v>145</v>
      </c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BF6" s="419"/>
      <c r="BG6" s="419"/>
    </row>
    <row r="7" spans="1:59" x14ac:dyDescent="0.2">
      <c r="A7" s="752" t="s">
        <v>146</v>
      </c>
      <c r="B7" s="753" t="s">
        <v>51</v>
      </c>
      <c r="C7" s="754" t="s">
        <v>24</v>
      </c>
      <c r="D7" s="755"/>
      <c r="E7" s="756"/>
      <c r="F7" s="788"/>
      <c r="G7" s="393">
        <f>SUM(G8:G9)</f>
        <v>0</v>
      </c>
      <c r="H7" s="393"/>
      <c r="I7" s="393">
        <f>SUM(I8:I9)</f>
        <v>0</v>
      </c>
      <c r="J7" s="393"/>
      <c r="K7" s="393">
        <f>SUM(K8:K9)</f>
        <v>0</v>
      </c>
      <c r="L7" s="393"/>
      <c r="M7" s="393">
        <f>SUM(M8:M9)</f>
        <v>0</v>
      </c>
      <c r="N7" s="393"/>
      <c r="O7" s="393">
        <f>SUM(O8:O9)</f>
        <v>0</v>
      </c>
      <c r="P7" s="393"/>
      <c r="Q7" s="393">
        <f>SUM(Q8:Q9)</f>
        <v>0</v>
      </c>
      <c r="R7" s="393"/>
      <c r="S7" s="393"/>
      <c r="T7" s="393"/>
      <c r="U7" s="133">
        <f>SUM(U8:U9)</f>
        <v>0</v>
      </c>
      <c r="V7" s="393"/>
      <c r="W7" s="419"/>
      <c r="X7" s="419"/>
      <c r="Y7" s="419"/>
      <c r="Z7" s="419"/>
      <c r="AA7" s="419"/>
      <c r="AB7" s="419"/>
      <c r="AC7" s="419"/>
      <c r="AD7" s="419"/>
      <c r="AE7" s="419"/>
      <c r="AF7" s="419" t="s">
        <v>147</v>
      </c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19"/>
      <c r="BG7" s="419"/>
    </row>
    <row r="8" spans="1:59" outlineLevel="1" x14ac:dyDescent="0.2">
      <c r="A8" s="487">
        <v>1</v>
      </c>
      <c r="B8" s="488" t="s">
        <v>148</v>
      </c>
      <c r="C8" s="489" t="s">
        <v>149</v>
      </c>
      <c r="D8" s="757" t="s">
        <v>150</v>
      </c>
      <c r="E8" s="491">
        <v>68</v>
      </c>
      <c r="F8" s="394"/>
      <c r="G8" s="395">
        <f>ROUND(E8*F8,2)</f>
        <v>0</v>
      </c>
      <c r="H8" s="394"/>
      <c r="I8" s="395">
        <f>ROUND(E8*H8,2)</f>
        <v>0</v>
      </c>
      <c r="J8" s="394"/>
      <c r="K8" s="395">
        <f>ROUND(E8*J8,2)</f>
        <v>0</v>
      </c>
      <c r="L8" s="395">
        <v>21</v>
      </c>
      <c r="M8" s="395">
        <f>G8*(1+L8/100)</f>
        <v>0</v>
      </c>
      <c r="N8" s="395">
        <v>0</v>
      </c>
      <c r="O8" s="395">
        <f>ROUND(E8*N8,2)</f>
        <v>0</v>
      </c>
      <c r="P8" s="395">
        <v>0</v>
      </c>
      <c r="Q8" s="395">
        <f>ROUND(E8*P8,2)</f>
        <v>0</v>
      </c>
      <c r="R8" s="395"/>
      <c r="S8" s="395" t="s">
        <v>151</v>
      </c>
      <c r="T8" s="395">
        <v>0</v>
      </c>
      <c r="U8" s="396">
        <f>ROUND(E8*T8,2)</f>
        <v>0</v>
      </c>
      <c r="V8" s="395"/>
      <c r="W8" s="376"/>
      <c r="X8" s="376"/>
      <c r="Y8" s="376"/>
      <c r="Z8" s="376"/>
      <c r="AA8" s="376"/>
      <c r="AB8" s="376"/>
      <c r="AC8" s="376"/>
      <c r="AD8" s="376"/>
      <c r="AE8" s="376"/>
      <c r="AF8" s="376" t="s">
        <v>152</v>
      </c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</row>
    <row r="9" spans="1:59" ht="22.5" outlineLevel="1" x14ac:dyDescent="0.2">
      <c r="A9" s="487">
        <v>2</v>
      </c>
      <c r="B9" s="488" t="s">
        <v>153</v>
      </c>
      <c r="C9" s="489" t="s">
        <v>154</v>
      </c>
      <c r="D9" s="757" t="s">
        <v>155</v>
      </c>
      <c r="E9" s="491">
        <v>20</v>
      </c>
      <c r="F9" s="394"/>
      <c r="G9" s="395">
        <f>ROUND(E9*F9,2)</f>
        <v>0</v>
      </c>
      <c r="H9" s="394"/>
      <c r="I9" s="395">
        <f>ROUND(E9*H9,2)</f>
        <v>0</v>
      </c>
      <c r="J9" s="394"/>
      <c r="K9" s="395">
        <f>ROUND(E9*J9,2)</f>
        <v>0</v>
      </c>
      <c r="L9" s="395">
        <v>21</v>
      </c>
      <c r="M9" s="395">
        <f>G9*(1+L9/100)</f>
        <v>0</v>
      </c>
      <c r="N9" s="395">
        <v>0</v>
      </c>
      <c r="O9" s="395">
        <f>ROUND(E9*N9,2)</f>
        <v>0</v>
      </c>
      <c r="P9" s="395">
        <v>0</v>
      </c>
      <c r="Q9" s="395">
        <f>ROUND(E9*P9,2)</f>
        <v>0</v>
      </c>
      <c r="R9" s="395" t="s">
        <v>156</v>
      </c>
      <c r="S9" s="395" t="s">
        <v>157</v>
      </c>
      <c r="T9" s="395">
        <v>0</v>
      </c>
      <c r="U9" s="396">
        <f>ROUND(E9*T9,2)</f>
        <v>0</v>
      </c>
      <c r="V9" s="395"/>
      <c r="W9" s="376"/>
      <c r="X9" s="376"/>
      <c r="Y9" s="376"/>
      <c r="Z9" s="376"/>
      <c r="AA9" s="376"/>
      <c r="AB9" s="376"/>
      <c r="AC9" s="376"/>
      <c r="AD9" s="376"/>
      <c r="AE9" s="376"/>
      <c r="AF9" s="376" t="s">
        <v>158</v>
      </c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</row>
    <row r="10" spans="1:59" x14ac:dyDescent="0.2">
      <c r="A10" s="758" t="s">
        <v>146</v>
      </c>
      <c r="B10" s="759" t="s">
        <v>52</v>
      </c>
      <c r="C10" s="760" t="s">
        <v>53</v>
      </c>
      <c r="D10" s="761"/>
      <c r="E10" s="762"/>
      <c r="F10" s="789"/>
      <c r="G10" s="397">
        <f>SUM(G11:G25)</f>
        <v>0</v>
      </c>
      <c r="H10" s="397"/>
      <c r="I10" s="397">
        <f>SUM(I11:I25)</f>
        <v>0</v>
      </c>
      <c r="J10" s="397"/>
      <c r="K10" s="397">
        <f>SUM(K11:K25)</f>
        <v>0</v>
      </c>
      <c r="L10" s="397"/>
      <c r="M10" s="397">
        <f>SUM(M11:M25)</f>
        <v>0</v>
      </c>
      <c r="N10" s="397"/>
      <c r="O10" s="397">
        <f>SUM(O11:O25)</f>
        <v>0</v>
      </c>
      <c r="P10" s="397"/>
      <c r="Q10" s="397">
        <f>SUM(Q11:Q25)</f>
        <v>0</v>
      </c>
      <c r="R10" s="397"/>
      <c r="S10" s="397"/>
      <c r="T10" s="397"/>
      <c r="U10" s="134">
        <f>SUM(U11:U25)</f>
        <v>2350.2399999999998</v>
      </c>
      <c r="V10" s="397"/>
      <c r="W10" s="419"/>
      <c r="X10" s="419"/>
      <c r="Y10" s="419"/>
      <c r="Z10" s="419"/>
      <c r="AA10" s="419"/>
      <c r="AB10" s="419"/>
      <c r="AC10" s="419"/>
      <c r="AD10" s="419"/>
      <c r="AE10" s="419"/>
      <c r="AF10" s="419" t="s">
        <v>147</v>
      </c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</row>
    <row r="11" spans="1:59" outlineLevel="1" x14ac:dyDescent="0.2">
      <c r="A11" s="487">
        <v>3</v>
      </c>
      <c r="B11" s="488" t="s">
        <v>159</v>
      </c>
      <c r="C11" s="489" t="s">
        <v>160</v>
      </c>
      <c r="D11" s="757" t="s">
        <v>161</v>
      </c>
      <c r="E11" s="491">
        <v>2620.1</v>
      </c>
      <c r="F11" s="394">
        <v>0</v>
      </c>
      <c r="G11" s="395">
        <f t="shared" ref="G11:G25" si="0">ROUND(E11*F11,2)</f>
        <v>0</v>
      </c>
      <c r="H11" s="394"/>
      <c r="I11" s="395">
        <f t="shared" ref="I11:I25" si="1">ROUND(E11*H11,2)</f>
        <v>0</v>
      </c>
      <c r="J11" s="394"/>
      <c r="K11" s="395">
        <f t="shared" ref="K11:K25" si="2">ROUND(E11*J11,2)</f>
        <v>0</v>
      </c>
      <c r="L11" s="395">
        <v>21</v>
      </c>
      <c r="M11" s="395">
        <f t="shared" ref="M11:M25" si="3">G11*(1+L11/100)</f>
        <v>0</v>
      </c>
      <c r="N11" s="395">
        <v>0</v>
      </c>
      <c r="O11" s="395">
        <f t="shared" ref="O11:O25" si="4">ROUND(E11*N11,2)</f>
        <v>0</v>
      </c>
      <c r="P11" s="395">
        <v>0</v>
      </c>
      <c r="Q11" s="395">
        <f t="shared" ref="Q11:Q25" si="5">ROUND(E11*P11,2)</f>
        <v>0</v>
      </c>
      <c r="R11" s="395" t="s">
        <v>162</v>
      </c>
      <c r="S11" s="395" t="s">
        <v>157</v>
      </c>
      <c r="T11" s="395">
        <v>0.1</v>
      </c>
      <c r="U11" s="396">
        <f t="shared" ref="U11:U25" si="6">ROUND(E11*T11,2)</f>
        <v>262.01</v>
      </c>
      <c r="V11" s="395"/>
      <c r="W11" s="376"/>
      <c r="X11" s="376"/>
      <c r="Y11" s="376"/>
      <c r="Z11" s="376"/>
      <c r="AA11" s="376"/>
      <c r="AB11" s="376"/>
      <c r="AC11" s="376"/>
      <c r="AD11" s="376"/>
      <c r="AE11" s="376"/>
      <c r="AF11" s="376" t="s">
        <v>163</v>
      </c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</row>
    <row r="12" spans="1:59" outlineLevel="1" x14ac:dyDescent="0.2">
      <c r="A12" s="487">
        <v>4</v>
      </c>
      <c r="B12" s="488" t="s">
        <v>164</v>
      </c>
      <c r="C12" s="489" t="s">
        <v>165</v>
      </c>
      <c r="D12" s="757" t="s">
        <v>161</v>
      </c>
      <c r="E12" s="491">
        <v>2620.1</v>
      </c>
      <c r="F12" s="394"/>
      <c r="G12" s="395">
        <f t="shared" si="0"/>
        <v>0</v>
      </c>
      <c r="H12" s="394"/>
      <c r="I12" s="395">
        <f t="shared" si="1"/>
        <v>0</v>
      </c>
      <c r="J12" s="394"/>
      <c r="K12" s="395">
        <f t="shared" si="2"/>
        <v>0</v>
      </c>
      <c r="L12" s="395">
        <v>21</v>
      </c>
      <c r="M12" s="395">
        <f t="shared" si="3"/>
        <v>0</v>
      </c>
      <c r="N12" s="395">
        <v>0</v>
      </c>
      <c r="O12" s="395">
        <f t="shared" si="4"/>
        <v>0</v>
      </c>
      <c r="P12" s="395">
        <v>0</v>
      </c>
      <c r="Q12" s="395">
        <f t="shared" si="5"/>
        <v>0</v>
      </c>
      <c r="R12" s="395" t="s">
        <v>162</v>
      </c>
      <c r="S12" s="395" t="s">
        <v>157</v>
      </c>
      <c r="T12" s="395">
        <v>4.3099999999999999E-2</v>
      </c>
      <c r="U12" s="396">
        <f t="shared" si="6"/>
        <v>112.93</v>
      </c>
      <c r="V12" s="395"/>
      <c r="W12" s="376"/>
      <c r="X12" s="376"/>
      <c r="Y12" s="376"/>
      <c r="Z12" s="376"/>
      <c r="AA12" s="376"/>
      <c r="AB12" s="376"/>
      <c r="AC12" s="376"/>
      <c r="AD12" s="376"/>
      <c r="AE12" s="376"/>
      <c r="AF12" s="376" t="s">
        <v>163</v>
      </c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</row>
    <row r="13" spans="1:59" ht="22.5" outlineLevel="1" x14ac:dyDescent="0.2">
      <c r="A13" s="487">
        <v>5</v>
      </c>
      <c r="B13" s="488" t="s">
        <v>166</v>
      </c>
      <c r="C13" s="489" t="s">
        <v>167</v>
      </c>
      <c r="D13" s="757" t="s">
        <v>161</v>
      </c>
      <c r="E13" s="491">
        <v>75</v>
      </c>
      <c r="F13" s="394"/>
      <c r="G13" s="395">
        <f t="shared" si="0"/>
        <v>0</v>
      </c>
      <c r="H13" s="394"/>
      <c r="I13" s="395">
        <f t="shared" si="1"/>
        <v>0</v>
      </c>
      <c r="J13" s="394"/>
      <c r="K13" s="395">
        <f t="shared" si="2"/>
        <v>0</v>
      </c>
      <c r="L13" s="395">
        <v>21</v>
      </c>
      <c r="M13" s="395">
        <f t="shared" si="3"/>
        <v>0</v>
      </c>
      <c r="N13" s="395">
        <v>0</v>
      </c>
      <c r="O13" s="395">
        <f t="shared" si="4"/>
        <v>0</v>
      </c>
      <c r="P13" s="395">
        <v>0</v>
      </c>
      <c r="Q13" s="395">
        <f t="shared" si="5"/>
        <v>0</v>
      </c>
      <c r="R13" s="395" t="s">
        <v>162</v>
      </c>
      <c r="S13" s="395" t="s">
        <v>168</v>
      </c>
      <c r="T13" s="395">
        <v>0.16</v>
      </c>
      <c r="U13" s="396">
        <f t="shared" si="6"/>
        <v>12</v>
      </c>
      <c r="V13" s="395"/>
      <c r="W13" s="376"/>
      <c r="X13" s="376"/>
      <c r="Y13" s="376"/>
      <c r="Z13" s="376"/>
      <c r="AA13" s="376"/>
      <c r="AB13" s="376"/>
      <c r="AC13" s="376"/>
      <c r="AD13" s="376"/>
      <c r="AE13" s="376"/>
      <c r="AF13" s="376" t="s">
        <v>163</v>
      </c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</row>
    <row r="14" spans="1:59" outlineLevel="1" x14ac:dyDescent="0.2">
      <c r="A14" s="487">
        <v>6</v>
      </c>
      <c r="B14" s="488" t="s">
        <v>169</v>
      </c>
      <c r="C14" s="489" t="s">
        <v>170</v>
      </c>
      <c r="D14" s="757" t="s">
        <v>161</v>
      </c>
      <c r="E14" s="491">
        <v>75</v>
      </c>
      <c r="F14" s="394"/>
      <c r="G14" s="395">
        <f t="shared" si="0"/>
        <v>0</v>
      </c>
      <c r="H14" s="394"/>
      <c r="I14" s="395">
        <f t="shared" si="1"/>
        <v>0</v>
      </c>
      <c r="J14" s="394"/>
      <c r="K14" s="395">
        <f t="shared" si="2"/>
        <v>0</v>
      </c>
      <c r="L14" s="395">
        <v>21</v>
      </c>
      <c r="M14" s="395">
        <f t="shared" si="3"/>
        <v>0</v>
      </c>
      <c r="N14" s="395">
        <v>0</v>
      </c>
      <c r="O14" s="395">
        <f t="shared" si="4"/>
        <v>0</v>
      </c>
      <c r="P14" s="395">
        <v>0</v>
      </c>
      <c r="Q14" s="395">
        <f t="shared" si="5"/>
        <v>0</v>
      </c>
      <c r="R14" s="395" t="s">
        <v>162</v>
      </c>
      <c r="S14" s="395" t="s">
        <v>168</v>
      </c>
      <c r="T14" s="395">
        <v>8.4000000000000005E-2</v>
      </c>
      <c r="U14" s="396">
        <f t="shared" si="6"/>
        <v>6.3</v>
      </c>
      <c r="V14" s="395"/>
      <c r="W14" s="376"/>
      <c r="X14" s="376"/>
      <c r="Y14" s="376"/>
      <c r="Z14" s="376"/>
      <c r="AA14" s="376"/>
      <c r="AB14" s="376"/>
      <c r="AC14" s="376"/>
      <c r="AD14" s="376"/>
      <c r="AE14" s="376"/>
      <c r="AF14" s="376" t="s">
        <v>163</v>
      </c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</row>
    <row r="15" spans="1:59" outlineLevel="1" x14ac:dyDescent="0.2">
      <c r="A15" s="487">
        <v>7</v>
      </c>
      <c r="B15" s="488" t="s">
        <v>171</v>
      </c>
      <c r="C15" s="489" t="s">
        <v>172</v>
      </c>
      <c r="D15" s="757" t="s">
        <v>161</v>
      </c>
      <c r="E15" s="491">
        <v>3.8</v>
      </c>
      <c r="F15" s="394"/>
      <c r="G15" s="395">
        <f t="shared" si="0"/>
        <v>0</v>
      </c>
      <c r="H15" s="394"/>
      <c r="I15" s="395">
        <f t="shared" si="1"/>
        <v>0</v>
      </c>
      <c r="J15" s="394"/>
      <c r="K15" s="395">
        <f t="shared" si="2"/>
        <v>0</v>
      </c>
      <c r="L15" s="395">
        <v>21</v>
      </c>
      <c r="M15" s="395">
        <f t="shared" si="3"/>
        <v>0</v>
      </c>
      <c r="N15" s="395">
        <v>0</v>
      </c>
      <c r="O15" s="395">
        <f t="shared" si="4"/>
        <v>0</v>
      </c>
      <c r="P15" s="395">
        <v>0</v>
      </c>
      <c r="Q15" s="395">
        <f t="shared" si="5"/>
        <v>0</v>
      </c>
      <c r="R15" s="395" t="s">
        <v>162</v>
      </c>
      <c r="S15" s="395" t="s">
        <v>168</v>
      </c>
      <c r="T15" s="395">
        <v>3.5329999999999999</v>
      </c>
      <c r="U15" s="396">
        <f t="shared" si="6"/>
        <v>13.43</v>
      </c>
      <c r="V15" s="395"/>
      <c r="W15" s="376"/>
      <c r="X15" s="376"/>
      <c r="Y15" s="376"/>
      <c r="Z15" s="376"/>
      <c r="AA15" s="376"/>
      <c r="AB15" s="376"/>
      <c r="AC15" s="376"/>
      <c r="AD15" s="376"/>
      <c r="AE15" s="376"/>
      <c r="AF15" s="376" t="s">
        <v>163</v>
      </c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</row>
    <row r="16" spans="1:59" outlineLevel="1" x14ac:dyDescent="0.2">
      <c r="A16" s="487">
        <v>8</v>
      </c>
      <c r="B16" s="488" t="s">
        <v>173</v>
      </c>
      <c r="C16" s="489" t="s">
        <v>174</v>
      </c>
      <c r="D16" s="757" t="s">
        <v>161</v>
      </c>
      <c r="E16" s="491">
        <v>87.32</v>
      </c>
      <c r="F16" s="394"/>
      <c r="G16" s="395">
        <f t="shared" si="0"/>
        <v>0</v>
      </c>
      <c r="H16" s="394"/>
      <c r="I16" s="395">
        <f t="shared" si="1"/>
        <v>0</v>
      </c>
      <c r="J16" s="394"/>
      <c r="K16" s="395">
        <f t="shared" si="2"/>
        <v>0</v>
      </c>
      <c r="L16" s="395">
        <v>21</v>
      </c>
      <c r="M16" s="395">
        <f t="shared" si="3"/>
        <v>0</v>
      </c>
      <c r="N16" s="395">
        <v>0</v>
      </c>
      <c r="O16" s="395">
        <f t="shared" si="4"/>
        <v>0</v>
      </c>
      <c r="P16" s="395">
        <v>0</v>
      </c>
      <c r="Q16" s="395">
        <f t="shared" si="5"/>
        <v>0</v>
      </c>
      <c r="R16" s="395" t="s">
        <v>162</v>
      </c>
      <c r="S16" s="395" t="s">
        <v>168</v>
      </c>
      <c r="T16" s="395">
        <v>7.3999999999999996E-2</v>
      </c>
      <c r="U16" s="396">
        <f t="shared" si="6"/>
        <v>6.46</v>
      </c>
      <c r="V16" s="395"/>
      <c r="W16" s="376"/>
      <c r="X16" s="376"/>
      <c r="Y16" s="376"/>
      <c r="Z16" s="376"/>
      <c r="AA16" s="376"/>
      <c r="AB16" s="376"/>
      <c r="AC16" s="376"/>
      <c r="AD16" s="376"/>
      <c r="AE16" s="376"/>
      <c r="AF16" s="376" t="s">
        <v>163</v>
      </c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</row>
    <row r="17" spans="1:59" ht="22.5" outlineLevel="1" x14ac:dyDescent="0.2">
      <c r="A17" s="487">
        <v>9</v>
      </c>
      <c r="B17" s="488" t="s">
        <v>175</v>
      </c>
      <c r="C17" s="489" t="s">
        <v>176</v>
      </c>
      <c r="D17" s="757" t="s">
        <v>161</v>
      </c>
      <c r="E17" s="491">
        <v>2611.58</v>
      </c>
      <c r="F17" s="394"/>
      <c r="G17" s="395">
        <f t="shared" si="0"/>
        <v>0</v>
      </c>
      <c r="H17" s="394"/>
      <c r="I17" s="395">
        <f t="shared" si="1"/>
        <v>0</v>
      </c>
      <c r="J17" s="394"/>
      <c r="K17" s="395">
        <f t="shared" si="2"/>
        <v>0</v>
      </c>
      <c r="L17" s="395">
        <v>21</v>
      </c>
      <c r="M17" s="395">
        <f t="shared" si="3"/>
        <v>0</v>
      </c>
      <c r="N17" s="395">
        <v>0</v>
      </c>
      <c r="O17" s="395">
        <f t="shared" si="4"/>
        <v>0</v>
      </c>
      <c r="P17" s="395">
        <v>0</v>
      </c>
      <c r="Q17" s="395">
        <f t="shared" si="5"/>
        <v>0</v>
      </c>
      <c r="R17" s="395" t="s">
        <v>162</v>
      </c>
      <c r="S17" s="395" t="s">
        <v>168</v>
      </c>
      <c r="T17" s="395">
        <v>1.0999999999999999E-2</v>
      </c>
      <c r="U17" s="396">
        <f t="shared" si="6"/>
        <v>28.73</v>
      </c>
      <c r="V17" s="395"/>
      <c r="W17" s="376"/>
      <c r="X17" s="376"/>
      <c r="Y17" s="376"/>
      <c r="Z17" s="376"/>
      <c r="AA17" s="376"/>
      <c r="AB17" s="376"/>
      <c r="AC17" s="376"/>
      <c r="AD17" s="376"/>
      <c r="AE17" s="376"/>
      <c r="AF17" s="376" t="s">
        <v>163</v>
      </c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</row>
    <row r="18" spans="1:59" outlineLevel="1" x14ac:dyDescent="0.2">
      <c r="A18" s="487">
        <v>10</v>
      </c>
      <c r="B18" s="488" t="s">
        <v>177</v>
      </c>
      <c r="C18" s="489" t="s">
        <v>178</v>
      </c>
      <c r="D18" s="757" t="s">
        <v>161</v>
      </c>
      <c r="E18" s="491">
        <v>15669.48</v>
      </c>
      <c r="F18" s="394"/>
      <c r="G18" s="395">
        <f t="shared" si="0"/>
        <v>0</v>
      </c>
      <c r="H18" s="394"/>
      <c r="I18" s="395">
        <f t="shared" si="1"/>
        <v>0</v>
      </c>
      <c r="J18" s="394"/>
      <c r="K18" s="395">
        <f t="shared" si="2"/>
        <v>0</v>
      </c>
      <c r="L18" s="395">
        <v>21</v>
      </c>
      <c r="M18" s="395">
        <f t="shared" si="3"/>
        <v>0</v>
      </c>
      <c r="N18" s="395">
        <v>0</v>
      </c>
      <c r="O18" s="395">
        <f t="shared" si="4"/>
        <v>0</v>
      </c>
      <c r="P18" s="395">
        <v>0</v>
      </c>
      <c r="Q18" s="395">
        <f t="shared" si="5"/>
        <v>0</v>
      </c>
      <c r="R18" s="395" t="s">
        <v>162</v>
      </c>
      <c r="S18" s="395" t="s">
        <v>157</v>
      </c>
      <c r="T18" s="395">
        <v>0</v>
      </c>
      <c r="U18" s="396">
        <f t="shared" si="6"/>
        <v>0</v>
      </c>
      <c r="V18" s="395"/>
      <c r="W18" s="376"/>
      <c r="X18" s="376"/>
      <c r="Y18" s="376"/>
      <c r="Z18" s="376"/>
      <c r="AA18" s="376"/>
      <c r="AB18" s="376"/>
      <c r="AC18" s="376"/>
      <c r="AD18" s="376"/>
      <c r="AE18" s="376"/>
      <c r="AF18" s="376" t="s">
        <v>163</v>
      </c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</row>
    <row r="19" spans="1:59" ht="22.5" outlineLevel="1" x14ac:dyDescent="0.2">
      <c r="A19" s="487">
        <v>11</v>
      </c>
      <c r="B19" s="488" t="s">
        <v>179</v>
      </c>
      <c r="C19" s="489" t="s">
        <v>180</v>
      </c>
      <c r="D19" s="757" t="s">
        <v>161</v>
      </c>
      <c r="E19" s="491">
        <v>6.8</v>
      </c>
      <c r="F19" s="394"/>
      <c r="G19" s="395">
        <f t="shared" si="0"/>
        <v>0</v>
      </c>
      <c r="H19" s="394"/>
      <c r="I19" s="395">
        <f t="shared" si="1"/>
        <v>0</v>
      </c>
      <c r="J19" s="394"/>
      <c r="K19" s="395">
        <f t="shared" si="2"/>
        <v>0</v>
      </c>
      <c r="L19" s="395">
        <v>21</v>
      </c>
      <c r="M19" s="395">
        <f t="shared" si="3"/>
        <v>0</v>
      </c>
      <c r="N19" s="395">
        <v>0</v>
      </c>
      <c r="O19" s="395">
        <f t="shared" si="4"/>
        <v>0</v>
      </c>
      <c r="P19" s="395">
        <v>0</v>
      </c>
      <c r="Q19" s="395">
        <f t="shared" si="5"/>
        <v>0</v>
      </c>
      <c r="R19" s="395" t="s">
        <v>162</v>
      </c>
      <c r="S19" s="395" t="s">
        <v>168</v>
      </c>
      <c r="T19" s="395">
        <v>0.66800000000000004</v>
      </c>
      <c r="U19" s="396">
        <f t="shared" si="6"/>
        <v>4.54</v>
      </c>
      <c r="V19" s="395"/>
      <c r="W19" s="376"/>
      <c r="X19" s="376"/>
      <c r="Y19" s="376"/>
      <c r="Z19" s="376"/>
      <c r="AA19" s="376"/>
      <c r="AB19" s="376"/>
      <c r="AC19" s="376"/>
      <c r="AD19" s="376"/>
      <c r="AE19" s="376"/>
      <c r="AF19" s="376" t="s">
        <v>163</v>
      </c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</row>
    <row r="20" spans="1:59" outlineLevel="1" x14ac:dyDescent="0.2">
      <c r="A20" s="487">
        <v>12</v>
      </c>
      <c r="B20" s="488" t="s">
        <v>181</v>
      </c>
      <c r="C20" s="489" t="s">
        <v>182</v>
      </c>
      <c r="D20" s="757" t="s">
        <v>161</v>
      </c>
      <c r="E20" s="491">
        <v>87.32</v>
      </c>
      <c r="F20" s="394"/>
      <c r="G20" s="395">
        <f t="shared" si="0"/>
        <v>0</v>
      </c>
      <c r="H20" s="394"/>
      <c r="I20" s="395">
        <f t="shared" si="1"/>
        <v>0</v>
      </c>
      <c r="J20" s="394"/>
      <c r="K20" s="395">
        <f t="shared" si="2"/>
        <v>0</v>
      </c>
      <c r="L20" s="395">
        <v>21</v>
      </c>
      <c r="M20" s="395">
        <f t="shared" si="3"/>
        <v>0</v>
      </c>
      <c r="N20" s="395">
        <v>0</v>
      </c>
      <c r="O20" s="395">
        <f t="shared" si="4"/>
        <v>0</v>
      </c>
      <c r="P20" s="395">
        <v>0</v>
      </c>
      <c r="Q20" s="395">
        <f t="shared" si="5"/>
        <v>0</v>
      </c>
      <c r="R20" s="395" t="s">
        <v>162</v>
      </c>
      <c r="S20" s="395" t="s">
        <v>168</v>
      </c>
      <c r="T20" s="395">
        <v>5.2999999999999999E-2</v>
      </c>
      <c r="U20" s="396">
        <f t="shared" si="6"/>
        <v>4.63</v>
      </c>
      <c r="V20" s="395"/>
      <c r="W20" s="376"/>
      <c r="X20" s="376"/>
      <c r="Y20" s="376"/>
      <c r="Z20" s="376"/>
      <c r="AA20" s="376"/>
      <c r="AB20" s="376"/>
      <c r="AC20" s="376"/>
      <c r="AD20" s="376"/>
      <c r="AE20" s="376"/>
      <c r="AF20" s="376" t="s">
        <v>163</v>
      </c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</row>
    <row r="21" spans="1:59" outlineLevel="1" x14ac:dyDescent="0.2">
      <c r="A21" s="487">
        <v>13</v>
      </c>
      <c r="B21" s="488" t="s">
        <v>183</v>
      </c>
      <c r="C21" s="489" t="s">
        <v>184</v>
      </c>
      <c r="D21" s="757" t="s">
        <v>161</v>
      </c>
      <c r="E21" s="491">
        <v>87.32</v>
      </c>
      <c r="F21" s="394"/>
      <c r="G21" s="395">
        <f t="shared" si="0"/>
        <v>0</v>
      </c>
      <c r="H21" s="394"/>
      <c r="I21" s="395">
        <f t="shared" si="1"/>
        <v>0</v>
      </c>
      <c r="J21" s="394"/>
      <c r="K21" s="395">
        <f t="shared" si="2"/>
        <v>0</v>
      </c>
      <c r="L21" s="395">
        <v>21</v>
      </c>
      <c r="M21" s="395">
        <f t="shared" si="3"/>
        <v>0</v>
      </c>
      <c r="N21" s="395">
        <v>0</v>
      </c>
      <c r="O21" s="395">
        <f t="shared" si="4"/>
        <v>0</v>
      </c>
      <c r="P21" s="395">
        <v>0</v>
      </c>
      <c r="Q21" s="395">
        <f t="shared" si="5"/>
        <v>0</v>
      </c>
      <c r="R21" s="395" t="s">
        <v>162</v>
      </c>
      <c r="S21" s="395" t="s">
        <v>168</v>
      </c>
      <c r="T21" s="395">
        <v>3.1E-2</v>
      </c>
      <c r="U21" s="396">
        <f t="shared" si="6"/>
        <v>2.71</v>
      </c>
      <c r="V21" s="395"/>
      <c r="W21" s="376"/>
      <c r="X21" s="376"/>
      <c r="Y21" s="376"/>
      <c r="Z21" s="376"/>
      <c r="AA21" s="376"/>
      <c r="AB21" s="376"/>
      <c r="AC21" s="376"/>
      <c r="AD21" s="376"/>
      <c r="AE21" s="376"/>
      <c r="AF21" s="376" t="s">
        <v>163</v>
      </c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</row>
    <row r="22" spans="1:59" outlineLevel="1" x14ac:dyDescent="0.2">
      <c r="A22" s="487">
        <v>14</v>
      </c>
      <c r="B22" s="488" t="s">
        <v>185</v>
      </c>
      <c r="C22" s="489" t="s">
        <v>186</v>
      </c>
      <c r="D22" s="757" t="s">
        <v>161</v>
      </c>
      <c r="E22" s="491">
        <v>87.32</v>
      </c>
      <c r="F22" s="394"/>
      <c r="G22" s="395">
        <f t="shared" si="0"/>
        <v>0</v>
      </c>
      <c r="H22" s="394"/>
      <c r="I22" s="395">
        <f t="shared" si="1"/>
        <v>0</v>
      </c>
      <c r="J22" s="394"/>
      <c r="K22" s="395">
        <f t="shared" si="2"/>
        <v>0</v>
      </c>
      <c r="L22" s="395">
        <v>21</v>
      </c>
      <c r="M22" s="395">
        <f t="shared" si="3"/>
        <v>0</v>
      </c>
      <c r="N22" s="395">
        <v>0</v>
      </c>
      <c r="O22" s="395">
        <f t="shared" si="4"/>
        <v>0</v>
      </c>
      <c r="P22" s="395">
        <v>0</v>
      </c>
      <c r="Q22" s="395">
        <f t="shared" si="5"/>
        <v>0</v>
      </c>
      <c r="R22" s="395" t="s">
        <v>162</v>
      </c>
      <c r="S22" s="395" t="s">
        <v>168</v>
      </c>
      <c r="T22" s="395">
        <v>2.1949999999999998</v>
      </c>
      <c r="U22" s="396">
        <f t="shared" si="6"/>
        <v>191.67</v>
      </c>
      <c r="V22" s="395"/>
      <c r="W22" s="376"/>
      <c r="X22" s="376"/>
      <c r="Y22" s="376"/>
      <c r="Z22" s="376"/>
      <c r="AA22" s="376"/>
      <c r="AB22" s="376"/>
      <c r="AC22" s="376"/>
      <c r="AD22" s="376"/>
      <c r="AE22" s="376"/>
      <c r="AF22" s="376" t="s">
        <v>152</v>
      </c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</row>
    <row r="23" spans="1:59" ht="22.5" outlineLevel="1" x14ac:dyDescent="0.2">
      <c r="A23" s="487">
        <v>15</v>
      </c>
      <c r="B23" s="488" t="s">
        <v>187</v>
      </c>
      <c r="C23" s="489" t="s">
        <v>188</v>
      </c>
      <c r="D23" s="757" t="s">
        <v>161</v>
      </c>
      <c r="E23" s="491">
        <v>2611.58</v>
      </c>
      <c r="F23" s="394"/>
      <c r="G23" s="395">
        <f t="shared" si="0"/>
        <v>0</v>
      </c>
      <c r="H23" s="394"/>
      <c r="I23" s="395">
        <f t="shared" si="1"/>
        <v>0</v>
      </c>
      <c r="J23" s="394"/>
      <c r="K23" s="395">
        <f t="shared" si="2"/>
        <v>0</v>
      </c>
      <c r="L23" s="395">
        <v>21</v>
      </c>
      <c r="M23" s="395">
        <f t="shared" si="3"/>
        <v>0</v>
      </c>
      <c r="N23" s="395">
        <v>0</v>
      </c>
      <c r="O23" s="395">
        <f t="shared" si="4"/>
        <v>0</v>
      </c>
      <c r="P23" s="395">
        <v>0</v>
      </c>
      <c r="Q23" s="395">
        <f t="shared" si="5"/>
        <v>0</v>
      </c>
      <c r="R23" s="395" t="s">
        <v>162</v>
      </c>
      <c r="S23" s="395" t="s">
        <v>157</v>
      </c>
      <c r="T23" s="395">
        <v>0</v>
      </c>
      <c r="U23" s="396">
        <f t="shared" si="6"/>
        <v>0</v>
      </c>
      <c r="V23" s="395"/>
      <c r="W23" s="376"/>
      <c r="X23" s="376"/>
      <c r="Y23" s="376"/>
      <c r="Z23" s="376"/>
      <c r="AA23" s="376"/>
      <c r="AB23" s="376"/>
      <c r="AC23" s="376"/>
      <c r="AD23" s="376"/>
      <c r="AE23" s="376"/>
      <c r="AF23" s="376" t="s">
        <v>163</v>
      </c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</row>
    <row r="24" spans="1:59" ht="22.5" outlineLevel="1" x14ac:dyDescent="0.2">
      <c r="A24" s="487">
        <v>16</v>
      </c>
      <c r="B24" s="488" t="s">
        <v>189</v>
      </c>
      <c r="C24" s="489" t="s">
        <v>190</v>
      </c>
      <c r="D24" s="757" t="s">
        <v>150</v>
      </c>
      <c r="E24" s="491">
        <v>981.75</v>
      </c>
      <c r="F24" s="394"/>
      <c r="G24" s="395">
        <f t="shared" si="0"/>
        <v>0</v>
      </c>
      <c r="H24" s="394"/>
      <c r="I24" s="395">
        <f t="shared" si="1"/>
        <v>0</v>
      </c>
      <c r="J24" s="394"/>
      <c r="K24" s="395">
        <f t="shared" si="2"/>
        <v>0</v>
      </c>
      <c r="L24" s="395">
        <v>21</v>
      </c>
      <c r="M24" s="395">
        <f t="shared" si="3"/>
        <v>0</v>
      </c>
      <c r="N24" s="395">
        <v>0</v>
      </c>
      <c r="O24" s="395">
        <f t="shared" si="4"/>
        <v>0</v>
      </c>
      <c r="P24" s="395">
        <v>0</v>
      </c>
      <c r="Q24" s="395">
        <f t="shared" si="5"/>
        <v>0</v>
      </c>
      <c r="R24" s="395" t="s">
        <v>162</v>
      </c>
      <c r="S24" s="395" t="s">
        <v>168</v>
      </c>
      <c r="T24" s="395">
        <v>0.15</v>
      </c>
      <c r="U24" s="396">
        <f t="shared" si="6"/>
        <v>147.26</v>
      </c>
      <c r="V24" s="395"/>
      <c r="W24" s="376"/>
      <c r="X24" s="376"/>
      <c r="Y24" s="376"/>
      <c r="Z24" s="376"/>
      <c r="AA24" s="376"/>
      <c r="AB24" s="376"/>
      <c r="AC24" s="376"/>
      <c r="AD24" s="376"/>
      <c r="AE24" s="376"/>
      <c r="AF24" s="376" t="s">
        <v>163</v>
      </c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</row>
    <row r="25" spans="1:59" outlineLevel="1" x14ac:dyDescent="0.2">
      <c r="A25" s="487">
        <v>17</v>
      </c>
      <c r="B25" s="488" t="s">
        <v>191</v>
      </c>
      <c r="C25" s="489" t="s">
        <v>192</v>
      </c>
      <c r="D25" s="757" t="s">
        <v>161</v>
      </c>
      <c r="E25" s="491">
        <v>709.6</v>
      </c>
      <c r="F25" s="394"/>
      <c r="G25" s="395">
        <f t="shared" si="0"/>
        <v>0</v>
      </c>
      <c r="H25" s="394"/>
      <c r="I25" s="395">
        <f t="shared" si="1"/>
        <v>0</v>
      </c>
      <c r="J25" s="394"/>
      <c r="K25" s="395">
        <f t="shared" si="2"/>
        <v>0</v>
      </c>
      <c r="L25" s="395">
        <v>21</v>
      </c>
      <c r="M25" s="395">
        <f t="shared" si="3"/>
        <v>0</v>
      </c>
      <c r="N25" s="395">
        <v>0</v>
      </c>
      <c r="O25" s="395">
        <f t="shared" si="4"/>
        <v>0</v>
      </c>
      <c r="P25" s="395">
        <v>0</v>
      </c>
      <c r="Q25" s="395">
        <f t="shared" si="5"/>
        <v>0</v>
      </c>
      <c r="R25" s="395"/>
      <c r="S25" s="395" t="s">
        <v>151</v>
      </c>
      <c r="T25" s="395">
        <v>2.1949999999999998</v>
      </c>
      <c r="U25" s="396">
        <f t="shared" si="6"/>
        <v>1557.57</v>
      </c>
      <c r="V25" s="395"/>
      <c r="W25" s="376"/>
      <c r="X25" s="376"/>
      <c r="Y25" s="376"/>
      <c r="Z25" s="376"/>
      <c r="AA25" s="376"/>
      <c r="AB25" s="376"/>
      <c r="AC25" s="376"/>
      <c r="AD25" s="376"/>
      <c r="AE25" s="376"/>
      <c r="AF25" s="376" t="s">
        <v>152</v>
      </c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</row>
    <row r="26" spans="1:59" x14ac:dyDescent="0.2">
      <c r="A26" s="758" t="s">
        <v>146</v>
      </c>
      <c r="B26" s="759" t="s">
        <v>6</v>
      </c>
      <c r="C26" s="760" t="s">
        <v>54</v>
      </c>
      <c r="D26" s="761"/>
      <c r="E26" s="762"/>
      <c r="F26" s="789"/>
      <c r="G26" s="397">
        <f>SUM(G27:G53)</f>
        <v>0</v>
      </c>
      <c r="H26" s="397"/>
      <c r="I26" s="397">
        <f>SUM(I27:I53)</f>
        <v>0</v>
      </c>
      <c r="J26" s="397"/>
      <c r="K26" s="397">
        <f>SUM(K27:K53)</f>
        <v>0</v>
      </c>
      <c r="L26" s="397"/>
      <c r="M26" s="397">
        <f>SUM(M27:M53)</f>
        <v>0</v>
      </c>
      <c r="N26" s="397"/>
      <c r="O26" s="397">
        <f>SUM(O27:O53)</f>
        <v>1564.8899999999999</v>
      </c>
      <c r="P26" s="397"/>
      <c r="Q26" s="397">
        <f>SUM(Q27:Q53)</f>
        <v>0</v>
      </c>
      <c r="R26" s="397"/>
      <c r="S26" s="397"/>
      <c r="T26" s="397"/>
      <c r="U26" s="134">
        <f>SUM(U27:U53)</f>
        <v>3379.4700000000003</v>
      </c>
      <c r="V26" s="397"/>
      <c r="W26" s="419"/>
      <c r="X26" s="419"/>
      <c r="Y26" s="419"/>
      <c r="Z26" s="419"/>
      <c r="AA26" s="419"/>
      <c r="AB26" s="419"/>
      <c r="AC26" s="419"/>
      <c r="AD26" s="419"/>
      <c r="AE26" s="419"/>
      <c r="AF26" s="419" t="s">
        <v>147</v>
      </c>
      <c r="AG26" s="419"/>
      <c r="AH26" s="419"/>
      <c r="AI26" s="419"/>
      <c r="AJ26" s="419"/>
      <c r="AK26" s="419"/>
      <c r="AL26" s="419"/>
      <c r="AM26" s="419"/>
      <c r="AN26" s="419"/>
      <c r="AO26" s="419"/>
      <c r="AP26" s="419"/>
      <c r="AQ26" s="419"/>
      <c r="AR26" s="419"/>
      <c r="AS26" s="419"/>
      <c r="AT26" s="419"/>
      <c r="AU26" s="419"/>
      <c r="AV26" s="419"/>
      <c r="AW26" s="419"/>
      <c r="AX26" s="419"/>
      <c r="AY26" s="419"/>
      <c r="AZ26" s="419"/>
      <c r="BA26" s="419"/>
      <c r="BB26" s="419"/>
      <c r="BC26" s="419"/>
      <c r="BD26" s="419"/>
      <c r="BE26" s="419"/>
      <c r="BF26" s="419"/>
      <c r="BG26" s="419"/>
    </row>
    <row r="27" spans="1:59" outlineLevel="1" x14ac:dyDescent="0.2">
      <c r="A27" s="487">
        <v>18</v>
      </c>
      <c r="B27" s="488" t="s">
        <v>193</v>
      </c>
      <c r="C27" s="489" t="s">
        <v>194</v>
      </c>
      <c r="D27" s="757" t="s">
        <v>195</v>
      </c>
      <c r="E27" s="491">
        <v>149</v>
      </c>
      <c r="F27" s="394"/>
      <c r="G27" s="395">
        <f t="shared" ref="G27:G53" si="7">ROUND(E27*F27,2)</f>
        <v>0</v>
      </c>
      <c r="H27" s="394"/>
      <c r="I27" s="395">
        <f t="shared" ref="I27:I53" si="8">ROUND(E27*H27,2)</f>
        <v>0</v>
      </c>
      <c r="J27" s="394"/>
      <c r="K27" s="395">
        <f t="shared" ref="K27:K53" si="9">ROUND(E27*J27,2)</f>
        <v>0</v>
      </c>
      <c r="L27" s="395">
        <v>21</v>
      </c>
      <c r="M27" s="395">
        <f t="shared" ref="M27:M53" si="10">G27*(1+L27/100)</f>
        <v>0</v>
      </c>
      <c r="N27" s="395">
        <v>1.2359999999999999E-2</v>
      </c>
      <c r="O27" s="395">
        <f t="shared" ref="O27:O53" si="11">ROUND(E27*N27,2)</f>
        <v>1.84</v>
      </c>
      <c r="P27" s="395">
        <v>0</v>
      </c>
      <c r="Q27" s="395">
        <f t="shared" ref="Q27:Q53" si="12">ROUND(E27*P27,2)</f>
        <v>0</v>
      </c>
      <c r="R27" s="395" t="s">
        <v>196</v>
      </c>
      <c r="S27" s="395" t="s">
        <v>197</v>
      </c>
      <c r="T27" s="395">
        <v>7.0000000000000007E-2</v>
      </c>
      <c r="U27" s="396">
        <f t="shared" ref="U27:U53" si="13">ROUND(E27*T27,2)</f>
        <v>10.43</v>
      </c>
      <c r="V27" s="395"/>
      <c r="W27" s="376"/>
      <c r="X27" s="376"/>
      <c r="Y27" s="376"/>
      <c r="Z27" s="376"/>
      <c r="AA27" s="376"/>
      <c r="AB27" s="376"/>
      <c r="AC27" s="376"/>
      <c r="AD27" s="376"/>
      <c r="AE27" s="376"/>
      <c r="AF27" s="376" t="s">
        <v>152</v>
      </c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</row>
    <row r="28" spans="1:59" ht="22.5" outlineLevel="1" x14ac:dyDescent="0.2">
      <c r="A28" s="487">
        <v>19</v>
      </c>
      <c r="B28" s="488" t="s">
        <v>198</v>
      </c>
      <c r="C28" s="489" t="s">
        <v>199</v>
      </c>
      <c r="D28" s="757" t="s">
        <v>195</v>
      </c>
      <c r="E28" s="491">
        <v>48</v>
      </c>
      <c r="F28" s="394"/>
      <c r="G28" s="395">
        <f t="shared" si="7"/>
        <v>0</v>
      </c>
      <c r="H28" s="394"/>
      <c r="I28" s="395">
        <f t="shared" si="8"/>
        <v>0</v>
      </c>
      <c r="J28" s="394"/>
      <c r="K28" s="395">
        <f t="shared" si="9"/>
        <v>0</v>
      </c>
      <c r="L28" s="395">
        <v>21</v>
      </c>
      <c r="M28" s="395">
        <f t="shared" si="10"/>
        <v>0</v>
      </c>
      <c r="N28" s="395">
        <v>1.92E-3</v>
      </c>
      <c r="O28" s="395">
        <f t="shared" si="11"/>
        <v>0.09</v>
      </c>
      <c r="P28" s="395">
        <v>0</v>
      </c>
      <c r="Q28" s="395">
        <f t="shared" si="12"/>
        <v>0</v>
      </c>
      <c r="R28" s="395" t="s">
        <v>196</v>
      </c>
      <c r="S28" s="395" t="s">
        <v>168</v>
      </c>
      <c r="T28" s="395">
        <v>1.569</v>
      </c>
      <c r="U28" s="396">
        <f t="shared" si="13"/>
        <v>75.31</v>
      </c>
      <c r="V28" s="395"/>
      <c r="W28" s="376"/>
      <c r="X28" s="376"/>
      <c r="Y28" s="376"/>
      <c r="Z28" s="376"/>
      <c r="AA28" s="376"/>
      <c r="AB28" s="376"/>
      <c r="AC28" s="376"/>
      <c r="AD28" s="376"/>
      <c r="AE28" s="376"/>
      <c r="AF28" s="376" t="s">
        <v>163</v>
      </c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</row>
    <row r="29" spans="1:59" outlineLevel="1" x14ac:dyDescent="0.2">
      <c r="A29" s="487">
        <v>20</v>
      </c>
      <c r="B29" s="488" t="s">
        <v>200</v>
      </c>
      <c r="C29" s="489" t="s">
        <v>201</v>
      </c>
      <c r="D29" s="757" t="s">
        <v>195</v>
      </c>
      <c r="E29" s="491">
        <v>48</v>
      </c>
      <c r="F29" s="394"/>
      <c r="G29" s="395">
        <f t="shared" si="7"/>
        <v>0</v>
      </c>
      <c r="H29" s="394"/>
      <c r="I29" s="395">
        <f t="shared" si="8"/>
        <v>0</v>
      </c>
      <c r="J29" s="394"/>
      <c r="K29" s="395">
        <f t="shared" si="9"/>
        <v>0</v>
      </c>
      <c r="L29" s="395">
        <v>21</v>
      </c>
      <c r="M29" s="395">
        <f t="shared" si="10"/>
        <v>0</v>
      </c>
      <c r="N29" s="395">
        <v>8.7779999999999997E-2</v>
      </c>
      <c r="O29" s="395">
        <f t="shared" si="11"/>
        <v>4.21</v>
      </c>
      <c r="P29" s="395">
        <v>0</v>
      </c>
      <c r="Q29" s="395">
        <f t="shared" si="12"/>
        <v>0</v>
      </c>
      <c r="R29" s="395" t="s">
        <v>196</v>
      </c>
      <c r="S29" s="395" t="s">
        <v>197</v>
      </c>
      <c r="T29" s="395">
        <v>2.64</v>
      </c>
      <c r="U29" s="396">
        <f t="shared" si="13"/>
        <v>126.72</v>
      </c>
      <c r="V29" s="395"/>
      <c r="W29" s="376"/>
      <c r="X29" s="376"/>
      <c r="Y29" s="376"/>
      <c r="Z29" s="376"/>
      <c r="AA29" s="376"/>
      <c r="AB29" s="376"/>
      <c r="AC29" s="376"/>
      <c r="AD29" s="376"/>
      <c r="AE29" s="376"/>
      <c r="AF29" s="376" t="s">
        <v>163</v>
      </c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</row>
    <row r="30" spans="1:59" outlineLevel="1" x14ac:dyDescent="0.2">
      <c r="A30" s="487">
        <v>21</v>
      </c>
      <c r="B30" s="488" t="s">
        <v>202</v>
      </c>
      <c r="C30" s="489" t="s">
        <v>203</v>
      </c>
      <c r="D30" s="757" t="s">
        <v>204</v>
      </c>
      <c r="E30" s="491">
        <v>8</v>
      </c>
      <c r="F30" s="394"/>
      <c r="G30" s="395">
        <f t="shared" si="7"/>
        <v>0</v>
      </c>
      <c r="H30" s="394"/>
      <c r="I30" s="395">
        <f t="shared" si="8"/>
        <v>0</v>
      </c>
      <c r="J30" s="394"/>
      <c r="K30" s="395">
        <f t="shared" si="9"/>
        <v>0</v>
      </c>
      <c r="L30" s="395">
        <v>21</v>
      </c>
      <c r="M30" s="395">
        <f t="shared" si="10"/>
        <v>0</v>
      </c>
      <c r="N30" s="395">
        <v>4.0070000000000001E-2</v>
      </c>
      <c r="O30" s="395">
        <f t="shared" si="11"/>
        <v>0.32</v>
      </c>
      <c r="P30" s="395">
        <v>0</v>
      </c>
      <c r="Q30" s="395">
        <f t="shared" si="12"/>
        <v>0</v>
      </c>
      <c r="R30" s="395" t="s">
        <v>196</v>
      </c>
      <c r="S30" s="395" t="s">
        <v>197</v>
      </c>
      <c r="T30" s="395">
        <v>4.5999999999999996</v>
      </c>
      <c r="U30" s="396">
        <f t="shared" si="13"/>
        <v>36.799999999999997</v>
      </c>
      <c r="V30" s="395"/>
      <c r="W30" s="376"/>
      <c r="X30" s="376"/>
      <c r="Y30" s="376"/>
      <c r="Z30" s="376"/>
      <c r="AA30" s="376"/>
      <c r="AB30" s="376"/>
      <c r="AC30" s="376"/>
      <c r="AD30" s="376"/>
      <c r="AE30" s="376"/>
      <c r="AF30" s="376" t="s">
        <v>163</v>
      </c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376"/>
      <c r="BC30" s="376"/>
      <c r="BD30" s="376"/>
      <c r="BE30" s="376"/>
      <c r="BF30" s="376"/>
      <c r="BG30" s="376"/>
    </row>
    <row r="31" spans="1:59" outlineLevel="1" x14ac:dyDescent="0.2">
      <c r="A31" s="487">
        <v>22</v>
      </c>
      <c r="B31" s="488" t="s">
        <v>205</v>
      </c>
      <c r="C31" s="489" t="s">
        <v>206</v>
      </c>
      <c r="D31" s="757" t="s">
        <v>161</v>
      </c>
      <c r="E31" s="491">
        <v>21.36</v>
      </c>
      <c r="F31" s="394"/>
      <c r="G31" s="395">
        <f t="shared" si="7"/>
        <v>0</v>
      </c>
      <c r="H31" s="394"/>
      <c r="I31" s="395">
        <f t="shared" si="8"/>
        <v>0</v>
      </c>
      <c r="J31" s="394"/>
      <c r="K31" s="395">
        <f t="shared" si="9"/>
        <v>0</v>
      </c>
      <c r="L31" s="395">
        <v>21</v>
      </c>
      <c r="M31" s="395">
        <f t="shared" si="10"/>
        <v>0</v>
      </c>
      <c r="N31" s="395">
        <v>1.7816399999999999</v>
      </c>
      <c r="O31" s="395">
        <f t="shared" si="11"/>
        <v>38.06</v>
      </c>
      <c r="P31" s="395">
        <v>0</v>
      </c>
      <c r="Q31" s="395">
        <f t="shared" si="12"/>
        <v>0</v>
      </c>
      <c r="R31" s="395" t="s">
        <v>196</v>
      </c>
      <c r="S31" s="395" t="s">
        <v>168</v>
      </c>
      <c r="T31" s="395">
        <v>1.085</v>
      </c>
      <c r="U31" s="396">
        <f t="shared" si="13"/>
        <v>23.18</v>
      </c>
      <c r="V31" s="395"/>
      <c r="W31" s="376"/>
      <c r="X31" s="376"/>
      <c r="Y31" s="376"/>
      <c r="Z31" s="376"/>
      <c r="AA31" s="376"/>
      <c r="AB31" s="376"/>
      <c r="AC31" s="376"/>
      <c r="AD31" s="376"/>
      <c r="AE31" s="376"/>
      <c r="AF31" s="376" t="s">
        <v>163</v>
      </c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6"/>
      <c r="BE31" s="376"/>
      <c r="BF31" s="376"/>
      <c r="BG31" s="376"/>
    </row>
    <row r="32" spans="1:59" outlineLevel="1" x14ac:dyDescent="0.2">
      <c r="A32" s="487">
        <v>23</v>
      </c>
      <c r="B32" s="488" t="s">
        <v>207</v>
      </c>
      <c r="C32" s="489" t="s">
        <v>208</v>
      </c>
      <c r="D32" s="757" t="s">
        <v>161</v>
      </c>
      <c r="E32" s="491">
        <v>124.9</v>
      </c>
      <c r="F32" s="394"/>
      <c r="G32" s="395">
        <f t="shared" si="7"/>
        <v>0</v>
      </c>
      <c r="H32" s="394"/>
      <c r="I32" s="395">
        <f t="shared" si="8"/>
        <v>0</v>
      </c>
      <c r="J32" s="394"/>
      <c r="K32" s="395">
        <f t="shared" si="9"/>
        <v>0</v>
      </c>
      <c r="L32" s="395">
        <v>21</v>
      </c>
      <c r="M32" s="395">
        <f t="shared" si="10"/>
        <v>0</v>
      </c>
      <c r="N32" s="395">
        <v>2.5249999999999999</v>
      </c>
      <c r="O32" s="395">
        <f t="shared" si="11"/>
        <v>315.37</v>
      </c>
      <c r="P32" s="395">
        <v>0</v>
      </c>
      <c r="Q32" s="395">
        <f t="shared" si="12"/>
        <v>0</v>
      </c>
      <c r="R32" s="395" t="s">
        <v>209</v>
      </c>
      <c r="S32" s="395" t="s">
        <v>157</v>
      </c>
      <c r="T32" s="395">
        <v>0.48</v>
      </c>
      <c r="U32" s="396">
        <f t="shared" si="13"/>
        <v>59.95</v>
      </c>
      <c r="V32" s="395"/>
      <c r="W32" s="376"/>
      <c r="X32" s="376"/>
      <c r="Y32" s="376"/>
      <c r="Z32" s="376"/>
      <c r="AA32" s="376"/>
      <c r="AB32" s="376"/>
      <c r="AC32" s="376"/>
      <c r="AD32" s="376"/>
      <c r="AE32" s="376"/>
      <c r="AF32" s="376" t="s">
        <v>163</v>
      </c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6"/>
      <c r="BG32" s="376"/>
    </row>
    <row r="33" spans="1:59" outlineLevel="1" x14ac:dyDescent="0.2">
      <c r="A33" s="487">
        <v>24</v>
      </c>
      <c r="B33" s="488" t="s">
        <v>210</v>
      </c>
      <c r="C33" s="489" t="s">
        <v>211</v>
      </c>
      <c r="D33" s="757" t="s">
        <v>161</v>
      </c>
      <c r="E33" s="491">
        <v>236.91300000000001</v>
      </c>
      <c r="F33" s="394"/>
      <c r="G33" s="395">
        <f t="shared" si="7"/>
        <v>0</v>
      </c>
      <c r="H33" s="394"/>
      <c r="I33" s="395">
        <f t="shared" si="8"/>
        <v>0</v>
      </c>
      <c r="J33" s="394"/>
      <c r="K33" s="395">
        <f t="shared" si="9"/>
        <v>0</v>
      </c>
      <c r="L33" s="395">
        <v>21</v>
      </c>
      <c r="M33" s="395">
        <f t="shared" si="10"/>
        <v>0</v>
      </c>
      <c r="N33" s="395">
        <v>2.5249999999999999</v>
      </c>
      <c r="O33" s="395">
        <f t="shared" si="11"/>
        <v>598.21</v>
      </c>
      <c r="P33" s="395">
        <v>0</v>
      </c>
      <c r="Q33" s="395">
        <f t="shared" si="12"/>
        <v>0</v>
      </c>
      <c r="R33" s="395" t="s">
        <v>209</v>
      </c>
      <c r="S33" s="395" t="s">
        <v>157</v>
      </c>
      <c r="T33" s="395">
        <v>0.48</v>
      </c>
      <c r="U33" s="396">
        <f t="shared" si="13"/>
        <v>113.72</v>
      </c>
      <c r="V33" s="395"/>
      <c r="W33" s="376"/>
      <c r="X33" s="376"/>
      <c r="Y33" s="376"/>
      <c r="Z33" s="376"/>
      <c r="AA33" s="376"/>
      <c r="AB33" s="376"/>
      <c r="AC33" s="376"/>
      <c r="AD33" s="376"/>
      <c r="AE33" s="376"/>
      <c r="AF33" s="376" t="s">
        <v>163</v>
      </c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</row>
    <row r="34" spans="1:59" outlineLevel="1" x14ac:dyDescent="0.2">
      <c r="A34" s="487">
        <v>25</v>
      </c>
      <c r="B34" s="488" t="s">
        <v>212</v>
      </c>
      <c r="C34" s="489" t="s">
        <v>213</v>
      </c>
      <c r="D34" s="757" t="s">
        <v>150</v>
      </c>
      <c r="E34" s="491">
        <v>113.4</v>
      </c>
      <c r="F34" s="394"/>
      <c r="G34" s="395">
        <f t="shared" si="7"/>
        <v>0</v>
      </c>
      <c r="H34" s="394"/>
      <c r="I34" s="395">
        <f t="shared" si="8"/>
        <v>0</v>
      </c>
      <c r="J34" s="394"/>
      <c r="K34" s="395">
        <f t="shared" si="9"/>
        <v>0</v>
      </c>
      <c r="L34" s="395">
        <v>21</v>
      </c>
      <c r="M34" s="395">
        <f t="shared" si="10"/>
        <v>0</v>
      </c>
      <c r="N34" s="395">
        <v>3.9199999999999999E-2</v>
      </c>
      <c r="O34" s="395">
        <f t="shared" si="11"/>
        <v>4.45</v>
      </c>
      <c r="P34" s="395">
        <v>0</v>
      </c>
      <c r="Q34" s="395">
        <f t="shared" si="12"/>
        <v>0</v>
      </c>
      <c r="R34" s="395" t="s">
        <v>209</v>
      </c>
      <c r="S34" s="395" t="s">
        <v>168</v>
      </c>
      <c r="T34" s="395">
        <v>1.6</v>
      </c>
      <c r="U34" s="396">
        <f t="shared" si="13"/>
        <v>181.44</v>
      </c>
      <c r="V34" s="395"/>
      <c r="W34" s="376"/>
      <c r="X34" s="376"/>
      <c r="Y34" s="376"/>
      <c r="Z34" s="376"/>
      <c r="AA34" s="376"/>
      <c r="AB34" s="376"/>
      <c r="AC34" s="376"/>
      <c r="AD34" s="376"/>
      <c r="AE34" s="376"/>
      <c r="AF34" s="376" t="s">
        <v>163</v>
      </c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</row>
    <row r="35" spans="1:59" outlineLevel="1" x14ac:dyDescent="0.2">
      <c r="A35" s="487">
        <v>26</v>
      </c>
      <c r="B35" s="488" t="s">
        <v>214</v>
      </c>
      <c r="C35" s="489" t="s">
        <v>215</v>
      </c>
      <c r="D35" s="757" t="s">
        <v>150</v>
      </c>
      <c r="E35" s="491">
        <v>113.4</v>
      </c>
      <c r="F35" s="394"/>
      <c r="G35" s="395">
        <f t="shared" si="7"/>
        <v>0</v>
      </c>
      <c r="H35" s="394"/>
      <c r="I35" s="395">
        <f t="shared" si="8"/>
        <v>0</v>
      </c>
      <c r="J35" s="394"/>
      <c r="K35" s="395">
        <f t="shared" si="9"/>
        <v>0</v>
      </c>
      <c r="L35" s="395">
        <v>21</v>
      </c>
      <c r="M35" s="395">
        <f t="shared" si="10"/>
        <v>0</v>
      </c>
      <c r="N35" s="395">
        <v>0</v>
      </c>
      <c r="O35" s="395">
        <f t="shared" si="11"/>
        <v>0</v>
      </c>
      <c r="P35" s="395">
        <v>0</v>
      </c>
      <c r="Q35" s="395">
        <f t="shared" si="12"/>
        <v>0</v>
      </c>
      <c r="R35" s="395" t="s">
        <v>209</v>
      </c>
      <c r="S35" s="395" t="s">
        <v>168</v>
      </c>
      <c r="T35" s="395">
        <v>0.32</v>
      </c>
      <c r="U35" s="396">
        <f t="shared" si="13"/>
        <v>36.29</v>
      </c>
      <c r="V35" s="395"/>
      <c r="W35" s="376"/>
      <c r="X35" s="376"/>
      <c r="Y35" s="376"/>
      <c r="Z35" s="376"/>
      <c r="AA35" s="376"/>
      <c r="AB35" s="376"/>
      <c r="AC35" s="376"/>
      <c r="AD35" s="376"/>
      <c r="AE35" s="376"/>
      <c r="AF35" s="376" t="s">
        <v>163</v>
      </c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</row>
    <row r="36" spans="1:59" outlineLevel="1" x14ac:dyDescent="0.2">
      <c r="A36" s="487">
        <v>27</v>
      </c>
      <c r="B36" s="488" t="s">
        <v>216</v>
      </c>
      <c r="C36" s="489" t="s">
        <v>217</v>
      </c>
      <c r="D36" s="757" t="s">
        <v>218</v>
      </c>
      <c r="E36" s="491">
        <v>33.53</v>
      </c>
      <c r="F36" s="394"/>
      <c r="G36" s="395">
        <f t="shared" si="7"/>
        <v>0</v>
      </c>
      <c r="H36" s="394"/>
      <c r="I36" s="395">
        <f t="shared" si="8"/>
        <v>0</v>
      </c>
      <c r="J36" s="394"/>
      <c r="K36" s="395">
        <f t="shared" si="9"/>
        <v>0</v>
      </c>
      <c r="L36" s="395">
        <v>21</v>
      </c>
      <c r="M36" s="395">
        <f t="shared" si="10"/>
        <v>0</v>
      </c>
      <c r="N36" s="395">
        <v>1.0217400000000001</v>
      </c>
      <c r="O36" s="395">
        <f t="shared" si="11"/>
        <v>34.26</v>
      </c>
      <c r="P36" s="395">
        <v>0</v>
      </c>
      <c r="Q36" s="395">
        <f t="shared" si="12"/>
        <v>0</v>
      </c>
      <c r="R36" s="395" t="s">
        <v>209</v>
      </c>
      <c r="S36" s="395" t="s">
        <v>168</v>
      </c>
      <c r="T36" s="395">
        <v>23.530999999999999</v>
      </c>
      <c r="U36" s="396">
        <f t="shared" si="13"/>
        <v>788.99</v>
      </c>
      <c r="V36" s="395"/>
      <c r="W36" s="376"/>
      <c r="X36" s="376"/>
      <c r="Y36" s="376"/>
      <c r="Z36" s="376"/>
      <c r="AA36" s="376"/>
      <c r="AB36" s="376"/>
      <c r="AC36" s="376"/>
      <c r="AD36" s="376"/>
      <c r="AE36" s="376"/>
      <c r="AF36" s="376" t="s">
        <v>163</v>
      </c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6"/>
    </row>
    <row r="37" spans="1:59" ht="22.5" outlineLevel="1" x14ac:dyDescent="0.2">
      <c r="A37" s="487">
        <v>28</v>
      </c>
      <c r="B37" s="488" t="s">
        <v>219</v>
      </c>
      <c r="C37" s="489" t="s">
        <v>220</v>
      </c>
      <c r="D37" s="757" t="s">
        <v>218</v>
      </c>
      <c r="E37" s="491">
        <v>2.39</v>
      </c>
      <c r="F37" s="394"/>
      <c r="G37" s="395">
        <f t="shared" si="7"/>
        <v>0</v>
      </c>
      <c r="H37" s="394"/>
      <c r="I37" s="395">
        <f t="shared" si="8"/>
        <v>0</v>
      </c>
      <c r="J37" s="394"/>
      <c r="K37" s="395">
        <f t="shared" si="9"/>
        <v>0</v>
      </c>
      <c r="L37" s="395">
        <v>21</v>
      </c>
      <c r="M37" s="395">
        <f t="shared" si="10"/>
        <v>0</v>
      </c>
      <c r="N37" s="395">
        <v>1.04548</v>
      </c>
      <c r="O37" s="395">
        <f t="shared" si="11"/>
        <v>2.5</v>
      </c>
      <c r="P37" s="395">
        <v>0</v>
      </c>
      <c r="Q37" s="395">
        <f t="shared" si="12"/>
        <v>0</v>
      </c>
      <c r="R37" s="395" t="s">
        <v>209</v>
      </c>
      <c r="S37" s="395" t="s">
        <v>157</v>
      </c>
      <c r="T37" s="395">
        <v>15.231</v>
      </c>
      <c r="U37" s="396">
        <f t="shared" si="13"/>
        <v>36.4</v>
      </c>
      <c r="V37" s="395"/>
      <c r="W37" s="376"/>
      <c r="X37" s="376"/>
      <c r="Y37" s="376"/>
      <c r="Z37" s="376"/>
      <c r="AA37" s="376"/>
      <c r="AB37" s="376"/>
      <c r="AC37" s="376"/>
      <c r="AD37" s="376"/>
      <c r="AE37" s="376"/>
      <c r="AF37" s="376" t="s">
        <v>163</v>
      </c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E37" s="376"/>
      <c r="BF37" s="376"/>
      <c r="BG37" s="376"/>
    </row>
    <row r="38" spans="1:59" ht="22.5" outlineLevel="1" x14ac:dyDescent="0.2">
      <c r="A38" s="487">
        <v>29</v>
      </c>
      <c r="B38" s="488" t="s">
        <v>221</v>
      </c>
      <c r="C38" s="489" t="s">
        <v>222</v>
      </c>
      <c r="D38" s="757" t="s">
        <v>218</v>
      </c>
      <c r="E38" s="491">
        <v>5.07</v>
      </c>
      <c r="F38" s="394"/>
      <c r="G38" s="395">
        <f t="shared" si="7"/>
        <v>0</v>
      </c>
      <c r="H38" s="394"/>
      <c r="I38" s="395">
        <f t="shared" si="8"/>
        <v>0</v>
      </c>
      <c r="J38" s="394"/>
      <c r="K38" s="395">
        <f t="shared" si="9"/>
        <v>0</v>
      </c>
      <c r="L38" s="395">
        <v>21</v>
      </c>
      <c r="M38" s="395">
        <f t="shared" si="10"/>
        <v>0</v>
      </c>
      <c r="N38" s="395">
        <v>1.0543899999999999</v>
      </c>
      <c r="O38" s="395">
        <f t="shared" si="11"/>
        <v>5.35</v>
      </c>
      <c r="P38" s="395">
        <v>0</v>
      </c>
      <c r="Q38" s="395">
        <f t="shared" si="12"/>
        <v>0</v>
      </c>
      <c r="R38" s="395" t="s">
        <v>209</v>
      </c>
      <c r="S38" s="395" t="s">
        <v>157</v>
      </c>
      <c r="T38" s="395">
        <v>15.231</v>
      </c>
      <c r="U38" s="396">
        <f t="shared" si="13"/>
        <v>77.22</v>
      </c>
      <c r="V38" s="395"/>
      <c r="W38" s="376"/>
      <c r="X38" s="376"/>
      <c r="Y38" s="376"/>
      <c r="Z38" s="376"/>
      <c r="AA38" s="376"/>
      <c r="AB38" s="376"/>
      <c r="AC38" s="376"/>
      <c r="AD38" s="376"/>
      <c r="AE38" s="376"/>
      <c r="AF38" s="376" t="s">
        <v>163</v>
      </c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376"/>
      <c r="BG38" s="376"/>
    </row>
    <row r="39" spans="1:59" outlineLevel="1" x14ac:dyDescent="0.2">
      <c r="A39" s="487">
        <v>30</v>
      </c>
      <c r="B39" s="488" t="s">
        <v>223</v>
      </c>
      <c r="C39" s="489" t="s">
        <v>224</v>
      </c>
      <c r="D39" s="757" t="s">
        <v>161</v>
      </c>
      <c r="E39" s="491">
        <v>27.3</v>
      </c>
      <c r="F39" s="394"/>
      <c r="G39" s="395">
        <f t="shared" si="7"/>
        <v>0</v>
      </c>
      <c r="H39" s="394"/>
      <c r="I39" s="395">
        <f t="shared" si="8"/>
        <v>0</v>
      </c>
      <c r="J39" s="394"/>
      <c r="K39" s="395">
        <f t="shared" si="9"/>
        <v>0</v>
      </c>
      <c r="L39" s="395">
        <v>21</v>
      </c>
      <c r="M39" s="395">
        <f t="shared" si="10"/>
        <v>0</v>
      </c>
      <c r="N39" s="395">
        <v>2.5249999999999999</v>
      </c>
      <c r="O39" s="395">
        <f t="shared" si="11"/>
        <v>68.930000000000007</v>
      </c>
      <c r="P39" s="395">
        <v>0</v>
      </c>
      <c r="Q39" s="395">
        <f t="shared" si="12"/>
        <v>0</v>
      </c>
      <c r="R39" s="395" t="s">
        <v>209</v>
      </c>
      <c r="S39" s="395" t="s">
        <v>168</v>
      </c>
      <c r="T39" s="395">
        <v>0.47699999999999998</v>
      </c>
      <c r="U39" s="396">
        <f t="shared" si="13"/>
        <v>13.02</v>
      </c>
      <c r="V39" s="395"/>
      <c r="W39" s="376"/>
      <c r="X39" s="376"/>
      <c r="Y39" s="376"/>
      <c r="Z39" s="376"/>
      <c r="AA39" s="376"/>
      <c r="AB39" s="376"/>
      <c r="AC39" s="376"/>
      <c r="AD39" s="376"/>
      <c r="AE39" s="376"/>
      <c r="AF39" s="376" t="s">
        <v>163</v>
      </c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6"/>
      <c r="AT39" s="376"/>
      <c r="AU39" s="376"/>
      <c r="AV39" s="376"/>
      <c r="AW39" s="376"/>
      <c r="AX39" s="376"/>
      <c r="AY39" s="376"/>
      <c r="AZ39" s="376"/>
      <c r="BA39" s="376"/>
      <c r="BB39" s="376"/>
      <c r="BC39" s="376"/>
      <c r="BD39" s="376"/>
      <c r="BE39" s="376"/>
      <c r="BF39" s="376"/>
      <c r="BG39" s="376"/>
    </row>
    <row r="40" spans="1:59" outlineLevel="1" x14ac:dyDescent="0.2">
      <c r="A40" s="487">
        <v>31</v>
      </c>
      <c r="B40" s="488" t="s">
        <v>225</v>
      </c>
      <c r="C40" s="489" t="s">
        <v>226</v>
      </c>
      <c r="D40" s="757" t="s">
        <v>161</v>
      </c>
      <c r="E40" s="491">
        <v>17.7</v>
      </c>
      <c r="F40" s="394"/>
      <c r="G40" s="395">
        <f t="shared" si="7"/>
        <v>0</v>
      </c>
      <c r="H40" s="394"/>
      <c r="I40" s="395">
        <f t="shared" si="8"/>
        <v>0</v>
      </c>
      <c r="J40" s="394"/>
      <c r="K40" s="395">
        <f t="shared" si="9"/>
        <v>0</v>
      </c>
      <c r="L40" s="395">
        <v>21</v>
      </c>
      <c r="M40" s="395">
        <f t="shared" si="10"/>
        <v>0</v>
      </c>
      <c r="N40" s="395">
        <v>2.5249999999999999</v>
      </c>
      <c r="O40" s="395">
        <f t="shared" si="11"/>
        <v>44.69</v>
      </c>
      <c r="P40" s="395">
        <v>0</v>
      </c>
      <c r="Q40" s="395">
        <f t="shared" si="12"/>
        <v>0</v>
      </c>
      <c r="R40" s="395" t="s">
        <v>209</v>
      </c>
      <c r="S40" s="395" t="s">
        <v>157</v>
      </c>
      <c r="T40" s="395">
        <v>0.48</v>
      </c>
      <c r="U40" s="396">
        <f t="shared" si="13"/>
        <v>8.5</v>
      </c>
      <c r="V40" s="395"/>
      <c r="W40" s="376"/>
      <c r="X40" s="376"/>
      <c r="Y40" s="376"/>
      <c r="Z40" s="376"/>
      <c r="AA40" s="376"/>
      <c r="AB40" s="376"/>
      <c r="AC40" s="376"/>
      <c r="AD40" s="376"/>
      <c r="AE40" s="376"/>
      <c r="AF40" s="376" t="s">
        <v>163</v>
      </c>
      <c r="AG40" s="376"/>
      <c r="AH40" s="376"/>
      <c r="AI40" s="376"/>
      <c r="AJ40" s="376"/>
      <c r="AK40" s="376"/>
      <c r="AL40" s="376"/>
      <c r="AM40" s="376"/>
      <c r="AN40" s="376"/>
      <c r="AO40" s="376"/>
      <c r="AP40" s="376"/>
      <c r="AQ40" s="376"/>
      <c r="AR40" s="376"/>
      <c r="AS40" s="376"/>
      <c r="AT40" s="376"/>
      <c r="AU40" s="376"/>
      <c r="AV40" s="376"/>
      <c r="AW40" s="376"/>
      <c r="AX40" s="376"/>
      <c r="AY40" s="376"/>
      <c r="AZ40" s="376"/>
      <c r="BA40" s="376"/>
      <c r="BB40" s="376"/>
      <c r="BC40" s="376"/>
      <c r="BD40" s="376"/>
      <c r="BE40" s="376"/>
      <c r="BF40" s="376"/>
      <c r="BG40" s="376"/>
    </row>
    <row r="41" spans="1:59" outlineLevel="1" x14ac:dyDescent="0.2">
      <c r="A41" s="487">
        <v>32</v>
      </c>
      <c r="B41" s="488" t="s">
        <v>227</v>
      </c>
      <c r="C41" s="489" t="s">
        <v>228</v>
      </c>
      <c r="D41" s="757" t="s">
        <v>150</v>
      </c>
      <c r="E41" s="491">
        <v>21</v>
      </c>
      <c r="F41" s="394"/>
      <c r="G41" s="395">
        <f t="shared" si="7"/>
        <v>0</v>
      </c>
      <c r="H41" s="394"/>
      <c r="I41" s="395">
        <f t="shared" si="8"/>
        <v>0</v>
      </c>
      <c r="J41" s="394"/>
      <c r="K41" s="395">
        <f t="shared" si="9"/>
        <v>0</v>
      </c>
      <c r="L41" s="395">
        <v>21</v>
      </c>
      <c r="M41" s="395">
        <f t="shared" si="10"/>
        <v>0</v>
      </c>
      <c r="N41" s="395">
        <v>3.916E-2</v>
      </c>
      <c r="O41" s="395">
        <f t="shared" si="11"/>
        <v>0.82</v>
      </c>
      <c r="P41" s="395">
        <v>0</v>
      </c>
      <c r="Q41" s="395">
        <f t="shared" si="12"/>
        <v>0</v>
      </c>
      <c r="R41" s="395" t="s">
        <v>209</v>
      </c>
      <c r="S41" s="395" t="s">
        <v>168</v>
      </c>
      <c r="T41" s="395">
        <v>1.05</v>
      </c>
      <c r="U41" s="396">
        <f t="shared" si="13"/>
        <v>22.05</v>
      </c>
      <c r="V41" s="395"/>
      <c r="W41" s="376"/>
      <c r="X41" s="376"/>
      <c r="Y41" s="376"/>
      <c r="Z41" s="376"/>
      <c r="AA41" s="376"/>
      <c r="AB41" s="376"/>
      <c r="AC41" s="376"/>
      <c r="AD41" s="376"/>
      <c r="AE41" s="376"/>
      <c r="AF41" s="376" t="s">
        <v>163</v>
      </c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</row>
    <row r="42" spans="1:59" outlineLevel="1" x14ac:dyDescent="0.2">
      <c r="A42" s="487">
        <v>33</v>
      </c>
      <c r="B42" s="488" t="s">
        <v>229</v>
      </c>
      <c r="C42" s="489" t="s">
        <v>230</v>
      </c>
      <c r="D42" s="757" t="s">
        <v>150</v>
      </c>
      <c r="E42" s="491">
        <v>21</v>
      </c>
      <c r="F42" s="394"/>
      <c r="G42" s="395">
        <f t="shared" si="7"/>
        <v>0</v>
      </c>
      <c r="H42" s="394"/>
      <c r="I42" s="395">
        <f t="shared" si="8"/>
        <v>0</v>
      </c>
      <c r="J42" s="394"/>
      <c r="K42" s="395">
        <f t="shared" si="9"/>
        <v>0</v>
      </c>
      <c r="L42" s="395">
        <v>21</v>
      </c>
      <c r="M42" s="395">
        <f t="shared" si="10"/>
        <v>0</v>
      </c>
      <c r="N42" s="395">
        <v>0</v>
      </c>
      <c r="O42" s="395">
        <f t="shared" si="11"/>
        <v>0</v>
      </c>
      <c r="P42" s="395">
        <v>0</v>
      </c>
      <c r="Q42" s="395">
        <f t="shared" si="12"/>
        <v>0</v>
      </c>
      <c r="R42" s="395" t="s">
        <v>209</v>
      </c>
      <c r="S42" s="395" t="s">
        <v>168</v>
      </c>
      <c r="T42" s="395">
        <v>0.32</v>
      </c>
      <c r="U42" s="396">
        <f t="shared" si="13"/>
        <v>6.72</v>
      </c>
      <c r="V42" s="395"/>
      <c r="W42" s="376"/>
      <c r="X42" s="376"/>
      <c r="Y42" s="376"/>
      <c r="Z42" s="376"/>
      <c r="AA42" s="376"/>
      <c r="AB42" s="376"/>
      <c r="AC42" s="376"/>
      <c r="AD42" s="376"/>
      <c r="AE42" s="376"/>
      <c r="AF42" s="376" t="s">
        <v>163</v>
      </c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6"/>
      <c r="BE42" s="376"/>
      <c r="BF42" s="376"/>
      <c r="BG42" s="376"/>
    </row>
    <row r="43" spans="1:59" outlineLevel="1" x14ac:dyDescent="0.2">
      <c r="A43" s="487">
        <v>34</v>
      </c>
      <c r="B43" s="488" t="s">
        <v>231</v>
      </c>
      <c r="C43" s="489" t="s">
        <v>232</v>
      </c>
      <c r="D43" s="757" t="s">
        <v>218</v>
      </c>
      <c r="E43" s="491">
        <v>1.76</v>
      </c>
      <c r="F43" s="394"/>
      <c r="G43" s="395">
        <f t="shared" si="7"/>
        <v>0</v>
      </c>
      <c r="H43" s="394"/>
      <c r="I43" s="395">
        <f t="shared" si="8"/>
        <v>0</v>
      </c>
      <c r="J43" s="394"/>
      <c r="K43" s="395">
        <f t="shared" si="9"/>
        <v>0</v>
      </c>
      <c r="L43" s="395">
        <v>21</v>
      </c>
      <c r="M43" s="395">
        <f t="shared" si="10"/>
        <v>0</v>
      </c>
      <c r="N43" s="395">
        <v>1.0211600000000001</v>
      </c>
      <c r="O43" s="395">
        <f t="shared" si="11"/>
        <v>1.8</v>
      </c>
      <c r="P43" s="395">
        <v>0</v>
      </c>
      <c r="Q43" s="395">
        <f t="shared" si="12"/>
        <v>0</v>
      </c>
      <c r="R43" s="395" t="s">
        <v>209</v>
      </c>
      <c r="S43" s="395" t="s">
        <v>168</v>
      </c>
      <c r="T43" s="395">
        <v>23.530999999999999</v>
      </c>
      <c r="U43" s="396">
        <f t="shared" si="13"/>
        <v>41.41</v>
      </c>
      <c r="V43" s="395"/>
      <c r="W43" s="376"/>
      <c r="X43" s="376"/>
      <c r="Y43" s="376"/>
      <c r="Z43" s="376"/>
      <c r="AA43" s="376"/>
      <c r="AB43" s="376"/>
      <c r="AC43" s="376"/>
      <c r="AD43" s="376"/>
      <c r="AE43" s="376"/>
      <c r="AF43" s="376" t="s">
        <v>163</v>
      </c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6"/>
      <c r="BF43" s="376"/>
      <c r="BG43" s="376"/>
    </row>
    <row r="44" spans="1:59" outlineLevel="1" x14ac:dyDescent="0.2">
      <c r="A44" s="487">
        <v>35</v>
      </c>
      <c r="B44" s="488" t="s">
        <v>233</v>
      </c>
      <c r="C44" s="489" t="s">
        <v>234</v>
      </c>
      <c r="D44" s="757" t="s">
        <v>161</v>
      </c>
      <c r="E44" s="491">
        <v>2.2400000000000002</v>
      </c>
      <c r="F44" s="394"/>
      <c r="G44" s="395">
        <f t="shared" si="7"/>
        <v>0</v>
      </c>
      <c r="H44" s="394"/>
      <c r="I44" s="395">
        <f t="shared" si="8"/>
        <v>0</v>
      </c>
      <c r="J44" s="394"/>
      <c r="K44" s="395">
        <f t="shared" si="9"/>
        <v>0</v>
      </c>
      <c r="L44" s="395">
        <v>21</v>
      </c>
      <c r="M44" s="395">
        <f t="shared" si="10"/>
        <v>0</v>
      </c>
      <c r="N44" s="395">
        <v>2.5249999999999999</v>
      </c>
      <c r="O44" s="395">
        <f t="shared" si="11"/>
        <v>5.66</v>
      </c>
      <c r="P44" s="395">
        <v>0</v>
      </c>
      <c r="Q44" s="395">
        <f t="shared" si="12"/>
        <v>0</v>
      </c>
      <c r="R44" s="395" t="s">
        <v>209</v>
      </c>
      <c r="S44" s="395" t="s">
        <v>157</v>
      </c>
      <c r="T44" s="395">
        <v>0.48</v>
      </c>
      <c r="U44" s="396">
        <f t="shared" si="13"/>
        <v>1.08</v>
      </c>
      <c r="V44" s="395"/>
      <c r="W44" s="376"/>
      <c r="X44" s="376"/>
      <c r="Y44" s="376"/>
      <c r="Z44" s="376"/>
      <c r="AA44" s="376"/>
      <c r="AB44" s="376"/>
      <c r="AC44" s="376"/>
      <c r="AD44" s="376"/>
      <c r="AE44" s="376"/>
      <c r="AF44" s="376" t="s">
        <v>163</v>
      </c>
      <c r="AG44" s="376"/>
      <c r="AH44" s="376"/>
      <c r="AI44" s="376"/>
      <c r="AJ44" s="376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376"/>
      <c r="BC44" s="376"/>
      <c r="BD44" s="376"/>
      <c r="BE44" s="376"/>
      <c r="BF44" s="376"/>
      <c r="BG44" s="376"/>
    </row>
    <row r="45" spans="1:59" outlineLevel="1" x14ac:dyDescent="0.2">
      <c r="A45" s="487">
        <v>36</v>
      </c>
      <c r="B45" s="488" t="s">
        <v>235</v>
      </c>
      <c r="C45" s="489" t="s">
        <v>236</v>
      </c>
      <c r="D45" s="757" t="s">
        <v>150</v>
      </c>
      <c r="E45" s="491">
        <v>8.8000000000000007</v>
      </c>
      <c r="F45" s="394"/>
      <c r="G45" s="395">
        <f t="shared" si="7"/>
        <v>0</v>
      </c>
      <c r="H45" s="394"/>
      <c r="I45" s="395">
        <f t="shared" si="8"/>
        <v>0</v>
      </c>
      <c r="J45" s="394"/>
      <c r="K45" s="395">
        <f t="shared" si="9"/>
        <v>0</v>
      </c>
      <c r="L45" s="395">
        <v>21</v>
      </c>
      <c r="M45" s="395">
        <f t="shared" si="10"/>
        <v>0</v>
      </c>
      <c r="N45" s="395">
        <v>3.9199999999999999E-2</v>
      </c>
      <c r="O45" s="395">
        <f t="shared" si="11"/>
        <v>0.34</v>
      </c>
      <c r="P45" s="395">
        <v>0</v>
      </c>
      <c r="Q45" s="395">
        <f t="shared" si="12"/>
        <v>0</v>
      </c>
      <c r="R45" s="395" t="s">
        <v>209</v>
      </c>
      <c r="S45" s="395" t="s">
        <v>157</v>
      </c>
      <c r="T45" s="395">
        <v>1.05</v>
      </c>
      <c r="U45" s="396">
        <f t="shared" si="13"/>
        <v>9.24</v>
      </c>
      <c r="V45" s="395"/>
      <c r="W45" s="376"/>
      <c r="X45" s="376"/>
      <c r="Y45" s="376"/>
      <c r="Z45" s="376"/>
      <c r="AA45" s="376"/>
      <c r="AB45" s="376"/>
      <c r="AC45" s="376"/>
      <c r="AD45" s="376"/>
      <c r="AE45" s="376"/>
      <c r="AF45" s="376" t="s">
        <v>163</v>
      </c>
      <c r="AG45" s="376"/>
      <c r="AH45" s="376"/>
      <c r="AI45" s="376"/>
      <c r="AJ45" s="376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</row>
    <row r="46" spans="1:59" outlineLevel="1" x14ac:dyDescent="0.2">
      <c r="A46" s="487">
        <v>37</v>
      </c>
      <c r="B46" s="488" t="s">
        <v>237</v>
      </c>
      <c r="C46" s="489" t="s">
        <v>238</v>
      </c>
      <c r="D46" s="757" t="s">
        <v>150</v>
      </c>
      <c r="E46" s="491">
        <v>8.8000000000000007</v>
      </c>
      <c r="F46" s="394"/>
      <c r="G46" s="395">
        <f t="shared" si="7"/>
        <v>0</v>
      </c>
      <c r="H46" s="394"/>
      <c r="I46" s="395">
        <f t="shared" si="8"/>
        <v>0</v>
      </c>
      <c r="J46" s="394"/>
      <c r="K46" s="395">
        <f t="shared" si="9"/>
        <v>0</v>
      </c>
      <c r="L46" s="395">
        <v>21</v>
      </c>
      <c r="M46" s="395">
        <f t="shared" si="10"/>
        <v>0</v>
      </c>
      <c r="N46" s="395">
        <v>0</v>
      </c>
      <c r="O46" s="395">
        <f t="shared" si="11"/>
        <v>0</v>
      </c>
      <c r="P46" s="395">
        <v>0</v>
      </c>
      <c r="Q46" s="395">
        <f t="shared" si="12"/>
        <v>0</v>
      </c>
      <c r="R46" s="395" t="s">
        <v>209</v>
      </c>
      <c r="S46" s="395" t="s">
        <v>157</v>
      </c>
      <c r="T46" s="395">
        <v>0.32</v>
      </c>
      <c r="U46" s="396">
        <f t="shared" si="13"/>
        <v>2.82</v>
      </c>
      <c r="V46" s="395"/>
      <c r="W46" s="376"/>
      <c r="X46" s="376"/>
      <c r="Y46" s="376"/>
      <c r="Z46" s="376"/>
      <c r="AA46" s="376"/>
      <c r="AB46" s="376"/>
      <c r="AC46" s="376"/>
      <c r="AD46" s="376"/>
      <c r="AE46" s="376"/>
      <c r="AF46" s="376" t="s">
        <v>163</v>
      </c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6"/>
    </row>
    <row r="47" spans="1:59" outlineLevel="1" x14ac:dyDescent="0.2">
      <c r="A47" s="487">
        <v>38</v>
      </c>
      <c r="B47" s="488" t="s">
        <v>239</v>
      </c>
      <c r="C47" s="489" t="s">
        <v>240</v>
      </c>
      <c r="D47" s="757" t="s">
        <v>218</v>
      </c>
      <c r="E47" s="491">
        <v>0.31</v>
      </c>
      <c r="F47" s="394"/>
      <c r="G47" s="395">
        <f t="shared" si="7"/>
        <v>0</v>
      </c>
      <c r="H47" s="394"/>
      <c r="I47" s="395">
        <f t="shared" si="8"/>
        <v>0</v>
      </c>
      <c r="J47" s="394"/>
      <c r="K47" s="395">
        <f t="shared" si="9"/>
        <v>0</v>
      </c>
      <c r="L47" s="395">
        <v>21</v>
      </c>
      <c r="M47" s="395">
        <f t="shared" si="10"/>
        <v>0</v>
      </c>
      <c r="N47" s="395">
        <v>1.0211600000000001</v>
      </c>
      <c r="O47" s="395">
        <f t="shared" si="11"/>
        <v>0.32</v>
      </c>
      <c r="P47" s="395">
        <v>0</v>
      </c>
      <c r="Q47" s="395">
        <f t="shared" si="12"/>
        <v>0</v>
      </c>
      <c r="R47" s="395" t="s">
        <v>209</v>
      </c>
      <c r="S47" s="395" t="s">
        <v>157</v>
      </c>
      <c r="T47" s="395">
        <v>23.530999999999999</v>
      </c>
      <c r="U47" s="396">
        <f t="shared" si="13"/>
        <v>7.29</v>
      </c>
      <c r="V47" s="395"/>
      <c r="W47" s="376"/>
      <c r="X47" s="376"/>
      <c r="Y47" s="376"/>
      <c r="Z47" s="376"/>
      <c r="AA47" s="376"/>
      <c r="AB47" s="376"/>
      <c r="AC47" s="376"/>
      <c r="AD47" s="376"/>
      <c r="AE47" s="376"/>
      <c r="AF47" s="376" t="s">
        <v>163</v>
      </c>
      <c r="AG47" s="376"/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  <c r="AW47" s="376"/>
      <c r="AX47" s="376"/>
      <c r="AY47" s="376"/>
      <c r="AZ47" s="376"/>
      <c r="BA47" s="376"/>
      <c r="BB47" s="376"/>
      <c r="BC47" s="376"/>
      <c r="BD47" s="376"/>
      <c r="BE47" s="376"/>
      <c r="BF47" s="376"/>
      <c r="BG47" s="376"/>
    </row>
    <row r="48" spans="1:59" outlineLevel="1" x14ac:dyDescent="0.2">
      <c r="A48" s="487">
        <v>39</v>
      </c>
      <c r="B48" s="488" t="s">
        <v>241</v>
      </c>
      <c r="C48" s="489" t="s">
        <v>242</v>
      </c>
      <c r="D48" s="757" t="s">
        <v>161</v>
      </c>
      <c r="E48" s="491">
        <v>152.13</v>
      </c>
      <c r="F48" s="394"/>
      <c r="G48" s="395">
        <f t="shared" si="7"/>
        <v>0</v>
      </c>
      <c r="H48" s="394"/>
      <c r="I48" s="395">
        <f t="shared" si="8"/>
        <v>0</v>
      </c>
      <c r="J48" s="394"/>
      <c r="K48" s="395">
        <f t="shared" si="9"/>
        <v>0</v>
      </c>
      <c r="L48" s="395">
        <v>21</v>
      </c>
      <c r="M48" s="395">
        <f t="shared" si="10"/>
        <v>0</v>
      </c>
      <c r="N48" s="395">
        <v>2.5249999999999999</v>
      </c>
      <c r="O48" s="395">
        <f t="shared" si="11"/>
        <v>384.13</v>
      </c>
      <c r="P48" s="395">
        <v>0</v>
      </c>
      <c r="Q48" s="395">
        <f t="shared" si="12"/>
        <v>0</v>
      </c>
      <c r="R48" s="395" t="s">
        <v>209</v>
      </c>
      <c r="S48" s="395" t="s">
        <v>168</v>
      </c>
      <c r="T48" s="395">
        <v>0.59899999999999998</v>
      </c>
      <c r="U48" s="396">
        <f t="shared" si="13"/>
        <v>91.13</v>
      </c>
      <c r="V48" s="395"/>
      <c r="W48" s="376"/>
      <c r="X48" s="376"/>
      <c r="Y48" s="376"/>
      <c r="Z48" s="376"/>
      <c r="AA48" s="376"/>
      <c r="AB48" s="376"/>
      <c r="AC48" s="376"/>
      <c r="AD48" s="376"/>
      <c r="AE48" s="376"/>
      <c r="AF48" s="376" t="s">
        <v>163</v>
      </c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6"/>
      <c r="AT48" s="376"/>
      <c r="AU48" s="376"/>
      <c r="AV48" s="376"/>
      <c r="AW48" s="376"/>
      <c r="AX48" s="376"/>
      <c r="AY48" s="376"/>
      <c r="AZ48" s="376"/>
      <c r="BA48" s="376"/>
      <c r="BB48" s="376"/>
      <c r="BC48" s="376"/>
      <c r="BD48" s="376"/>
      <c r="BE48" s="376"/>
      <c r="BF48" s="376"/>
      <c r="BG48" s="376"/>
    </row>
    <row r="49" spans="1:59" outlineLevel="1" x14ac:dyDescent="0.2">
      <c r="A49" s="487">
        <v>40</v>
      </c>
      <c r="B49" s="488" t="s">
        <v>243</v>
      </c>
      <c r="C49" s="489" t="s">
        <v>244</v>
      </c>
      <c r="D49" s="757" t="s">
        <v>150</v>
      </c>
      <c r="E49" s="491">
        <v>986.4</v>
      </c>
      <c r="F49" s="394"/>
      <c r="G49" s="395">
        <f t="shared" si="7"/>
        <v>0</v>
      </c>
      <c r="H49" s="394"/>
      <c r="I49" s="395">
        <f t="shared" si="8"/>
        <v>0</v>
      </c>
      <c r="J49" s="394"/>
      <c r="K49" s="395">
        <f t="shared" si="9"/>
        <v>0</v>
      </c>
      <c r="L49" s="395">
        <v>21</v>
      </c>
      <c r="M49" s="395">
        <f t="shared" si="10"/>
        <v>0</v>
      </c>
      <c r="N49" s="395">
        <v>3.5249999999999997E-2</v>
      </c>
      <c r="O49" s="395">
        <f t="shared" si="11"/>
        <v>34.770000000000003</v>
      </c>
      <c r="P49" s="395">
        <v>0</v>
      </c>
      <c r="Q49" s="395">
        <f t="shared" si="12"/>
        <v>0</v>
      </c>
      <c r="R49" s="395" t="s">
        <v>209</v>
      </c>
      <c r="S49" s="395" t="s">
        <v>168</v>
      </c>
      <c r="T49" s="395">
        <v>0.74</v>
      </c>
      <c r="U49" s="396">
        <f t="shared" si="13"/>
        <v>729.94</v>
      </c>
      <c r="V49" s="395"/>
      <c r="W49" s="376"/>
      <c r="X49" s="376"/>
      <c r="Y49" s="376"/>
      <c r="Z49" s="376"/>
      <c r="AA49" s="376"/>
      <c r="AB49" s="376"/>
      <c r="AC49" s="376"/>
      <c r="AD49" s="376"/>
      <c r="AE49" s="376"/>
      <c r="AF49" s="376" t="s">
        <v>163</v>
      </c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6"/>
    </row>
    <row r="50" spans="1:59" outlineLevel="1" x14ac:dyDescent="0.2">
      <c r="A50" s="487">
        <v>41</v>
      </c>
      <c r="B50" s="488" t="s">
        <v>245</v>
      </c>
      <c r="C50" s="489" t="s">
        <v>246</v>
      </c>
      <c r="D50" s="757" t="s">
        <v>150</v>
      </c>
      <c r="E50" s="491">
        <v>986.4</v>
      </c>
      <c r="F50" s="394"/>
      <c r="G50" s="395">
        <f t="shared" si="7"/>
        <v>0</v>
      </c>
      <c r="H50" s="394"/>
      <c r="I50" s="395">
        <f t="shared" si="8"/>
        <v>0</v>
      </c>
      <c r="J50" s="394"/>
      <c r="K50" s="395">
        <f t="shared" si="9"/>
        <v>0</v>
      </c>
      <c r="L50" s="395">
        <v>21</v>
      </c>
      <c r="M50" s="395">
        <f t="shared" si="10"/>
        <v>0</v>
      </c>
      <c r="N50" s="395">
        <v>0</v>
      </c>
      <c r="O50" s="395">
        <f t="shared" si="11"/>
        <v>0</v>
      </c>
      <c r="P50" s="395">
        <v>0</v>
      </c>
      <c r="Q50" s="395">
        <f t="shared" si="12"/>
        <v>0</v>
      </c>
      <c r="R50" s="395" t="s">
        <v>209</v>
      </c>
      <c r="S50" s="395" t="s">
        <v>168</v>
      </c>
      <c r="T50" s="395">
        <v>0.35</v>
      </c>
      <c r="U50" s="396">
        <f t="shared" si="13"/>
        <v>345.24</v>
      </c>
      <c r="V50" s="395"/>
      <c r="W50" s="376"/>
      <c r="X50" s="376"/>
      <c r="Y50" s="376"/>
      <c r="Z50" s="376"/>
      <c r="AA50" s="376"/>
      <c r="AB50" s="376"/>
      <c r="AC50" s="376"/>
      <c r="AD50" s="376"/>
      <c r="AE50" s="376"/>
      <c r="AF50" s="376" t="s">
        <v>163</v>
      </c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  <c r="BA50" s="376"/>
      <c r="BB50" s="376"/>
      <c r="BC50" s="376"/>
      <c r="BD50" s="376"/>
      <c r="BE50" s="376"/>
      <c r="BF50" s="376"/>
      <c r="BG50" s="376"/>
    </row>
    <row r="51" spans="1:59" outlineLevel="1" x14ac:dyDescent="0.2">
      <c r="A51" s="487">
        <v>42</v>
      </c>
      <c r="B51" s="488" t="s">
        <v>247</v>
      </c>
      <c r="C51" s="489" t="s">
        <v>248</v>
      </c>
      <c r="D51" s="757" t="s">
        <v>218</v>
      </c>
      <c r="E51" s="491">
        <v>18.25</v>
      </c>
      <c r="F51" s="394"/>
      <c r="G51" s="395">
        <f t="shared" si="7"/>
        <v>0</v>
      </c>
      <c r="H51" s="394"/>
      <c r="I51" s="395">
        <f t="shared" si="8"/>
        <v>0</v>
      </c>
      <c r="J51" s="394"/>
      <c r="K51" s="395">
        <f t="shared" si="9"/>
        <v>0</v>
      </c>
      <c r="L51" s="395">
        <v>21</v>
      </c>
      <c r="M51" s="395">
        <f t="shared" si="10"/>
        <v>0</v>
      </c>
      <c r="N51" s="395">
        <v>1.0210999999999999</v>
      </c>
      <c r="O51" s="395">
        <f t="shared" si="11"/>
        <v>18.64</v>
      </c>
      <c r="P51" s="395">
        <v>0</v>
      </c>
      <c r="Q51" s="395">
        <f t="shared" si="12"/>
        <v>0</v>
      </c>
      <c r="R51" s="395" t="s">
        <v>209</v>
      </c>
      <c r="S51" s="395" t="s">
        <v>168</v>
      </c>
      <c r="T51" s="395">
        <v>29.292000000000002</v>
      </c>
      <c r="U51" s="396">
        <f t="shared" si="13"/>
        <v>534.58000000000004</v>
      </c>
      <c r="V51" s="395"/>
      <c r="W51" s="376"/>
      <c r="X51" s="376"/>
      <c r="Y51" s="376"/>
      <c r="Z51" s="376"/>
      <c r="AA51" s="376"/>
      <c r="AB51" s="376"/>
      <c r="AC51" s="376"/>
      <c r="AD51" s="376"/>
      <c r="AE51" s="376"/>
      <c r="AF51" s="376" t="s">
        <v>163</v>
      </c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</row>
    <row r="52" spans="1:59" outlineLevel="1" x14ac:dyDescent="0.2">
      <c r="A52" s="487">
        <v>43</v>
      </c>
      <c r="B52" s="488" t="s">
        <v>249</v>
      </c>
      <c r="C52" s="489" t="s">
        <v>250</v>
      </c>
      <c r="D52" s="757" t="s">
        <v>150</v>
      </c>
      <c r="E52" s="491">
        <v>74.5</v>
      </c>
      <c r="F52" s="394"/>
      <c r="G52" s="395">
        <f t="shared" si="7"/>
        <v>0</v>
      </c>
      <c r="H52" s="394"/>
      <c r="I52" s="395">
        <f t="shared" si="8"/>
        <v>0</v>
      </c>
      <c r="J52" s="394"/>
      <c r="K52" s="395">
        <f t="shared" si="9"/>
        <v>0</v>
      </c>
      <c r="L52" s="395">
        <v>21</v>
      </c>
      <c r="M52" s="395">
        <f t="shared" si="10"/>
        <v>0</v>
      </c>
      <c r="N52" s="395">
        <v>5.0000000000000001E-4</v>
      </c>
      <c r="O52" s="395">
        <f t="shared" si="11"/>
        <v>0.04</v>
      </c>
      <c r="P52" s="395">
        <v>0</v>
      </c>
      <c r="Q52" s="395">
        <f t="shared" si="12"/>
        <v>0</v>
      </c>
      <c r="R52" s="395"/>
      <c r="S52" s="395" t="s">
        <v>157</v>
      </c>
      <c r="T52" s="395">
        <v>0</v>
      </c>
      <c r="U52" s="396">
        <f t="shared" si="13"/>
        <v>0</v>
      </c>
      <c r="V52" s="395"/>
      <c r="W52" s="376"/>
      <c r="X52" s="376"/>
      <c r="Y52" s="376"/>
      <c r="Z52" s="376"/>
      <c r="AA52" s="376"/>
      <c r="AB52" s="376"/>
      <c r="AC52" s="376"/>
      <c r="AD52" s="376"/>
      <c r="AE52" s="376"/>
      <c r="AF52" s="376" t="s">
        <v>152</v>
      </c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376"/>
      <c r="BC52" s="376"/>
      <c r="BD52" s="376"/>
      <c r="BE52" s="376"/>
      <c r="BF52" s="376"/>
      <c r="BG52" s="376"/>
    </row>
    <row r="53" spans="1:59" outlineLevel="1" x14ac:dyDescent="0.2">
      <c r="A53" s="487">
        <v>44</v>
      </c>
      <c r="B53" s="488" t="s">
        <v>251</v>
      </c>
      <c r="C53" s="489" t="s">
        <v>252</v>
      </c>
      <c r="D53" s="757" t="s">
        <v>195</v>
      </c>
      <c r="E53" s="491">
        <v>156.44999999999999</v>
      </c>
      <c r="F53" s="394"/>
      <c r="G53" s="395">
        <f t="shared" si="7"/>
        <v>0</v>
      </c>
      <c r="H53" s="394"/>
      <c r="I53" s="395">
        <f t="shared" si="8"/>
        <v>0</v>
      </c>
      <c r="J53" s="394"/>
      <c r="K53" s="395">
        <f t="shared" si="9"/>
        <v>0</v>
      </c>
      <c r="L53" s="395">
        <v>21</v>
      </c>
      <c r="M53" s="395">
        <f t="shared" si="10"/>
        <v>0</v>
      </c>
      <c r="N53" s="395">
        <v>5.9999999999999995E-4</v>
      </c>
      <c r="O53" s="395">
        <f t="shared" si="11"/>
        <v>0.09</v>
      </c>
      <c r="P53" s="395">
        <v>0</v>
      </c>
      <c r="Q53" s="395">
        <f t="shared" si="12"/>
        <v>0</v>
      </c>
      <c r="R53" s="395" t="s">
        <v>253</v>
      </c>
      <c r="S53" s="395" t="s">
        <v>197</v>
      </c>
      <c r="T53" s="395">
        <v>0</v>
      </c>
      <c r="U53" s="396">
        <f t="shared" si="13"/>
        <v>0</v>
      </c>
      <c r="V53" s="395"/>
      <c r="W53" s="376"/>
      <c r="X53" s="376"/>
      <c r="Y53" s="376"/>
      <c r="Z53" s="376"/>
      <c r="AA53" s="376"/>
      <c r="AB53" s="376"/>
      <c r="AC53" s="376"/>
      <c r="AD53" s="376"/>
      <c r="AE53" s="376"/>
      <c r="AF53" s="376" t="s">
        <v>254</v>
      </c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</row>
    <row r="54" spans="1:59" x14ac:dyDescent="0.2">
      <c r="A54" s="758" t="s">
        <v>146</v>
      </c>
      <c r="B54" s="759" t="s">
        <v>55</v>
      </c>
      <c r="C54" s="760" t="s">
        <v>56</v>
      </c>
      <c r="D54" s="761"/>
      <c r="E54" s="762"/>
      <c r="F54" s="789"/>
      <c r="G54" s="397">
        <f>SUM(G55:G68)</f>
        <v>0</v>
      </c>
      <c r="H54" s="397"/>
      <c r="I54" s="397">
        <f>SUM(I55:I68)</f>
        <v>0</v>
      </c>
      <c r="J54" s="397"/>
      <c r="K54" s="397">
        <f>SUM(K55:K68)</f>
        <v>0</v>
      </c>
      <c r="L54" s="397"/>
      <c r="M54" s="397">
        <f>SUM(M55:M68)</f>
        <v>0</v>
      </c>
      <c r="N54" s="397"/>
      <c r="O54" s="397">
        <f>SUM(O55:O68)</f>
        <v>969.68999999999994</v>
      </c>
      <c r="P54" s="397"/>
      <c r="Q54" s="397">
        <f>SUM(Q55:Q68)</f>
        <v>0</v>
      </c>
      <c r="R54" s="397"/>
      <c r="S54" s="397"/>
      <c r="T54" s="397"/>
      <c r="U54" s="134">
        <f>SUM(U55:U68)</f>
        <v>4065.3599999999997</v>
      </c>
      <c r="V54" s="397"/>
      <c r="W54" s="419"/>
      <c r="X54" s="419"/>
      <c r="Y54" s="419"/>
      <c r="Z54" s="419"/>
      <c r="AA54" s="419"/>
      <c r="AB54" s="419"/>
      <c r="AC54" s="419"/>
      <c r="AD54" s="419"/>
      <c r="AE54" s="419"/>
      <c r="AF54" s="419" t="s">
        <v>147</v>
      </c>
      <c r="AG54" s="419"/>
      <c r="AH54" s="419"/>
      <c r="AI54" s="419"/>
      <c r="AJ54" s="419"/>
      <c r="AK54" s="419"/>
      <c r="AL54" s="419"/>
      <c r="AM54" s="419"/>
      <c r="AN54" s="419"/>
      <c r="AO54" s="419"/>
      <c r="AP54" s="419"/>
      <c r="AQ54" s="419"/>
      <c r="AR54" s="419"/>
      <c r="AS54" s="419"/>
      <c r="AT54" s="419"/>
      <c r="AU54" s="419"/>
      <c r="AV54" s="419"/>
      <c r="AW54" s="419"/>
      <c r="AX54" s="419"/>
      <c r="AY54" s="419"/>
      <c r="AZ54" s="419"/>
      <c r="BA54" s="419"/>
      <c r="BB54" s="419"/>
      <c r="BC54" s="419"/>
      <c r="BD54" s="419"/>
      <c r="BE54" s="419"/>
      <c r="BF54" s="419"/>
      <c r="BG54" s="419"/>
    </row>
    <row r="55" spans="1:59" ht="22.5" outlineLevel="1" x14ac:dyDescent="0.2">
      <c r="A55" s="487">
        <v>45</v>
      </c>
      <c r="B55" s="488" t="s">
        <v>255</v>
      </c>
      <c r="C55" s="489" t="s">
        <v>256</v>
      </c>
      <c r="D55" s="757" t="s">
        <v>150</v>
      </c>
      <c r="E55" s="491">
        <v>5.4</v>
      </c>
      <c r="F55" s="394"/>
      <c r="G55" s="395">
        <f t="shared" ref="G55:G68" si="14">ROUND(E55*F55,2)</f>
        <v>0</v>
      </c>
      <c r="H55" s="394"/>
      <c r="I55" s="395">
        <f t="shared" ref="I55:I68" si="15">ROUND(E55*H55,2)</f>
        <v>0</v>
      </c>
      <c r="J55" s="394"/>
      <c r="K55" s="395">
        <f t="shared" ref="K55:K68" si="16">ROUND(E55*J55,2)</f>
        <v>0</v>
      </c>
      <c r="L55" s="395">
        <v>21</v>
      </c>
      <c r="M55" s="395">
        <f t="shared" ref="M55:M68" si="17">G55*(1+L55/100)</f>
        <v>0</v>
      </c>
      <c r="N55" s="395">
        <v>0.3412</v>
      </c>
      <c r="O55" s="395">
        <f t="shared" ref="O55:O68" si="18">ROUND(E55*N55,2)</f>
        <v>1.84</v>
      </c>
      <c r="P55" s="395">
        <v>0</v>
      </c>
      <c r="Q55" s="395">
        <f t="shared" ref="Q55:Q68" si="19">ROUND(E55*P55,2)</f>
        <v>0</v>
      </c>
      <c r="R55" s="395" t="s">
        <v>209</v>
      </c>
      <c r="S55" s="395" t="s">
        <v>157</v>
      </c>
      <c r="T55" s="395">
        <v>1.0604</v>
      </c>
      <c r="U55" s="396">
        <f t="shared" ref="U55:U68" si="20">ROUND(E55*T55,2)</f>
        <v>5.73</v>
      </c>
      <c r="V55" s="395"/>
      <c r="W55" s="376"/>
      <c r="X55" s="376"/>
      <c r="Y55" s="376"/>
      <c r="Z55" s="376"/>
      <c r="AA55" s="376"/>
      <c r="AB55" s="376"/>
      <c r="AC55" s="376"/>
      <c r="AD55" s="376"/>
      <c r="AE55" s="376"/>
      <c r="AF55" s="376" t="s">
        <v>152</v>
      </c>
      <c r="AG55" s="376"/>
      <c r="AH55" s="376"/>
      <c r="AI55" s="376"/>
      <c r="AJ55" s="376"/>
      <c r="AK55" s="376"/>
      <c r="AL55" s="376"/>
      <c r="AM55" s="376"/>
      <c r="AN55" s="376"/>
      <c r="AO55" s="376"/>
      <c r="AP55" s="376"/>
      <c r="AQ55" s="376"/>
      <c r="AR55" s="376"/>
      <c r="AS55" s="376"/>
      <c r="AT55" s="376"/>
      <c r="AU55" s="376"/>
      <c r="AV55" s="376"/>
      <c r="AW55" s="376"/>
      <c r="AX55" s="376"/>
      <c r="AY55" s="376"/>
      <c r="AZ55" s="376"/>
      <c r="BA55" s="376"/>
      <c r="BB55" s="376"/>
      <c r="BC55" s="376"/>
      <c r="BD55" s="376"/>
      <c r="BE55" s="376"/>
      <c r="BF55" s="376"/>
      <c r="BG55" s="376"/>
    </row>
    <row r="56" spans="1:59" ht="22.5" outlineLevel="1" x14ac:dyDescent="0.2">
      <c r="A56" s="487">
        <v>46</v>
      </c>
      <c r="B56" s="488" t="s">
        <v>257</v>
      </c>
      <c r="C56" s="489" t="s">
        <v>258</v>
      </c>
      <c r="D56" s="757" t="s">
        <v>161</v>
      </c>
      <c r="E56" s="491">
        <v>14.35</v>
      </c>
      <c r="F56" s="394"/>
      <c r="G56" s="395">
        <f t="shared" si="14"/>
        <v>0</v>
      </c>
      <c r="H56" s="394"/>
      <c r="I56" s="395">
        <f t="shared" si="15"/>
        <v>0</v>
      </c>
      <c r="J56" s="394"/>
      <c r="K56" s="395">
        <f t="shared" si="16"/>
        <v>0</v>
      </c>
      <c r="L56" s="395">
        <v>21</v>
      </c>
      <c r="M56" s="395">
        <f t="shared" si="17"/>
        <v>0</v>
      </c>
      <c r="N56" s="395">
        <v>1.8488599999999999</v>
      </c>
      <c r="O56" s="395">
        <f t="shared" si="18"/>
        <v>26.53</v>
      </c>
      <c r="P56" s="395">
        <v>0</v>
      </c>
      <c r="Q56" s="395">
        <f t="shared" si="19"/>
        <v>0</v>
      </c>
      <c r="R56" s="395" t="s">
        <v>209</v>
      </c>
      <c r="S56" s="395" t="s">
        <v>168</v>
      </c>
      <c r="T56" s="395">
        <v>3.7650000000000001</v>
      </c>
      <c r="U56" s="396">
        <f t="shared" si="20"/>
        <v>54.03</v>
      </c>
      <c r="V56" s="395"/>
      <c r="W56" s="376"/>
      <c r="X56" s="376"/>
      <c r="Y56" s="376"/>
      <c r="Z56" s="376"/>
      <c r="AA56" s="376"/>
      <c r="AB56" s="376"/>
      <c r="AC56" s="376"/>
      <c r="AD56" s="376"/>
      <c r="AE56" s="376"/>
      <c r="AF56" s="376" t="s">
        <v>152</v>
      </c>
      <c r="AG56" s="376"/>
      <c r="AH56" s="376"/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6"/>
      <c r="AT56" s="376"/>
      <c r="AU56" s="376"/>
      <c r="AV56" s="376"/>
      <c r="AW56" s="376"/>
      <c r="AX56" s="376"/>
      <c r="AY56" s="376"/>
      <c r="AZ56" s="376"/>
      <c r="BA56" s="376"/>
      <c r="BB56" s="376"/>
      <c r="BC56" s="376"/>
      <c r="BD56" s="376"/>
      <c r="BE56" s="376"/>
      <c r="BF56" s="376"/>
      <c r="BG56" s="376"/>
    </row>
    <row r="57" spans="1:59" outlineLevel="1" x14ac:dyDescent="0.2">
      <c r="A57" s="487">
        <v>47</v>
      </c>
      <c r="B57" s="488" t="s">
        <v>259</v>
      </c>
      <c r="C57" s="489" t="s">
        <v>260</v>
      </c>
      <c r="D57" s="757" t="s">
        <v>161</v>
      </c>
      <c r="E57" s="491">
        <v>295.89</v>
      </c>
      <c r="F57" s="394"/>
      <c r="G57" s="395">
        <f t="shared" si="14"/>
        <v>0</v>
      </c>
      <c r="H57" s="394"/>
      <c r="I57" s="395">
        <f t="shared" si="15"/>
        <v>0</v>
      </c>
      <c r="J57" s="394"/>
      <c r="K57" s="395">
        <f t="shared" si="16"/>
        <v>0</v>
      </c>
      <c r="L57" s="395">
        <v>21</v>
      </c>
      <c r="M57" s="395">
        <f t="shared" si="17"/>
        <v>0</v>
      </c>
      <c r="N57" s="395">
        <v>2.5276700000000001</v>
      </c>
      <c r="O57" s="395">
        <f t="shared" si="18"/>
        <v>747.91</v>
      </c>
      <c r="P57" s="395">
        <v>0</v>
      </c>
      <c r="Q57" s="395">
        <f t="shared" si="19"/>
        <v>0</v>
      </c>
      <c r="R57" s="395" t="s">
        <v>209</v>
      </c>
      <c r="S57" s="395" t="s">
        <v>157</v>
      </c>
      <c r="T57" s="395">
        <v>1.093</v>
      </c>
      <c r="U57" s="396">
        <f t="shared" si="20"/>
        <v>323.41000000000003</v>
      </c>
      <c r="V57" s="395"/>
      <c r="W57" s="376"/>
      <c r="X57" s="376"/>
      <c r="Y57" s="376"/>
      <c r="Z57" s="376"/>
      <c r="AA57" s="376"/>
      <c r="AB57" s="376"/>
      <c r="AC57" s="376"/>
      <c r="AD57" s="376"/>
      <c r="AE57" s="376"/>
      <c r="AF57" s="376" t="s">
        <v>163</v>
      </c>
      <c r="AG57" s="376"/>
      <c r="AH57" s="376"/>
      <c r="AI57" s="376"/>
      <c r="AJ57" s="376"/>
      <c r="AK57" s="376"/>
      <c r="AL57" s="376"/>
      <c r="AM57" s="376"/>
      <c r="AN57" s="376"/>
      <c r="AO57" s="376"/>
      <c r="AP57" s="376"/>
      <c r="AQ57" s="376"/>
      <c r="AR57" s="376"/>
      <c r="AS57" s="376"/>
      <c r="AT57" s="376"/>
      <c r="AU57" s="376"/>
      <c r="AV57" s="376"/>
      <c r="AW57" s="376"/>
      <c r="AX57" s="376"/>
      <c r="AY57" s="376"/>
      <c r="AZ57" s="376"/>
      <c r="BA57" s="376"/>
      <c r="BB57" s="376"/>
      <c r="BC57" s="376"/>
      <c r="BD57" s="376"/>
      <c r="BE57" s="376"/>
      <c r="BF57" s="376"/>
      <c r="BG57" s="376"/>
    </row>
    <row r="58" spans="1:59" outlineLevel="1" x14ac:dyDescent="0.2">
      <c r="A58" s="487">
        <v>48</v>
      </c>
      <c r="B58" s="488" t="s">
        <v>261</v>
      </c>
      <c r="C58" s="489" t="s">
        <v>262</v>
      </c>
      <c r="D58" s="757" t="s">
        <v>150</v>
      </c>
      <c r="E58" s="491">
        <v>2164.63</v>
      </c>
      <c r="F58" s="394"/>
      <c r="G58" s="395">
        <f t="shared" si="14"/>
        <v>0</v>
      </c>
      <c r="H58" s="394"/>
      <c r="I58" s="395">
        <f t="shared" si="15"/>
        <v>0</v>
      </c>
      <c r="J58" s="394"/>
      <c r="K58" s="395">
        <f t="shared" si="16"/>
        <v>0</v>
      </c>
      <c r="L58" s="395">
        <v>21</v>
      </c>
      <c r="M58" s="395">
        <f t="shared" si="17"/>
        <v>0</v>
      </c>
      <c r="N58" s="395">
        <v>3.5249999999999997E-2</v>
      </c>
      <c r="O58" s="395">
        <f t="shared" si="18"/>
        <v>76.3</v>
      </c>
      <c r="P58" s="395">
        <v>0</v>
      </c>
      <c r="Q58" s="395">
        <f t="shared" si="19"/>
        <v>0</v>
      </c>
      <c r="R58" s="395" t="s">
        <v>209</v>
      </c>
      <c r="S58" s="395" t="s">
        <v>197</v>
      </c>
      <c r="T58" s="395">
        <v>0.74</v>
      </c>
      <c r="U58" s="396">
        <f t="shared" si="20"/>
        <v>1601.83</v>
      </c>
      <c r="V58" s="395"/>
      <c r="W58" s="376"/>
      <c r="X58" s="376"/>
      <c r="Y58" s="376"/>
      <c r="Z58" s="376"/>
      <c r="AA58" s="376"/>
      <c r="AB58" s="376"/>
      <c r="AC58" s="376"/>
      <c r="AD58" s="376"/>
      <c r="AE58" s="376"/>
      <c r="AF58" s="376" t="s">
        <v>163</v>
      </c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</row>
    <row r="59" spans="1:59" ht="22.5" outlineLevel="1" x14ac:dyDescent="0.2">
      <c r="A59" s="487">
        <v>49</v>
      </c>
      <c r="B59" s="488" t="s">
        <v>263</v>
      </c>
      <c r="C59" s="489" t="s">
        <v>264</v>
      </c>
      <c r="D59" s="757" t="s">
        <v>150</v>
      </c>
      <c r="E59" s="491">
        <v>2164.63</v>
      </c>
      <c r="F59" s="394"/>
      <c r="G59" s="395">
        <f t="shared" si="14"/>
        <v>0</v>
      </c>
      <c r="H59" s="394"/>
      <c r="I59" s="395">
        <f t="shared" si="15"/>
        <v>0</v>
      </c>
      <c r="J59" s="394"/>
      <c r="K59" s="395">
        <f t="shared" si="16"/>
        <v>0</v>
      </c>
      <c r="L59" s="395">
        <v>21</v>
      </c>
      <c r="M59" s="395">
        <f t="shared" si="17"/>
        <v>0</v>
      </c>
      <c r="N59" s="395">
        <v>0</v>
      </c>
      <c r="O59" s="395">
        <f t="shared" si="18"/>
        <v>0</v>
      </c>
      <c r="P59" s="395">
        <v>0</v>
      </c>
      <c r="Q59" s="395">
        <f t="shared" si="19"/>
        <v>0</v>
      </c>
      <c r="R59" s="395" t="s">
        <v>209</v>
      </c>
      <c r="S59" s="395" t="s">
        <v>197</v>
      </c>
      <c r="T59" s="395">
        <v>0.35</v>
      </c>
      <c r="U59" s="396">
        <f t="shared" si="20"/>
        <v>757.62</v>
      </c>
      <c r="V59" s="395"/>
      <c r="W59" s="376"/>
      <c r="X59" s="376"/>
      <c r="Y59" s="376"/>
      <c r="Z59" s="376"/>
      <c r="AA59" s="376"/>
      <c r="AB59" s="376"/>
      <c r="AC59" s="376"/>
      <c r="AD59" s="376"/>
      <c r="AE59" s="376"/>
      <c r="AF59" s="376" t="s">
        <v>163</v>
      </c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</row>
    <row r="60" spans="1:59" outlineLevel="1" x14ac:dyDescent="0.2">
      <c r="A60" s="487">
        <v>50</v>
      </c>
      <c r="B60" s="488" t="s">
        <v>265</v>
      </c>
      <c r="C60" s="489" t="s">
        <v>266</v>
      </c>
      <c r="D60" s="757" t="s">
        <v>218</v>
      </c>
      <c r="E60" s="491">
        <v>35.51</v>
      </c>
      <c r="F60" s="394"/>
      <c r="G60" s="395">
        <f t="shared" si="14"/>
        <v>0</v>
      </c>
      <c r="H60" s="394"/>
      <c r="I60" s="395">
        <f t="shared" si="15"/>
        <v>0</v>
      </c>
      <c r="J60" s="394"/>
      <c r="K60" s="395">
        <f t="shared" si="16"/>
        <v>0</v>
      </c>
      <c r="L60" s="395">
        <v>21</v>
      </c>
      <c r="M60" s="395">
        <f t="shared" si="17"/>
        <v>0</v>
      </c>
      <c r="N60" s="395">
        <v>1.0202899999999999</v>
      </c>
      <c r="O60" s="395">
        <f t="shared" si="18"/>
        <v>36.229999999999997</v>
      </c>
      <c r="P60" s="395">
        <v>0</v>
      </c>
      <c r="Q60" s="395">
        <f t="shared" si="19"/>
        <v>0</v>
      </c>
      <c r="R60" s="395" t="s">
        <v>209</v>
      </c>
      <c r="S60" s="395" t="s">
        <v>197</v>
      </c>
      <c r="T60" s="395">
        <v>25.271000000000001</v>
      </c>
      <c r="U60" s="396">
        <f t="shared" si="20"/>
        <v>897.37</v>
      </c>
      <c r="V60" s="395"/>
      <c r="W60" s="376"/>
      <c r="X60" s="376"/>
      <c r="Y60" s="376"/>
      <c r="Z60" s="376"/>
      <c r="AA60" s="376"/>
      <c r="AB60" s="376"/>
      <c r="AC60" s="376"/>
      <c r="AD60" s="376"/>
      <c r="AE60" s="376"/>
      <c r="AF60" s="376" t="s">
        <v>163</v>
      </c>
      <c r="AG60" s="376"/>
      <c r="AH60" s="376"/>
      <c r="AI60" s="376"/>
      <c r="AJ60" s="376"/>
      <c r="AK60" s="376"/>
      <c r="AL60" s="376"/>
      <c r="AM60" s="376"/>
      <c r="AN60" s="376"/>
      <c r="AO60" s="376"/>
      <c r="AP60" s="376"/>
      <c r="AQ60" s="376"/>
      <c r="AR60" s="376"/>
      <c r="AS60" s="376"/>
      <c r="AT60" s="376"/>
      <c r="AU60" s="376"/>
      <c r="AV60" s="376"/>
      <c r="AW60" s="376"/>
      <c r="AX60" s="376"/>
      <c r="AY60" s="376"/>
      <c r="AZ60" s="376"/>
      <c r="BA60" s="376"/>
      <c r="BB60" s="376"/>
      <c r="BC60" s="376"/>
      <c r="BD60" s="376"/>
      <c r="BE60" s="376"/>
      <c r="BF60" s="376"/>
      <c r="BG60" s="376"/>
    </row>
    <row r="61" spans="1:59" outlineLevel="1" x14ac:dyDescent="0.2">
      <c r="A61" s="487">
        <v>51</v>
      </c>
      <c r="B61" s="488" t="s">
        <v>267</v>
      </c>
      <c r="C61" s="489" t="s">
        <v>268</v>
      </c>
      <c r="D61" s="757" t="s">
        <v>161</v>
      </c>
      <c r="E61" s="491">
        <v>21.25</v>
      </c>
      <c r="F61" s="394"/>
      <c r="G61" s="395">
        <f t="shared" si="14"/>
        <v>0</v>
      </c>
      <c r="H61" s="394"/>
      <c r="I61" s="395">
        <f t="shared" si="15"/>
        <v>0</v>
      </c>
      <c r="J61" s="394"/>
      <c r="K61" s="395">
        <f t="shared" si="16"/>
        <v>0</v>
      </c>
      <c r="L61" s="395">
        <v>21</v>
      </c>
      <c r="M61" s="395">
        <f t="shared" si="17"/>
        <v>0</v>
      </c>
      <c r="N61" s="395">
        <v>2.53999</v>
      </c>
      <c r="O61" s="395">
        <f t="shared" si="18"/>
        <v>53.97</v>
      </c>
      <c r="P61" s="395">
        <v>0</v>
      </c>
      <c r="Q61" s="395">
        <f t="shared" si="19"/>
        <v>0</v>
      </c>
      <c r="R61" s="395" t="s">
        <v>209</v>
      </c>
      <c r="S61" s="395" t="s">
        <v>157</v>
      </c>
      <c r="T61" s="395">
        <v>2.3039999999999998</v>
      </c>
      <c r="U61" s="396">
        <f t="shared" si="20"/>
        <v>48.96</v>
      </c>
      <c r="V61" s="395"/>
      <c r="W61" s="376"/>
      <c r="X61" s="376"/>
      <c r="Y61" s="376"/>
      <c r="Z61" s="376"/>
      <c r="AA61" s="376"/>
      <c r="AB61" s="376"/>
      <c r="AC61" s="376"/>
      <c r="AD61" s="376"/>
      <c r="AE61" s="376"/>
      <c r="AF61" s="376" t="s">
        <v>163</v>
      </c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376"/>
      <c r="BD61" s="376"/>
      <c r="BE61" s="376"/>
      <c r="BF61" s="376"/>
      <c r="BG61" s="376"/>
    </row>
    <row r="62" spans="1:59" outlineLevel="1" x14ac:dyDescent="0.2">
      <c r="A62" s="487">
        <v>52</v>
      </c>
      <c r="B62" s="488" t="s">
        <v>269</v>
      </c>
      <c r="C62" s="489" t="s">
        <v>270</v>
      </c>
      <c r="D62" s="757" t="s">
        <v>150</v>
      </c>
      <c r="E62" s="491">
        <v>122.44</v>
      </c>
      <c r="F62" s="394"/>
      <c r="G62" s="395">
        <f t="shared" si="14"/>
        <v>0</v>
      </c>
      <c r="H62" s="394"/>
      <c r="I62" s="395">
        <f t="shared" si="15"/>
        <v>0</v>
      </c>
      <c r="J62" s="394"/>
      <c r="K62" s="395">
        <f t="shared" si="16"/>
        <v>0</v>
      </c>
      <c r="L62" s="395">
        <v>21</v>
      </c>
      <c r="M62" s="395">
        <f t="shared" si="17"/>
        <v>0</v>
      </c>
      <c r="N62" s="395">
        <v>3.8080000000000003E-2</v>
      </c>
      <c r="O62" s="395">
        <f t="shared" si="18"/>
        <v>4.66</v>
      </c>
      <c r="P62" s="395">
        <v>0</v>
      </c>
      <c r="Q62" s="395">
        <f t="shared" si="19"/>
        <v>0</v>
      </c>
      <c r="R62" s="395" t="s">
        <v>209</v>
      </c>
      <c r="S62" s="395" t="s">
        <v>168</v>
      </c>
      <c r="T62" s="395">
        <v>0.7</v>
      </c>
      <c r="U62" s="396">
        <f t="shared" si="20"/>
        <v>85.71</v>
      </c>
      <c r="V62" s="395"/>
      <c r="W62" s="376"/>
      <c r="X62" s="376"/>
      <c r="Y62" s="376"/>
      <c r="Z62" s="376"/>
      <c r="AA62" s="376"/>
      <c r="AB62" s="376"/>
      <c r="AC62" s="376"/>
      <c r="AD62" s="376"/>
      <c r="AE62" s="376"/>
      <c r="AF62" s="376" t="s">
        <v>163</v>
      </c>
      <c r="AG62" s="376"/>
      <c r="AH62" s="376"/>
      <c r="AI62" s="376"/>
      <c r="AJ62" s="376"/>
      <c r="AK62" s="376"/>
      <c r="AL62" s="376"/>
      <c r="AM62" s="376"/>
      <c r="AN62" s="376"/>
      <c r="AO62" s="376"/>
      <c r="AP62" s="376"/>
      <c r="AQ62" s="37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6"/>
      <c r="BB62" s="376"/>
      <c r="BC62" s="376"/>
      <c r="BD62" s="376"/>
      <c r="BE62" s="376"/>
      <c r="BF62" s="376"/>
      <c r="BG62" s="376"/>
    </row>
    <row r="63" spans="1:59" ht="22.5" outlineLevel="1" x14ac:dyDescent="0.2">
      <c r="A63" s="487">
        <v>53</v>
      </c>
      <c r="B63" s="488" t="s">
        <v>271</v>
      </c>
      <c r="C63" s="489" t="s">
        <v>272</v>
      </c>
      <c r="D63" s="757" t="s">
        <v>150</v>
      </c>
      <c r="E63" s="491">
        <v>122.44</v>
      </c>
      <c r="F63" s="394"/>
      <c r="G63" s="395">
        <f t="shared" si="14"/>
        <v>0</v>
      </c>
      <c r="H63" s="394"/>
      <c r="I63" s="395">
        <f t="shared" si="15"/>
        <v>0</v>
      </c>
      <c r="J63" s="394"/>
      <c r="K63" s="395">
        <f t="shared" si="16"/>
        <v>0</v>
      </c>
      <c r="L63" s="395">
        <v>21</v>
      </c>
      <c r="M63" s="395">
        <f t="shared" si="17"/>
        <v>0</v>
      </c>
      <c r="N63" s="395">
        <v>0</v>
      </c>
      <c r="O63" s="395">
        <f t="shared" si="18"/>
        <v>0</v>
      </c>
      <c r="P63" s="395">
        <v>0</v>
      </c>
      <c r="Q63" s="395">
        <f t="shared" si="19"/>
        <v>0</v>
      </c>
      <c r="R63" s="395" t="s">
        <v>209</v>
      </c>
      <c r="S63" s="395" t="s">
        <v>168</v>
      </c>
      <c r="T63" s="395">
        <v>0.3</v>
      </c>
      <c r="U63" s="396">
        <f t="shared" si="20"/>
        <v>36.729999999999997</v>
      </c>
      <c r="V63" s="395"/>
      <c r="W63" s="376"/>
      <c r="X63" s="376"/>
      <c r="Y63" s="376"/>
      <c r="Z63" s="376"/>
      <c r="AA63" s="376"/>
      <c r="AB63" s="376"/>
      <c r="AC63" s="376"/>
      <c r="AD63" s="376"/>
      <c r="AE63" s="376"/>
      <c r="AF63" s="376" t="s">
        <v>163</v>
      </c>
      <c r="AG63" s="376"/>
      <c r="AH63" s="376"/>
      <c r="AI63" s="376"/>
      <c r="AJ63" s="376"/>
      <c r="AK63" s="376"/>
      <c r="AL63" s="376"/>
      <c r="AM63" s="376"/>
      <c r="AN63" s="376"/>
      <c r="AO63" s="376"/>
      <c r="AP63" s="376"/>
      <c r="AQ63" s="376"/>
      <c r="AR63" s="376"/>
      <c r="AS63" s="376"/>
      <c r="AT63" s="376"/>
      <c r="AU63" s="376"/>
      <c r="AV63" s="376"/>
      <c r="AW63" s="376"/>
      <c r="AX63" s="376"/>
      <c r="AY63" s="376"/>
      <c r="AZ63" s="376"/>
      <c r="BA63" s="376"/>
      <c r="BB63" s="376"/>
      <c r="BC63" s="376"/>
      <c r="BD63" s="376"/>
      <c r="BE63" s="376"/>
      <c r="BF63" s="376"/>
      <c r="BG63" s="376"/>
    </row>
    <row r="64" spans="1:59" outlineLevel="1" x14ac:dyDescent="0.2">
      <c r="A64" s="487">
        <v>54</v>
      </c>
      <c r="B64" s="488" t="s">
        <v>273</v>
      </c>
      <c r="C64" s="489" t="s">
        <v>274</v>
      </c>
      <c r="D64" s="757" t="s">
        <v>218</v>
      </c>
      <c r="E64" s="491">
        <v>6.37</v>
      </c>
      <c r="F64" s="394"/>
      <c r="G64" s="395">
        <f t="shared" si="14"/>
        <v>0</v>
      </c>
      <c r="H64" s="394"/>
      <c r="I64" s="395">
        <f t="shared" si="15"/>
        <v>0</v>
      </c>
      <c r="J64" s="394"/>
      <c r="K64" s="395">
        <f t="shared" si="16"/>
        <v>0</v>
      </c>
      <c r="L64" s="395">
        <v>21</v>
      </c>
      <c r="M64" s="395">
        <f t="shared" si="17"/>
        <v>0</v>
      </c>
      <c r="N64" s="395">
        <v>1.02396</v>
      </c>
      <c r="O64" s="395">
        <f t="shared" si="18"/>
        <v>6.52</v>
      </c>
      <c r="P64" s="395">
        <v>0</v>
      </c>
      <c r="Q64" s="395">
        <f t="shared" si="19"/>
        <v>0</v>
      </c>
      <c r="R64" s="395" t="s">
        <v>209</v>
      </c>
      <c r="S64" s="395" t="s">
        <v>168</v>
      </c>
      <c r="T64" s="395">
        <v>29.568000000000001</v>
      </c>
      <c r="U64" s="396">
        <f t="shared" si="20"/>
        <v>188.35</v>
      </c>
      <c r="V64" s="395"/>
      <c r="W64" s="376"/>
      <c r="X64" s="376"/>
      <c r="Y64" s="376"/>
      <c r="Z64" s="376"/>
      <c r="AA64" s="376"/>
      <c r="AB64" s="376"/>
      <c r="AC64" s="376"/>
      <c r="AD64" s="376"/>
      <c r="AE64" s="376"/>
      <c r="AF64" s="376" t="s">
        <v>163</v>
      </c>
      <c r="AG64" s="376"/>
      <c r="AH64" s="376"/>
      <c r="AI64" s="376"/>
      <c r="AJ64" s="376"/>
      <c r="AK64" s="376"/>
      <c r="AL64" s="376"/>
      <c r="AM64" s="376"/>
      <c r="AN64" s="376"/>
      <c r="AO64" s="376"/>
      <c r="AP64" s="376"/>
      <c r="AQ64" s="376"/>
      <c r="AR64" s="376"/>
      <c r="AS64" s="376"/>
      <c r="AT64" s="376"/>
      <c r="AU64" s="376"/>
      <c r="AV64" s="376"/>
      <c r="AW64" s="376"/>
      <c r="AX64" s="376"/>
      <c r="AY64" s="376"/>
      <c r="AZ64" s="376"/>
      <c r="BA64" s="376"/>
      <c r="BB64" s="376"/>
      <c r="BC64" s="376"/>
      <c r="BD64" s="376"/>
      <c r="BE64" s="376"/>
      <c r="BF64" s="376"/>
      <c r="BG64" s="376"/>
    </row>
    <row r="65" spans="1:59" ht="22.5" outlineLevel="1" x14ac:dyDescent="0.2">
      <c r="A65" s="487">
        <v>55</v>
      </c>
      <c r="B65" s="488" t="s">
        <v>275</v>
      </c>
      <c r="C65" s="489" t="s">
        <v>276</v>
      </c>
      <c r="D65" s="757" t="s">
        <v>150</v>
      </c>
      <c r="E65" s="491">
        <v>8.5</v>
      </c>
      <c r="F65" s="394"/>
      <c r="G65" s="395">
        <f t="shared" si="14"/>
        <v>0</v>
      </c>
      <c r="H65" s="394"/>
      <c r="I65" s="395">
        <f t="shared" si="15"/>
        <v>0</v>
      </c>
      <c r="J65" s="394"/>
      <c r="K65" s="395">
        <f t="shared" si="16"/>
        <v>0</v>
      </c>
      <c r="L65" s="395">
        <v>21</v>
      </c>
      <c r="M65" s="395">
        <f t="shared" si="17"/>
        <v>0</v>
      </c>
      <c r="N65" s="395">
        <v>0.14349999999999999</v>
      </c>
      <c r="O65" s="395">
        <f t="shared" si="18"/>
        <v>1.22</v>
      </c>
      <c r="P65" s="395">
        <v>0</v>
      </c>
      <c r="Q65" s="395">
        <f t="shared" si="19"/>
        <v>0</v>
      </c>
      <c r="R65" s="395" t="s">
        <v>209</v>
      </c>
      <c r="S65" s="395" t="s">
        <v>168</v>
      </c>
      <c r="T65" s="395">
        <v>0.93459999999999999</v>
      </c>
      <c r="U65" s="396">
        <f t="shared" si="20"/>
        <v>7.94</v>
      </c>
      <c r="V65" s="395"/>
      <c r="W65" s="376"/>
      <c r="X65" s="376"/>
      <c r="Y65" s="376"/>
      <c r="Z65" s="376"/>
      <c r="AA65" s="376"/>
      <c r="AB65" s="376"/>
      <c r="AC65" s="376"/>
      <c r="AD65" s="376"/>
      <c r="AE65" s="376"/>
      <c r="AF65" s="376" t="s">
        <v>163</v>
      </c>
      <c r="AG65" s="376"/>
      <c r="AH65" s="376"/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6"/>
      <c r="AW65" s="376"/>
      <c r="AX65" s="376"/>
      <c r="AY65" s="376"/>
      <c r="AZ65" s="376"/>
      <c r="BA65" s="376"/>
      <c r="BB65" s="376"/>
      <c r="BC65" s="376"/>
      <c r="BD65" s="376"/>
      <c r="BE65" s="376"/>
      <c r="BF65" s="376"/>
      <c r="BG65" s="376"/>
    </row>
    <row r="66" spans="1:59" outlineLevel="1" x14ac:dyDescent="0.2">
      <c r="A66" s="487">
        <v>56</v>
      </c>
      <c r="B66" s="488" t="s">
        <v>277</v>
      </c>
      <c r="C66" s="489" t="s">
        <v>278</v>
      </c>
      <c r="D66" s="757" t="s">
        <v>150</v>
      </c>
      <c r="E66" s="491">
        <v>27.5</v>
      </c>
      <c r="F66" s="394"/>
      <c r="G66" s="395">
        <f t="shared" si="14"/>
        <v>0</v>
      </c>
      <c r="H66" s="394"/>
      <c r="I66" s="395">
        <f t="shared" si="15"/>
        <v>0</v>
      </c>
      <c r="J66" s="394"/>
      <c r="K66" s="395">
        <f t="shared" si="16"/>
        <v>0</v>
      </c>
      <c r="L66" s="395">
        <v>21</v>
      </c>
      <c r="M66" s="395">
        <f t="shared" si="17"/>
        <v>0</v>
      </c>
      <c r="N66" s="395">
        <v>0.35382000000000002</v>
      </c>
      <c r="O66" s="395">
        <f t="shared" si="18"/>
        <v>9.73</v>
      </c>
      <c r="P66" s="395">
        <v>0</v>
      </c>
      <c r="Q66" s="395">
        <f t="shared" si="19"/>
        <v>0</v>
      </c>
      <c r="R66" s="395" t="s">
        <v>209</v>
      </c>
      <c r="S66" s="395" t="s">
        <v>157</v>
      </c>
      <c r="T66" s="395">
        <v>0.92100000000000004</v>
      </c>
      <c r="U66" s="396">
        <f t="shared" si="20"/>
        <v>25.33</v>
      </c>
      <c r="V66" s="395"/>
      <c r="W66" s="376"/>
      <c r="X66" s="376"/>
      <c r="Y66" s="376"/>
      <c r="Z66" s="376"/>
      <c r="AA66" s="376"/>
      <c r="AB66" s="376"/>
      <c r="AC66" s="376"/>
      <c r="AD66" s="376"/>
      <c r="AE66" s="376"/>
      <c r="AF66" s="376" t="s">
        <v>163</v>
      </c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6"/>
      <c r="AT66" s="376"/>
      <c r="AU66" s="376"/>
      <c r="AV66" s="376"/>
      <c r="AW66" s="376"/>
      <c r="AX66" s="376"/>
      <c r="AY66" s="376"/>
      <c r="AZ66" s="376"/>
      <c r="BA66" s="376"/>
      <c r="BB66" s="376"/>
      <c r="BC66" s="376"/>
      <c r="BD66" s="376"/>
      <c r="BE66" s="376"/>
      <c r="BF66" s="376"/>
      <c r="BG66" s="376"/>
    </row>
    <row r="67" spans="1:59" outlineLevel="1" x14ac:dyDescent="0.2">
      <c r="A67" s="487">
        <v>57</v>
      </c>
      <c r="B67" s="488" t="s">
        <v>279</v>
      </c>
      <c r="C67" s="489" t="s">
        <v>280</v>
      </c>
      <c r="D67" s="757" t="s">
        <v>150</v>
      </c>
      <c r="E67" s="491">
        <v>48</v>
      </c>
      <c r="F67" s="394"/>
      <c r="G67" s="395">
        <f t="shared" si="14"/>
        <v>0</v>
      </c>
      <c r="H67" s="394"/>
      <c r="I67" s="395">
        <f t="shared" si="15"/>
        <v>0</v>
      </c>
      <c r="J67" s="394"/>
      <c r="K67" s="395">
        <f t="shared" si="16"/>
        <v>0</v>
      </c>
      <c r="L67" s="395">
        <v>21</v>
      </c>
      <c r="M67" s="395">
        <f t="shared" si="17"/>
        <v>0</v>
      </c>
      <c r="N67" s="395">
        <v>9.9629999999999996E-2</v>
      </c>
      <c r="O67" s="395">
        <f t="shared" si="18"/>
        <v>4.78</v>
      </c>
      <c r="P67" s="395">
        <v>0</v>
      </c>
      <c r="Q67" s="395">
        <f t="shared" si="19"/>
        <v>0</v>
      </c>
      <c r="R67" s="395" t="s">
        <v>209</v>
      </c>
      <c r="S67" s="395" t="s">
        <v>168</v>
      </c>
      <c r="T67" s="395">
        <v>0.67400000000000004</v>
      </c>
      <c r="U67" s="396">
        <f t="shared" si="20"/>
        <v>32.35</v>
      </c>
      <c r="V67" s="395"/>
      <c r="W67" s="376"/>
      <c r="X67" s="376"/>
      <c r="Y67" s="376"/>
      <c r="Z67" s="376"/>
      <c r="AA67" s="376"/>
      <c r="AB67" s="376"/>
      <c r="AC67" s="376"/>
      <c r="AD67" s="376"/>
      <c r="AE67" s="376"/>
      <c r="AF67" s="376" t="s">
        <v>163</v>
      </c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376"/>
      <c r="BC67" s="376"/>
      <c r="BD67" s="376"/>
      <c r="BE67" s="376"/>
      <c r="BF67" s="376"/>
      <c r="BG67" s="376"/>
    </row>
    <row r="68" spans="1:59" outlineLevel="1" x14ac:dyDescent="0.2">
      <c r="A68" s="487">
        <v>58</v>
      </c>
      <c r="B68" s="488" t="s">
        <v>281</v>
      </c>
      <c r="C68" s="489" t="s">
        <v>282</v>
      </c>
      <c r="D68" s="757" t="s">
        <v>195</v>
      </c>
      <c r="E68" s="491">
        <v>65.2</v>
      </c>
      <c r="F68" s="394"/>
      <c r="G68" s="395">
        <f t="shared" si="14"/>
        <v>0</v>
      </c>
      <c r="H68" s="394"/>
      <c r="I68" s="395">
        <f t="shared" si="15"/>
        <v>0</v>
      </c>
      <c r="J68" s="394"/>
      <c r="K68" s="395">
        <f t="shared" si="16"/>
        <v>0</v>
      </c>
      <c r="L68" s="395">
        <v>21</v>
      </c>
      <c r="M68" s="395">
        <f t="shared" si="17"/>
        <v>0</v>
      </c>
      <c r="N68" s="395">
        <v>0</v>
      </c>
      <c r="O68" s="395">
        <f t="shared" si="18"/>
        <v>0</v>
      </c>
      <c r="P68" s="395">
        <v>0</v>
      </c>
      <c r="Q68" s="395">
        <f t="shared" si="19"/>
        <v>0</v>
      </c>
      <c r="R68" s="395"/>
      <c r="S68" s="395" t="s">
        <v>151</v>
      </c>
      <c r="T68" s="395">
        <v>0</v>
      </c>
      <c r="U68" s="396">
        <f t="shared" si="20"/>
        <v>0</v>
      </c>
      <c r="V68" s="395"/>
      <c r="W68" s="376"/>
      <c r="X68" s="376"/>
      <c r="Y68" s="376"/>
      <c r="Z68" s="376"/>
      <c r="AA68" s="376"/>
      <c r="AB68" s="376"/>
      <c r="AC68" s="376"/>
      <c r="AD68" s="376"/>
      <c r="AE68" s="376"/>
      <c r="AF68" s="376" t="s">
        <v>152</v>
      </c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376"/>
      <c r="BC68" s="376"/>
      <c r="BD68" s="376"/>
      <c r="BE68" s="376"/>
      <c r="BF68" s="376"/>
      <c r="BG68" s="376"/>
    </row>
    <row r="69" spans="1:59" x14ac:dyDescent="0.2">
      <c r="A69" s="758" t="s">
        <v>146</v>
      </c>
      <c r="B69" s="759" t="s">
        <v>57</v>
      </c>
      <c r="C69" s="760" t="s">
        <v>58</v>
      </c>
      <c r="D69" s="761"/>
      <c r="E69" s="762"/>
      <c r="F69" s="789"/>
      <c r="G69" s="397">
        <f>SUM(G70:G73)</f>
        <v>0</v>
      </c>
      <c r="H69" s="397"/>
      <c r="I69" s="397">
        <f>SUM(I70:I73)</f>
        <v>0</v>
      </c>
      <c r="J69" s="397"/>
      <c r="K69" s="397">
        <f>SUM(K70:K73)</f>
        <v>0</v>
      </c>
      <c r="L69" s="397"/>
      <c r="M69" s="397">
        <f>SUM(M70:M73)</f>
        <v>0</v>
      </c>
      <c r="N69" s="397"/>
      <c r="O69" s="397">
        <f>SUM(O70:O73)</f>
        <v>24.18</v>
      </c>
      <c r="P69" s="397"/>
      <c r="Q69" s="397">
        <f>SUM(Q70:Q73)</f>
        <v>0</v>
      </c>
      <c r="R69" s="397"/>
      <c r="S69" s="397"/>
      <c r="T69" s="397"/>
      <c r="U69" s="134">
        <f>SUM(U70:U73)</f>
        <v>176.01</v>
      </c>
      <c r="V69" s="397"/>
      <c r="W69" s="419"/>
      <c r="X69" s="419"/>
      <c r="Y69" s="419"/>
      <c r="Z69" s="419"/>
      <c r="AA69" s="419"/>
      <c r="AB69" s="419"/>
      <c r="AC69" s="419"/>
      <c r="AD69" s="419"/>
      <c r="AE69" s="419"/>
      <c r="AF69" s="419" t="s">
        <v>147</v>
      </c>
      <c r="AG69" s="419"/>
      <c r="AH69" s="419"/>
      <c r="AI69" s="419"/>
      <c r="AJ69" s="419"/>
      <c r="AK69" s="419"/>
      <c r="AL69" s="419"/>
      <c r="AM69" s="419"/>
      <c r="AN69" s="419"/>
      <c r="AO69" s="419"/>
      <c r="AP69" s="419"/>
      <c r="AQ69" s="419"/>
      <c r="AR69" s="419"/>
      <c r="AS69" s="419"/>
      <c r="AT69" s="419"/>
      <c r="AU69" s="419"/>
      <c r="AV69" s="419"/>
      <c r="AW69" s="419"/>
      <c r="AX69" s="419"/>
      <c r="AY69" s="419"/>
      <c r="AZ69" s="419"/>
      <c r="BA69" s="419"/>
      <c r="BB69" s="419"/>
      <c r="BC69" s="419"/>
      <c r="BD69" s="419"/>
      <c r="BE69" s="419"/>
      <c r="BF69" s="419"/>
      <c r="BG69" s="419"/>
    </row>
    <row r="70" spans="1:59" ht="22.5" outlineLevel="1" x14ac:dyDescent="0.2">
      <c r="A70" s="487">
        <v>59</v>
      </c>
      <c r="B70" s="488" t="s">
        <v>283</v>
      </c>
      <c r="C70" s="489" t="s">
        <v>284</v>
      </c>
      <c r="D70" s="757" t="s">
        <v>150</v>
      </c>
      <c r="E70" s="491">
        <v>204.3</v>
      </c>
      <c r="F70" s="394"/>
      <c r="G70" s="395">
        <f>ROUND(E70*F70,2)</f>
        <v>0</v>
      </c>
      <c r="H70" s="394"/>
      <c r="I70" s="395">
        <f>ROUND(E70*H70,2)</f>
        <v>0</v>
      </c>
      <c r="J70" s="394"/>
      <c r="K70" s="395">
        <f>ROUND(E70*J70,2)</f>
        <v>0</v>
      </c>
      <c r="L70" s="395">
        <v>21</v>
      </c>
      <c r="M70" s="395">
        <f>G70*(1+L70/100)</f>
        <v>0</v>
      </c>
      <c r="N70" s="395">
        <v>7.782E-2</v>
      </c>
      <c r="O70" s="395">
        <f>ROUND(E70*N70,2)</f>
        <v>15.9</v>
      </c>
      <c r="P70" s="395">
        <v>0</v>
      </c>
      <c r="Q70" s="395">
        <f>ROUND(E70*P70,2)</f>
        <v>0</v>
      </c>
      <c r="R70" s="395" t="s">
        <v>209</v>
      </c>
      <c r="S70" s="395" t="s">
        <v>157</v>
      </c>
      <c r="T70" s="395">
        <v>0.49390000000000001</v>
      </c>
      <c r="U70" s="396">
        <f>ROUND(E70*T70,2)</f>
        <v>100.9</v>
      </c>
      <c r="V70" s="395"/>
      <c r="W70" s="376"/>
      <c r="X70" s="376"/>
      <c r="Y70" s="376"/>
      <c r="Z70" s="376"/>
      <c r="AA70" s="376"/>
      <c r="AB70" s="376"/>
      <c r="AC70" s="376"/>
      <c r="AD70" s="376"/>
      <c r="AE70" s="376"/>
      <c r="AF70" s="376" t="s">
        <v>152</v>
      </c>
      <c r="AG70" s="376"/>
      <c r="AH70" s="376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6"/>
      <c r="AW70" s="376"/>
      <c r="AX70" s="376"/>
      <c r="AY70" s="376"/>
      <c r="AZ70" s="376"/>
      <c r="BA70" s="376"/>
      <c r="BB70" s="376"/>
      <c r="BC70" s="376"/>
      <c r="BD70" s="376"/>
      <c r="BE70" s="376"/>
      <c r="BF70" s="376"/>
      <c r="BG70" s="376"/>
    </row>
    <row r="71" spans="1:59" ht="22.5" outlineLevel="1" x14ac:dyDescent="0.2">
      <c r="A71" s="487">
        <v>60</v>
      </c>
      <c r="B71" s="488" t="s">
        <v>285</v>
      </c>
      <c r="C71" s="489" t="s">
        <v>286</v>
      </c>
      <c r="D71" s="757" t="s">
        <v>150</v>
      </c>
      <c r="E71" s="491">
        <v>67.66</v>
      </c>
      <c r="F71" s="394"/>
      <c r="G71" s="395">
        <f>ROUND(E71*F71,2)</f>
        <v>0</v>
      </c>
      <c r="H71" s="394"/>
      <c r="I71" s="395">
        <f>ROUND(E71*H71,2)</f>
        <v>0</v>
      </c>
      <c r="J71" s="394"/>
      <c r="K71" s="395">
        <f>ROUND(E71*J71,2)</f>
        <v>0</v>
      </c>
      <c r="L71" s="395">
        <v>21</v>
      </c>
      <c r="M71" s="395">
        <f>G71*(1+L71/100)</f>
        <v>0</v>
      </c>
      <c r="N71" s="395">
        <v>0.12138</v>
      </c>
      <c r="O71" s="395">
        <f>ROUND(E71*N71,2)</f>
        <v>8.2100000000000009</v>
      </c>
      <c r="P71" s="395">
        <v>0</v>
      </c>
      <c r="Q71" s="395">
        <f>ROUND(E71*P71,2)</f>
        <v>0</v>
      </c>
      <c r="R71" s="395" t="s">
        <v>209</v>
      </c>
      <c r="S71" s="395" t="s">
        <v>168</v>
      </c>
      <c r="T71" s="395">
        <v>0.55674999999999997</v>
      </c>
      <c r="U71" s="396">
        <f>ROUND(E71*T71,2)</f>
        <v>37.67</v>
      </c>
      <c r="V71" s="395"/>
      <c r="W71" s="376"/>
      <c r="X71" s="376"/>
      <c r="Y71" s="376"/>
      <c r="Z71" s="376"/>
      <c r="AA71" s="376"/>
      <c r="AB71" s="376"/>
      <c r="AC71" s="376"/>
      <c r="AD71" s="376"/>
      <c r="AE71" s="376"/>
      <c r="AF71" s="376" t="s">
        <v>152</v>
      </c>
      <c r="AG71" s="376"/>
      <c r="AH71" s="376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376"/>
      <c r="BC71" s="376"/>
      <c r="BD71" s="376"/>
      <c r="BE71" s="376"/>
      <c r="BF71" s="376"/>
      <c r="BG71" s="376"/>
    </row>
    <row r="72" spans="1:59" outlineLevel="1" x14ac:dyDescent="0.2">
      <c r="A72" s="487">
        <v>61</v>
      </c>
      <c r="B72" s="488" t="s">
        <v>287</v>
      </c>
      <c r="C72" s="489" t="s">
        <v>288</v>
      </c>
      <c r="D72" s="757" t="s">
        <v>195</v>
      </c>
      <c r="E72" s="491">
        <v>96</v>
      </c>
      <c r="F72" s="394"/>
      <c r="G72" s="395">
        <f>ROUND(E72*F72,2)</f>
        <v>0</v>
      </c>
      <c r="H72" s="394"/>
      <c r="I72" s="395">
        <f>ROUND(E72*H72,2)</f>
        <v>0</v>
      </c>
      <c r="J72" s="394"/>
      <c r="K72" s="395">
        <f>ROUND(E72*J72,2)</f>
        <v>0</v>
      </c>
      <c r="L72" s="395">
        <v>21</v>
      </c>
      <c r="M72" s="395">
        <f>G72*(1+L72/100)</f>
        <v>0</v>
      </c>
      <c r="N72" s="395">
        <v>8.0000000000000007E-5</v>
      </c>
      <c r="O72" s="395">
        <f>ROUND(E72*N72,2)</f>
        <v>0.01</v>
      </c>
      <c r="P72" s="395">
        <v>0</v>
      </c>
      <c r="Q72" s="395">
        <f>ROUND(E72*P72,2)</f>
        <v>0</v>
      </c>
      <c r="R72" s="395" t="s">
        <v>289</v>
      </c>
      <c r="S72" s="395" t="s">
        <v>168</v>
      </c>
      <c r="T72" s="395">
        <v>0.18</v>
      </c>
      <c r="U72" s="396">
        <f>ROUND(E72*T72,2)</f>
        <v>17.28</v>
      </c>
      <c r="V72" s="395"/>
      <c r="W72" s="376"/>
      <c r="X72" s="376"/>
      <c r="Y72" s="376"/>
      <c r="Z72" s="376"/>
      <c r="AA72" s="376"/>
      <c r="AB72" s="376"/>
      <c r="AC72" s="376"/>
      <c r="AD72" s="376"/>
      <c r="AE72" s="376"/>
      <c r="AF72" s="376" t="s">
        <v>163</v>
      </c>
      <c r="AG72" s="376"/>
      <c r="AH72" s="376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  <c r="AU72" s="376"/>
      <c r="AV72" s="376"/>
      <c r="AW72" s="376"/>
      <c r="AX72" s="376"/>
      <c r="AY72" s="376"/>
      <c r="AZ72" s="376"/>
      <c r="BA72" s="376"/>
      <c r="BB72" s="376"/>
      <c r="BC72" s="376"/>
      <c r="BD72" s="376"/>
      <c r="BE72" s="376"/>
      <c r="BF72" s="376"/>
      <c r="BG72" s="376"/>
    </row>
    <row r="73" spans="1:59" outlineLevel="1" x14ac:dyDescent="0.2">
      <c r="A73" s="487">
        <v>62</v>
      </c>
      <c r="B73" s="488" t="s">
        <v>290</v>
      </c>
      <c r="C73" s="489" t="s">
        <v>291</v>
      </c>
      <c r="D73" s="757" t="s">
        <v>195</v>
      </c>
      <c r="E73" s="491">
        <v>56</v>
      </c>
      <c r="F73" s="394"/>
      <c r="G73" s="395">
        <f>ROUND(E73*F73,2)</f>
        <v>0</v>
      </c>
      <c r="H73" s="394"/>
      <c r="I73" s="395">
        <f>ROUND(E73*H73,2)</f>
        <v>0</v>
      </c>
      <c r="J73" s="394"/>
      <c r="K73" s="395">
        <f>ROUND(E73*J73,2)</f>
        <v>0</v>
      </c>
      <c r="L73" s="395">
        <v>21</v>
      </c>
      <c r="M73" s="395">
        <f>G73*(1+L73/100)</f>
        <v>0</v>
      </c>
      <c r="N73" s="395">
        <v>1.0200000000000001E-3</v>
      </c>
      <c r="O73" s="395">
        <f>ROUND(E73*N73,2)</f>
        <v>0.06</v>
      </c>
      <c r="P73" s="395">
        <v>0</v>
      </c>
      <c r="Q73" s="395">
        <f>ROUND(E73*P73,2)</f>
        <v>0</v>
      </c>
      <c r="R73" s="395" t="s">
        <v>209</v>
      </c>
      <c r="S73" s="395" t="s">
        <v>168</v>
      </c>
      <c r="T73" s="395">
        <v>0.36</v>
      </c>
      <c r="U73" s="396">
        <f>ROUND(E73*T73,2)</f>
        <v>20.16</v>
      </c>
      <c r="V73" s="395"/>
      <c r="W73" s="376"/>
      <c r="X73" s="376"/>
      <c r="Y73" s="376"/>
      <c r="Z73" s="376"/>
      <c r="AA73" s="376"/>
      <c r="AB73" s="376"/>
      <c r="AC73" s="376"/>
      <c r="AD73" s="376"/>
      <c r="AE73" s="376"/>
      <c r="AF73" s="376" t="s">
        <v>163</v>
      </c>
      <c r="AG73" s="376"/>
      <c r="AH73" s="376"/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  <c r="AS73" s="376"/>
      <c r="AT73" s="376"/>
      <c r="AU73" s="376"/>
      <c r="AV73" s="376"/>
      <c r="AW73" s="376"/>
      <c r="AX73" s="376"/>
      <c r="AY73" s="376"/>
      <c r="AZ73" s="376"/>
      <c r="BA73" s="376"/>
      <c r="BB73" s="376"/>
      <c r="BC73" s="376"/>
      <c r="BD73" s="376"/>
      <c r="BE73" s="376"/>
      <c r="BF73" s="376"/>
      <c r="BG73" s="376"/>
    </row>
    <row r="74" spans="1:59" x14ac:dyDescent="0.2">
      <c r="A74" s="758" t="s">
        <v>146</v>
      </c>
      <c r="B74" s="759" t="s">
        <v>59</v>
      </c>
      <c r="C74" s="760" t="s">
        <v>60</v>
      </c>
      <c r="D74" s="761"/>
      <c r="E74" s="762"/>
      <c r="F74" s="789"/>
      <c r="G74" s="397">
        <f>SUM(G76:G83)</f>
        <v>0</v>
      </c>
      <c r="H74" s="397"/>
      <c r="I74" s="397">
        <f>SUM(I75:I82)</f>
        <v>0</v>
      </c>
      <c r="J74" s="397"/>
      <c r="K74" s="397">
        <f>SUM(K75:K82)</f>
        <v>0</v>
      </c>
      <c r="L74" s="397"/>
      <c r="M74" s="397">
        <f>SUM(M75:M82)</f>
        <v>0</v>
      </c>
      <c r="N74" s="397"/>
      <c r="O74" s="397">
        <f>SUM(O75:O82)</f>
        <v>0</v>
      </c>
      <c r="P74" s="397"/>
      <c r="Q74" s="397">
        <f>SUM(Q75:Q82)</f>
        <v>0</v>
      </c>
      <c r="R74" s="397"/>
      <c r="S74" s="397"/>
      <c r="T74" s="397"/>
      <c r="U74" s="134">
        <f>SUM(U75:U82)</f>
        <v>0</v>
      </c>
      <c r="V74" s="397"/>
      <c r="W74" s="419"/>
      <c r="X74" s="419"/>
      <c r="Y74" s="419"/>
      <c r="Z74" s="419"/>
      <c r="AA74" s="419"/>
      <c r="AB74" s="419"/>
      <c r="AC74" s="419"/>
      <c r="AD74" s="419"/>
      <c r="AE74" s="419"/>
      <c r="AF74" s="419" t="s">
        <v>147</v>
      </c>
      <c r="AG74" s="419"/>
      <c r="AH74" s="419"/>
      <c r="AI74" s="419"/>
      <c r="AJ74" s="419"/>
      <c r="AK74" s="419"/>
      <c r="AL74" s="419"/>
      <c r="AM74" s="419"/>
      <c r="AN74" s="419"/>
      <c r="AO74" s="419"/>
      <c r="AP74" s="419"/>
      <c r="AQ74" s="419"/>
      <c r="AR74" s="419"/>
      <c r="AS74" s="419"/>
      <c r="AT74" s="419"/>
      <c r="AU74" s="419"/>
      <c r="AV74" s="419"/>
      <c r="AW74" s="419"/>
      <c r="AX74" s="419"/>
      <c r="AY74" s="419"/>
      <c r="AZ74" s="419"/>
      <c r="BA74" s="419"/>
      <c r="BB74" s="419"/>
      <c r="BC74" s="419"/>
      <c r="BD74" s="419"/>
      <c r="BE74" s="419"/>
      <c r="BF74" s="419"/>
      <c r="BG74" s="419"/>
    </row>
    <row r="75" spans="1:59" outlineLevel="1" x14ac:dyDescent="0.2">
      <c r="A75" s="487">
        <v>63</v>
      </c>
      <c r="B75" s="497" t="s">
        <v>292</v>
      </c>
      <c r="C75" s="498" t="s">
        <v>293</v>
      </c>
      <c r="D75" s="763" t="s">
        <v>204</v>
      </c>
      <c r="E75" s="764">
        <v>1</v>
      </c>
      <c r="F75" s="436"/>
      <c r="G75" s="747">
        <f t="shared" ref="G75:G83" si="21">ROUND(E75*F75,2)</f>
        <v>0</v>
      </c>
      <c r="H75" s="434"/>
      <c r="I75" s="395">
        <f>ROUND(E75*H75,2)</f>
        <v>0</v>
      </c>
      <c r="J75" s="394"/>
      <c r="K75" s="395">
        <f>ROUND(E75*J75,2)</f>
        <v>0</v>
      </c>
      <c r="L75" s="395">
        <v>21</v>
      </c>
      <c r="M75" s="395">
        <f>G75*(1+L75/100)</f>
        <v>0</v>
      </c>
      <c r="N75" s="395">
        <v>0</v>
      </c>
      <c r="O75" s="395">
        <f>ROUND(E75*N75,2)</f>
        <v>0</v>
      </c>
      <c r="P75" s="395">
        <v>0</v>
      </c>
      <c r="Q75" s="395">
        <f>ROUND(E75*P75,2)</f>
        <v>0</v>
      </c>
      <c r="R75" s="395"/>
      <c r="S75" s="395" t="s">
        <v>151</v>
      </c>
      <c r="T75" s="395">
        <v>0</v>
      </c>
      <c r="U75" s="396">
        <f>ROUND(E75*T75,2)</f>
        <v>0</v>
      </c>
      <c r="V75" s="395"/>
      <c r="W75" s="376"/>
      <c r="X75" s="376"/>
      <c r="Y75" s="376"/>
      <c r="Z75" s="376"/>
      <c r="AA75" s="376"/>
      <c r="AB75" s="376"/>
      <c r="AC75" s="376"/>
      <c r="AD75" s="376"/>
      <c r="AE75" s="376"/>
      <c r="AF75" s="376" t="s">
        <v>152</v>
      </c>
      <c r="AG75" s="376"/>
      <c r="AH75" s="376"/>
      <c r="AI75" s="376"/>
      <c r="AJ75" s="376"/>
      <c r="AK75" s="376"/>
      <c r="AL75" s="376"/>
      <c r="AM75" s="376"/>
      <c r="AN75" s="376"/>
      <c r="AO75" s="376"/>
      <c r="AP75" s="376"/>
      <c r="AQ75" s="376"/>
      <c r="AR75" s="376"/>
      <c r="AS75" s="376"/>
      <c r="AT75" s="376"/>
      <c r="AU75" s="376"/>
      <c r="AV75" s="376"/>
      <c r="AW75" s="376"/>
      <c r="AX75" s="376"/>
      <c r="AY75" s="376"/>
      <c r="AZ75" s="376"/>
      <c r="BA75" s="376"/>
      <c r="BB75" s="376"/>
      <c r="BC75" s="376"/>
      <c r="BD75" s="376"/>
      <c r="BE75" s="376"/>
      <c r="BF75" s="376"/>
      <c r="BG75" s="376"/>
    </row>
    <row r="76" spans="1:59" s="363" customFormat="1" ht="22.5" outlineLevel="1" x14ac:dyDescent="0.2">
      <c r="A76" s="765" t="s">
        <v>294</v>
      </c>
      <c r="B76" s="505" t="s">
        <v>292</v>
      </c>
      <c r="C76" s="498" t="s">
        <v>295</v>
      </c>
      <c r="D76" s="766" t="s">
        <v>195</v>
      </c>
      <c r="E76" s="764">
        <v>152.30000000000001</v>
      </c>
      <c r="F76" s="394"/>
      <c r="G76" s="748">
        <f t="shared" si="21"/>
        <v>0</v>
      </c>
      <c r="H76" s="434"/>
      <c r="I76" s="395">
        <f>ROUND(E76*H76,2)</f>
        <v>0</v>
      </c>
      <c r="J76" s="394"/>
      <c r="K76" s="395">
        <f>ROUND(E76*J76,2)</f>
        <v>0</v>
      </c>
      <c r="L76" s="395">
        <v>21</v>
      </c>
      <c r="M76" s="395">
        <f>G76*(1+L76/100)</f>
        <v>0</v>
      </c>
      <c r="N76" s="395">
        <v>0</v>
      </c>
      <c r="O76" s="395">
        <f>ROUND(E76*N76,2)</f>
        <v>0</v>
      </c>
      <c r="P76" s="395">
        <v>0</v>
      </c>
      <c r="Q76" s="395">
        <f>ROUND(E76*P76,2)</f>
        <v>0</v>
      </c>
      <c r="R76" s="395"/>
      <c r="S76" s="395" t="s">
        <v>151</v>
      </c>
      <c r="T76" s="395">
        <v>0</v>
      </c>
      <c r="U76" s="396">
        <f>ROUND(E76*T76,2)</f>
        <v>0</v>
      </c>
      <c r="V76" s="395"/>
      <c r="W76" s="376"/>
      <c r="X76" s="376"/>
      <c r="Y76" s="376"/>
      <c r="Z76" s="376"/>
      <c r="AA76" s="376"/>
      <c r="AB76" s="376"/>
      <c r="AC76" s="376"/>
      <c r="AD76" s="376"/>
      <c r="AE76" s="376"/>
      <c r="AF76" s="376" t="s">
        <v>152</v>
      </c>
      <c r="AG76" s="376"/>
      <c r="AH76" s="376"/>
      <c r="AI76" s="376"/>
      <c r="AJ76" s="376"/>
      <c r="AK76" s="376"/>
      <c r="AL76" s="376"/>
      <c r="AM76" s="376"/>
      <c r="AN76" s="376"/>
      <c r="AO76" s="376"/>
      <c r="AP76" s="376"/>
      <c r="AQ76" s="376"/>
      <c r="AR76" s="376"/>
      <c r="AS76" s="376"/>
      <c r="AT76" s="376"/>
      <c r="AU76" s="376"/>
      <c r="AV76" s="376"/>
      <c r="AW76" s="376"/>
      <c r="AX76" s="376"/>
      <c r="AY76" s="376"/>
      <c r="AZ76" s="376"/>
      <c r="BA76" s="376"/>
      <c r="BB76" s="376"/>
      <c r="BC76" s="376"/>
      <c r="BD76" s="376"/>
      <c r="BE76" s="376"/>
      <c r="BF76" s="376"/>
      <c r="BG76" s="376"/>
    </row>
    <row r="77" spans="1:59" s="363" customFormat="1" ht="22.5" outlineLevel="1" x14ac:dyDescent="0.2">
      <c r="A77" s="487">
        <v>64</v>
      </c>
      <c r="B77" s="505" t="s">
        <v>296</v>
      </c>
      <c r="C77" s="498" t="s">
        <v>297</v>
      </c>
      <c r="D77" s="766" t="s">
        <v>204</v>
      </c>
      <c r="E77" s="764">
        <v>40</v>
      </c>
      <c r="F77" s="394"/>
      <c r="G77" s="748">
        <f t="shared" si="21"/>
        <v>0</v>
      </c>
      <c r="H77" s="434"/>
      <c r="I77" s="395">
        <f>ROUND(E77*H77,2)</f>
        <v>0</v>
      </c>
      <c r="J77" s="394"/>
      <c r="K77" s="395">
        <f>ROUND(E77*J77,2)</f>
        <v>0</v>
      </c>
      <c r="L77" s="395">
        <v>21</v>
      </c>
      <c r="M77" s="395">
        <f>G77*(1+L77/100)</f>
        <v>0</v>
      </c>
      <c r="N77" s="395">
        <v>0</v>
      </c>
      <c r="O77" s="395">
        <f>ROUND(E77*N77,2)</f>
        <v>0</v>
      </c>
      <c r="P77" s="395">
        <v>0</v>
      </c>
      <c r="Q77" s="395">
        <f>ROUND(E77*P77,2)</f>
        <v>0</v>
      </c>
      <c r="R77" s="395"/>
      <c r="S77" s="395" t="s">
        <v>151</v>
      </c>
      <c r="T77" s="395">
        <v>0</v>
      </c>
      <c r="U77" s="396">
        <f>ROUND(E77*T77,2)</f>
        <v>0</v>
      </c>
      <c r="V77" s="395"/>
      <c r="W77" s="376"/>
      <c r="X77" s="376"/>
      <c r="Y77" s="376"/>
      <c r="Z77" s="376"/>
      <c r="AA77" s="376"/>
      <c r="AB77" s="376"/>
      <c r="AC77" s="376"/>
      <c r="AD77" s="376"/>
      <c r="AE77" s="376"/>
      <c r="AF77" s="376" t="s">
        <v>163</v>
      </c>
      <c r="AG77" s="376"/>
      <c r="AH77" s="376"/>
      <c r="AI77" s="376"/>
      <c r="AJ77" s="376"/>
      <c r="AK77" s="376"/>
      <c r="AL77" s="376"/>
      <c r="AM77" s="376"/>
      <c r="AN77" s="376"/>
      <c r="AO77" s="376"/>
      <c r="AP77" s="376"/>
      <c r="AQ77" s="376"/>
      <c r="AR77" s="376"/>
      <c r="AS77" s="376"/>
      <c r="AT77" s="376"/>
      <c r="AU77" s="376"/>
      <c r="AV77" s="376"/>
      <c r="AW77" s="376"/>
      <c r="AX77" s="376"/>
      <c r="AY77" s="376"/>
      <c r="AZ77" s="376"/>
      <c r="BA77" s="376"/>
      <c r="BB77" s="376"/>
      <c r="BC77" s="376"/>
      <c r="BD77" s="376"/>
      <c r="BE77" s="376"/>
      <c r="BF77" s="376"/>
      <c r="BG77" s="376"/>
    </row>
    <row r="78" spans="1:59" s="363" customFormat="1" ht="33.75" outlineLevel="1" x14ac:dyDescent="0.2">
      <c r="A78" s="487">
        <v>65</v>
      </c>
      <c r="B78" s="505" t="s">
        <v>298</v>
      </c>
      <c r="C78" s="498" t="s">
        <v>299</v>
      </c>
      <c r="D78" s="766" t="s">
        <v>204</v>
      </c>
      <c r="E78" s="764">
        <v>48</v>
      </c>
      <c r="F78" s="394"/>
      <c r="G78" s="748">
        <f t="shared" si="21"/>
        <v>0</v>
      </c>
      <c r="H78" s="434"/>
      <c r="I78" s="395">
        <f>ROUND(E78*H78,2)</f>
        <v>0</v>
      </c>
      <c r="J78" s="394"/>
      <c r="K78" s="395">
        <f>ROUND(E78*J78,2)</f>
        <v>0</v>
      </c>
      <c r="L78" s="395">
        <v>21</v>
      </c>
      <c r="M78" s="395">
        <f>G78*(1+L78/100)</f>
        <v>0</v>
      </c>
      <c r="N78" s="395">
        <v>0</v>
      </c>
      <c r="O78" s="395">
        <f>ROUND(E78*N78,2)</f>
        <v>0</v>
      </c>
      <c r="P78" s="395">
        <v>0</v>
      </c>
      <c r="Q78" s="395">
        <f>ROUND(E78*P78,2)</f>
        <v>0</v>
      </c>
      <c r="R78" s="395"/>
      <c r="S78" s="395" t="s">
        <v>151</v>
      </c>
      <c r="T78" s="395">
        <v>0</v>
      </c>
      <c r="U78" s="396">
        <f>ROUND(E78*T78,2)</f>
        <v>0</v>
      </c>
      <c r="V78" s="395"/>
      <c r="W78" s="376"/>
      <c r="X78" s="376"/>
      <c r="Y78" s="376"/>
      <c r="Z78" s="376"/>
      <c r="AA78" s="376"/>
      <c r="AB78" s="376"/>
      <c r="AC78" s="376"/>
      <c r="AD78" s="376"/>
      <c r="AE78" s="376"/>
      <c r="AF78" s="376" t="s">
        <v>163</v>
      </c>
      <c r="AG78" s="376"/>
      <c r="AH78" s="376"/>
      <c r="AI78" s="376"/>
      <c r="AJ78" s="376"/>
      <c r="AK78" s="376"/>
      <c r="AL78" s="376"/>
      <c r="AM78" s="376"/>
      <c r="AN78" s="376"/>
      <c r="AO78" s="376"/>
      <c r="AP78" s="376"/>
      <c r="AQ78" s="376"/>
      <c r="AR78" s="376"/>
      <c r="AS78" s="376"/>
      <c r="AT78" s="376"/>
      <c r="AU78" s="376"/>
      <c r="AV78" s="376"/>
      <c r="AW78" s="376"/>
      <c r="AX78" s="376"/>
      <c r="AY78" s="376"/>
      <c r="AZ78" s="376"/>
      <c r="BA78" s="376"/>
      <c r="BB78" s="376"/>
      <c r="BC78" s="376"/>
      <c r="BD78" s="376"/>
      <c r="BE78" s="376"/>
      <c r="BF78" s="376"/>
      <c r="BG78" s="376"/>
    </row>
    <row r="79" spans="1:59" s="363" customFormat="1" outlineLevel="1" x14ac:dyDescent="0.2">
      <c r="A79" s="487">
        <v>66</v>
      </c>
      <c r="B79" s="505" t="s">
        <v>300</v>
      </c>
      <c r="C79" s="498" t="s">
        <v>301</v>
      </c>
      <c r="D79" s="766" t="s">
        <v>204</v>
      </c>
      <c r="E79" s="764">
        <v>1</v>
      </c>
      <c r="F79" s="394"/>
      <c r="G79" s="748">
        <f t="shared" si="21"/>
        <v>0</v>
      </c>
      <c r="H79" s="434"/>
      <c r="I79" s="395">
        <f>ROUND(E79*H79,2)</f>
        <v>0</v>
      </c>
      <c r="J79" s="394"/>
      <c r="K79" s="395">
        <f>ROUND(E79*J79,2)</f>
        <v>0</v>
      </c>
      <c r="L79" s="395">
        <v>21</v>
      </c>
      <c r="M79" s="395">
        <f>G79*(1+L79/100)</f>
        <v>0</v>
      </c>
      <c r="N79" s="395">
        <v>0</v>
      </c>
      <c r="O79" s="395">
        <f>ROUND(E79*N79,2)</f>
        <v>0</v>
      </c>
      <c r="P79" s="395">
        <v>0</v>
      </c>
      <c r="Q79" s="395">
        <f>ROUND(E79*P79,2)</f>
        <v>0</v>
      </c>
      <c r="R79" s="395"/>
      <c r="S79" s="395" t="s">
        <v>151</v>
      </c>
      <c r="T79" s="395">
        <v>0</v>
      </c>
      <c r="U79" s="396">
        <f>ROUND(E79*T79,2)</f>
        <v>0</v>
      </c>
      <c r="V79" s="395"/>
      <c r="W79" s="376"/>
      <c r="X79" s="376"/>
      <c r="Y79" s="376"/>
      <c r="Z79" s="376"/>
      <c r="AA79" s="376"/>
      <c r="AB79" s="376"/>
      <c r="AC79" s="376"/>
      <c r="AD79" s="376"/>
      <c r="AE79" s="376"/>
      <c r="AF79" s="376" t="s">
        <v>163</v>
      </c>
      <c r="AG79" s="376"/>
      <c r="AH79" s="376"/>
      <c r="AI79" s="376"/>
      <c r="AJ79" s="376"/>
      <c r="AK79" s="376"/>
      <c r="AL79" s="376"/>
      <c r="AM79" s="376"/>
      <c r="AN79" s="376"/>
      <c r="AO79" s="376"/>
      <c r="AP79" s="376"/>
      <c r="AQ79" s="376"/>
      <c r="AR79" s="376"/>
      <c r="AS79" s="376"/>
      <c r="AT79" s="376"/>
      <c r="AU79" s="376"/>
      <c r="AV79" s="376"/>
      <c r="AW79" s="376"/>
      <c r="AX79" s="376"/>
      <c r="AY79" s="376"/>
      <c r="AZ79" s="376"/>
      <c r="BA79" s="376"/>
      <c r="BB79" s="376"/>
      <c r="BC79" s="376"/>
      <c r="BD79" s="376"/>
      <c r="BE79" s="376"/>
      <c r="BF79" s="376"/>
      <c r="BG79" s="376"/>
    </row>
    <row r="80" spans="1:59" s="419" customFormat="1" ht="22.5" outlineLevel="1" x14ac:dyDescent="0.2">
      <c r="A80" s="487">
        <v>67</v>
      </c>
      <c r="B80" s="505" t="s">
        <v>302</v>
      </c>
      <c r="C80" s="498" t="s">
        <v>303</v>
      </c>
      <c r="D80" s="766" t="s">
        <v>204</v>
      </c>
      <c r="E80" s="764">
        <v>4</v>
      </c>
      <c r="F80" s="394"/>
      <c r="G80" s="748">
        <f t="shared" si="21"/>
        <v>0</v>
      </c>
      <c r="H80" s="434"/>
      <c r="I80" s="395"/>
      <c r="J80" s="394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6"/>
      <c r="V80" s="395"/>
      <c r="W80" s="376"/>
      <c r="X80" s="376"/>
      <c r="Y80" s="376"/>
      <c r="Z80" s="376"/>
      <c r="AA80" s="376"/>
      <c r="AB80" s="376"/>
      <c r="AC80" s="376"/>
      <c r="AD80" s="376"/>
      <c r="AE80" s="376"/>
      <c r="AF80" s="376"/>
      <c r="AG80" s="376"/>
      <c r="AH80" s="376"/>
      <c r="AI80" s="376"/>
      <c r="AJ80" s="376"/>
      <c r="AK80" s="376"/>
      <c r="AL80" s="376"/>
      <c r="AM80" s="376"/>
      <c r="AN80" s="376"/>
      <c r="AO80" s="376"/>
      <c r="AP80" s="376"/>
      <c r="AQ80" s="376"/>
      <c r="AR80" s="376"/>
      <c r="AS80" s="376"/>
      <c r="AT80" s="376"/>
      <c r="AU80" s="376"/>
      <c r="AV80" s="376"/>
      <c r="AW80" s="376"/>
      <c r="AX80" s="376"/>
      <c r="AY80" s="376"/>
      <c r="AZ80" s="376"/>
      <c r="BA80" s="376"/>
      <c r="BB80" s="376"/>
      <c r="BC80" s="376"/>
      <c r="BD80" s="376"/>
      <c r="BE80" s="376"/>
      <c r="BF80" s="376"/>
      <c r="BG80" s="376"/>
    </row>
    <row r="81" spans="1:59" s="363" customFormat="1" ht="22.5" outlineLevel="1" x14ac:dyDescent="0.2">
      <c r="A81" s="767">
        <v>67</v>
      </c>
      <c r="B81" s="505" t="s">
        <v>304</v>
      </c>
      <c r="C81" s="498" t="s">
        <v>305</v>
      </c>
      <c r="D81" s="506" t="s">
        <v>306</v>
      </c>
      <c r="E81" s="764">
        <v>3650</v>
      </c>
      <c r="F81" s="394"/>
      <c r="G81" s="748">
        <f t="shared" si="21"/>
        <v>0</v>
      </c>
      <c r="H81" s="434"/>
      <c r="I81" s="395">
        <f>ROUND(E81*H81,2)</f>
        <v>0</v>
      </c>
      <c r="J81" s="394"/>
      <c r="K81" s="395">
        <f>ROUND(E81*J81,2)</f>
        <v>0</v>
      </c>
      <c r="L81" s="395">
        <v>21</v>
      </c>
      <c r="M81" s="395">
        <f>G81*(1+L81/100)</f>
        <v>0</v>
      </c>
      <c r="N81" s="395">
        <v>0</v>
      </c>
      <c r="O81" s="395">
        <f>ROUND(E81*N81,2)</f>
        <v>0</v>
      </c>
      <c r="P81" s="395">
        <v>0</v>
      </c>
      <c r="Q81" s="395">
        <f>ROUND(E81*P81,2)</f>
        <v>0</v>
      </c>
      <c r="R81" s="395"/>
      <c r="S81" s="395" t="s">
        <v>151</v>
      </c>
      <c r="T81" s="395">
        <v>0</v>
      </c>
      <c r="U81" s="396">
        <f>ROUND(E81*T81,2)</f>
        <v>0</v>
      </c>
      <c r="V81" s="395"/>
      <c r="W81" s="376"/>
      <c r="X81" s="376"/>
      <c r="Y81" s="376"/>
      <c r="Z81" s="376"/>
      <c r="AA81" s="376"/>
      <c r="AB81" s="376"/>
      <c r="AC81" s="376"/>
      <c r="AD81" s="376"/>
      <c r="AE81" s="376"/>
      <c r="AF81" s="376" t="s">
        <v>163</v>
      </c>
      <c r="AG81" s="376"/>
      <c r="AH81" s="376"/>
      <c r="AI81" s="376"/>
      <c r="AJ81" s="376"/>
      <c r="AK81" s="376"/>
      <c r="AL81" s="376"/>
      <c r="AM81" s="376"/>
      <c r="AN81" s="376"/>
      <c r="AO81" s="376"/>
      <c r="AP81" s="376"/>
      <c r="AQ81" s="376"/>
      <c r="AR81" s="376"/>
      <c r="AS81" s="376"/>
      <c r="AT81" s="376"/>
      <c r="AU81" s="376"/>
      <c r="AV81" s="376"/>
      <c r="AW81" s="376"/>
      <c r="AX81" s="376"/>
      <c r="AY81" s="376"/>
      <c r="AZ81" s="376"/>
      <c r="BA81" s="376"/>
      <c r="BB81" s="376"/>
      <c r="BC81" s="376"/>
      <c r="BD81" s="376"/>
      <c r="BE81" s="376"/>
      <c r="BF81" s="376"/>
      <c r="BG81" s="376"/>
    </row>
    <row r="82" spans="1:59" s="363" customFormat="1" ht="33.75" outlineLevel="1" x14ac:dyDescent="0.2">
      <c r="A82" s="487">
        <v>68</v>
      </c>
      <c r="B82" s="505" t="s">
        <v>307</v>
      </c>
      <c r="C82" s="498" t="s">
        <v>308</v>
      </c>
      <c r="D82" s="766" t="s">
        <v>150</v>
      </c>
      <c r="E82" s="764">
        <v>372</v>
      </c>
      <c r="F82" s="394"/>
      <c r="G82" s="748">
        <f t="shared" si="21"/>
        <v>0</v>
      </c>
      <c r="H82" s="434"/>
      <c r="I82" s="395">
        <f>ROUND(E82*H82,2)</f>
        <v>0</v>
      </c>
      <c r="J82" s="394"/>
      <c r="K82" s="395">
        <f>ROUND(E82*J82,2)</f>
        <v>0</v>
      </c>
      <c r="L82" s="395">
        <v>21</v>
      </c>
      <c r="M82" s="395">
        <f>G82*(1+L82/100)</f>
        <v>0</v>
      </c>
      <c r="N82" s="395">
        <v>0</v>
      </c>
      <c r="O82" s="395">
        <f>ROUND(E82*N82,2)</f>
        <v>0</v>
      </c>
      <c r="P82" s="395">
        <v>0</v>
      </c>
      <c r="Q82" s="395">
        <f>ROUND(E82*P82,2)</f>
        <v>0</v>
      </c>
      <c r="R82" s="395"/>
      <c r="S82" s="395" t="s">
        <v>151</v>
      </c>
      <c r="T82" s="395">
        <v>0</v>
      </c>
      <c r="U82" s="396">
        <f>ROUND(E82*T82,2)</f>
        <v>0</v>
      </c>
      <c r="V82" s="395"/>
      <c r="W82" s="376"/>
      <c r="X82" s="376"/>
      <c r="Y82" s="376"/>
      <c r="Z82" s="376"/>
      <c r="AA82" s="376"/>
      <c r="AB82" s="376"/>
      <c r="AC82" s="376"/>
      <c r="AD82" s="376"/>
      <c r="AE82" s="376"/>
      <c r="AF82" s="376" t="s">
        <v>163</v>
      </c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376"/>
      <c r="AS82" s="376"/>
      <c r="AT82" s="376"/>
      <c r="AU82" s="376"/>
      <c r="AV82" s="376"/>
      <c r="AW82" s="376"/>
      <c r="AX82" s="376"/>
      <c r="AY82" s="376"/>
      <c r="AZ82" s="376"/>
      <c r="BA82" s="376"/>
      <c r="BB82" s="376"/>
      <c r="BC82" s="376"/>
      <c r="BD82" s="376"/>
      <c r="BE82" s="376"/>
      <c r="BF82" s="376"/>
      <c r="BG82" s="376"/>
    </row>
    <row r="83" spans="1:59" ht="33.75" x14ac:dyDescent="0.2">
      <c r="A83" s="487">
        <v>69</v>
      </c>
      <c r="B83" s="505" t="s">
        <v>309</v>
      </c>
      <c r="C83" s="498" t="s">
        <v>310</v>
      </c>
      <c r="D83" s="766" t="s">
        <v>150</v>
      </c>
      <c r="E83" s="764">
        <v>120</v>
      </c>
      <c r="F83" s="394"/>
      <c r="G83" s="748">
        <f t="shared" si="21"/>
        <v>0</v>
      </c>
      <c r="H83" s="435"/>
      <c r="I83" s="397">
        <f>SUM(I84:I99)</f>
        <v>0</v>
      </c>
      <c r="J83" s="397"/>
      <c r="K83" s="397">
        <f>SUM(K84:K99)</f>
        <v>0</v>
      </c>
      <c r="L83" s="397"/>
      <c r="M83" s="397">
        <f>SUM(M84:M99)</f>
        <v>0</v>
      </c>
      <c r="N83" s="397"/>
      <c r="O83" s="397">
        <f>SUM(O84:O99)</f>
        <v>1489.39</v>
      </c>
      <c r="P83" s="397"/>
      <c r="Q83" s="397">
        <f>SUM(Q84:Q99)</f>
        <v>0</v>
      </c>
      <c r="R83" s="397"/>
      <c r="S83" s="397"/>
      <c r="T83" s="397"/>
      <c r="U83" s="134">
        <f>SUM(U84:U99)</f>
        <v>35862.020000000004</v>
      </c>
      <c r="V83" s="397"/>
      <c r="W83" s="419"/>
      <c r="X83" s="419"/>
      <c r="Y83" s="419"/>
      <c r="Z83" s="419"/>
      <c r="AA83" s="419"/>
      <c r="AB83" s="419"/>
      <c r="AC83" s="419"/>
      <c r="AD83" s="419"/>
      <c r="AE83" s="419"/>
      <c r="AF83" s="419" t="s">
        <v>147</v>
      </c>
      <c r="AG83" s="419"/>
      <c r="AH83" s="419"/>
      <c r="AI83" s="419"/>
      <c r="AJ83" s="419"/>
      <c r="AK83" s="419"/>
      <c r="AL83" s="419"/>
      <c r="AM83" s="419"/>
      <c r="AN83" s="419"/>
      <c r="AO83" s="419"/>
      <c r="AP83" s="419"/>
      <c r="AQ83" s="419"/>
      <c r="AR83" s="419"/>
      <c r="AS83" s="419"/>
      <c r="AT83" s="419"/>
      <c r="AU83" s="419"/>
      <c r="AV83" s="419"/>
      <c r="AW83" s="419"/>
      <c r="AX83" s="419"/>
      <c r="AY83" s="419"/>
      <c r="AZ83" s="419"/>
      <c r="BA83" s="419"/>
      <c r="BB83" s="419"/>
      <c r="BC83" s="419"/>
      <c r="BD83" s="419"/>
      <c r="BE83" s="419"/>
      <c r="BF83" s="419"/>
      <c r="BG83" s="419"/>
    </row>
    <row r="84" spans="1:59" outlineLevel="1" x14ac:dyDescent="0.2">
      <c r="A84" s="758" t="s">
        <v>146</v>
      </c>
      <c r="B84" s="768" t="s">
        <v>61</v>
      </c>
      <c r="C84" s="769" t="s">
        <v>62</v>
      </c>
      <c r="D84" s="770"/>
      <c r="E84" s="771"/>
      <c r="F84" s="789"/>
      <c r="G84" s="435">
        <f>SUM(G85:G100)</f>
        <v>0</v>
      </c>
      <c r="H84" s="394"/>
      <c r="I84" s="395">
        <f t="shared" ref="I84:I99" si="22">ROUND(E84*H84,2)</f>
        <v>0</v>
      </c>
      <c r="J84" s="394"/>
      <c r="K84" s="395">
        <f t="shared" ref="K84:K99" si="23">ROUND(E84*J84,2)</f>
        <v>0</v>
      </c>
      <c r="L84" s="395">
        <v>21</v>
      </c>
      <c r="M84" s="395">
        <f t="shared" ref="M84:M99" si="24">G84*(1+L84/100)</f>
        <v>0</v>
      </c>
      <c r="N84" s="395">
        <v>2.5251399999999999</v>
      </c>
      <c r="O84" s="395">
        <f t="shared" ref="O84:O99" si="25">ROUND(E84*N84,2)</f>
        <v>0</v>
      </c>
      <c r="P84" s="395">
        <v>0</v>
      </c>
      <c r="Q84" s="395">
        <f t="shared" ref="Q84:Q99" si="26">ROUND(E84*P84,2)</f>
        <v>0</v>
      </c>
      <c r="R84" s="395" t="s">
        <v>209</v>
      </c>
      <c r="S84" s="395" t="s">
        <v>168</v>
      </c>
      <c r="T84" s="395">
        <v>0.98699999999999999</v>
      </c>
      <c r="U84" s="396">
        <f t="shared" ref="U84:U99" si="27">ROUND(E84*T84,2)</f>
        <v>0</v>
      </c>
      <c r="V84" s="395"/>
      <c r="W84" s="376"/>
      <c r="X84" s="376"/>
      <c r="Y84" s="376"/>
      <c r="Z84" s="376"/>
      <c r="AA84" s="376"/>
      <c r="AB84" s="376"/>
      <c r="AC84" s="376"/>
      <c r="AD84" s="376"/>
      <c r="AE84" s="376"/>
      <c r="AF84" s="376" t="s">
        <v>163</v>
      </c>
      <c r="AG84" s="376"/>
      <c r="AH84" s="376"/>
      <c r="AI84" s="376"/>
      <c r="AJ84" s="376"/>
      <c r="AK84" s="376"/>
      <c r="AL84" s="376"/>
      <c r="AM84" s="376"/>
      <c r="AN84" s="376"/>
      <c r="AO84" s="376"/>
      <c r="AP84" s="376"/>
      <c r="AQ84" s="376"/>
      <c r="AR84" s="376"/>
      <c r="AS84" s="376"/>
      <c r="AT84" s="376"/>
      <c r="AU84" s="376"/>
      <c r="AV84" s="376"/>
      <c r="AW84" s="376"/>
      <c r="AX84" s="376"/>
      <c r="AY84" s="376"/>
      <c r="AZ84" s="376"/>
      <c r="BA84" s="376"/>
      <c r="BB84" s="376"/>
      <c r="BC84" s="376"/>
      <c r="BD84" s="376"/>
      <c r="BE84" s="376"/>
      <c r="BF84" s="376"/>
      <c r="BG84" s="376"/>
    </row>
    <row r="85" spans="1:59" outlineLevel="1" x14ac:dyDescent="0.2">
      <c r="A85" s="487">
        <v>70</v>
      </c>
      <c r="B85" s="488" t="s">
        <v>311</v>
      </c>
      <c r="C85" s="489" t="s">
        <v>312</v>
      </c>
      <c r="D85" s="757" t="s">
        <v>161</v>
      </c>
      <c r="E85" s="491">
        <v>377.5</v>
      </c>
      <c r="F85" s="394"/>
      <c r="G85" s="395">
        <f t="shared" ref="G85:G100" si="28">ROUND(E85*F85,2)</f>
        <v>0</v>
      </c>
      <c r="H85" s="394"/>
      <c r="I85" s="395">
        <f t="shared" si="22"/>
        <v>0</v>
      </c>
      <c r="J85" s="394"/>
      <c r="K85" s="395">
        <f t="shared" si="23"/>
        <v>0</v>
      </c>
      <c r="L85" s="395">
        <v>21</v>
      </c>
      <c r="M85" s="395">
        <f t="shared" si="24"/>
        <v>0</v>
      </c>
      <c r="N85" s="395">
        <v>4.6780000000000002E-2</v>
      </c>
      <c r="O85" s="395">
        <f t="shared" si="25"/>
        <v>17.66</v>
      </c>
      <c r="P85" s="395">
        <v>0</v>
      </c>
      <c r="Q85" s="395">
        <f t="shared" si="26"/>
        <v>0</v>
      </c>
      <c r="R85" s="395" t="s">
        <v>209</v>
      </c>
      <c r="S85" s="395" t="s">
        <v>168</v>
      </c>
      <c r="T85" s="395">
        <v>0.65</v>
      </c>
      <c r="U85" s="396">
        <f t="shared" si="27"/>
        <v>245.38</v>
      </c>
      <c r="V85" s="395"/>
      <c r="W85" s="376"/>
      <c r="X85" s="376"/>
      <c r="Y85" s="376"/>
      <c r="Z85" s="376"/>
      <c r="AA85" s="376"/>
      <c r="AB85" s="376"/>
      <c r="AC85" s="376"/>
      <c r="AD85" s="376"/>
      <c r="AE85" s="376"/>
      <c r="AF85" s="376" t="s">
        <v>163</v>
      </c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6"/>
      <c r="AZ85" s="376"/>
      <c r="BA85" s="376"/>
      <c r="BB85" s="376"/>
      <c r="BC85" s="376"/>
      <c r="BD85" s="376"/>
      <c r="BE85" s="376"/>
      <c r="BF85" s="376"/>
      <c r="BG85" s="376"/>
    </row>
    <row r="86" spans="1:59" outlineLevel="1" x14ac:dyDescent="0.2">
      <c r="A86" s="487">
        <v>71</v>
      </c>
      <c r="B86" s="488" t="s">
        <v>313</v>
      </c>
      <c r="C86" s="489" t="s">
        <v>314</v>
      </c>
      <c r="D86" s="757" t="s">
        <v>150</v>
      </c>
      <c r="E86" s="491">
        <v>1395.7</v>
      </c>
      <c r="F86" s="394"/>
      <c r="G86" s="395">
        <f t="shared" si="28"/>
        <v>0</v>
      </c>
      <c r="H86" s="394"/>
      <c r="I86" s="395">
        <f t="shared" si="22"/>
        <v>0</v>
      </c>
      <c r="J86" s="394"/>
      <c r="K86" s="395">
        <f t="shared" si="23"/>
        <v>0</v>
      </c>
      <c r="L86" s="395">
        <v>21</v>
      </c>
      <c r="M86" s="395">
        <f t="shared" si="24"/>
        <v>0</v>
      </c>
      <c r="N86" s="395">
        <v>0</v>
      </c>
      <c r="O86" s="395">
        <f t="shared" si="25"/>
        <v>0</v>
      </c>
      <c r="P86" s="395">
        <v>0</v>
      </c>
      <c r="Q86" s="395">
        <f t="shared" si="26"/>
        <v>0</v>
      </c>
      <c r="R86" s="395" t="s">
        <v>209</v>
      </c>
      <c r="S86" s="395" t="s">
        <v>168</v>
      </c>
      <c r="T86" s="395">
        <v>0.17299999999999999</v>
      </c>
      <c r="U86" s="396">
        <f t="shared" si="27"/>
        <v>241.46</v>
      </c>
      <c r="V86" s="395"/>
      <c r="W86" s="376"/>
      <c r="X86" s="376"/>
      <c r="Y86" s="376"/>
      <c r="Z86" s="376"/>
      <c r="AA86" s="376"/>
      <c r="AB86" s="376"/>
      <c r="AC86" s="376"/>
      <c r="AD86" s="376"/>
      <c r="AE86" s="376"/>
      <c r="AF86" s="376" t="s">
        <v>163</v>
      </c>
      <c r="AG86" s="376"/>
      <c r="AH86" s="376"/>
      <c r="AI86" s="376"/>
      <c r="AJ86" s="376"/>
      <c r="AK86" s="376"/>
      <c r="AL86" s="376"/>
      <c r="AM86" s="376"/>
      <c r="AN86" s="376"/>
      <c r="AO86" s="376"/>
      <c r="AP86" s="376"/>
      <c r="AQ86" s="376"/>
      <c r="AR86" s="376"/>
      <c r="AS86" s="376"/>
      <c r="AT86" s="376"/>
      <c r="AU86" s="376"/>
      <c r="AV86" s="376"/>
      <c r="AW86" s="376"/>
      <c r="AX86" s="376"/>
      <c r="AY86" s="376"/>
      <c r="AZ86" s="376"/>
      <c r="BA86" s="376"/>
      <c r="BB86" s="376"/>
      <c r="BC86" s="376"/>
      <c r="BD86" s="376"/>
      <c r="BE86" s="376"/>
      <c r="BF86" s="376"/>
      <c r="BG86" s="376"/>
    </row>
    <row r="87" spans="1:59" outlineLevel="1" x14ac:dyDescent="0.2">
      <c r="A87" s="487">
        <v>72</v>
      </c>
      <c r="B87" s="488" t="s">
        <v>315</v>
      </c>
      <c r="C87" s="489" t="s">
        <v>316</v>
      </c>
      <c r="D87" s="757" t="s">
        <v>150</v>
      </c>
      <c r="E87" s="491">
        <v>1395.7</v>
      </c>
      <c r="F87" s="394"/>
      <c r="G87" s="395">
        <f t="shared" si="28"/>
        <v>0</v>
      </c>
      <c r="H87" s="394"/>
      <c r="I87" s="395">
        <f t="shared" si="22"/>
        <v>0</v>
      </c>
      <c r="J87" s="394"/>
      <c r="K87" s="395">
        <f t="shared" si="23"/>
        <v>0</v>
      </c>
      <c r="L87" s="395">
        <v>21</v>
      </c>
      <c r="M87" s="395">
        <f t="shared" si="24"/>
        <v>0</v>
      </c>
      <c r="N87" s="395">
        <v>3.8700000000000002E-3</v>
      </c>
      <c r="O87" s="395">
        <f t="shared" si="25"/>
        <v>5.4</v>
      </c>
      <c r="P87" s="395">
        <v>0</v>
      </c>
      <c r="Q87" s="395">
        <f t="shared" si="26"/>
        <v>0</v>
      </c>
      <c r="R87" s="395" t="s">
        <v>209</v>
      </c>
      <c r="S87" s="395" t="s">
        <v>157</v>
      </c>
      <c r="T87" s="395">
        <v>0.47399999999999998</v>
      </c>
      <c r="U87" s="396">
        <f t="shared" si="27"/>
        <v>661.56</v>
      </c>
      <c r="V87" s="395"/>
      <c r="W87" s="376"/>
      <c r="X87" s="376"/>
      <c r="Y87" s="376"/>
      <c r="Z87" s="376"/>
      <c r="AA87" s="376"/>
      <c r="AB87" s="376"/>
      <c r="AC87" s="376"/>
      <c r="AD87" s="376"/>
      <c r="AE87" s="376"/>
      <c r="AF87" s="376" t="s">
        <v>163</v>
      </c>
      <c r="AG87" s="376"/>
      <c r="AH87" s="376"/>
      <c r="AI87" s="376"/>
      <c r="AJ87" s="376"/>
      <c r="AK87" s="376"/>
      <c r="AL87" s="376"/>
      <c r="AM87" s="376"/>
      <c r="AN87" s="376"/>
      <c r="AO87" s="376"/>
      <c r="AP87" s="376"/>
      <c r="AQ87" s="376"/>
      <c r="AR87" s="376"/>
      <c r="AS87" s="376"/>
      <c r="AT87" s="376"/>
      <c r="AU87" s="376"/>
      <c r="AV87" s="376"/>
      <c r="AW87" s="376"/>
      <c r="AX87" s="376"/>
      <c r="AY87" s="376"/>
      <c r="AZ87" s="376"/>
      <c r="BA87" s="376"/>
      <c r="BB87" s="376"/>
      <c r="BC87" s="376"/>
      <c r="BD87" s="376"/>
      <c r="BE87" s="376"/>
      <c r="BF87" s="376"/>
      <c r="BG87" s="376"/>
    </row>
    <row r="88" spans="1:59" outlineLevel="1" x14ac:dyDescent="0.2">
      <c r="A88" s="487">
        <v>73</v>
      </c>
      <c r="B88" s="488" t="s">
        <v>317</v>
      </c>
      <c r="C88" s="489" t="s">
        <v>318</v>
      </c>
      <c r="D88" s="757" t="s">
        <v>150</v>
      </c>
      <c r="E88" s="491">
        <v>1215.2</v>
      </c>
      <c r="F88" s="394"/>
      <c r="G88" s="395">
        <f t="shared" si="28"/>
        <v>0</v>
      </c>
      <c r="H88" s="394"/>
      <c r="I88" s="395">
        <f t="shared" si="22"/>
        <v>0</v>
      </c>
      <c r="J88" s="394"/>
      <c r="K88" s="395">
        <f t="shared" si="23"/>
        <v>0</v>
      </c>
      <c r="L88" s="395">
        <v>21</v>
      </c>
      <c r="M88" s="395">
        <f t="shared" si="24"/>
        <v>0</v>
      </c>
      <c r="N88" s="395">
        <v>3.8700000000000002E-3</v>
      </c>
      <c r="O88" s="395">
        <f t="shared" si="25"/>
        <v>4.7</v>
      </c>
      <c r="P88" s="395">
        <v>0</v>
      </c>
      <c r="Q88" s="395">
        <f t="shared" si="26"/>
        <v>0</v>
      </c>
      <c r="R88" s="395" t="s">
        <v>209</v>
      </c>
      <c r="S88" s="395" t="s">
        <v>157</v>
      </c>
      <c r="T88" s="395">
        <v>0.47399999999999998</v>
      </c>
      <c r="U88" s="396">
        <f t="shared" si="27"/>
        <v>576</v>
      </c>
      <c r="V88" s="395"/>
      <c r="W88" s="376"/>
      <c r="X88" s="376"/>
      <c r="Y88" s="376"/>
      <c r="Z88" s="376"/>
      <c r="AA88" s="376"/>
      <c r="AB88" s="376"/>
      <c r="AC88" s="376"/>
      <c r="AD88" s="376"/>
      <c r="AE88" s="376"/>
      <c r="AF88" s="376" t="s">
        <v>163</v>
      </c>
      <c r="AG88" s="376"/>
      <c r="AH88" s="376"/>
      <c r="AI88" s="376"/>
      <c r="AJ88" s="376"/>
      <c r="AK88" s="376"/>
      <c r="AL88" s="376"/>
      <c r="AM88" s="376"/>
      <c r="AN88" s="376"/>
      <c r="AO88" s="376"/>
      <c r="AP88" s="376"/>
      <c r="AQ88" s="376"/>
      <c r="AR88" s="376"/>
      <c r="AS88" s="376"/>
      <c r="AT88" s="376"/>
      <c r="AU88" s="376"/>
      <c r="AV88" s="376"/>
      <c r="AW88" s="376"/>
      <c r="AX88" s="376"/>
      <c r="AY88" s="376"/>
      <c r="AZ88" s="376"/>
      <c r="BA88" s="376"/>
      <c r="BB88" s="376"/>
      <c r="BC88" s="376"/>
      <c r="BD88" s="376"/>
      <c r="BE88" s="376"/>
      <c r="BF88" s="376"/>
      <c r="BG88" s="376"/>
    </row>
    <row r="89" spans="1:59" outlineLevel="1" x14ac:dyDescent="0.2">
      <c r="A89" s="487">
        <v>74</v>
      </c>
      <c r="B89" s="488" t="s">
        <v>317</v>
      </c>
      <c r="C89" s="489" t="s">
        <v>318</v>
      </c>
      <c r="D89" s="757" t="s">
        <v>150</v>
      </c>
      <c r="E89" s="491">
        <v>1215.2</v>
      </c>
      <c r="F89" s="394"/>
      <c r="G89" s="395">
        <f t="shared" si="28"/>
        <v>0</v>
      </c>
      <c r="H89" s="394"/>
      <c r="I89" s="395">
        <f t="shared" si="22"/>
        <v>0</v>
      </c>
      <c r="J89" s="394"/>
      <c r="K89" s="395">
        <f t="shared" si="23"/>
        <v>0</v>
      </c>
      <c r="L89" s="395">
        <v>21</v>
      </c>
      <c r="M89" s="395">
        <f t="shared" si="24"/>
        <v>0</v>
      </c>
      <c r="N89" s="395">
        <v>1.02139</v>
      </c>
      <c r="O89" s="395">
        <f t="shared" si="25"/>
        <v>1241.19</v>
      </c>
      <c r="P89" s="395">
        <v>0</v>
      </c>
      <c r="Q89" s="395">
        <f t="shared" si="26"/>
        <v>0</v>
      </c>
      <c r="R89" s="395" t="s">
        <v>209</v>
      </c>
      <c r="S89" s="395" t="s">
        <v>168</v>
      </c>
      <c r="T89" s="395">
        <v>26.616</v>
      </c>
      <c r="U89" s="396">
        <f t="shared" si="27"/>
        <v>32343.759999999998</v>
      </c>
      <c r="V89" s="395"/>
      <c r="W89" s="376"/>
      <c r="X89" s="376"/>
      <c r="Y89" s="376"/>
      <c r="Z89" s="376"/>
      <c r="AA89" s="376"/>
      <c r="AB89" s="376"/>
      <c r="AC89" s="376"/>
      <c r="AD89" s="376"/>
      <c r="AE89" s="376"/>
      <c r="AF89" s="376" t="s">
        <v>163</v>
      </c>
      <c r="AG89" s="376"/>
      <c r="AH89" s="376"/>
      <c r="AI89" s="376"/>
      <c r="AJ89" s="376"/>
      <c r="AK89" s="376"/>
      <c r="AL89" s="376"/>
      <c r="AM89" s="376"/>
      <c r="AN89" s="376"/>
      <c r="AO89" s="376"/>
      <c r="AP89" s="376"/>
      <c r="AQ89" s="376"/>
      <c r="AR89" s="376"/>
      <c r="AS89" s="376"/>
      <c r="AT89" s="376"/>
      <c r="AU89" s="376"/>
      <c r="AV89" s="376"/>
      <c r="AW89" s="376"/>
      <c r="AX89" s="376"/>
      <c r="AY89" s="376"/>
      <c r="AZ89" s="376"/>
      <c r="BA89" s="376"/>
      <c r="BB89" s="376"/>
      <c r="BC89" s="376"/>
      <c r="BD89" s="376"/>
      <c r="BE89" s="376"/>
      <c r="BF89" s="376"/>
      <c r="BG89" s="376"/>
    </row>
    <row r="90" spans="1:59" outlineLevel="1" x14ac:dyDescent="0.2">
      <c r="A90" s="487">
        <v>75</v>
      </c>
      <c r="B90" s="488" t="s">
        <v>319</v>
      </c>
      <c r="C90" s="489" t="s">
        <v>320</v>
      </c>
      <c r="D90" s="757" t="s">
        <v>218</v>
      </c>
      <c r="E90" s="491">
        <v>68.7</v>
      </c>
      <c r="F90" s="394"/>
      <c r="G90" s="395">
        <f t="shared" si="28"/>
        <v>0</v>
      </c>
      <c r="H90" s="394"/>
      <c r="I90" s="395">
        <f t="shared" si="22"/>
        <v>0</v>
      </c>
      <c r="J90" s="394"/>
      <c r="K90" s="395">
        <f t="shared" si="23"/>
        <v>0</v>
      </c>
      <c r="L90" s="395">
        <v>21</v>
      </c>
      <c r="M90" s="395">
        <f t="shared" si="24"/>
        <v>0</v>
      </c>
      <c r="N90" s="395">
        <v>2.5250699999999999</v>
      </c>
      <c r="O90" s="395">
        <f t="shared" si="25"/>
        <v>173.47</v>
      </c>
      <c r="P90" s="395">
        <v>0</v>
      </c>
      <c r="Q90" s="395">
        <f t="shared" si="26"/>
        <v>0</v>
      </c>
      <c r="R90" s="395" t="s">
        <v>209</v>
      </c>
      <c r="S90" s="395" t="s">
        <v>157</v>
      </c>
      <c r="T90" s="395">
        <v>0.86499999999999999</v>
      </c>
      <c r="U90" s="396">
        <f t="shared" si="27"/>
        <v>59.43</v>
      </c>
      <c r="V90" s="395"/>
      <c r="W90" s="376"/>
      <c r="X90" s="376"/>
      <c r="Y90" s="376"/>
      <c r="Z90" s="376"/>
      <c r="AA90" s="376"/>
      <c r="AB90" s="376"/>
      <c r="AC90" s="376"/>
      <c r="AD90" s="376"/>
      <c r="AE90" s="376"/>
      <c r="AF90" s="376" t="s">
        <v>163</v>
      </c>
      <c r="AG90" s="376"/>
      <c r="AH90" s="376"/>
      <c r="AI90" s="376"/>
      <c r="AJ90" s="376"/>
      <c r="AK90" s="376"/>
      <c r="AL90" s="376"/>
      <c r="AM90" s="376"/>
      <c r="AN90" s="376"/>
      <c r="AO90" s="376"/>
      <c r="AP90" s="376"/>
      <c r="AQ90" s="376"/>
      <c r="AR90" s="376"/>
      <c r="AS90" s="376"/>
      <c r="AT90" s="376"/>
      <c r="AU90" s="376"/>
      <c r="AV90" s="376"/>
      <c r="AW90" s="376"/>
      <c r="AX90" s="376"/>
      <c r="AY90" s="376"/>
      <c r="AZ90" s="376"/>
      <c r="BA90" s="376"/>
      <c r="BB90" s="376"/>
      <c r="BC90" s="376"/>
      <c r="BD90" s="376"/>
      <c r="BE90" s="376"/>
      <c r="BF90" s="376"/>
      <c r="BG90" s="376"/>
    </row>
    <row r="91" spans="1:59" outlineLevel="1" x14ac:dyDescent="0.2">
      <c r="A91" s="487">
        <v>76</v>
      </c>
      <c r="B91" s="488" t="s">
        <v>321</v>
      </c>
      <c r="C91" s="489" t="s">
        <v>322</v>
      </c>
      <c r="D91" s="757" t="s">
        <v>161</v>
      </c>
      <c r="E91" s="491">
        <v>16.53</v>
      </c>
      <c r="F91" s="394"/>
      <c r="G91" s="395">
        <f t="shared" si="28"/>
        <v>0</v>
      </c>
      <c r="H91" s="394"/>
      <c r="I91" s="395">
        <f t="shared" si="22"/>
        <v>0</v>
      </c>
      <c r="J91" s="394"/>
      <c r="K91" s="395">
        <f t="shared" si="23"/>
        <v>0</v>
      </c>
      <c r="L91" s="395">
        <v>21</v>
      </c>
      <c r="M91" s="395">
        <f t="shared" si="24"/>
        <v>0</v>
      </c>
      <c r="N91" s="395">
        <v>5.7700000000000001E-2</v>
      </c>
      <c r="O91" s="395">
        <f t="shared" si="25"/>
        <v>0.95</v>
      </c>
      <c r="P91" s="395">
        <v>0</v>
      </c>
      <c r="Q91" s="395">
        <f t="shared" si="26"/>
        <v>0</v>
      </c>
      <c r="R91" s="395" t="s">
        <v>209</v>
      </c>
      <c r="S91" s="395" t="s">
        <v>157</v>
      </c>
      <c r="T91" s="395">
        <v>0.95</v>
      </c>
      <c r="U91" s="396">
        <f t="shared" si="27"/>
        <v>15.7</v>
      </c>
      <c r="V91" s="395"/>
      <c r="W91" s="376"/>
      <c r="X91" s="376"/>
      <c r="Y91" s="376"/>
      <c r="Z91" s="376"/>
      <c r="AA91" s="376"/>
      <c r="AB91" s="376"/>
      <c r="AC91" s="376"/>
      <c r="AD91" s="376"/>
      <c r="AE91" s="376"/>
      <c r="AF91" s="376" t="s">
        <v>163</v>
      </c>
      <c r="AG91" s="376"/>
      <c r="AH91" s="376"/>
      <c r="AI91" s="376"/>
      <c r="AJ91" s="376"/>
      <c r="AK91" s="376"/>
      <c r="AL91" s="376"/>
      <c r="AM91" s="376"/>
      <c r="AN91" s="376"/>
      <c r="AO91" s="376"/>
      <c r="AP91" s="376"/>
      <c r="AQ91" s="376"/>
      <c r="AR91" s="376"/>
      <c r="AS91" s="376"/>
      <c r="AT91" s="376"/>
      <c r="AU91" s="376"/>
      <c r="AV91" s="376"/>
      <c r="AW91" s="376"/>
      <c r="AX91" s="376"/>
      <c r="AY91" s="376"/>
      <c r="AZ91" s="376"/>
      <c r="BA91" s="376"/>
      <c r="BB91" s="376"/>
      <c r="BC91" s="376"/>
      <c r="BD91" s="376"/>
      <c r="BE91" s="376"/>
      <c r="BF91" s="376"/>
      <c r="BG91" s="376"/>
    </row>
    <row r="92" spans="1:59" outlineLevel="1" x14ac:dyDescent="0.2">
      <c r="A92" s="487">
        <v>77</v>
      </c>
      <c r="B92" s="488" t="s">
        <v>323</v>
      </c>
      <c r="C92" s="489" t="s">
        <v>324</v>
      </c>
      <c r="D92" s="757" t="s">
        <v>150</v>
      </c>
      <c r="E92" s="491">
        <v>90.75</v>
      </c>
      <c r="F92" s="394"/>
      <c r="G92" s="395">
        <f t="shared" si="28"/>
        <v>0</v>
      </c>
      <c r="H92" s="394"/>
      <c r="I92" s="395">
        <f t="shared" si="22"/>
        <v>0</v>
      </c>
      <c r="J92" s="394"/>
      <c r="K92" s="395">
        <f t="shared" si="23"/>
        <v>0</v>
      </c>
      <c r="L92" s="395">
        <v>21</v>
      </c>
      <c r="M92" s="395">
        <f t="shared" si="24"/>
        <v>0</v>
      </c>
      <c r="N92" s="395">
        <v>0</v>
      </c>
      <c r="O92" s="395">
        <f t="shared" si="25"/>
        <v>0</v>
      </c>
      <c r="P92" s="395">
        <v>0</v>
      </c>
      <c r="Q92" s="395">
        <f t="shared" si="26"/>
        <v>0</v>
      </c>
      <c r="R92" s="395" t="s">
        <v>209</v>
      </c>
      <c r="S92" s="395" t="s">
        <v>157</v>
      </c>
      <c r="T92" s="395">
        <v>0.37</v>
      </c>
      <c r="U92" s="396">
        <f t="shared" si="27"/>
        <v>33.58</v>
      </c>
      <c r="V92" s="395"/>
      <c r="W92" s="376"/>
      <c r="X92" s="376"/>
      <c r="Y92" s="376"/>
      <c r="Z92" s="376"/>
      <c r="AA92" s="376"/>
      <c r="AB92" s="376"/>
      <c r="AC92" s="376"/>
      <c r="AD92" s="376"/>
      <c r="AE92" s="376"/>
      <c r="AF92" s="376" t="s">
        <v>163</v>
      </c>
      <c r="AG92" s="376"/>
      <c r="AH92" s="376"/>
      <c r="AI92" s="376"/>
      <c r="AJ92" s="376"/>
      <c r="AK92" s="376"/>
      <c r="AL92" s="376"/>
      <c r="AM92" s="376"/>
      <c r="AN92" s="376"/>
      <c r="AO92" s="376"/>
      <c r="AP92" s="376"/>
      <c r="AQ92" s="376"/>
      <c r="AR92" s="376"/>
      <c r="AS92" s="376"/>
      <c r="AT92" s="376"/>
      <c r="AU92" s="376"/>
      <c r="AV92" s="376"/>
      <c r="AW92" s="376"/>
      <c r="AX92" s="376"/>
      <c r="AY92" s="376"/>
      <c r="AZ92" s="376"/>
      <c r="BA92" s="376"/>
      <c r="BB92" s="376"/>
      <c r="BC92" s="376"/>
      <c r="BD92" s="376"/>
      <c r="BE92" s="376"/>
      <c r="BF92" s="376"/>
      <c r="BG92" s="376"/>
    </row>
    <row r="93" spans="1:59" outlineLevel="1" x14ac:dyDescent="0.2">
      <c r="A93" s="487">
        <v>78</v>
      </c>
      <c r="B93" s="488" t="s">
        <v>325</v>
      </c>
      <c r="C93" s="489" t="s">
        <v>326</v>
      </c>
      <c r="D93" s="757" t="s">
        <v>150</v>
      </c>
      <c r="E93" s="491">
        <v>90.75</v>
      </c>
      <c r="F93" s="394"/>
      <c r="G93" s="395">
        <f t="shared" si="28"/>
        <v>0</v>
      </c>
      <c r="H93" s="394"/>
      <c r="I93" s="395">
        <f t="shared" si="22"/>
        <v>0</v>
      </c>
      <c r="J93" s="394"/>
      <c r="K93" s="395">
        <f t="shared" si="23"/>
        <v>0</v>
      </c>
      <c r="L93" s="395">
        <v>21</v>
      </c>
      <c r="M93" s="395">
        <f t="shared" si="24"/>
        <v>0</v>
      </c>
      <c r="N93" s="395">
        <v>6.3299999999999997E-3</v>
      </c>
      <c r="O93" s="395">
        <f t="shared" si="25"/>
        <v>0.56999999999999995</v>
      </c>
      <c r="P93" s="395">
        <v>0</v>
      </c>
      <c r="Q93" s="395">
        <f t="shared" si="26"/>
        <v>0</v>
      </c>
      <c r="R93" s="395" t="s">
        <v>209</v>
      </c>
      <c r="S93" s="395" t="s">
        <v>157</v>
      </c>
      <c r="T93" s="395">
        <v>0.94299999999999995</v>
      </c>
      <c r="U93" s="396">
        <f t="shared" si="27"/>
        <v>85.58</v>
      </c>
      <c r="V93" s="395"/>
      <c r="W93" s="376"/>
      <c r="X93" s="376"/>
      <c r="Y93" s="376"/>
      <c r="Z93" s="376"/>
      <c r="AA93" s="376"/>
      <c r="AB93" s="376"/>
      <c r="AC93" s="376"/>
      <c r="AD93" s="376"/>
      <c r="AE93" s="376"/>
      <c r="AF93" s="376" t="s">
        <v>163</v>
      </c>
      <c r="AG93" s="376"/>
      <c r="AH93" s="376"/>
      <c r="AI93" s="376"/>
      <c r="AJ93" s="376"/>
      <c r="AK93" s="376"/>
      <c r="AL93" s="376"/>
      <c r="AM93" s="376"/>
      <c r="AN93" s="376"/>
      <c r="AO93" s="376"/>
      <c r="AP93" s="376"/>
      <c r="AQ93" s="376"/>
      <c r="AR93" s="376"/>
      <c r="AS93" s="376"/>
      <c r="AT93" s="376"/>
      <c r="AU93" s="376"/>
      <c r="AV93" s="376"/>
      <c r="AW93" s="376"/>
      <c r="AX93" s="376"/>
      <c r="AY93" s="376"/>
      <c r="AZ93" s="376"/>
      <c r="BA93" s="376"/>
      <c r="BB93" s="376"/>
      <c r="BC93" s="376"/>
      <c r="BD93" s="376"/>
      <c r="BE93" s="376"/>
      <c r="BF93" s="376"/>
      <c r="BG93" s="376"/>
    </row>
    <row r="94" spans="1:59" outlineLevel="1" x14ac:dyDescent="0.2">
      <c r="A94" s="487">
        <v>79</v>
      </c>
      <c r="B94" s="488" t="s">
        <v>327</v>
      </c>
      <c r="C94" s="489" t="s">
        <v>328</v>
      </c>
      <c r="D94" s="757" t="s">
        <v>150</v>
      </c>
      <c r="E94" s="491">
        <v>26.25</v>
      </c>
      <c r="F94" s="394"/>
      <c r="G94" s="395">
        <f t="shared" si="28"/>
        <v>0</v>
      </c>
      <c r="H94" s="394"/>
      <c r="I94" s="395">
        <f t="shared" si="22"/>
        <v>0</v>
      </c>
      <c r="J94" s="394"/>
      <c r="K94" s="395">
        <f t="shared" si="23"/>
        <v>0</v>
      </c>
      <c r="L94" s="395">
        <v>21</v>
      </c>
      <c r="M94" s="395">
        <f t="shared" si="24"/>
        <v>0</v>
      </c>
      <c r="N94" s="395">
        <v>0</v>
      </c>
      <c r="O94" s="395">
        <f t="shared" si="25"/>
        <v>0</v>
      </c>
      <c r="P94" s="395">
        <v>0</v>
      </c>
      <c r="Q94" s="395">
        <f t="shared" si="26"/>
        <v>0</v>
      </c>
      <c r="R94" s="395" t="s">
        <v>209</v>
      </c>
      <c r="S94" s="395" t="s">
        <v>157</v>
      </c>
      <c r="T94" s="395">
        <v>0.33</v>
      </c>
      <c r="U94" s="396">
        <f t="shared" si="27"/>
        <v>8.66</v>
      </c>
      <c r="V94" s="395"/>
      <c r="W94" s="376"/>
      <c r="X94" s="376"/>
      <c r="Y94" s="376"/>
      <c r="Z94" s="376"/>
      <c r="AA94" s="376"/>
      <c r="AB94" s="376"/>
      <c r="AC94" s="376"/>
      <c r="AD94" s="376"/>
      <c r="AE94" s="376"/>
      <c r="AF94" s="376" t="s">
        <v>163</v>
      </c>
      <c r="AG94" s="376"/>
      <c r="AH94" s="376"/>
      <c r="AI94" s="376"/>
      <c r="AJ94" s="376"/>
      <c r="AK94" s="376"/>
      <c r="AL94" s="376"/>
      <c r="AM94" s="376"/>
      <c r="AN94" s="376"/>
      <c r="AO94" s="376"/>
      <c r="AP94" s="376"/>
      <c r="AQ94" s="376"/>
      <c r="AR94" s="376"/>
      <c r="AS94" s="376"/>
      <c r="AT94" s="376"/>
      <c r="AU94" s="376"/>
      <c r="AV94" s="376"/>
      <c r="AW94" s="376"/>
      <c r="AX94" s="376"/>
      <c r="AY94" s="376"/>
      <c r="AZ94" s="376"/>
      <c r="BA94" s="376"/>
      <c r="BB94" s="376"/>
      <c r="BC94" s="376"/>
      <c r="BD94" s="376"/>
      <c r="BE94" s="376"/>
      <c r="BF94" s="376"/>
      <c r="BG94" s="376"/>
    </row>
    <row r="95" spans="1:59" outlineLevel="1" x14ac:dyDescent="0.2">
      <c r="A95" s="487">
        <v>80</v>
      </c>
      <c r="B95" s="488" t="s">
        <v>329</v>
      </c>
      <c r="C95" s="489" t="s">
        <v>330</v>
      </c>
      <c r="D95" s="757" t="s">
        <v>150</v>
      </c>
      <c r="E95" s="491">
        <v>26.25</v>
      </c>
      <c r="F95" s="394"/>
      <c r="G95" s="395">
        <f t="shared" si="28"/>
        <v>0</v>
      </c>
      <c r="H95" s="394"/>
      <c r="I95" s="395">
        <f t="shared" si="22"/>
        <v>0</v>
      </c>
      <c r="J95" s="394"/>
      <c r="K95" s="395">
        <f t="shared" si="23"/>
        <v>0</v>
      </c>
      <c r="L95" s="395">
        <v>21</v>
      </c>
      <c r="M95" s="395">
        <f t="shared" si="24"/>
        <v>0</v>
      </c>
      <c r="N95" s="395">
        <v>1.01939</v>
      </c>
      <c r="O95" s="395">
        <f t="shared" si="25"/>
        <v>26.76</v>
      </c>
      <c r="P95" s="395">
        <v>0</v>
      </c>
      <c r="Q95" s="395">
        <f t="shared" si="26"/>
        <v>0</v>
      </c>
      <c r="R95" s="395" t="s">
        <v>209</v>
      </c>
      <c r="S95" s="395" t="s">
        <v>157</v>
      </c>
      <c r="T95" s="395">
        <v>51.252000000000002</v>
      </c>
      <c r="U95" s="396">
        <f t="shared" si="27"/>
        <v>1345.37</v>
      </c>
      <c r="V95" s="395"/>
      <c r="W95" s="376"/>
      <c r="X95" s="376"/>
      <c r="Y95" s="376"/>
      <c r="Z95" s="376"/>
      <c r="AA95" s="376"/>
      <c r="AB95" s="376"/>
      <c r="AC95" s="376"/>
      <c r="AD95" s="376"/>
      <c r="AE95" s="376"/>
      <c r="AF95" s="376" t="s">
        <v>163</v>
      </c>
      <c r="AG95" s="376"/>
      <c r="AH95" s="376"/>
      <c r="AI95" s="376"/>
      <c r="AJ95" s="376"/>
      <c r="AK95" s="376"/>
      <c r="AL95" s="376"/>
      <c r="AM95" s="376"/>
      <c r="AN95" s="376"/>
      <c r="AO95" s="376"/>
      <c r="AP95" s="376"/>
      <c r="AQ95" s="376"/>
      <c r="AR95" s="376"/>
      <c r="AS95" s="376"/>
      <c r="AT95" s="376"/>
      <c r="AU95" s="376"/>
      <c r="AV95" s="376"/>
      <c r="AW95" s="376"/>
      <c r="AX95" s="376"/>
      <c r="AY95" s="376"/>
      <c r="AZ95" s="376"/>
      <c r="BA95" s="376"/>
      <c r="BB95" s="376"/>
      <c r="BC95" s="376"/>
      <c r="BD95" s="376"/>
      <c r="BE95" s="376"/>
      <c r="BF95" s="376"/>
      <c r="BG95" s="376"/>
    </row>
    <row r="96" spans="1:59" outlineLevel="1" x14ac:dyDescent="0.2">
      <c r="A96" s="487">
        <v>81</v>
      </c>
      <c r="B96" s="488" t="s">
        <v>331</v>
      </c>
      <c r="C96" s="489" t="s">
        <v>332</v>
      </c>
      <c r="D96" s="757" t="s">
        <v>218</v>
      </c>
      <c r="E96" s="491">
        <v>3.97</v>
      </c>
      <c r="F96" s="394"/>
      <c r="G96" s="395">
        <f t="shared" si="28"/>
        <v>0</v>
      </c>
      <c r="H96" s="394"/>
      <c r="I96" s="395">
        <f t="shared" si="22"/>
        <v>0</v>
      </c>
      <c r="J96" s="394"/>
      <c r="K96" s="395">
        <f t="shared" si="23"/>
        <v>0</v>
      </c>
      <c r="L96" s="395">
        <v>21</v>
      </c>
      <c r="M96" s="395">
        <f t="shared" si="24"/>
        <v>0</v>
      </c>
      <c r="N96" s="395">
        <v>2.5251100000000002</v>
      </c>
      <c r="O96" s="395">
        <f t="shared" si="25"/>
        <v>10.02</v>
      </c>
      <c r="P96" s="395">
        <v>0</v>
      </c>
      <c r="Q96" s="395">
        <f t="shared" si="26"/>
        <v>0</v>
      </c>
      <c r="R96" s="395" t="s">
        <v>209</v>
      </c>
      <c r="S96" s="395" t="s">
        <v>168</v>
      </c>
      <c r="T96" s="395">
        <v>1.448</v>
      </c>
      <c r="U96" s="396">
        <f t="shared" si="27"/>
        <v>5.75</v>
      </c>
      <c r="V96" s="395"/>
      <c r="W96" s="376"/>
      <c r="X96" s="376"/>
      <c r="Y96" s="376"/>
      <c r="Z96" s="376"/>
      <c r="AA96" s="376"/>
      <c r="AB96" s="376"/>
      <c r="AC96" s="376"/>
      <c r="AD96" s="376"/>
      <c r="AE96" s="376"/>
      <c r="AF96" s="376" t="s">
        <v>163</v>
      </c>
      <c r="AG96" s="376"/>
      <c r="AH96" s="376"/>
      <c r="AI96" s="376"/>
      <c r="AJ96" s="376"/>
      <c r="AK96" s="376"/>
      <c r="AL96" s="376"/>
      <c r="AM96" s="376"/>
      <c r="AN96" s="376"/>
      <c r="AO96" s="376"/>
      <c r="AP96" s="376"/>
      <c r="AQ96" s="376"/>
      <c r="AR96" s="376"/>
      <c r="AS96" s="376"/>
      <c r="AT96" s="376"/>
      <c r="AU96" s="376"/>
      <c r="AV96" s="376"/>
      <c r="AW96" s="376"/>
      <c r="AX96" s="376"/>
      <c r="AY96" s="376"/>
      <c r="AZ96" s="376"/>
      <c r="BA96" s="376"/>
      <c r="BB96" s="376"/>
      <c r="BC96" s="376"/>
      <c r="BD96" s="376"/>
      <c r="BE96" s="376"/>
      <c r="BF96" s="376"/>
      <c r="BG96" s="376"/>
    </row>
    <row r="97" spans="1:59" outlineLevel="1" x14ac:dyDescent="0.2">
      <c r="A97" s="487">
        <v>82</v>
      </c>
      <c r="B97" s="488" t="s">
        <v>333</v>
      </c>
      <c r="C97" s="489" t="s">
        <v>334</v>
      </c>
      <c r="D97" s="757" t="s">
        <v>161</v>
      </c>
      <c r="E97" s="491">
        <v>3.2</v>
      </c>
      <c r="F97" s="394"/>
      <c r="G97" s="395">
        <f t="shared" si="28"/>
        <v>0</v>
      </c>
      <c r="H97" s="394"/>
      <c r="I97" s="395">
        <f t="shared" si="22"/>
        <v>0</v>
      </c>
      <c r="J97" s="394"/>
      <c r="K97" s="395">
        <f t="shared" si="23"/>
        <v>0</v>
      </c>
      <c r="L97" s="395">
        <v>21</v>
      </c>
      <c r="M97" s="395">
        <f t="shared" si="24"/>
        <v>0</v>
      </c>
      <c r="N97" s="395">
        <v>7.8200000000000006E-3</v>
      </c>
      <c r="O97" s="395">
        <f t="shared" si="25"/>
        <v>0.03</v>
      </c>
      <c r="P97" s="395">
        <v>0</v>
      </c>
      <c r="Q97" s="395">
        <f t="shared" si="26"/>
        <v>0</v>
      </c>
      <c r="R97" s="395" t="s">
        <v>209</v>
      </c>
      <c r="S97" s="395" t="s">
        <v>168</v>
      </c>
      <c r="T97" s="395">
        <v>0.79</v>
      </c>
      <c r="U97" s="396">
        <f t="shared" si="27"/>
        <v>2.5299999999999998</v>
      </c>
      <c r="V97" s="395"/>
      <c r="W97" s="376"/>
      <c r="X97" s="376"/>
      <c r="Y97" s="376"/>
      <c r="Z97" s="376"/>
      <c r="AA97" s="376"/>
      <c r="AB97" s="376"/>
      <c r="AC97" s="376"/>
      <c r="AD97" s="376"/>
      <c r="AE97" s="376"/>
      <c r="AF97" s="376" t="s">
        <v>163</v>
      </c>
      <c r="AG97" s="376"/>
      <c r="AH97" s="376"/>
      <c r="AI97" s="376"/>
      <c r="AJ97" s="376"/>
      <c r="AK97" s="376"/>
      <c r="AL97" s="376"/>
      <c r="AM97" s="376"/>
      <c r="AN97" s="376"/>
      <c r="AO97" s="376"/>
      <c r="AP97" s="376"/>
      <c r="AQ97" s="376"/>
      <c r="AR97" s="376"/>
      <c r="AS97" s="376"/>
      <c r="AT97" s="376"/>
      <c r="AU97" s="376"/>
      <c r="AV97" s="376"/>
      <c r="AW97" s="376"/>
      <c r="AX97" s="376"/>
      <c r="AY97" s="376"/>
      <c r="AZ97" s="376"/>
      <c r="BA97" s="376"/>
      <c r="BB97" s="376"/>
      <c r="BC97" s="376"/>
      <c r="BD97" s="376"/>
      <c r="BE97" s="376"/>
      <c r="BF97" s="376"/>
      <c r="BG97" s="376"/>
    </row>
    <row r="98" spans="1:59" outlineLevel="1" x14ac:dyDescent="0.2">
      <c r="A98" s="487">
        <v>83</v>
      </c>
      <c r="B98" s="488" t="s">
        <v>335</v>
      </c>
      <c r="C98" s="489" t="s">
        <v>336</v>
      </c>
      <c r="D98" s="757" t="s">
        <v>150</v>
      </c>
      <c r="E98" s="491">
        <v>8.5</v>
      </c>
      <c r="F98" s="394"/>
      <c r="G98" s="395">
        <f t="shared" si="28"/>
        <v>0</v>
      </c>
      <c r="H98" s="394"/>
      <c r="I98" s="395">
        <f t="shared" si="22"/>
        <v>0</v>
      </c>
      <c r="J98" s="394"/>
      <c r="K98" s="395">
        <f t="shared" si="23"/>
        <v>0</v>
      </c>
      <c r="L98" s="395">
        <v>21</v>
      </c>
      <c r="M98" s="395">
        <f t="shared" si="24"/>
        <v>0</v>
      </c>
      <c r="N98" s="395">
        <v>0</v>
      </c>
      <c r="O98" s="395">
        <f t="shared" si="25"/>
        <v>0</v>
      </c>
      <c r="P98" s="395">
        <v>0</v>
      </c>
      <c r="Q98" s="395">
        <f t="shared" si="26"/>
        <v>0</v>
      </c>
      <c r="R98" s="395" t="s">
        <v>209</v>
      </c>
      <c r="S98" s="395" t="s">
        <v>168</v>
      </c>
      <c r="T98" s="395">
        <v>0.24</v>
      </c>
      <c r="U98" s="396">
        <f t="shared" si="27"/>
        <v>2.04</v>
      </c>
      <c r="V98" s="395"/>
      <c r="W98" s="376"/>
      <c r="X98" s="376"/>
      <c r="Y98" s="376"/>
      <c r="Z98" s="376"/>
      <c r="AA98" s="376"/>
      <c r="AB98" s="376"/>
      <c r="AC98" s="376"/>
      <c r="AD98" s="376"/>
      <c r="AE98" s="376"/>
      <c r="AF98" s="376" t="s">
        <v>163</v>
      </c>
      <c r="AG98" s="376"/>
      <c r="AH98" s="376"/>
      <c r="AI98" s="376"/>
      <c r="AJ98" s="376"/>
      <c r="AK98" s="376"/>
      <c r="AL98" s="376"/>
      <c r="AM98" s="376"/>
      <c r="AN98" s="376"/>
      <c r="AO98" s="376"/>
      <c r="AP98" s="376"/>
      <c r="AQ98" s="376"/>
      <c r="AR98" s="376"/>
      <c r="AS98" s="376"/>
      <c r="AT98" s="376"/>
      <c r="AU98" s="376"/>
      <c r="AV98" s="376"/>
      <c r="AW98" s="376"/>
      <c r="AX98" s="376"/>
      <c r="AY98" s="376"/>
      <c r="AZ98" s="376"/>
      <c r="BA98" s="376"/>
      <c r="BB98" s="376"/>
      <c r="BC98" s="376"/>
      <c r="BD98" s="376"/>
      <c r="BE98" s="376"/>
      <c r="BF98" s="376"/>
      <c r="BG98" s="376"/>
    </row>
    <row r="99" spans="1:59" outlineLevel="1" x14ac:dyDescent="0.2">
      <c r="A99" s="487">
        <v>84</v>
      </c>
      <c r="B99" s="488" t="s">
        <v>337</v>
      </c>
      <c r="C99" s="489" t="s">
        <v>338</v>
      </c>
      <c r="D99" s="757" t="s">
        <v>150</v>
      </c>
      <c r="E99" s="491">
        <v>8.5</v>
      </c>
      <c r="F99" s="394"/>
      <c r="G99" s="395">
        <f t="shared" si="28"/>
        <v>0</v>
      </c>
      <c r="H99" s="394"/>
      <c r="I99" s="395">
        <f t="shared" si="22"/>
        <v>0</v>
      </c>
      <c r="J99" s="394"/>
      <c r="K99" s="395">
        <f t="shared" si="23"/>
        <v>0</v>
      </c>
      <c r="L99" s="395">
        <v>21</v>
      </c>
      <c r="M99" s="395">
        <f t="shared" si="24"/>
        <v>0</v>
      </c>
      <c r="N99" s="395">
        <v>1.0166500000000001</v>
      </c>
      <c r="O99" s="395">
        <f t="shared" si="25"/>
        <v>8.64</v>
      </c>
      <c r="P99" s="395">
        <v>0</v>
      </c>
      <c r="Q99" s="395">
        <f t="shared" si="26"/>
        <v>0</v>
      </c>
      <c r="R99" s="395" t="s">
        <v>209</v>
      </c>
      <c r="S99" s="395" t="s">
        <v>168</v>
      </c>
      <c r="T99" s="395">
        <v>27.672999999999998</v>
      </c>
      <c r="U99" s="396">
        <f t="shared" si="27"/>
        <v>235.22</v>
      </c>
      <c r="V99" s="395"/>
      <c r="W99" s="376"/>
      <c r="X99" s="376"/>
      <c r="Y99" s="376"/>
      <c r="Z99" s="376"/>
      <c r="AA99" s="376"/>
      <c r="AB99" s="376"/>
      <c r="AC99" s="376"/>
      <c r="AD99" s="376"/>
      <c r="AE99" s="376"/>
      <c r="AF99" s="376" t="s">
        <v>163</v>
      </c>
      <c r="AG99" s="376"/>
      <c r="AH99" s="376"/>
      <c r="AI99" s="376"/>
      <c r="AJ99" s="376"/>
      <c r="AK99" s="376"/>
      <c r="AL99" s="376"/>
      <c r="AM99" s="376"/>
      <c r="AN99" s="376"/>
      <c r="AO99" s="376"/>
      <c r="AP99" s="376"/>
      <c r="AQ99" s="376"/>
      <c r="AR99" s="376"/>
      <c r="AS99" s="376"/>
      <c r="AT99" s="376"/>
      <c r="AU99" s="376"/>
      <c r="AV99" s="376"/>
      <c r="AW99" s="376"/>
      <c r="AX99" s="376"/>
      <c r="AY99" s="376"/>
      <c r="AZ99" s="376"/>
      <c r="BA99" s="376"/>
      <c r="BB99" s="376"/>
      <c r="BC99" s="376"/>
      <c r="BD99" s="376"/>
      <c r="BE99" s="376"/>
      <c r="BF99" s="376"/>
      <c r="BG99" s="376"/>
    </row>
    <row r="100" spans="1:59" x14ac:dyDescent="0.2">
      <c r="A100" s="487">
        <v>85</v>
      </c>
      <c r="B100" s="488" t="s">
        <v>339</v>
      </c>
      <c r="C100" s="489" t="s">
        <v>340</v>
      </c>
      <c r="D100" s="757" t="s">
        <v>218</v>
      </c>
      <c r="E100" s="491">
        <v>0.21</v>
      </c>
      <c r="F100" s="394"/>
      <c r="G100" s="395">
        <f t="shared" si="28"/>
        <v>0</v>
      </c>
      <c r="H100" s="397"/>
      <c r="I100" s="397">
        <f>SUM(I101:I101)</f>
        <v>0</v>
      </c>
      <c r="J100" s="397"/>
      <c r="K100" s="397">
        <f>SUM(K101:K101)</f>
        <v>0</v>
      </c>
      <c r="L100" s="397"/>
      <c r="M100" s="397">
        <f>SUM(M101:M101)</f>
        <v>0</v>
      </c>
      <c r="N100" s="397"/>
      <c r="O100" s="397">
        <f>SUM(O101:O101)</f>
        <v>0</v>
      </c>
      <c r="P100" s="397"/>
      <c r="Q100" s="397">
        <f>SUM(Q101:Q101)</f>
        <v>0</v>
      </c>
      <c r="R100" s="397"/>
      <c r="S100" s="397"/>
      <c r="T100" s="397"/>
      <c r="U100" s="134">
        <f>SUM(U101:U101)</f>
        <v>0</v>
      </c>
      <c r="V100" s="397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 t="s">
        <v>147</v>
      </c>
      <c r="AG100" s="419"/>
      <c r="AH100" s="419"/>
      <c r="AI100" s="419"/>
      <c r="AJ100" s="419"/>
      <c r="AK100" s="419"/>
      <c r="AL100" s="419"/>
      <c r="AM100" s="419"/>
      <c r="AN100" s="419"/>
      <c r="AO100" s="419"/>
      <c r="AP100" s="419"/>
      <c r="AQ100" s="419"/>
      <c r="AR100" s="419"/>
      <c r="AS100" s="419"/>
      <c r="AT100" s="419"/>
      <c r="AU100" s="419"/>
      <c r="AV100" s="419"/>
      <c r="AW100" s="419"/>
      <c r="AX100" s="419"/>
      <c r="AY100" s="419"/>
      <c r="AZ100" s="419"/>
      <c r="BA100" s="419"/>
      <c r="BB100" s="419"/>
      <c r="BC100" s="419"/>
      <c r="BD100" s="419"/>
      <c r="BE100" s="419"/>
      <c r="BF100" s="419"/>
      <c r="BG100" s="419"/>
    </row>
    <row r="101" spans="1:59" outlineLevel="1" x14ac:dyDescent="0.2">
      <c r="A101" s="758" t="s">
        <v>146</v>
      </c>
      <c r="B101" s="759" t="s">
        <v>63</v>
      </c>
      <c r="C101" s="760" t="s">
        <v>64</v>
      </c>
      <c r="D101" s="761"/>
      <c r="E101" s="762"/>
      <c r="F101" s="789"/>
      <c r="G101" s="397">
        <f>SUM(G102)</f>
        <v>0</v>
      </c>
      <c r="H101" s="394"/>
      <c r="I101" s="395">
        <f>ROUND(E101*H101,2)</f>
        <v>0</v>
      </c>
      <c r="J101" s="394"/>
      <c r="K101" s="395">
        <f>ROUND(E101*J101,2)</f>
        <v>0</v>
      </c>
      <c r="L101" s="395">
        <v>21</v>
      </c>
      <c r="M101" s="395">
        <f>G101*(1+L101/100)</f>
        <v>0</v>
      </c>
      <c r="N101" s="395">
        <v>3.0501200000000002</v>
      </c>
      <c r="O101" s="395">
        <f>ROUND(E101*N101,2)</f>
        <v>0</v>
      </c>
      <c r="P101" s="395">
        <v>0</v>
      </c>
      <c r="Q101" s="395">
        <f>ROUND(E101*P101,2)</f>
        <v>0</v>
      </c>
      <c r="R101" s="395" t="s">
        <v>341</v>
      </c>
      <c r="S101" s="395" t="s">
        <v>157</v>
      </c>
      <c r="T101" s="395">
        <v>43.34234</v>
      </c>
      <c r="U101" s="396">
        <f>ROUND(E101*T101,2)</f>
        <v>0</v>
      </c>
      <c r="V101" s="395"/>
      <c r="W101" s="376"/>
      <c r="X101" s="376"/>
      <c r="Y101" s="376"/>
      <c r="Z101" s="376"/>
      <c r="AA101" s="376"/>
      <c r="AB101" s="376"/>
      <c r="AC101" s="376"/>
      <c r="AD101" s="376"/>
      <c r="AE101" s="376"/>
      <c r="AF101" s="376" t="s">
        <v>342</v>
      </c>
      <c r="AG101" s="376"/>
      <c r="AH101" s="376"/>
      <c r="AI101" s="376"/>
      <c r="AJ101" s="376"/>
      <c r="AK101" s="376"/>
      <c r="AL101" s="376"/>
      <c r="AM101" s="376"/>
      <c r="AN101" s="376"/>
      <c r="AO101" s="376"/>
      <c r="AP101" s="376"/>
      <c r="AQ101" s="376"/>
      <c r="AR101" s="376"/>
      <c r="AS101" s="376"/>
      <c r="AT101" s="376"/>
      <c r="AU101" s="376"/>
      <c r="AV101" s="376"/>
      <c r="AW101" s="376"/>
      <c r="AX101" s="376"/>
      <c r="AY101" s="376"/>
      <c r="AZ101" s="376"/>
      <c r="BA101" s="376"/>
      <c r="BB101" s="376"/>
      <c r="BC101" s="376"/>
      <c r="BD101" s="376"/>
      <c r="BE101" s="376"/>
      <c r="BF101" s="376"/>
      <c r="BG101" s="376"/>
    </row>
    <row r="102" spans="1:59" ht="22.5" x14ac:dyDescent="0.2">
      <c r="A102" s="487">
        <v>86</v>
      </c>
      <c r="B102" s="488" t="s">
        <v>343</v>
      </c>
      <c r="C102" s="489" t="s">
        <v>344</v>
      </c>
      <c r="D102" s="757" t="s">
        <v>161</v>
      </c>
      <c r="E102" s="491">
        <v>8.4</v>
      </c>
      <c r="F102" s="394"/>
      <c r="G102" s="395">
        <f>ROUND(E102*F102,2)</f>
        <v>0</v>
      </c>
      <c r="H102" s="397"/>
      <c r="I102" s="397">
        <f>SUM(I103:I114)</f>
        <v>0</v>
      </c>
      <c r="J102" s="397"/>
      <c r="K102" s="397">
        <f>SUM(K103:K114)</f>
        <v>0</v>
      </c>
      <c r="L102" s="397"/>
      <c r="M102" s="397">
        <f>SUM(M103:M114)</f>
        <v>0</v>
      </c>
      <c r="N102" s="397"/>
      <c r="O102" s="397">
        <f>SUM(O103:O114)</f>
        <v>137.72999999999999</v>
      </c>
      <c r="P102" s="397"/>
      <c r="Q102" s="397">
        <f>SUM(Q103:Q114)</f>
        <v>0</v>
      </c>
      <c r="R102" s="397"/>
      <c r="S102" s="397"/>
      <c r="T102" s="397"/>
      <c r="U102" s="134">
        <f>SUM(U103:U114)</f>
        <v>2599.31</v>
      </c>
      <c r="V102" s="397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 t="s">
        <v>147</v>
      </c>
      <c r="AG102" s="419"/>
      <c r="AH102" s="419"/>
      <c r="AI102" s="419"/>
      <c r="AJ102" s="419"/>
      <c r="AK102" s="419"/>
      <c r="AL102" s="419"/>
      <c r="AM102" s="419"/>
      <c r="AN102" s="419"/>
      <c r="AO102" s="419"/>
      <c r="AP102" s="419"/>
      <c r="AQ102" s="419"/>
      <c r="AR102" s="419"/>
      <c r="AS102" s="419"/>
      <c r="AT102" s="419"/>
      <c r="AU102" s="419"/>
      <c r="AV102" s="419"/>
      <c r="AW102" s="419"/>
      <c r="AX102" s="419"/>
      <c r="AY102" s="419"/>
      <c r="AZ102" s="419"/>
      <c r="BA102" s="419"/>
      <c r="BB102" s="419"/>
      <c r="BC102" s="419"/>
      <c r="BD102" s="419"/>
      <c r="BE102" s="419"/>
      <c r="BF102" s="419"/>
      <c r="BG102" s="419"/>
    </row>
    <row r="103" spans="1:59" outlineLevel="1" x14ac:dyDescent="0.2">
      <c r="A103" s="758" t="s">
        <v>146</v>
      </c>
      <c r="B103" s="759" t="s">
        <v>65</v>
      </c>
      <c r="C103" s="760" t="s">
        <v>66</v>
      </c>
      <c r="D103" s="761"/>
      <c r="E103" s="762"/>
      <c r="F103" s="789"/>
      <c r="G103" s="397">
        <f>SUM(G104:G115)</f>
        <v>0</v>
      </c>
      <c r="H103" s="394"/>
      <c r="I103" s="395">
        <f t="shared" ref="I103:I114" si="29">ROUND(E103*H103,2)</f>
        <v>0</v>
      </c>
      <c r="J103" s="394"/>
      <c r="K103" s="395">
        <f t="shared" ref="K103:K114" si="30">ROUND(E103*J103,2)</f>
        <v>0</v>
      </c>
      <c r="L103" s="395">
        <v>21</v>
      </c>
      <c r="M103" s="395">
        <f t="shared" ref="M103:M114" si="31">G103*(1+L103/100)</f>
        <v>0</v>
      </c>
      <c r="N103" s="395">
        <v>2.1000000000000001E-4</v>
      </c>
      <c r="O103" s="395">
        <f t="shared" ref="O103:O114" si="32">ROUND(E103*N103,2)</f>
        <v>0</v>
      </c>
      <c r="P103" s="395">
        <v>0</v>
      </c>
      <c r="Q103" s="395">
        <f t="shared" ref="Q103:Q114" si="33">ROUND(E103*P103,2)</f>
        <v>0</v>
      </c>
      <c r="R103" s="395" t="s">
        <v>209</v>
      </c>
      <c r="S103" s="395" t="s">
        <v>157</v>
      </c>
      <c r="T103" s="395">
        <v>8.8999999999999996E-2</v>
      </c>
      <c r="U103" s="396">
        <f t="shared" ref="U103:U114" si="34">ROUND(E103*T103,2)</f>
        <v>0</v>
      </c>
      <c r="V103" s="395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 t="s">
        <v>163</v>
      </c>
      <c r="AG103" s="376"/>
      <c r="AH103" s="376"/>
      <c r="AI103" s="376"/>
      <c r="AJ103" s="376"/>
      <c r="AK103" s="376"/>
      <c r="AL103" s="376"/>
      <c r="AM103" s="376"/>
      <c r="AN103" s="376"/>
      <c r="AO103" s="376"/>
      <c r="AP103" s="376"/>
      <c r="AQ103" s="376"/>
      <c r="AR103" s="376"/>
      <c r="AS103" s="376"/>
      <c r="AT103" s="376"/>
      <c r="AU103" s="376"/>
      <c r="AV103" s="376"/>
      <c r="AW103" s="376"/>
      <c r="AX103" s="376"/>
      <c r="AY103" s="376"/>
      <c r="AZ103" s="376"/>
      <c r="BA103" s="376"/>
      <c r="BB103" s="376"/>
      <c r="BC103" s="376"/>
      <c r="BD103" s="376"/>
      <c r="BE103" s="376"/>
      <c r="BF103" s="376"/>
      <c r="BG103" s="376"/>
    </row>
    <row r="104" spans="1:59" outlineLevel="1" x14ac:dyDescent="0.2">
      <c r="A104" s="487">
        <v>87</v>
      </c>
      <c r="B104" s="488" t="s">
        <v>345</v>
      </c>
      <c r="C104" s="489" t="s">
        <v>346</v>
      </c>
      <c r="D104" s="757" t="s">
        <v>150</v>
      </c>
      <c r="E104" s="491">
        <v>25</v>
      </c>
      <c r="F104" s="394"/>
      <c r="G104" s="395">
        <f t="shared" ref="G104:G115" si="35">ROUND(E104*F104,2)</f>
        <v>0</v>
      </c>
      <c r="H104" s="394"/>
      <c r="I104" s="395">
        <f t="shared" si="29"/>
        <v>0</v>
      </c>
      <c r="J104" s="394"/>
      <c r="K104" s="395">
        <f t="shared" si="30"/>
        <v>0</v>
      </c>
      <c r="L104" s="395">
        <v>21</v>
      </c>
      <c r="M104" s="395">
        <f t="shared" si="31"/>
        <v>0</v>
      </c>
      <c r="N104" s="395">
        <v>3.0000000000000001E-3</v>
      </c>
      <c r="O104" s="395">
        <f t="shared" si="32"/>
        <v>0.08</v>
      </c>
      <c r="P104" s="395">
        <v>0</v>
      </c>
      <c r="Q104" s="395">
        <f t="shared" si="33"/>
        <v>0</v>
      </c>
      <c r="R104" s="395" t="s">
        <v>209</v>
      </c>
      <c r="S104" s="395" t="s">
        <v>157</v>
      </c>
      <c r="T104" s="395">
        <v>0.24</v>
      </c>
      <c r="U104" s="396">
        <f t="shared" si="34"/>
        <v>6</v>
      </c>
      <c r="V104" s="395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 t="s">
        <v>163</v>
      </c>
      <c r="AG104" s="376"/>
      <c r="AH104" s="376"/>
      <c r="AI104" s="376"/>
      <c r="AJ104" s="376"/>
      <c r="AK104" s="376"/>
      <c r="AL104" s="376"/>
      <c r="AM104" s="376"/>
      <c r="AN104" s="376"/>
      <c r="AO104" s="376"/>
      <c r="AP104" s="376"/>
      <c r="AQ104" s="376"/>
      <c r="AR104" s="376"/>
      <c r="AS104" s="376"/>
      <c r="AT104" s="376"/>
      <c r="AU104" s="376"/>
      <c r="AV104" s="376"/>
      <c r="AW104" s="376"/>
      <c r="AX104" s="376"/>
      <c r="AY104" s="376"/>
      <c r="AZ104" s="376"/>
      <c r="BA104" s="376"/>
      <c r="BB104" s="376"/>
      <c r="BC104" s="376"/>
      <c r="BD104" s="376"/>
      <c r="BE104" s="376"/>
      <c r="BF104" s="376"/>
      <c r="BG104" s="376"/>
    </row>
    <row r="105" spans="1:59" outlineLevel="1" x14ac:dyDescent="0.2">
      <c r="A105" s="487">
        <v>88</v>
      </c>
      <c r="B105" s="488" t="s">
        <v>347</v>
      </c>
      <c r="C105" s="489" t="s">
        <v>348</v>
      </c>
      <c r="D105" s="757" t="s">
        <v>150</v>
      </c>
      <c r="E105" s="491">
        <v>25</v>
      </c>
      <c r="F105" s="394"/>
      <c r="G105" s="395">
        <f t="shared" si="35"/>
        <v>0</v>
      </c>
      <c r="H105" s="394"/>
      <c r="I105" s="395">
        <f t="shared" si="29"/>
        <v>0</v>
      </c>
      <c r="J105" s="394"/>
      <c r="K105" s="395">
        <f t="shared" si="30"/>
        <v>0</v>
      </c>
      <c r="L105" s="395">
        <v>21</v>
      </c>
      <c r="M105" s="395">
        <f t="shared" si="31"/>
        <v>0</v>
      </c>
      <c r="N105" s="395">
        <v>4.0000000000000003E-5</v>
      </c>
      <c r="O105" s="395">
        <f t="shared" si="32"/>
        <v>0</v>
      </c>
      <c r="P105" s="395">
        <v>0</v>
      </c>
      <c r="Q105" s="395">
        <f t="shared" si="33"/>
        <v>0</v>
      </c>
      <c r="R105" s="395" t="s">
        <v>209</v>
      </c>
      <c r="S105" s="395" t="s">
        <v>168</v>
      </c>
      <c r="T105" s="395">
        <v>7.8E-2</v>
      </c>
      <c r="U105" s="396">
        <f t="shared" si="34"/>
        <v>1.95</v>
      </c>
      <c r="V105" s="395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 t="s">
        <v>163</v>
      </c>
      <c r="AG105" s="376"/>
      <c r="AH105" s="376"/>
      <c r="AI105" s="376"/>
      <c r="AJ105" s="376"/>
      <c r="AK105" s="376"/>
      <c r="AL105" s="376"/>
      <c r="AM105" s="376"/>
      <c r="AN105" s="376"/>
      <c r="AO105" s="376"/>
      <c r="AP105" s="376"/>
      <c r="AQ105" s="376"/>
      <c r="AR105" s="376"/>
      <c r="AS105" s="376"/>
      <c r="AT105" s="376"/>
      <c r="AU105" s="376"/>
      <c r="AV105" s="376"/>
      <c r="AW105" s="376"/>
      <c r="AX105" s="376"/>
      <c r="AY105" s="376"/>
      <c r="AZ105" s="376"/>
      <c r="BA105" s="376"/>
      <c r="BB105" s="376"/>
      <c r="BC105" s="376"/>
      <c r="BD105" s="376"/>
      <c r="BE105" s="376"/>
      <c r="BF105" s="376"/>
      <c r="BG105" s="376"/>
    </row>
    <row r="106" spans="1:59" outlineLevel="1" x14ac:dyDescent="0.2">
      <c r="A106" s="487">
        <v>89</v>
      </c>
      <c r="B106" s="488" t="s">
        <v>349</v>
      </c>
      <c r="C106" s="489" t="s">
        <v>350</v>
      </c>
      <c r="D106" s="757" t="s">
        <v>150</v>
      </c>
      <c r="E106" s="491">
        <v>162.5</v>
      </c>
      <c r="F106" s="394"/>
      <c r="G106" s="395">
        <f t="shared" si="35"/>
        <v>0</v>
      </c>
      <c r="H106" s="394"/>
      <c r="I106" s="395">
        <f t="shared" si="29"/>
        <v>0</v>
      </c>
      <c r="J106" s="394"/>
      <c r="K106" s="395">
        <f t="shared" si="30"/>
        <v>0</v>
      </c>
      <c r="L106" s="395">
        <v>21</v>
      </c>
      <c r="M106" s="395">
        <f t="shared" si="31"/>
        <v>0</v>
      </c>
      <c r="N106" s="395">
        <v>5.1229999999999998E-2</v>
      </c>
      <c r="O106" s="395">
        <f t="shared" si="32"/>
        <v>8.32</v>
      </c>
      <c r="P106" s="395">
        <v>0</v>
      </c>
      <c r="Q106" s="395">
        <f t="shared" si="33"/>
        <v>0</v>
      </c>
      <c r="R106" s="395" t="s">
        <v>209</v>
      </c>
      <c r="S106" s="395" t="s">
        <v>197</v>
      </c>
      <c r="T106" s="395">
        <v>0.97299999999999998</v>
      </c>
      <c r="U106" s="396">
        <f t="shared" si="34"/>
        <v>158.11000000000001</v>
      </c>
      <c r="V106" s="395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 t="s">
        <v>163</v>
      </c>
      <c r="AG106" s="376"/>
      <c r="AH106" s="376"/>
      <c r="AI106" s="376"/>
      <c r="AJ106" s="376"/>
      <c r="AK106" s="376"/>
      <c r="AL106" s="376"/>
      <c r="AM106" s="376"/>
      <c r="AN106" s="376"/>
      <c r="AO106" s="376"/>
      <c r="AP106" s="376"/>
      <c r="AQ106" s="376"/>
      <c r="AR106" s="376"/>
      <c r="AS106" s="376"/>
      <c r="AT106" s="376"/>
      <c r="AU106" s="376"/>
      <c r="AV106" s="376"/>
      <c r="AW106" s="376"/>
      <c r="AX106" s="376"/>
      <c r="AY106" s="376"/>
      <c r="AZ106" s="376"/>
      <c r="BA106" s="376"/>
      <c r="BB106" s="376"/>
      <c r="BC106" s="376"/>
      <c r="BD106" s="376"/>
      <c r="BE106" s="376"/>
      <c r="BF106" s="376"/>
      <c r="BG106" s="376"/>
    </row>
    <row r="107" spans="1:59" outlineLevel="1" x14ac:dyDescent="0.2">
      <c r="A107" s="487">
        <v>90</v>
      </c>
      <c r="B107" s="488" t="s">
        <v>351</v>
      </c>
      <c r="C107" s="489" t="s">
        <v>352</v>
      </c>
      <c r="D107" s="757" t="s">
        <v>150</v>
      </c>
      <c r="E107" s="491">
        <v>45.8</v>
      </c>
      <c r="F107" s="394"/>
      <c r="G107" s="395">
        <f t="shared" si="35"/>
        <v>0</v>
      </c>
      <c r="H107" s="394"/>
      <c r="I107" s="395">
        <f t="shared" si="29"/>
        <v>0</v>
      </c>
      <c r="J107" s="394"/>
      <c r="K107" s="395">
        <f t="shared" si="30"/>
        <v>0</v>
      </c>
      <c r="L107" s="395">
        <v>21</v>
      </c>
      <c r="M107" s="395">
        <f t="shared" si="31"/>
        <v>0</v>
      </c>
      <c r="N107" s="395">
        <v>1.7680000000000001E-2</v>
      </c>
      <c r="O107" s="395">
        <f t="shared" si="32"/>
        <v>0.81</v>
      </c>
      <c r="P107" s="395">
        <v>0</v>
      </c>
      <c r="Q107" s="395">
        <f t="shared" si="33"/>
        <v>0</v>
      </c>
      <c r="R107" s="395" t="s">
        <v>289</v>
      </c>
      <c r="S107" s="395" t="s">
        <v>157</v>
      </c>
      <c r="T107" s="395">
        <v>0.38716</v>
      </c>
      <c r="U107" s="396">
        <f t="shared" si="34"/>
        <v>17.73</v>
      </c>
      <c r="V107" s="395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 t="s">
        <v>163</v>
      </c>
      <c r="AG107" s="376"/>
      <c r="AH107" s="376"/>
      <c r="AI107" s="376"/>
      <c r="AJ107" s="376"/>
      <c r="AK107" s="376"/>
      <c r="AL107" s="376"/>
      <c r="AM107" s="376"/>
      <c r="AN107" s="376"/>
      <c r="AO107" s="376"/>
      <c r="AP107" s="376"/>
      <c r="AQ107" s="376"/>
      <c r="AR107" s="376"/>
      <c r="AS107" s="376"/>
      <c r="AT107" s="376"/>
      <c r="AU107" s="376"/>
      <c r="AV107" s="376"/>
      <c r="AW107" s="376"/>
      <c r="AX107" s="376"/>
      <c r="AY107" s="376"/>
      <c r="AZ107" s="376"/>
      <c r="BA107" s="376"/>
      <c r="BB107" s="376"/>
      <c r="BC107" s="376"/>
      <c r="BD107" s="376"/>
      <c r="BE107" s="376"/>
      <c r="BF107" s="376"/>
      <c r="BG107" s="376"/>
    </row>
    <row r="108" spans="1:59" ht="22.5" outlineLevel="1" x14ac:dyDescent="0.2">
      <c r="A108" s="487">
        <v>91</v>
      </c>
      <c r="B108" s="488" t="s">
        <v>353</v>
      </c>
      <c r="C108" s="489" t="s">
        <v>354</v>
      </c>
      <c r="D108" s="757" t="s">
        <v>150</v>
      </c>
      <c r="E108" s="491">
        <v>693.5</v>
      </c>
      <c r="F108" s="394"/>
      <c r="G108" s="395">
        <f t="shared" si="35"/>
        <v>0</v>
      </c>
      <c r="H108" s="394"/>
      <c r="I108" s="395">
        <f t="shared" si="29"/>
        <v>0</v>
      </c>
      <c r="J108" s="394"/>
      <c r="K108" s="395">
        <f t="shared" si="30"/>
        <v>0</v>
      </c>
      <c r="L108" s="395">
        <v>21</v>
      </c>
      <c r="M108" s="395">
        <f t="shared" si="31"/>
        <v>0</v>
      </c>
      <c r="N108" s="395">
        <v>5.3839999999999999E-2</v>
      </c>
      <c r="O108" s="395">
        <f t="shared" si="32"/>
        <v>37.340000000000003</v>
      </c>
      <c r="P108" s="395">
        <v>0</v>
      </c>
      <c r="Q108" s="395">
        <f t="shared" si="33"/>
        <v>0</v>
      </c>
      <c r="R108" s="395" t="s">
        <v>209</v>
      </c>
      <c r="S108" s="395" t="s">
        <v>197</v>
      </c>
      <c r="T108" s="395">
        <v>0.98899999999999999</v>
      </c>
      <c r="U108" s="396">
        <f t="shared" si="34"/>
        <v>685.87</v>
      </c>
      <c r="V108" s="395"/>
      <c r="W108" s="376"/>
      <c r="X108" s="376"/>
      <c r="Y108" s="376"/>
      <c r="Z108" s="376"/>
      <c r="AA108" s="376"/>
      <c r="AB108" s="376"/>
      <c r="AC108" s="376"/>
      <c r="AD108" s="376"/>
      <c r="AE108" s="376"/>
      <c r="AF108" s="376" t="s">
        <v>163</v>
      </c>
      <c r="AG108" s="376"/>
      <c r="AH108" s="376"/>
      <c r="AI108" s="376"/>
      <c r="AJ108" s="376"/>
      <c r="AK108" s="376"/>
      <c r="AL108" s="376"/>
      <c r="AM108" s="376"/>
      <c r="AN108" s="376"/>
      <c r="AO108" s="376"/>
      <c r="AP108" s="376"/>
      <c r="AQ108" s="376"/>
      <c r="AR108" s="376"/>
      <c r="AS108" s="376"/>
      <c r="AT108" s="376"/>
      <c r="AU108" s="376"/>
      <c r="AV108" s="376"/>
      <c r="AW108" s="376"/>
      <c r="AX108" s="376"/>
      <c r="AY108" s="376"/>
      <c r="AZ108" s="376"/>
      <c r="BA108" s="376"/>
      <c r="BB108" s="376"/>
      <c r="BC108" s="376"/>
      <c r="BD108" s="376"/>
      <c r="BE108" s="376"/>
      <c r="BF108" s="376"/>
      <c r="BG108" s="376"/>
    </row>
    <row r="109" spans="1:59" outlineLevel="1" x14ac:dyDescent="0.2">
      <c r="A109" s="487">
        <v>92</v>
      </c>
      <c r="B109" s="488" t="s">
        <v>355</v>
      </c>
      <c r="C109" s="489" t="s">
        <v>356</v>
      </c>
      <c r="D109" s="757" t="s">
        <v>150</v>
      </c>
      <c r="E109" s="491">
        <v>842.04</v>
      </c>
      <c r="F109" s="394"/>
      <c r="G109" s="395">
        <f t="shared" si="35"/>
        <v>0</v>
      </c>
      <c r="H109" s="394"/>
      <c r="I109" s="395">
        <f t="shared" si="29"/>
        <v>0</v>
      </c>
      <c r="J109" s="394"/>
      <c r="K109" s="395">
        <f t="shared" si="30"/>
        <v>0</v>
      </c>
      <c r="L109" s="395">
        <v>21</v>
      </c>
      <c r="M109" s="395">
        <f t="shared" si="31"/>
        <v>0</v>
      </c>
      <c r="N109" s="395">
        <v>4.0299999999999997E-3</v>
      </c>
      <c r="O109" s="395">
        <f t="shared" si="32"/>
        <v>3.39</v>
      </c>
      <c r="P109" s="395">
        <v>0</v>
      </c>
      <c r="Q109" s="395">
        <f t="shared" si="33"/>
        <v>0</v>
      </c>
      <c r="R109" s="395" t="s">
        <v>209</v>
      </c>
      <c r="S109" s="395" t="s">
        <v>168</v>
      </c>
      <c r="T109" s="395">
        <v>0.36499999999999999</v>
      </c>
      <c r="U109" s="396">
        <f t="shared" si="34"/>
        <v>307.33999999999997</v>
      </c>
      <c r="V109" s="395"/>
      <c r="W109" s="376"/>
      <c r="X109" s="376"/>
      <c r="Y109" s="376"/>
      <c r="Z109" s="376"/>
      <c r="AA109" s="376"/>
      <c r="AB109" s="376"/>
      <c r="AC109" s="376"/>
      <c r="AD109" s="376"/>
      <c r="AE109" s="376"/>
      <c r="AF109" s="376" t="s">
        <v>163</v>
      </c>
      <c r="AG109" s="376"/>
      <c r="AH109" s="376"/>
      <c r="AI109" s="376"/>
      <c r="AJ109" s="376"/>
      <c r="AK109" s="376"/>
      <c r="AL109" s="376"/>
      <c r="AM109" s="376"/>
      <c r="AN109" s="376"/>
      <c r="AO109" s="376"/>
      <c r="AP109" s="376"/>
      <c r="AQ109" s="376"/>
      <c r="AR109" s="376"/>
      <c r="AS109" s="376"/>
      <c r="AT109" s="376"/>
      <c r="AU109" s="376"/>
      <c r="AV109" s="376"/>
      <c r="AW109" s="376"/>
      <c r="AX109" s="376"/>
      <c r="AY109" s="376"/>
      <c r="AZ109" s="376"/>
      <c r="BA109" s="376"/>
      <c r="BB109" s="376"/>
      <c r="BC109" s="376"/>
      <c r="BD109" s="376"/>
      <c r="BE109" s="376"/>
      <c r="BF109" s="376"/>
      <c r="BG109" s="376"/>
    </row>
    <row r="110" spans="1:59" ht="22.5" outlineLevel="1" x14ac:dyDescent="0.2">
      <c r="A110" s="487">
        <v>93</v>
      </c>
      <c r="B110" s="488" t="s">
        <v>357</v>
      </c>
      <c r="C110" s="489" t="s">
        <v>358</v>
      </c>
      <c r="D110" s="757" t="s">
        <v>150</v>
      </c>
      <c r="E110" s="491">
        <v>156</v>
      </c>
      <c r="F110" s="394"/>
      <c r="G110" s="395">
        <f t="shared" si="35"/>
        <v>0</v>
      </c>
      <c r="H110" s="394"/>
      <c r="I110" s="395">
        <f t="shared" si="29"/>
        <v>0</v>
      </c>
      <c r="J110" s="394"/>
      <c r="K110" s="395">
        <f t="shared" si="30"/>
        <v>0</v>
      </c>
      <c r="L110" s="395">
        <v>21</v>
      </c>
      <c r="M110" s="395">
        <f t="shared" si="31"/>
        <v>0</v>
      </c>
      <c r="N110" s="395">
        <v>3.9210000000000002E-2</v>
      </c>
      <c r="O110" s="395">
        <f t="shared" si="32"/>
        <v>6.12</v>
      </c>
      <c r="P110" s="395">
        <v>0</v>
      </c>
      <c r="Q110" s="395">
        <f t="shared" si="33"/>
        <v>0</v>
      </c>
      <c r="R110" s="395" t="s">
        <v>209</v>
      </c>
      <c r="S110" s="395" t="s">
        <v>168</v>
      </c>
      <c r="T110" s="395">
        <v>0.39600000000000002</v>
      </c>
      <c r="U110" s="396">
        <f t="shared" si="34"/>
        <v>61.78</v>
      </c>
      <c r="V110" s="395"/>
      <c r="W110" s="376"/>
      <c r="X110" s="376"/>
      <c r="Y110" s="376"/>
      <c r="Z110" s="376"/>
      <c r="AA110" s="376"/>
      <c r="AB110" s="376"/>
      <c r="AC110" s="376"/>
      <c r="AD110" s="376"/>
      <c r="AE110" s="376"/>
      <c r="AF110" s="376" t="s">
        <v>163</v>
      </c>
      <c r="AG110" s="376"/>
      <c r="AH110" s="376"/>
      <c r="AI110" s="376"/>
      <c r="AJ110" s="376"/>
      <c r="AK110" s="376"/>
      <c r="AL110" s="376"/>
      <c r="AM110" s="376"/>
      <c r="AN110" s="376"/>
      <c r="AO110" s="376"/>
      <c r="AP110" s="376"/>
      <c r="AQ110" s="376"/>
      <c r="AR110" s="376"/>
      <c r="AS110" s="376"/>
      <c r="AT110" s="376"/>
      <c r="AU110" s="376"/>
      <c r="AV110" s="376"/>
      <c r="AW110" s="376"/>
      <c r="AX110" s="376"/>
      <c r="AY110" s="376"/>
      <c r="AZ110" s="376"/>
      <c r="BA110" s="376"/>
      <c r="BB110" s="376"/>
      <c r="BC110" s="376"/>
      <c r="BD110" s="376"/>
      <c r="BE110" s="376"/>
      <c r="BF110" s="376"/>
      <c r="BG110" s="376"/>
    </row>
    <row r="111" spans="1:59" outlineLevel="1" x14ac:dyDescent="0.2">
      <c r="A111" s="487">
        <v>94</v>
      </c>
      <c r="B111" s="488" t="s">
        <v>359</v>
      </c>
      <c r="C111" s="489" t="s">
        <v>360</v>
      </c>
      <c r="D111" s="757" t="s">
        <v>150</v>
      </c>
      <c r="E111" s="491">
        <v>1093.42</v>
      </c>
      <c r="F111" s="394"/>
      <c r="G111" s="395">
        <f t="shared" si="35"/>
        <v>0</v>
      </c>
      <c r="H111" s="394"/>
      <c r="I111" s="395">
        <f t="shared" si="29"/>
        <v>0</v>
      </c>
      <c r="J111" s="394"/>
      <c r="K111" s="395">
        <f t="shared" si="30"/>
        <v>0</v>
      </c>
      <c r="L111" s="395">
        <v>21</v>
      </c>
      <c r="M111" s="395">
        <f t="shared" si="31"/>
        <v>0</v>
      </c>
      <c r="N111" s="395">
        <v>4.7660000000000001E-2</v>
      </c>
      <c r="O111" s="395">
        <f t="shared" si="32"/>
        <v>52.11</v>
      </c>
      <c r="P111" s="395">
        <v>0</v>
      </c>
      <c r="Q111" s="395">
        <f t="shared" si="33"/>
        <v>0</v>
      </c>
      <c r="R111" s="395" t="s">
        <v>209</v>
      </c>
      <c r="S111" s="395" t="s">
        <v>168</v>
      </c>
      <c r="T111" s="395">
        <v>0.65600000000000003</v>
      </c>
      <c r="U111" s="396">
        <f t="shared" si="34"/>
        <v>717.28</v>
      </c>
      <c r="V111" s="395"/>
      <c r="W111" s="376"/>
      <c r="X111" s="376"/>
      <c r="Y111" s="376"/>
      <c r="Z111" s="376"/>
      <c r="AA111" s="376"/>
      <c r="AB111" s="376"/>
      <c r="AC111" s="376"/>
      <c r="AD111" s="376"/>
      <c r="AE111" s="376"/>
      <c r="AF111" s="376" t="s">
        <v>163</v>
      </c>
      <c r="AG111" s="376"/>
      <c r="AH111" s="376"/>
      <c r="AI111" s="376"/>
      <c r="AJ111" s="376"/>
      <c r="AK111" s="376"/>
      <c r="AL111" s="376"/>
      <c r="AM111" s="376"/>
      <c r="AN111" s="376"/>
      <c r="AO111" s="376"/>
      <c r="AP111" s="376"/>
      <c r="AQ111" s="376"/>
      <c r="AR111" s="376"/>
      <c r="AS111" s="376"/>
      <c r="AT111" s="376"/>
      <c r="AU111" s="376"/>
      <c r="AV111" s="376"/>
      <c r="AW111" s="376"/>
      <c r="AX111" s="376"/>
      <c r="AY111" s="376"/>
      <c r="AZ111" s="376"/>
      <c r="BA111" s="376"/>
      <c r="BB111" s="376"/>
      <c r="BC111" s="376"/>
      <c r="BD111" s="376"/>
      <c r="BE111" s="376"/>
      <c r="BF111" s="376"/>
      <c r="BG111" s="376"/>
    </row>
    <row r="112" spans="1:59" outlineLevel="1" x14ac:dyDescent="0.2">
      <c r="A112" s="487">
        <v>95</v>
      </c>
      <c r="B112" s="488" t="s">
        <v>361</v>
      </c>
      <c r="C112" s="489" t="s">
        <v>362</v>
      </c>
      <c r="D112" s="757" t="s">
        <v>150</v>
      </c>
      <c r="E112" s="491">
        <v>1670.63</v>
      </c>
      <c r="F112" s="394"/>
      <c r="G112" s="395">
        <f t="shared" si="35"/>
        <v>0</v>
      </c>
      <c r="H112" s="394"/>
      <c r="I112" s="395">
        <f t="shared" si="29"/>
        <v>0</v>
      </c>
      <c r="J112" s="394"/>
      <c r="K112" s="395">
        <f t="shared" si="30"/>
        <v>0</v>
      </c>
      <c r="L112" s="395">
        <v>21</v>
      </c>
      <c r="M112" s="395">
        <f t="shared" si="31"/>
        <v>0</v>
      </c>
      <c r="N112" s="395">
        <v>1.5740000000000001E-2</v>
      </c>
      <c r="O112" s="395">
        <f t="shared" si="32"/>
        <v>26.3</v>
      </c>
      <c r="P112" s="395">
        <v>0</v>
      </c>
      <c r="Q112" s="395">
        <f t="shared" si="33"/>
        <v>0</v>
      </c>
      <c r="R112" s="395" t="s">
        <v>289</v>
      </c>
      <c r="S112" s="395" t="s">
        <v>168</v>
      </c>
      <c r="T112" s="395">
        <v>0.33481</v>
      </c>
      <c r="U112" s="396">
        <f t="shared" si="34"/>
        <v>559.34</v>
      </c>
      <c r="V112" s="395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 t="s">
        <v>163</v>
      </c>
      <c r="AG112" s="376"/>
      <c r="AH112" s="376"/>
      <c r="AI112" s="376"/>
      <c r="AJ112" s="376"/>
      <c r="AK112" s="376"/>
      <c r="AL112" s="376"/>
      <c r="AM112" s="376"/>
      <c r="AN112" s="376"/>
      <c r="AO112" s="376"/>
      <c r="AP112" s="376"/>
      <c r="AQ112" s="376"/>
      <c r="AR112" s="376"/>
      <c r="AS112" s="376"/>
      <c r="AT112" s="376"/>
      <c r="AU112" s="376"/>
      <c r="AV112" s="376"/>
      <c r="AW112" s="376"/>
      <c r="AX112" s="376"/>
      <c r="AY112" s="376"/>
      <c r="AZ112" s="376"/>
      <c r="BA112" s="376"/>
      <c r="BB112" s="376"/>
      <c r="BC112" s="376"/>
      <c r="BD112" s="376"/>
      <c r="BE112" s="376"/>
      <c r="BF112" s="376"/>
      <c r="BG112" s="376"/>
    </row>
    <row r="113" spans="1:59" outlineLevel="1" x14ac:dyDescent="0.2">
      <c r="A113" s="487">
        <v>96</v>
      </c>
      <c r="B113" s="488" t="s">
        <v>363</v>
      </c>
      <c r="C113" s="489" t="s">
        <v>364</v>
      </c>
      <c r="D113" s="757" t="s">
        <v>150</v>
      </c>
      <c r="E113" s="491">
        <v>231.8</v>
      </c>
      <c r="F113" s="394"/>
      <c r="G113" s="395">
        <f t="shared" si="35"/>
        <v>0</v>
      </c>
      <c r="H113" s="394"/>
      <c r="I113" s="395">
        <f t="shared" si="29"/>
        <v>0</v>
      </c>
      <c r="J113" s="394"/>
      <c r="K113" s="395">
        <f t="shared" si="30"/>
        <v>0</v>
      </c>
      <c r="L113" s="395">
        <v>21</v>
      </c>
      <c r="M113" s="395">
        <f t="shared" si="31"/>
        <v>0</v>
      </c>
      <c r="N113" s="395">
        <v>3.6700000000000001E-3</v>
      </c>
      <c r="O113" s="395">
        <f t="shared" si="32"/>
        <v>0.85</v>
      </c>
      <c r="P113" s="395">
        <v>0</v>
      </c>
      <c r="Q113" s="395">
        <f t="shared" si="33"/>
        <v>0</v>
      </c>
      <c r="R113" s="395" t="s">
        <v>209</v>
      </c>
      <c r="S113" s="395" t="s">
        <v>168</v>
      </c>
      <c r="T113" s="395">
        <v>0.36199999999999999</v>
      </c>
      <c r="U113" s="396">
        <f t="shared" si="34"/>
        <v>83.91</v>
      </c>
      <c r="V113" s="395"/>
      <c r="W113" s="376"/>
      <c r="X113" s="376"/>
      <c r="Y113" s="376"/>
      <c r="Z113" s="376"/>
      <c r="AA113" s="376"/>
      <c r="AB113" s="376"/>
      <c r="AC113" s="376"/>
      <c r="AD113" s="376"/>
      <c r="AE113" s="376"/>
      <c r="AF113" s="376" t="s">
        <v>163</v>
      </c>
      <c r="AG113" s="376"/>
      <c r="AH113" s="376"/>
      <c r="AI113" s="376"/>
      <c r="AJ113" s="376"/>
      <c r="AK113" s="376"/>
      <c r="AL113" s="376"/>
      <c r="AM113" s="376"/>
      <c r="AN113" s="376"/>
      <c r="AO113" s="376"/>
      <c r="AP113" s="376"/>
      <c r="AQ113" s="376"/>
      <c r="AR113" s="376"/>
      <c r="AS113" s="376"/>
      <c r="AT113" s="376"/>
      <c r="AU113" s="376"/>
      <c r="AV113" s="376"/>
      <c r="AW113" s="376"/>
      <c r="AX113" s="376"/>
      <c r="AY113" s="376"/>
      <c r="AZ113" s="376"/>
      <c r="BA113" s="376"/>
      <c r="BB113" s="376"/>
      <c r="BC113" s="376"/>
      <c r="BD113" s="376"/>
      <c r="BE113" s="376"/>
      <c r="BF113" s="376"/>
      <c r="BG113" s="376"/>
    </row>
    <row r="114" spans="1:59" ht="22.5" outlineLevel="1" x14ac:dyDescent="0.2">
      <c r="A114" s="487">
        <v>97</v>
      </c>
      <c r="B114" s="488" t="s">
        <v>365</v>
      </c>
      <c r="C114" s="489" t="s">
        <v>366</v>
      </c>
      <c r="D114" s="757" t="s">
        <v>150</v>
      </c>
      <c r="E114" s="491">
        <v>65</v>
      </c>
      <c r="F114" s="394"/>
      <c r="G114" s="395">
        <f t="shared" si="35"/>
        <v>0</v>
      </c>
      <c r="H114" s="394"/>
      <c r="I114" s="395">
        <f t="shared" si="29"/>
        <v>0</v>
      </c>
      <c r="J114" s="394"/>
      <c r="K114" s="395">
        <f t="shared" si="30"/>
        <v>0</v>
      </c>
      <c r="L114" s="395">
        <v>21</v>
      </c>
      <c r="M114" s="395">
        <f t="shared" si="31"/>
        <v>0</v>
      </c>
      <c r="N114" s="395">
        <v>3.7130000000000003E-2</v>
      </c>
      <c r="O114" s="395">
        <f t="shared" si="32"/>
        <v>2.41</v>
      </c>
      <c r="P114" s="395">
        <v>0</v>
      </c>
      <c r="Q114" s="395">
        <f t="shared" si="33"/>
        <v>0</v>
      </c>
      <c r="R114" s="395"/>
      <c r="S114" s="395" t="s">
        <v>168</v>
      </c>
      <c r="T114" s="395">
        <v>0</v>
      </c>
      <c r="U114" s="396">
        <f t="shared" si="34"/>
        <v>0</v>
      </c>
      <c r="V114" s="395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 t="s">
        <v>152</v>
      </c>
      <c r="AG114" s="376"/>
      <c r="AH114" s="376"/>
      <c r="AI114" s="376"/>
      <c r="AJ114" s="376"/>
      <c r="AK114" s="376"/>
      <c r="AL114" s="376"/>
      <c r="AM114" s="376"/>
      <c r="AN114" s="376"/>
      <c r="AO114" s="376"/>
      <c r="AP114" s="376"/>
      <c r="AQ114" s="376"/>
      <c r="AR114" s="376"/>
      <c r="AS114" s="376"/>
      <c r="AT114" s="376"/>
      <c r="AU114" s="376"/>
      <c r="AV114" s="376"/>
      <c r="AW114" s="376"/>
      <c r="AX114" s="376"/>
      <c r="AY114" s="376"/>
      <c r="AZ114" s="376"/>
      <c r="BA114" s="376"/>
      <c r="BB114" s="376"/>
      <c r="BC114" s="376"/>
      <c r="BD114" s="376"/>
      <c r="BE114" s="376"/>
      <c r="BF114" s="376"/>
      <c r="BG114" s="376"/>
    </row>
    <row r="115" spans="1:59" ht="22.5" x14ac:dyDescent="0.2">
      <c r="A115" s="487">
        <v>98</v>
      </c>
      <c r="B115" s="488" t="s">
        <v>367</v>
      </c>
      <c r="C115" s="489" t="s">
        <v>368</v>
      </c>
      <c r="D115" s="757" t="s">
        <v>195</v>
      </c>
      <c r="E115" s="491">
        <v>25</v>
      </c>
      <c r="F115" s="394"/>
      <c r="G115" s="395">
        <f t="shared" si="35"/>
        <v>0</v>
      </c>
      <c r="H115" s="397"/>
      <c r="I115" s="397">
        <f>SUM(I116:I127)</f>
        <v>0</v>
      </c>
      <c r="J115" s="397"/>
      <c r="K115" s="397">
        <f>SUM(K116:K127)</f>
        <v>0</v>
      </c>
      <c r="L115" s="397"/>
      <c r="M115" s="397">
        <f>SUM(M116:M127)</f>
        <v>0</v>
      </c>
      <c r="N115" s="397"/>
      <c r="O115" s="397">
        <f>SUM(O116:O127)</f>
        <v>12.83</v>
      </c>
      <c r="P115" s="397"/>
      <c r="Q115" s="397">
        <f>SUM(Q116:Q127)</f>
        <v>0</v>
      </c>
      <c r="R115" s="397"/>
      <c r="S115" s="397"/>
      <c r="T115" s="397"/>
      <c r="U115" s="134">
        <f>SUM(U116:U127)</f>
        <v>896.9</v>
      </c>
      <c r="V115" s="397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 t="s">
        <v>147</v>
      </c>
      <c r="AG115" s="419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419"/>
      <c r="AX115" s="419"/>
      <c r="AY115" s="419"/>
      <c r="AZ115" s="419"/>
      <c r="BA115" s="419"/>
      <c r="BB115" s="419"/>
      <c r="BC115" s="419"/>
      <c r="BD115" s="419"/>
      <c r="BE115" s="419"/>
      <c r="BF115" s="419"/>
      <c r="BG115" s="419"/>
    </row>
    <row r="116" spans="1:59" outlineLevel="1" x14ac:dyDescent="0.2">
      <c r="A116" s="758" t="s">
        <v>146</v>
      </c>
      <c r="B116" s="759" t="s">
        <v>67</v>
      </c>
      <c r="C116" s="760" t="s">
        <v>68</v>
      </c>
      <c r="D116" s="761"/>
      <c r="E116" s="762"/>
      <c r="F116" s="789"/>
      <c r="G116" s="397">
        <f>SUM(G117:G128)</f>
        <v>0</v>
      </c>
      <c r="H116" s="394"/>
      <c r="I116" s="395">
        <f t="shared" ref="I116:I127" si="36">ROUND(E116*H116,2)</f>
        <v>0</v>
      </c>
      <c r="J116" s="394"/>
      <c r="K116" s="395">
        <f t="shared" ref="K116:K127" si="37">ROUND(E116*J116,2)</f>
        <v>0</v>
      </c>
      <c r="L116" s="395">
        <v>21</v>
      </c>
      <c r="M116" s="395">
        <f t="shared" ref="M116:M127" si="38">G116*(1+L116/100)</f>
        <v>0</v>
      </c>
      <c r="N116" s="395">
        <v>3.5E-4</v>
      </c>
      <c r="O116" s="395">
        <f t="shared" ref="O116:O127" si="39">ROUND(E116*N116,2)</f>
        <v>0</v>
      </c>
      <c r="P116" s="395">
        <v>0</v>
      </c>
      <c r="Q116" s="395">
        <f t="shared" ref="Q116:Q127" si="40">ROUND(E116*P116,2)</f>
        <v>0</v>
      </c>
      <c r="R116" s="395" t="s">
        <v>209</v>
      </c>
      <c r="S116" s="395" t="s">
        <v>168</v>
      </c>
      <c r="T116" s="395">
        <v>6.83E-2</v>
      </c>
      <c r="U116" s="396">
        <f t="shared" ref="U116:U127" si="41">ROUND(E116*T116,2)</f>
        <v>0</v>
      </c>
      <c r="V116" s="395"/>
      <c r="W116" s="376"/>
      <c r="X116" s="376"/>
      <c r="Y116" s="376"/>
      <c r="Z116" s="376"/>
      <c r="AA116" s="376"/>
      <c r="AB116" s="376"/>
      <c r="AC116" s="376"/>
      <c r="AD116" s="376"/>
      <c r="AE116" s="376"/>
      <c r="AF116" s="376" t="s">
        <v>163</v>
      </c>
      <c r="AG116" s="376"/>
      <c r="AH116" s="376"/>
      <c r="AI116" s="376"/>
      <c r="AJ116" s="376"/>
      <c r="AK116" s="376"/>
      <c r="AL116" s="376"/>
      <c r="AM116" s="376"/>
      <c r="AN116" s="376"/>
      <c r="AO116" s="376"/>
      <c r="AP116" s="376"/>
      <c r="AQ116" s="376"/>
      <c r="AR116" s="376"/>
      <c r="AS116" s="376"/>
      <c r="AT116" s="376"/>
      <c r="AU116" s="376"/>
      <c r="AV116" s="376"/>
      <c r="AW116" s="376"/>
      <c r="AX116" s="376"/>
      <c r="AY116" s="376"/>
      <c r="AZ116" s="376"/>
      <c r="BA116" s="376"/>
      <c r="BB116" s="376"/>
      <c r="BC116" s="376"/>
      <c r="BD116" s="376"/>
      <c r="BE116" s="376"/>
      <c r="BF116" s="376"/>
      <c r="BG116" s="376"/>
    </row>
    <row r="117" spans="1:59" outlineLevel="1" x14ac:dyDescent="0.2">
      <c r="A117" s="487">
        <v>99</v>
      </c>
      <c r="B117" s="488" t="s">
        <v>369</v>
      </c>
      <c r="C117" s="489" t="s">
        <v>370</v>
      </c>
      <c r="D117" s="757" t="s">
        <v>150</v>
      </c>
      <c r="E117" s="491">
        <v>147.69999999999999</v>
      </c>
      <c r="F117" s="394"/>
      <c r="G117" s="395">
        <f t="shared" ref="G117:G128" si="42">ROUND(E117*F117,2)</f>
        <v>0</v>
      </c>
      <c r="H117" s="394"/>
      <c r="I117" s="395">
        <f t="shared" si="36"/>
        <v>0</v>
      </c>
      <c r="J117" s="394"/>
      <c r="K117" s="395">
        <f t="shared" si="37"/>
        <v>0</v>
      </c>
      <c r="L117" s="395">
        <v>21</v>
      </c>
      <c r="M117" s="395">
        <f t="shared" si="38"/>
        <v>0</v>
      </c>
      <c r="N117" s="395">
        <v>4.2999999999999999E-4</v>
      </c>
      <c r="O117" s="395">
        <f t="shared" si="39"/>
        <v>0.06</v>
      </c>
      <c r="P117" s="395">
        <v>0</v>
      </c>
      <c r="Q117" s="395">
        <f t="shared" si="40"/>
        <v>0</v>
      </c>
      <c r="R117" s="395" t="s">
        <v>209</v>
      </c>
      <c r="S117" s="395" t="s">
        <v>168</v>
      </c>
      <c r="T117" s="395">
        <v>8.8999999999999996E-2</v>
      </c>
      <c r="U117" s="396">
        <f t="shared" si="41"/>
        <v>13.15</v>
      </c>
      <c r="V117" s="395"/>
      <c r="W117" s="376"/>
      <c r="X117" s="376"/>
      <c r="Y117" s="376"/>
      <c r="Z117" s="376"/>
      <c r="AA117" s="376"/>
      <c r="AB117" s="376"/>
      <c r="AC117" s="376"/>
      <c r="AD117" s="376"/>
      <c r="AE117" s="376"/>
      <c r="AF117" s="376" t="s">
        <v>163</v>
      </c>
      <c r="AG117" s="376"/>
      <c r="AH117" s="376"/>
      <c r="AI117" s="376"/>
      <c r="AJ117" s="376"/>
      <c r="AK117" s="376"/>
      <c r="AL117" s="376"/>
      <c r="AM117" s="376"/>
      <c r="AN117" s="376"/>
      <c r="AO117" s="376"/>
      <c r="AP117" s="376"/>
      <c r="AQ117" s="376"/>
      <c r="AR117" s="376"/>
      <c r="AS117" s="376"/>
      <c r="AT117" s="376"/>
      <c r="AU117" s="376"/>
      <c r="AV117" s="376"/>
      <c r="AW117" s="376"/>
      <c r="AX117" s="376"/>
      <c r="AY117" s="376"/>
      <c r="AZ117" s="376"/>
      <c r="BA117" s="376"/>
      <c r="BB117" s="376"/>
      <c r="BC117" s="376"/>
      <c r="BD117" s="376"/>
      <c r="BE117" s="376"/>
      <c r="BF117" s="376"/>
      <c r="BG117" s="376"/>
    </row>
    <row r="118" spans="1:59" outlineLevel="1" x14ac:dyDescent="0.2">
      <c r="A118" s="487">
        <v>100</v>
      </c>
      <c r="B118" s="488" t="s">
        <v>371</v>
      </c>
      <c r="C118" s="489" t="s">
        <v>372</v>
      </c>
      <c r="D118" s="757" t="s">
        <v>150</v>
      </c>
      <c r="E118" s="491">
        <v>147.69999999999999</v>
      </c>
      <c r="F118" s="394"/>
      <c r="G118" s="395">
        <f t="shared" si="42"/>
        <v>0</v>
      </c>
      <c r="H118" s="394"/>
      <c r="I118" s="395">
        <f t="shared" si="36"/>
        <v>0</v>
      </c>
      <c r="J118" s="394"/>
      <c r="K118" s="395">
        <f t="shared" si="37"/>
        <v>0</v>
      </c>
      <c r="L118" s="395">
        <v>21</v>
      </c>
      <c r="M118" s="395">
        <f t="shared" si="38"/>
        <v>0</v>
      </c>
      <c r="N118" s="395">
        <v>2.4199999999999998E-3</v>
      </c>
      <c r="O118" s="395">
        <f t="shared" si="39"/>
        <v>0.36</v>
      </c>
      <c r="P118" s="395">
        <v>0</v>
      </c>
      <c r="Q118" s="395">
        <f t="shared" si="40"/>
        <v>0</v>
      </c>
      <c r="R118" s="395" t="s">
        <v>209</v>
      </c>
      <c r="S118" s="395" t="s">
        <v>168</v>
      </c>
      <c r="T118" s="395">
        <v>0.22400999999999999</v>
      </c>
      <c r="U118" s="396">
        <f t="shared" si="41"/>
        <v>33.090000000000003</v>
      </c>
      <c r="V118" s="395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 t="s">
        <v>163</v>
      </c>
      <c r="AG118" s="376"/>
      <c r="AH118" s="376"/>
      <c r="AI118" s="376"/>
      <c r="AJ118" s="376"/>
      <c r="AK118" s="376"/>
      <c r="AL118" s="376"/>
      <c r="AM118" s="376"/>
      <c r="AN118" s="376"/>
      <c r="AO118" s="376"/>
      <c r="AP118" s="376"/>
      <c r="AQ118" s="376"/>
      <c r="AR118" s="376"/>
      <c r="AS118" s="376"/>
      <c r="AT118" s="376"/>
      <c r="AU118" s="376"/>
      <c r="AV118" s="376"/>
      <c r="AW118" s="376"/>
      <c r="AX118" s="376"/>
      <c r="AY118" s="376"/>
      <c r="AZ118" s="376"/>
      <c r="BA118" s="376"/>
      <c r="BB118" s="376"/>
      <c r="BC118" s="376"/>
      <c r="BD118" s="376"/>
      <c r="BE118" s="376"/>
      <c r="BF118" s="376"/>
      <c r="BG118" s="376"/>
    </row>
    <row r="119" spans="1:59" ht="22.5" outlineLevel="1" x14ac:dyDescent="0.2">
      <c r="A119" s="487">
        <v>101</v>
      </c>
      <c r="B119" s="488" t="s">
        <v>373</v>
      </c>
      <c r="C119" s="489" t="s">
        <v>374</v>
      </c>
      <c r="D119" s="757" t="s">
        <v>150</v>
      </c>
      <c r="E119" s="491">
        <v>59</v>
      </c>
      <c r="F119" s="394"/>
      <c r="G119" s="395">
        <f t="shared" si="42"/>
        <v>0</v>
      </c>
      <c r="H119" s="394"/>
      <c r="I119" s="395">
        <f t="shared" si="36"/>
        <v>0</v>
      </c>
      <c r="J119" s="394"/>
      <c r="K119" s="395">
        <f t="shared" si="37"/>
        <v>0</v>
      </c>
      <c r="L119" s="395">
        <v>21</v>
      </c>
      <c r="M119" s="395">
        <f t="shared" si="38"/>
        <v>0</v>
      </c>
      <c r="N119" s="395">
        <v>4.7299999999999998E-3</v>
      </c>
      <c r="O119" s="395">
        <f t="shared" si="39"/>
        <v>0.28000000000000003</v>
      </c>
      <c r="P119" s="395">
        <v>0</v>
      </c>
      <c r="Q119" s="395">
        <f t="shared" si="40"/>
        <v>0</v>
      </c>
      <c r="R119" s="395" t="s">
        <v>209</v>
      </c>
      <c r="S119" s="395" t="s">
        <v>168</v>
      </c>
      <c r="T119" s="395">
        <v>0.36</v>
      </c>
      <c r="U119" s="396">
        <f t="shared" si="41"/>
        <v>21.24</v>
      </c>
      <c r="V119" s="395"/>
      <c r="W119" s="376"/>
      <c r="X119" s="376"/>
      <c r="Y119" s="376"/>
      <c r="Z119" s="376"/>
      <c r="AA119" s="376"/>
      <c r="AB119" s="376"/>
      <c r="AC119" s="376"/>
      <c r="AD119" s="376"/>
      <c r="AE119" s="376"/>
      <c r="AF119" s="376" t="s">
        <v>163</v>
      </c>
      <c r="AG119" s="376"/>
      <c r="AH119" s="376"/>
      <c r="AI119" s="376"/>
      <c r="AJ119" s="376"/>
      <c r="AK119" s="376"/>
      <c r="AL119" s="376"/>
      <c r="AM119" s="376"/>
      <c r="AN119" s="376"/>
      <c r="AO119" s="376"/>
      <c r="AP119" s="376"/>
      <c r="AQ119" s="376"/>
      <c r="AR119" s="376"/>
      <c r="AS119" s="376"/>
      <c r="AT119" s="376"/>
      <c r="AU119" s="376"/>
      <c r="AV119" s="376"/>
      <c r="AW119" s="376"/>
      <c r="AX119" s="376"/>
      <c r="AY119" s="376"/>
      <c r="AZ119" s="376"/>
      <c r="BA119" s="376"/>
      <c r="BB119" s="376"/>
      <c r="BC119" s="376"/>
      <c r="BD119" s="376"/>
      <c r="BE119" s="376"/>
      <c r="BF119" s="376"/>
      <c r="BG119" s="376"/>
    </row>
    <row r="120" spans="1:59" outlineLevel="1" x14ac:dyDescent="0.2">
      <c r="A120" s="487">
        <v>102</v>
      </c>
      <c r="B120" s="488" t="s">
        <v>375</v>
      </c>
      <c r="C120" s="489" t="s">
        <v>376</v>
      </c>
      <c r="D120" s="757" t="s">
        <v>150</v>
      </c>
      <c r="E120" s="491">
        <v>59</v>
      </c>
      <c r="F120" s="394"/>
      <c r="G120" s="395">
        <f t="shared" si="42"/>
        <v>0</v>
      </c>
      <c r="H120" s="394"/>
      <c r="I120" s="395">
        <f t="shared" si="36"/>
        <v>0</v>
      </c>
      <c r="J120" s="394"/>
      <c r="K120" s="395">
        <f t="shared" si="37"/>
        <v>0</v>
      </c>
      <c r="L120" s="395">
        <v>21</v>
      </c>
      <c r="M120" s="395">
        <f t="shared" si="38"/>
        <v>0</v>
      </c>
      <c r="N120" s="395">
        <v>4.0000000000000003E-5</v>
      </c>
      <c r="O120" s="395">
        <f t="shared" si="39"/>
        <v>0</v>
      </c>
      <c r="P120" s="395">
        <v>0</v>
      </c>
      <c r="Q120" s="395">
        <f t="shared" si="40"/>
        <v>0</v>
      </c>
      <c r="R120" s="395" t="s">
        <v>209</v>
      </c>
      <c r="S120" s="395" t="s">
        <v>168</v>
      </c>
      <c r="T120" s="395">
        <v>7.8E-2</v>
      </c>
      <c r="U120" s="396">
        <f t="shared" si="41"/>
        <v>4.5999999999999996</v>
      </c>
      <c r="V120" s="395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 t="s">
        <v>163</v>
      </c>
      <c r="AG120" s="376"/>
      <c r="AH120" s="376"/>
      <c r="AI120" s="376"/>
      <c r="AJ120" s="376"/>
      <c r="AK120" s="376"/>
      <c r="AL120" s="376"/>
      <c r="AM120" s="376"/>
      <c r="AN120" s="376"/>
      <c r="AO120" s="376"/>
      <c r="AP120" s="376"/>
      <c r="AQ120" s="376"/>
      <c r="AR120" s="376"/>
      <c r="AS120" s="376"/>
      <c r="AT120" s="376"/>
      <c r="AU120" s="376"/>
      <c r="AV120" s="376"/>
      <c r="AW120" s="376"/>
      <c r="AX120" s="376"/>
      <c r="AY120" s="376"/>
      <c r="AZ120" s="376"/>
      <c r="BA120" s="376"/>
      <c r="BB120" s="376"/>
      <c r="BC120" s="376"/>
      <c r="BD120" s="376"/>
      <c r="BE120" s="376"/>
      <c r="BF120" s="376"/>
      <c r="BG120" s="376"/>
    </row>
    <row r="121" spans="1:59" outlineLevel="1" x14ac:dyDescent="0.2">
      <c r="A121" s="487">
        <v>103</v>
      </c>
      <c r="B121" s="488" t="s">
        <v>377</v>
      </c>
      <c r="C121" s="489" t="s">
        <v>378</v>
      </c>
      <c r="D121" s="757" t="s">
        <v>150</v>
      </c>
      <c r="E121" s="491">
        <v>154.72999999999999</v>
      </c>
      <c r="F121" s="394"/>
      <c r="G121" s="395">
        <f t="shared" si="42"/>
        <v>0</v>
      </c>
      <c r="H121" s="394"/>
      <c r="I121" s="395">
        <f t="shared" si="36"/>
        <v>0</v>
      </c>
      <c r="J121" s="394"/>
      <c r="K121" s="395">
        <f t="shared" si="37"/>
        <v>0</v>
      </c>
      <c r="L121" s="395">
        <v>21</v>
      </c>
      <c r="M121" s="395">
        <f t="shared" si="38"/>
        <v>0</v>
      </c>
      <c r="N121" s="395">
        <v>1.111E-2</v>
      </c>
      <c r="O121" s="395">
        <f t="shared" si="39"/>
        <v>1.72</v>
      </c>
      <c r="P121" s="395">
        <v>0</v>
      </c>
      <c r="Q121" s="395">
        <f t="shared" si="40"/>
        <v>0</v>
      </c>
      <c r="R121" s="395" t="s">
        <v>209</v>
      </c>
      <c r="S121" s="395" t="s">
        <v>168</v>
      </c>
      <c r="T121" s="395">
        <v>0.85699999999999998</v>
      </c>
      <c r="U121" s="396">
        <f t="shared" si="41"/>
        <v>132.6</v>
      </c>
      <c r="V121" s="395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 t="s">
        <v>163</v>
      </c>
      <c r="AG121" s="376"/>
      <c r="AH121" s="376"/>
      <c r="AI121" s="376"/>
      <c r="AJ121" s="376"/>
      <c r="AK121" s="376"/>
      <c r="AL121" s="376"/>
      <c r="AM121" s="376"/>
      <c r="AN121" s="376"/>
      <c r="AO121" s="376"/>
      <c r="AP121" s="376"/>
      <c r="AQ121" s="376"/>
      <c r="AR121" s="376"/>
      <c r="AS121" s="376"/>
      <c r="AT121" s="376"/>
      <c r="AU121" s="376"/>
      <c r="AV121" s="376"/>
      <c r="AW121" s="376"/>
      <c r="AX121" s="376"/>
      <c r="AY121" s="376"/>
      <c r="AZ121" s="376"/>
      <c r="BA121" s="376"/>
      <c r="BB121" s="376"/>
      <c r="BC121" s="376"/>
      <c r="BD121" s="376"/>
      <c r="BE121" s="376"/>
      <c r="BF121" s="376"/>
      <c r="BG121" s="376"/>
    </row>
    <row r="122" spans="1:59" ht="22.5" outlineLevel="1" x14ac:dyDescent="0.2">
      <c r="A122" s="487">
        <v>104</v>
      </c>
      <c r="B122" s="488" t="s">
        <v>379</v>
      </c>
      <c r="C122" s="489" t="s">
        <v>380</v>
      </c>
      <c r="D122" s="757" t="s">
        <v>150</v>
      </c>
      <c r="E122" s="491">
        <v>491.4</v>
      </c>
      <c r="F122" s="394"/>
      <c r="G122" s="395">
        <f t="shared" si="42"/>
        <v>0</v>
      </c>
      <c r="H122" s="394"/>
      <c r="I122" s="395">
        <f t="shared" si="36"/>
        <v>0</v>
      </c>
      <c r="J122" s="394"/>
      <c r="K122" s="395">
        <f t="shared" si="37"/>
        <v>0</v>
      </c>
      <c r="L122" s="395">
        <v>21</v>
      </c>
      <c r="M122" s="395">
        <f t="shared" si="38"/>
        <v>0</v>
      </c>
      <c r="N122" s="395">
        <v>1.3860000000000001E-2</v>
      </c>
      <c r="O122" s="395">
        <f t="shared" si="39"/>
        <v>6.81</v>
      </c>
      <c r="P122" s="395">
        <v>0</v>
      </c>
      <c r="Q122" s="395">
        <f t="shared" si="40"/>
        <v>0</v>
      </c>
      <c r="R122" s="395" t="s">
        <v>209</v>
      </c>
      <c r="S122" s="395" t="s">
        <v>157</v>
      </c>
      <c r="T122" s="395">
        <v>1.2558</v>
      </c>
      <c r="U122" s="396">
        <f t="shared" si="41"/>
        <v>617.1</v>
      </c>
      <c r="V122" s="395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 t="s">
        <v>163</v>
      </c>
      <c r="AG122" s="376"/>
      <c r="AH122" s="376"/>
      <c r="AI122" s="376"/>
      <c r="AJ122" s="376"/>
      <c r="AK122" s="376"/>
      <c r="AL122" s="376"/>
      <c r="AM122" s="376"/>
      <c r="AN122" s="376"/>
      <c r="AO122" s="376"/>
      <c r="AP122" s="376"/>
      <c r="AQ122" s="376"/>
      <c r="AR122" s="376"/>
      <c r="AS122" s="376"/>
      <c r="AT122" s="376"/>
      <c r="AU122" s="376"/>
      <c r="AV122" s="376"/>
      <c r="AW122" s="376"/>
      <c r="AX122" s="376"/>
      <c r="AY122" s="376"/>
      <c r="AZ122" s="376"/>
      <c r="BA122" s="376"/>
      <c r="BB122" s="376"/>
      <c r="BC122" s="376"/>
      <c r="BD122" s="376"/>
      <c r="BE122" s="376"/>
      <c r="BF122" s="376"/>
      <c r="BG122" s="376"/>
    </row>
    <row r="123" spans="1:59" ht="22.5" outlineLevel="1" x14ac:dyDescent="0.2">
      <c r="A123" s="487">
        <v>105</v>
      </c>
      <c r="B123" s="488" t="s">
        <v>381</v>
      </c>
      <c r="C123" s="489" t="s">
        <v>382</v>
      </c>
      <c r="D123" s="757" t="s">
        <v>150</v>
      </c>
      <c r="E123" s="491">
        <v>848.36</v>
      </c>
      <c r="F123" s="394"/>
      <c r="G123" s="395">
        <f t="shared" si="42"/>
        <v>0</v>
      </c>
      <c r="H123" s="394"/>
      <c r="I123" s="395">
        <f t="shared" si="36"/>
        <v>0</v>
      </c>
      <c r="J123" s="394"/>
      <c r="K123" s="395">
        <f t="shared" si="37"/>
        <v>0</v>
      </c>
      <c r="L123" s="395">
        <v>21</v>
      </c>
      <c r="M123" s="395">
        <f t="shared" si="38"/>
        <v>0</v>
      </c>
      <c r="N123" s="395">
        <v>0</v>
      </c>
      <c r="O123" s="395">
        <f t="shared" si="39"/>
        <v>0</v>
      </c>
      <c r="P123" s="395">
        <v>0</v>
      </c>
      <c r="Q123" s="395">
        <f t="shared" si="40"/>
        <v>0</v>
      </c>
      <c r="R123" s="395" t="s">
        <v>209</v>
      </c>
      <c r="S123" s="395" t="s">
        <v>168</v>
      </c>
      <c r="T123" s="395">
        <v>2.4E-2</v>
      </c>
      <c r="U123" s="396">
        <f t="shared" si="41"/>
        <v>20.36</v>
      </c>
      <c r="V123" s="395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 t="s">
        <v>163</v>
      </c>
      <c r="AG123" s="376"/>
      <c r="AH123" s="376"/>
      <c r="AI123" s="376"/>
      <c r="AJ123" s="376"/>
      <c r="AK123" s="376"/>
      <c r="AL123" s="376"/>
      <c r="AM123" s="376"/>
      <c r="AN123" s="376"/>
      <c r="AO123" s="376"/>
      <c r="AP123" s="376"/>
      <c r="AQ123" s="376"/>
      <c r="AR123" s="376"/>
      <c r="AS123" s="376"/>
      <c r="AT123" s="376"/>
      <c r="AU123" s="376"/>
      <c r="AV123" s="376"/>
      <c r="AW123" s="376"/>
      <c r="AX123" s="376"/>
      <c r="AY123" s="376"/>
      <c r="AZ123" s="376"/>
      <c r="BA123" s="376"/>
      <c r="BB123" s="376"/>
      <c r="BC123" s="376"/>
      <c r="BD123" s="376"/>
      <c r="BE123" s="376"/>
      <c r="BF123" s="376"/>
      <c r="BG123" s="376"/>
    </row>
    <row r="124" spans="1:59" outlineLevel="1" x14ac:dyDescent="0.2">
      <c r="A124" s="487">
        <v>106</v>
      </c>
      <c r="B124" s="488" t="s">
        <v>383</v>
      </c>
      <c r="C124" s="489" t="s">
        <v>384</v>
      </c>
      <c r="D124" s="757" t="s">
        <v>150</v>
      </c>
      <c r="E124" s="491">
        <v>59</v>
      </c>
      <c r="F124" s="394"/>
      <c r="G124" s="395">
        <f t="shared" si="42"/>
        <v>0</v>
      </c>
      <c r="H124" s="394"/>
      <c r="I124" s="395">
        <f t="shared" si="36"/>
        <v>0</v>
      </c>
      <c r="J124" s="394"/>
      <c r="K124" s="395">
        <f t="shared" si="37"/>
        <v>0</v>
      </c>
      <c r="L124" s="395">
        <v>21</v>
      </c>
      <c r="M124" s="395">
        <f t="shared" si="38"/>
        <v>0</v>
      </c>
      <c r="N124" s="395">
        <v>1.1310000000000001E-2</v>
      </c>
      <c r="O124" s="395">
        <f t="shared" si="39"/>
        <v>0.67</v>
      </c>
      <c r="P124" s="395">
        <v>0</v>
      </c>
      <c r="Q124" s="395">
        <f t="shared" si="40"/>
        <v>0</v>
      </c>
      <c r="R124" s="395" t="s">
        <v>209</v>
      </c>
      <c r="S124" s="395" t="s">
        <v>168</v>
      </c>
      <c r="T124" s="395">
        <v>5.5E-2</v>
      </c>
      <c r="U124" s="396">
        <f t="shared" si="41"/>
        <v>3.25</v>
      </c>
      <c r="V124" s="395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6" t="s">
        <v>163</v>
      </c>
      <c r="AG124" s="376"/>
      <c r="AH124" s="376"/>
      <c r="AI124" s="376"/>
      <c r="AJ124" s="376"/>
      <c r="AK124" s="376"/>
      <c r="AL124" s="376"/>
      <c r="AM124" s="376"/>
      <c r="AN124" s="376"/>
      <c r="AO124" s="376"/>
      <c r="AP124" s="376"/>
      <c r="AQ124" s="376"/>
      <c r="AR124" s="376"/>
      <c r="AS124" s="376"/>
      <c r="AT124" s="376"/>
      <c r="AU124" s="376"/>
      <c r="AV124" s="376"/>
      <c r="AW124" s="376"/>
      <c r="AX124" s="376"/>
      <c r="AY124" s="376"/>
      <c r="AZ124" s="376"/>
      <c r="BA124" s="376"/>
      <c r="BB124" s="376"/>
      <c r="BC124" s="376"/>
      <c r="BD124" s="376"/>
      <c r="BE124" s="376"/>
      <c r="BF124" s="376"/>
      <c r="BG124" s="376"/>
    </row>
    <row r="125" spans="1:59" outlineLevel="1" x14ac:dyDescent="0.2">
      <c r="A125" s="487">
        <v>107</v>
      </c>
      <c r="B125" s="488" t="s">
        <v>385</v>
      </c>
      <c r="C125" s="489" t="s">
        <v>386</v>
      </c>
      <c r="D125" s="757" t="s">
        <v>150</v>
      </c>
      <c r="E125" s="491">
        <v>59</v>
      </c>
      <c r="F125" s="394"/>
      <c r="G125" s="395">
        <f t="shared" si="42"/>
        <v>0</v>
      </c>
      <c r="H125" s="394"/>
      <c r="I125" s="395">
        <f t="shared" si="36"/>
        <v>0</v>
      </c>
      <c r="J125" s="394"/>
      <c r="K125" s="395">
        <f t="shared" si="37"/>
        <v>0</v>
      </c>
      <c r="L125" s="395">
        <v>21</v>
      </c>
      <c r="M125" s="395">
        <f t="shared" si="38"/>
        <v>0</v>
      </c>
      <c r="N125" s="395">
        <v>4.5929999999999999E-2</v>
      </c>
      <c r="O125" s="395">
        <f t="shared" si="39"/>
        <v>2.71</v>
      </c>
      <c r="P125" s="395">
        <v>0</v>
      </c>
      <c r="Q125" s="395">
        <f t="shared" si="40"/>
        <v>0</v>
      </c>
      <c r="R125" s="395" t="s">
        <v>209</v>
      </c>
      <c r="S125" s="395" t="s">
        <v>168</v>
      </c>
      <c r="T125" s="395">
        <v>0.51100000000000001</v>
      </c>
      <c r="U125" s="396">
        <f t="shared" si="41"/>
        <v>30.15</v>
      </c>
      <c r="V125" s="395"/>
      <c r="W125" s="376"/>
      <c r="X125" s="376"/>
      <c r="Y125" s="376"/>
      <c r="Z125" s="376"/>
      <c r="AA125" s="376"/>
      <c r="AB125" s="376"/>
      <c r="AC125" s="376"/>
      <c r="AD125" s="376"/>
      <c r="AE125" s="376"/>
      <c r="AF125" s="376" t="s">
        <v>163</v>
      </c>
      <c r="AG125" s="376"/>
      <c r="AH125" s="376"/>
      <c r="AI125" s="376"/>
      <c r="AJ125" s="376"/>
      <c r="AK125" s="376"/>
      <c r="AL125" s="376"/>
      <c r="AM125" s="376"/>
      <c r="AN125" s="376"/>
      <c r="AO125" s="376"/>
      <c r="AP125" s="376"/>
      <c r="AQ125" s="376"/>
      <c r="AR125" s="376"/>
      <c r="AS125" s="376"/>
      <c r="AT125" s="376"/>
      <c r="AU125" s="376"/>
      <c r="AV125" s="376"/>
      <c r="AW125" s="376"/>
      <c r="AX125" s="376"/>
      <c r="AY125" s="376"/>
      <c r="AZ125" s="376"/>
      <c r="BA125" s="376"/>
      <c r="BB125" s="376"/>
      <c r="BC125" s="376"/>
      <c r="BD125" s="376"/>
      <c r="BE125" s="376"/>
      <c r="BF125" s="376"/>
      <c r="BG125" s="376"/>
    </row>
    <row r="126" spans="1:59" outlineLevel="1" x14ac:dyDescent="0.2">
      <c r="A126" s="487">
        <v>108</v>
      </c>
      <c r="B126" s="488" t="s">
        <v>387</v>
      </c>
      <c r="C126" s="489" t="s">
        <v>388</v>
      </c>
      <c r="D126" s="757" t="s">
        <v>150</v>
      </c>
      <c r="E126" s="491">
        <v>59</v>
      </c>
      <c r="F126" s="394"/>
      <c r="G126" s="395">
        <f t="shared" si="42"/>
        <v>0</v>
      </c>
      <c r="H126" s="394"/>
      <c r="I126" s="395">
        <f t="shared" si="36"/>
        <v>0</v>
      </c>
      <c r="J126" s="394"/>
      <c r="K126" s="395">
        <f t="shared" si="37"/>
        <v>0</v>
      </c>
      <c r="L126" s="395">
        <v>21</v>
      </c>
      <c r="M126" s="395">
        <f t="shared" si="38"/>
        <v>0</v>
      </c>
      <c r="N126" s="395">
        <v>3.6700000000000001E-3</v>
      </c>
      <c r="O126" s="395">
        <f t="shared" si="39"/>
        <v>0.22</v>
      </c>
      <c r="P126" s="395">
        <v>0</v>
      </c>
      <c r="Q126" s="395">
        <f t="shared" si="40"/>
        <v>0</v>
      </c>
      <c r="R126" s="395" t="s">
        <v>209</v>
      </c>
      <c r="S126" s="395" t="s">
        <v>168</v>
      </c>
      <c r="T126" s="395">
        <v>0.36199999999999999</v>
      </c>
      <c r="U126" s="396">
        <f t="shared" si="41"/>
        <v>21.36</v>
      </c>
      <c r="V126" s="395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 t="s">
        <v>163</v>
      </c>
      <c r="AG126" s="376"/>
      <c r="AH126" s="376"/>
      <c r="AI126" s="376"/>
      <c r="AJ126" s="376"/>
      <c r="AK126" s="376"/>
      <c r="AL126" s="376"/>
      <c r="AM126" s="376"/>
      <c r="AN126" s="376"/>
      <c r="AO126" s="376"/>
      <c r="AP126" s="376"/>
      <c r="AQ126" s="376"/>
      <c r="AR126" s="376"/>
      <c r="AS126" s="376"/>
      <c r="AT126" s="376"/>
      <c r="AU126" s="376"/>
      <c r="AV126" s="376"/>
      <c r="AW126" s="376"/>
      <c r="AX126" s="376"/>
      <c r="AY126" s="376"/>
      <c r="AZ126" s="376"/>
      <c r="BA126" s="376"/>
      <c r="BB126" s="376"/>
      <c r="BC126" s="376"/>
      <c r="BD126" s="376"/>
      <c r="BE126" s="376"/>
      <c r="BF126" s="376"/>
      <c r="BG126" s="376"/>
    </row>
    <row r="127" spans="1:59" ht="22.5" outlineLevel="1" x14ac:dyDescent="0.2">
      <c r="A127" s="487">
        <v>109</v>
      </c>
      <c r="B127" s="488" t="s">
        <v>389</v>
      </c>
      <c r="C127" s="489" t="s">
        <v>366</v>
      </c>
      <c r="D127" s="757" t="s">
        <v>150</v>
      </c>
      <c r="E127" s="491">
        <v>59</v>
      </c>
      <c r="F127" s="394"/>
      <c r="G127" s="395">
        <f t="shared" si="42"/>
        <v>0</v>
      </c>
      <c r="H127" s="394"/>
      <c r="I127" s="395">
        <f t="shared" si="36"/>
        <v>0</v>
      </c>
      <c r="J127" s="394"/>
      <c r="K127" s="395">
        <f t="shared" si="37"/>
        <v>0</v>
      </c>
      <c r="L127" s="395">
        <v>21</v>
      </c>
      <c r="M127" s="395">
        <f t="shared" si="38"/>
        <v>0</v>
      </c>
      <c r="N127" s="395">
        <v>0</v>
      </c>
      <c r="O127" s="395">
        <f t="shared" si="39"/>
        <v>0</v>
      </c>
      <c r="P127" s="395">
        <v>0</v>
      </c>
      <c r="Q127" s="395">
        <f t="shared" si="40"/>
        <v>0</v>
      </c>
      <c r="R127" s="395"/>
      <c r="S127" s="395" t="s">
        <v>151</v>
      </c>
      <c r="T127" s="395">
        <v>0</v>
      </c>
      <c r="U127" s="396">
        <f t="shared" si="41"/>
        <v>0</v>
      </c>
      <c r="V127" s="395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6" t="s">
        <v>390</v>
      </c>
      <c r="AG127" s="376"/>
      <c r="AH127" s="376"/>
      <c r="AI127" s="376"/>
      <c r="AJ127" s="376"/>
      <c r="AK127" s="376"/>
      <c r="AL127" s="376"/>
      <c r="AM127" s="376"/>
      <c r="AN127" s="376"/>
      <c r="AO127" s="376"/>
      <c r="AP127" s="376"/>
      <c r="AQ127" s="376"/>
      <c r="AR127" s="376"/>
      <c r="AS127" s="376"/>
      <c r="AT127" s="376"/>
      <c r="AU127" s="376"/>
      <c r="AV127" s="376"/>
      <c r="AW127" s="376"/>
      <c r="AX127" s="376"/>
      <c r="AY127" s="376"/>
      <c r="AZ127" s="376"/>
      <c r="BA127" s="376"/>
      <c r="BB127" s="376"/>
      <c r="BC127" s="376"/>
      <c r="BD127" s="376"/>
      <c r="BE127" s="376"/>
      <c r="BF127" s="376"/>
      <c r="BG127" s="376"/>
    </row>
    <row r="128" spans="1:59" ht="22.5" x14ac:dyDescent="0.2">
      <c r="A128" s="487">
        <v>110</v>
      </c>
      <c r="B128" s="488" t="s">
        <v>391</v>
      </c>
      <c r="C128" s="489" t="s">
        <v>392</v>
      </c>
      <c r="D128" s="757" t="s">
        <v>150</v>
      </c>
      <c r="E128" s="491">
        <v>72</v>
      </c>
      <c r="F128" s="394"/>
      <c r="G128" s="395">
        <f t="shared" si="42"/>
        <v>0</v>
      </c>
      <c r="H128" s="397"/>
      <c r="I128" s="397">
        <f>SUM(I129:I147)</f>
        <v>0</v>
      </c>
      <c r="J128" s="397"/>
      <c r="K128" s="397">
        <f>SUM(K129:K147)</f>
        <v>0</v>
      </c>
      <c r="L128" s="397"/>
      <c r="M128" s="397">
        <f>SUM(M129:M147)</f>
        <v>0</v>
      </c>
      <c r="N128" s="397"/>
      <c r="O128" s="397">
        <f>SUM(O129:O147)</f>
        <v>2727.1099999999997</v>
      </c>
      <c r="P128" s="397"/>
      <c r="Q128" s="397">
        <f>SUM(Q129:Q147)</f>
        <v>0</v>
      </c>
      <c r="R128" s="397"/>
      <c r="S128" s="397"/>
      <c r="T128" s="397"/>
      <c r="U128" s="134">
        <f>SUM(U129:U147)</f>
        <v>5453.69</v>
      </c>
      <c r="V128" s="397"/>
      <c r="W128" s="419"/>
      <c r="X128" s="419"/>
      <c r="Y128" s="419"/>
      <c r="Z128" s="419"/>
      <c r="AA128" s="419"/>
      <c r="AB128" s="419"/>
      <c r="AC128" s="419"/>
      <c r="AD128" s="419"/>
      <c r="AE128" s="419"/>
      <c r="AF128" s="419" t="s">
        <v>147</v>
      </c>
      <c r="AG128" s="419"/>
      <c r="AH128" s="419"/>
      <c r="AI128" s="419"/>
      <c r="AJ128" s="419"/>
      <c r="AK128" s="419"/>
      <c r="AL128" s="419"/>
      <c r="AM128" s="419"/>
      <c r="AN128" s="419"/>
      <c r="AO128" s="419"/>
      <c r="AP128" s="419"/>
      <c r="AQ128" s="419"/>
      <c r="AR128" s="419"/>
      <c r="AS128" s="419"/>
      <c r="AT128" s="419"/>
      <c r="AU128" s="419"/>
      <c r="AV128" s="419"/>
      <c r="AW128" s="419"/>
      <c r="AX128" s="419"/>
      <c r="AY128" s="419"/>
      <c r="AZ128" s="419"/>
      <c r="BA128" s="419"/>
      <c r="BB128" s="419"/>
      <c r="BC128" s="419"/>
      <c r="BD128" s="419"/>
      <c r="BE128" s="419"/>
      <c r="BF128" s="419"/>
      <c r="BG128" s="419"/>
    </row>
    <row r="129" spans="1:59" outlineLevel="1" x14ac:dyDescent="0.2">
      <c r="A129" s="758" t="s">
        <v>146</v>
      </c>
      <c r="B129" s="759" t="s">
        <v>69</v>
      </c>
      <c r="C129" s="760" t="s">
        <v>70</v>
      </c>
      <c r="D129" s="761"/>
      <c r="E129" s="762"/>
      <c r="F129" s="789"/>
      <c r="G129" s="397">
        <f>SUM(G130:G148)</f>
        <v>0</v>
      </c>
      <c r="H129" s="394"/>
      <c r="I129" s="395">
        <f t="shared" ref="I129:I147" si="43">ROUND(E129*H129,2)</f>
        <v>0</v>
      </c>
      <c r="J129" s="394"/>
      <c r="K129" s="395">
        <f t="shared" ref="K129:K147" si="44">ROUND(E129*J129,2)</f>
        <v>0</v>
      </c>
      <c r="L129" s="395">
        <v>21</v>
      </c>
      <c r="M129" s="395">
        <f t="shared" ref="M129:M147" si="45">G129*(1+L129/100)</f>
        <v>0</v>
      </c>
      <c r="N129" s="395">
        <v>2.5249999999999999</v>
      </c>
      <c r="O129" s="395">
        <f t="shared" ref="O129:O147" si="46">ROUND(E129*N129,2)</f>
        <v>0</v>
      </c>
      <c r="P129" s="395">
        <v>0</v>
      </c>
      <c r="Q129" s="395">
        <f t="shared" ref="Q129:Q147" si="47">ROUND(E129*P129,2)</f>
        <v>0</v>
      </c>
      <c r="R129" s="395" t="s">
        <v>209</v>
      </c>
      <c r="S129" s="395" t="s">
        <v>157</v>
      </c>
      <c r="T129" s="395">
        <v>3.2130000000000001</v>
      </c>
      <c r="U129" s="396">
        <f t="shared" ref="U129:U147" si="48">ROUND(E129*T129,2)</f>
        <v>0</v>
      </c>
      <c r="V129" s="395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 t="s">
        <v>163</v>
      </c>
      <c r="AG129" s="376"/>
      <c r="AH129" s="376"/>
      <c r="AI129" s="376"/>
      <c r="AJ129" s="376"/>
      <c r="AK129" s="376"/>
      <c r="AL129" s="376"/>
      <c r="AM129" s="376"/>
      <c r="AN129" s="376"/>
      <c r="AO129" s="376"/>
      <c r="AP129" s="376"/>
      <c r="AQ129" s="376"/>
      <c r="AR129" s="376"/>
      <c r="AS129" s="376"/>
      <c r="AT129" s="376"/>
      <c r="AU129" s="376"/>
      <c r="AV129" s="376"/>
      <c r="AW129" s="376"/>
      <c r="AX129" s="376"/>
      <c r="AY129" s="376"/>
      <c r="AZ129" s="376"/>
      <c r="BA129" s="376"/>
      <c r="BB129" s="376"/>
      <c r="BC129" s="376"/>
      <c r="BD129" s="376"/>
      <c r="BE129" s="376"/>
      <c r="BF129" s="376"/>
      <c r="BG129" s="376"/>
    </row>
    <row r="130" spans="1:59" outlineLevel="1" x14ac:dyDescent="0.2">
      <c r="A130" s="487">
        <v>111</v>
      </c>
      <c r="B130" s="488" t="s">
        <v>393</v>
      </c>
      <c r="C130" s="489" t="s">
        <v>394</v>
      </c>
      <c r="D130" s="757" t="s">
        <v>161</v>
      </c>
      <c r="E130" s="491">
        <v>3.16</v>
      </c>
      <c r="F130" s="394"/>
      <c r="G130" s="395">
        <f t="shared" ref="G130:G148" si="49">ROUND(E130*F130,2)</f>
        <v>0</v>
      </c>
      <c r="H130" s="394"/>
      <c r="I130" s="395">
        <f t="shared" si="43"/>
        <v>0</v>
      </c>
      <c r="J130" s="394"/>
      <c r="K130" s="395">
        <f t="shared" si="44"/>
        <v>0</v>
      </c>
      <c r="L130" s="395">
        <v>21</v>
      </c>
      <c r="M130" s="395">
        <f t="shared" si="45"/>
        <v>0</v>
      </c>
      <c r="N130" s="395">
        <v>2.5249999999999999</v>
      </c>
      <c r="O130" s="395">
        <f t="shared" si="46"/>
        <v>7.98</v>
      </c>
      <c r="P130" s="395">
        <v>0</v>
      </c>
      <c r="Q130" s="395">
        <f t="shared" si="47"/>
        <v>0</v>
      </c>
      <c r="R130" s="395" t="s">
        <v>209</v>
      </c>
      <c r="S130" s="395" t="s">
        <v>157</v>
      </c>
      <c r="T130" s="395">
        <v>2.58</v>
      </c>
      <c r="U130" s="396">
        <f t="shared" si="48"/>
        <v>8.15</v>
      </c>
      <c r="V130" s="395"/>
      <c r="W130" s="376"/>
      <c r="X130" s="376"/>
      <c r="Y130" s="376"/>
      <c r="Z130" s="376"/>
      <c r="AA130" s="376"/>
      <c r="AB130" s="376"/>
      <c r="AC130" s="376"/>
      <c r="AD130" s="376"/>
      <c r="AE130" s="376"/>
      <c r="AF130" s="376" t="s">
        <v>163</v>
      </c>
      <c r="AG130" s="376"/>
      <c r="AH130" s="376"/>
      <c r="AI130" s="376"/>
      <c r="AJ130" s="376"/>
      <c r="AK130" s="376"/>
      <c r="AL130" s="376"/>
      <c r="AM130" s="376"/>
      <c r="AN130" s="376"/>
      <c r="AO130" s="376"/>
      <c r="AP130" s="376"/>
      <c r="AQ130" s="376"/>
      <c r="AR130" s="376"/>
      <c r="AS130" s="376"/>
      <c r="AT130" s="376"/>
      <c r="AU130" s="376"/>
      <c r="AV130" s="376"/>
      <c r="AW130" s="376"/>
      <c r="AX130" s="376"/>
      <c r="AY130" s="376"/>
      <c r="AZ130" s="376"/>
      <c r="BA130" s="376"/>
      <c r="BB130" s="376"/>
      <c r="BC130" s="376"/>
      <c r="BD130" s="376"/>
      <c r="BE130" s="376"/>
      <c r="BF130" s="376"/>
      <c r="BG130" s="376"/>
    </row>
    <row r="131" spans="1:59" outlineLevel="1" x14ac:dyDescent="0.2">
      <c r="A131" s="487">
        <v>112</v>
      </c>
      <c r="B131" s="488" t="s">
        <v>395</v>
      </c>
      <c r="C131" s="489" t="s">
        <v>396</v>
      </c>
      <c r="D131" s="757" t="s">
        <v>161</v>
      </c>
      <c r="E131" s="491">
        <f>SUM(E132:E133)</f>
        <v>101.727</v>
      </c>
      <c r="F131" s="394"/>
      <c r="G131" s="395">
        <f t="shared" si="49"/>
        <v>0</v>
      </c>
      <c r="H131" s="394"/>
      <c r="I131" s="395">
        <f t="shared" si="43"/>
        <v>0</v>
      </c>
      <c r="J131" s="394"/>
      <c r="K131" s="395">
        <f t="shared" si="44"/>
        <v>0</v>
      </c>
      <c r="L131" s="395">
        <v>21</v>
      </c>
      <c r="M131" s="395">
        <f t="shared" si="45"/>
        <v>0</v>
      </c>
      <c r="N131" s="395">
        <v>2.5249999999999999</v>
      </c>
      <c r="O131" s="395">
        <f t="shared" si="46"/>
        <v>256.86</v>
      </c>
      <c r="P131" s="395">
        <v>0</v>
      </c>
      <c r="Q131" s="395">
        <f t="shared" si="47"/>
        <v>0</v>
      </c>
      <c r="R131" s="395" t="s">
        <v>209</v>
      </c>
      <c r="S131" s="395" t="s">
        <v>168</v>
      </c>
      <c r="T131" s="395">
        <v>2.3170000000000002</v>
      </c>
      <c r="U131" s="396">
        <f t="shared" si="48"/>
        <v>235.7</v>
      </c>
      <c r="V131" s="395"/>
      <c r="W131" s="376"/>
      <c r="X131" s="376"/>
      <c r="Y131" s="376"/>
      <c r="Z131" s="376"/>
      <c r="AA131" s="376"/>
      <c r="AB131" s="376"/>
      <c r="AC131" s="376"/>
      <c r="AD131" s="376"/>
      <c r="AE131" s="376"/>
      <c r="AF131" s="376" t="s">
        <v>163</v>
      </c>
      <c r="AG131" s="376"/>
      <c r="AH131" s="376"/>
      <c r="AI131" s="376"/>
      <c r="AJ131" s="376"/>
      <c r="AK131" s="376"/>
      <c r="AL131" s="376"/>
      <c r="AM131" s="376"/>
      <c r="AN131" s="376"/>
      <c r="AO131" s="376"/>
      <c r="AP131" s="376"/>
      <c r="AQ131" s="376"/>
      <c r="AR131" s="376"/>
      <c r="AS131" s="376"/>
      <c r="AT131" s="376"/>
      <c r="AU131" s="376"/>
      <c r="AV131" s="376"/>
      <c r="AW131" s="376"/>
      <c r="AX131" s="376"/>
      <c r="AY131" s="376"/>
      <c r="AZ131" s="376"/>
      <c r="BA131" s="376"/>
      <c r="BB131" s="376"/>
      <c r="BC131" s="376"/>
      <c r="BD131" s="376"/>
      <c r="BE131" s="376"/>
      <c r="BF131" s="376"/>
      <c r="BG131" s="376"/>
    </row>
    <row r="132" spans="1:59" s="419" customFormat="1" outlineLevel="1" x14ac:dyDescent="0.2">
      <c r="A132" s="487"/>
      <c r="B132" s="785" t="s">
        <v>395</v>
      </c>
      <c r="C132" s="778" t="s">
        <v>396</v>
      </c>
      <c r="D132" s="786" t="s">
        <v>161</v>
      </c>
      <c r="E132" s="503">
        <v>72.900000000000006</v>
      </c>
      <c r="F132" s="528"/>
      <c r="G132" s="395"/>
      <c r="H132" s="394"/>
      <c r="I132" s="395"/>
      <c r="J132" s="394"/>
      <c r="K132" s="395"/>
      <c r="L132" s="395"/>
      <c r="M132" s="395"/>
      <c r="N132" s="395"/>
      <c r="O132" s="395"/>
      <c r="P132" s="395"/>
      <c r="Q132" s="395"/>
      <c r="R132" s="395"/>
      <c r="S132" s="395"/>
      <c r="T132" s="395"/>
      <c r="U132" s="396"/>
      <c r="V132" s="395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  <c r="AH132" s="376"/>
      <c r="AI132" s="376"/>
      <c r="AJ132" s="376"/>
      <c r="AK132" s="376"/>
      <c r="AL132" s="376"/>
      <c r="AM132" s="376"/>
      <c r="AN132" s="376"/>
      <c r="AO132" s="376"/>
      <c r="AP132" s="376"/>
      <c r="AQ132" s="376"/>
      <c r="AR132" s="376"/>
      <c r="AS132" s="376"/>
      <c r="AT132" s="376"/>
      <c r="AU132" s="376"/>
      <c r="AV132" s="376"/>
      <c r="AW132" s="376"/>
      <c r="AX132" s="376"/>
      <c r="AY132" s="376"/>
      <c r="AZ132" s="376"/>
      <c r="BA132" s="376"/>
      <c r="BB132" s="376"/>
      <c r="BC132" s="376"/>
      <c r="BD132" s="376"/>
      <c r="BE132" s="376"/>
      <c r="BF132" s="376"/>
      <c r="BG132" s="376"/>
    </row>
    <row r="133" spans="1:59" s="419" customFormat="1" outlineLevel="1" x14ac:dyDescent="0.2">
      <c r="A133" s="487"/>
      <c r="B133" s="785" t="s">
        <v>395</v>
      </c>
      <c r="C133" s="778" t="s">
        <v>397</v>
      </c>
      <c r="D133" s="786" t="s">
        <v>161</v>
      </c>
      <c r="E133" s="503">
        <v>28.827000000000002</v>
      </c>
      <c r="F133" s="808"/>
      <c r="G133" s="395"/>
      <c r="H133" s="394"/>
      <c r="I133" s="395"/>
      <c r="J133" s="394"/>
      <c r="K133" s="395"/>
      <c r="L133" s="395"/>
      <c r="M133" s="395"/>
      <c r="N133" s="395"/>
      <c r="O133" s="395"/>
      <c r="P133" s="395"/>
      <c r="Q133" s="395"/>
      <c r="R133" s="395"/>
      <c r="S133" s="395"/>
      <c r="T133" s="395"/>
      <c r="U133" s="396"/>
      <c r="V133" s="395"/>
      <c r="W133" s="376"/>
      <c r="X133" s="376"/>
      <c r="Y133" s="376"/>
      <c r="Z133" s="376"/>
      <c r="AA133" s="376"/>
      <c r="AB133" s="376"/>
      <c r="AC133" s="376"/>
      <c r="AD133" s="376"/>
      <c r="AE133" s="376"/>
      <c r="AF133" s="376"/>
      <c r="AG133" s="376"/>
      <c r="AH133" s="376"/>
      <c r="AI133" s="376"/>
      <c r="AJ133" s="376"/>
      <c r="AK133" s="376"/>
      <c r="AL133" s="376"/>
      <c r="AM133" s="376"/>
      <c r="AN133" s="376"/>
      <c r="AO133" s="376"/>
      <c r="AP133" s="376"/>
      <c r="AQ133" s="376"/>
      <c r="AR133" s="376"/>
      <c r="AS133" s="376"/>
      <c r="AT133" s="376"/>
      <c r="AU133" s="376"/>
      <c r="AV133" s="376"/>
      <c r="AW133" s="376"/>
      <c r="AX133" s="376"/>
      <c r="AY133" s="376"/>
      <c r="AZ133" s="376"/>
      <c r="BA133" s="376"/>
      <c r="BB133" s="376"/>
      <c r="BC133" s="376"/>
      <c r="BD133" s="376"/>
      <c r="BE133" s="376"/>
      <c r="BF133" s="376"/>
      <c r="BG133" s="376"/>
    </row>
    <row r="134" spans="1:59" outlineLevel="1" x14ac:dyDescent="0.2">
      <c r="A134" s="487">
        <v>113</v>
      </c>
      <c r="B134" s="488" t="s">
        <v>398</v>
      </c>
      <c r="C134" s="489" t="s">
        <v>399</v>
      </c>
      <c r="D134" s="757" t="s">
        <v>161</v>
      </c>
      <c r="E134" s="491">
        <v>247.44</v>
      </c>
      <c r="F134" s="394"/>
      <c r="G134" s="395">
        <f t="shared" si="49"/>
        <v>0</v>
      </c>
      <c r="H134" s="394"/>
      <c r="I134" s="395">
        <f t="shared" si="43"/>
        <v>0</v>
      </c>
      <c r="J134" s="394"/>
      <c r="K134" s="395">
        <f t="shared" si="44"/>
        <v>0</v>
      </c>
      <c r="L134" s="395">
        <v>21</v>
      </c>
      <c r="M134" s="395">
        <f t="shared" si="45"/>
        <v>0</v>
      </c>
      <c r="N134" s="395">
        <v>0</v>
      </c>
      <c r="O134" s="395">
        <f t="shared" si="46"/>
        <v>0</v>
      </c>
      <c r="P134" s="395">
        <v>0</v>
      </c>
      <c r="Q134" s="395">
        <f t="shared" si="47"/>
        <v>0</v>
      </c>
      <c r="R134" s="395" t="s">
        <v>209</v>
      </c>
      <c r="S134" s="395" t="s">
        <v>157</v>
      </c>
      <c r="T134" s="395">
        <v>0.82</v>
      </c>
      <c r="U134" s="396">
        <f t="shared" si="48"/>
        <v>202.9</v>
      </c>
      <c r="V134" s="395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 t="s">
        <v>163</v>
      </c>
      <c r="AG134" s="376"/>
      <c r="AH134" s="376"/>
      <c r="AI134" s="376"/>
      <c r="AJ134" s="376"/>
      <c r="AK134" s="376"/>
      <c r="AL134" s="376"/>
      <c r="AM134" s="376"/>
      <c r="AN134" s="376"/>
      <c r="AO134" s="376"/>
      <c r="AP134" s="376"/>
      <c r="AQ134" s="376"/>
      <c r="AR134" s="376"/>
      <c r="AS134" s="376"/>
      <c r="AT134" s="376"/>
      <c r="AU134" s="376"/>
      <c r="AV134" s="376"/>
      <c r="AW134" s="376"/>
      <c r="AX134" s="376"/>
      <c r="AY134" s="376"/>
      <c r="AZ134" s="376"/>
      <c r="BA134" s="376"/>
      <c r="BB134" s="376"/>
      <c r="BC134" s="376"/>
      <c r="BD134" s="376"/>
      <c r="BE134" s="376"/>
      <c r="BF134" s="376"/>
      <c r="BG134" s="376"/>
    </row>
    <row r="135" spans="1:59" outlineLevel="1" x14ac:dyDescent="0.2">
      <c r="A135" s="487">
        <v>114</v>
      </c>
      <c r="B135" s="488" t="s">
        <v>400</v>
      </c>
      <c r="C135" s="489" t="s">
        <v>401</v>
      </c>
      <c r="D135" s="757" t="s">
        <v>161</v>
      </c>
      <c r="E135" s="491">
        <v>3.16</v>
      </c>
      <c r="F135" s="394"/>
      <c r="G135" s="395">
        <f t="shared" si="49"/>
        <v>0</v>
      </c>
      <c r="H135" s="394"/>
      <c r="I135" s="395">
        <f t="shared" si="43"/>
        <v>0</v>
      </c>
      <c r="J135" s="394"/>
      <c r="K135" s="395">
        <f t="shared" si="44"/>
        <v>0</v>
      </c>
      <c r="L135" s="395">
        <v>21</v>
      </c>
      <c r="M135" s="395">
        <f t="shared" si="45"/>
        <v>0</v>
      </c>
      <c r="N135" s="395">
        <v>0</v>
      </c>
      <c r="O135" s="395">
        <f t="shared" si="46"/>
        <v>0</v>
      </c>
      <c r="P135" s="395">
        <v>0</v>
      </c>
      <c r="Q135" s="395">
        <f t="shared" si="47"/>
        <v>0</v>
      </c>
      <c r="R135" s="395" t="s">
        <v>209</v>
      </c>
      <c r="S135" s="395" t="s">
        <v>168</v>
      </c>
      <c r="T135" s="395">
        <v>0.41</v>
      </c>
      <c r="U135" s="396">
        <f t="shared" si="48"/>
        <v>1.3</v>
      </c>
      <c r="V135" s="395"/>
      <c r="W135" s="376"/>
      <c r="X135" s="376"/>
      <c r="Y135" s="376"/>
      <c r="Z135" s="376"/>
      <c r="AA135" s="376"/>
      <c r="AB135" s="376"/>
      <c r="AC135" s="376"/>
      <c r="AD135" s="376"/>
      <c r="AE135" s="376"/>
      <c r="AF135" s="376" t="s">
        <v>163</v>
      </c>
      <c r="AG135" s="376"/>
      <c r="AH135" s="376"/>
      <c r="AI135" s="376"/>
      <c r="AJ135" s="376"/>
      <c r="AK135" s="376"/>
      <c r="AL135" s="376"/>
      <c r="AM135" s="376"/>
      <c r="AN135" s="376"/>
      <c r="AO135" s="376"/>
      <c r="AP135" s="376"/>
      <c r="AQ135" s="376"/>
      <c r="AR135" s="376"/>
      <c r="AS135" s="376"/>
      <c r="AT135" s="376"/>
      <c r="AU135" s="376"/>
      <c r="AV135" s="376"/>
      <c r="AW135" s="376"/>
      <c r="AX135" s="376"/>
      <c r="AY135" s="376"/>
      <c r="AZ135" s="376"/>
      <c r="BA135" s="376"/>
      <c r="BB135" s="376"/>
      <c r="BC135" s="376"/>
      <c r="BD135" s="376"/>
      <c r="BE135" s="376"/>
      <c r="BF135" s="376"/>
      <c r="BG135" s="376"/>
    </row>
    <row r="136" spans="1:59" outlineLevel="1" x14ac:dyDescent="0.2">
      <c r="A136" s="487">
        <v>115</v>
      </c>
      <c r="B136" s="488" t="s">
        <v>402</v>
      </c>
      <c r="C136" s="489" t="s">
        <v>403</v>
      </c>
      <c r="D136" s="757" t="s">
        <v>161</v>
      </c>
      <c r="E136" s="491">
        <v>72.900000000000006</v>
      </c>
      <c r="F136" s="394"/>
      <c r="G136" s="395">
        <f t="shared" si="49"/>
        <v>0</v>
      </c>
      <c r="H136" s="394"/>
      <c r="I136" s="395">
        <f t="shared" si="43"/>
        <v>0</v>
      </c>
      <c r="J136" s="394"/>
      <c r="K136" s="395">
        <f t="shared" si="44"/>
        <v>0</v>
      </c>
      <c r="L136" s="395">
        <v>21</v>
      </c>
      <c r="M136" s="395">
        <f t="shared" si="45"/>
        <v>0</v>
      </c>
      <c r="N136" s="395">
        <v>0</v>
      </c>
      <c r="O136" s="395">
        <f t="shared" si="46"/>
        <v>0</v>
      </c>
      <c r="P136" s="395">
        <v>0</v>
      </c>
      <c r="Q136" s="395">
        <f t="shared" si="47"/>
        <v>0</v>
      </c>
      <c r="R136" s="395" t="s">
        <v>209</v>
      </c>
      <c r="S136" s="395" t="s">
        <v>168</v>
      </c>
      <c r="T136" s="395">
        <v>0.20499999999999999</v>
      </c>
      <c r="U136" s="396">
        <f t="shared" si="48"/>
        <v>14.94</v>
      </c>
      <c r="V136" s="395"/>
      <c r="W136" s="376"/>
      <c r="X136" s="376"/>
      <c r="Y136" s="376"/>
      <c r="Z136" s="376"/>
      <c r="AA136" s="376"/>
      <c r="AB136" s="376"/>
      <c r="AC136" s="376"/>
      <c r="AD136" s="376"/>
      <c r="AE136" s="376"/>
      <c r="AF136" s="376" t="s">
        <v>163</v>
      </c>
      <c r="AG136" s="376"/>
      <c r="AH136" s="376"/>
      <c r="AI136" s="376"/>
      <c r="AJ136" s="376"/>
      <c r="AK136" s="376"/>
      <c r="AL136" s="376"/>
      <c r="AM136" s="376"/>
      <c r="AN136" s="376"/>
      <c r="AO136" s="376"/>
      <c r="AP136" s="376"/>
      <c r="AQ136" s="376"/>
      <c r="AR136" s="376"/>
      <c r="AS136" s="376"/>
      <c r="AT136" s="376"/>
      <c r="AU136" s="376"/>
      <c r="AV136" s="376"/>
      <c r="AW136" s="376"/>
      <c r="AX136" s="376"/>
      <c r="AY136" s="376"/>
      <c r="AZ136" s="376"/>
      <c r="BA136" s="376"/>
      <c r="BB136" s="376"/>
      <c r="BC136" s="376"/>
      <c r="BD136" s="376"/>
      <c r="BE136" s="376"/>
      <c r="BF136" s="376"/>
      <c r="BG136" s="376"/>
    </row>
    <row r="137" spans="1:59" outlineLevel="1" x14ac:dyDescent="0.2">
      <c r="A137" s="487">
        <v>116</v>
      </c>
      <c r="B137" s="488" t="s">
        <v>404</v>
      </c>
      <c r="C137" s="489" t="s">
        <v>405</v>
      </c>
      <c r="D137" s="757" t="s">
        <v>161</v>
      </c>
      <c r="E137" s="491">
        <v>247.44</v>
      </c>
      <c r="F137" s="394"/>
      <c r="G137" s="395">
        <f t="shared" si="49"/>
        <v>0</v>
      </c>
      <c r="H137" s="394"/>
      <c r="I137" s="395">
        <f t="shared" si="43"/>
        <v>0</v>
      </c>
      <c r="J137" s="394"/>
      <c r="K137" s="395">
        <f t="shared" si="44"/>
        <v>0</v>
      </c>
      <c r="L137" s="395">
        <v>21</v>
      </c>
      <c r="M137" s="395">
        <f t="shared" si="45"/>
        <v>0</v>
      </c>
      <c r="N137" s="395">
        <v>0</v>
      </c>
      <c r="O137" s="395">
        <f t="shared" si="46"/>
        <v>0</v>
      </c>
      <c r="P137" s="395">
        <v>0</v>
      </c>
      <c r="Q137" s="395">
        <f t="shared" si="47"/>
        <v>0</v>
      </c>
      <c r="R137" s="395" t="s">
        <v>209</v>
      </c>
      <c r="S137" s="395" t="s">
        <v>168</v>
      </c>
      <c r="T137" s="395">
        <v>0.188</v>
      </c>
      <c r="U137" s="396">
        <f t="shared" si="48"/>
        <v>46.52</v>
      </c>
      <c r="V137" s="395"/>
      <c r="W137" s="376"/>
      <c r="X137" s="376"/>
      <c r="Y137" s="376"/>
      <c r="Z137" s="376"/>
      <c r="AA137" s="376"/>
      <c r="AB137" s="376"/>
      <c r="AC137" s="376"/>
      <c r="AD137" s="376"/>
      <c r="AE137" s="376"/>
      <c r="AF137" s="376" t="s">
        <v>163</v>
      </c>
      <c r="AG137" s="376"/>
      <c r="AH137" s="376"/>
      <c r="AI137" s="376"/>
      <c r="AJ137" s="376"/>
      <c r="AK137" s="376"/>
      <c r="AL137" s="376"/>
      <c r="AM137" s="376"/>
      <c r="AN137" s="376"/>
      <c r="AO137" s="376"/>
      <c r="AP137" s="376"/>
      <c r="AQ137" s="376"/>
      <c r="AR137" s="376"/>
      <c r="AS137" s="376"/>
      <c r="AT137" s="376"/>
      <c r="AU137" s="376"/>
      <c r="AV137" s="376"/>
      <c r="AW137" s="376"/>
      <c r="AX137" s="376"/>
      <c r="AY137" s="376"/>
      <c r="AZ137" s="376"/>
      <c r="BA137" s="376"/>
      <c r="BB137" s="376"/>
      <c r="BC137" s="376"/>
      <c r="BD137" s="376"/>
      <c r="BE137" s="376"/>
      <c r="BF137" s="376"/>
      <c r="BG137" s="376"/>
    </row>
    <row r="138" spans="1:59" outlineLevel="1" x14ac:dyDescent="0.2">
      <c r="A138" s="487">
        <v>117</v>
      </c>
      <c r="B138" s="488" t="s">
        <v>406</v>
      </c>
      <c r="C138" s="489" t="s">
        <v>407</v>
      </c>
      <c r="D138" s="757" t="s">
        <v>161</v>
      </c>
      <c r="E138" s="491">
        <v>227.44</v>
      </c>
      <c r="F138" s="394"/>
      <c r="G138" s="395">
        <f t="shared" si="49"/>
        <v>0</v>
      </c>
      <c r="H138" s="394"/>
      <c r="I138" s="395">
        <f t="shared" si="43"/>
        <v>0</v>
      </c>
      <c r="J138" s="394"/>
      <c r="K138" s="395">
        <f t="shared" si="44"/>
        <v>0</v>
      </c>
      <c r="L138" s="395">
        <v>21</v>
      </c>
      <c r="M138" s="395">
        <f t="shared" si="45"/>
        <v>0</v>
      </c>
      <c r="N138" s="395">
        <v>2.3633999999999999</v>
      </c>
      <c r="O138" s="395">
        <f t="shared" si="46"/>
        <v>537.53</v>
      </c>
      <c r="P138" s="395">
        <v>0</v>
      </c>
      <c r="Q138" s="395">
        <f t="shared" si="47"/>
        <v>0</v>
      </c>
      <c r="R138" s="395" t="s">
        <v>209</v>
      </c>
      <c r="S138" s="395" t="s">
        <v>157</v>
      </c>
      <c r="T138" s="395">
        <v>2.3170000000000002</v>
      </c>
      <c r="U138" s="396">
        <f t="shared" si="48"/>
        <v>526.98</v>
      </c>
      <c r="V138" s="395"/>
      <c r="W138" s="376"/>
      <c r="X138" s="376"/>
      <c r="Y138" s="376"/>
      <c r="Z138" s="376"/>
      <c r="AA138" s="376"/>
      <c r="AB138" s="376"/>
      <c r="AC138" s="376"/>
      <c r="AD138" s="376"/>
      <c r="AE138" s="376"/>
      <c r="AF138" s="376" t="s">
        <v>152</v>
      </c>
      <c r="AG138" s="376"/>
      <c r="AH138" s="376"/>
      <c r="AI138" s="376"/>
      <c r="AJ138" s="376"/>
      <c r="AK138" s="376"/>
      <c r="AL138" s="376"/>
      <c r="AM138" s="376"/>
      <c r="AN138" s="376"/>
      <c r="AO138" s="376"/>
      <c r="AP138" s="376"/>
      <c r="AQ138" s="376"/>
      <c r="AR138" s="376"/>
      <c r="AS138" s="376"/>
      <c r="AT138" s="376"/>
      <c r="AU138" s="376"/>
      <c r="AV138" s="376"/>
      <c r="AW138" s="376"/>
      <c r="AX138" s="376"/>
      <c r="AY138" s="376"/>
      <c r="AZ138" s="376"/>
      <c r="BA138" s="376"/>
      <c r="BB138" s="376"/>
      <c r="BC138" s="376"/>
      <c r="BD138" s="376"/>
      <c r="BE138" s="376"/>
      <c r="BF138" s="376"/>
      <c r="BG138" s="376"/>
    </row>
    <row r="139" spans="1:59" ht="22.5" outlineLevel="1" x14ac:dyDescent="0.2">
      <c r="A139" s="487">
        <v>118</v>
      </c>
      <c r="B139" s="488" t="s">
        <v>408</v>
      </c>
      <c r="C139" s="489" t="s">
        <v>409</v>
      </c>
      <c r="D139" s="757" t="s">
        <v>161</v>
      </c>
      <c r="E139" s="491">
        <v>39.707000000000001</v>
      </c>
      <c r="F139" s="394"/>
      <c r="G139" s="395">
        <f t="shared" si="49"/>
        <v>0</v>
      </c>
      <c r="H139" s="394"/>
      <c r="I139" s="395">
        <f t="shared" si="43"/>
        <v>0</v>
      </c>
      <c r="J139" s="394"/>
      <c r="K139" s="395">
        <f t="shared" si="44"/>
        <v>0</v>
      </c>
      <c r="L139" s="395">
        <v>21</v>
      </c>
      <c r="M139" s="395">
        <f t="shared" si="45"/>
        <v>0</v>
      </c>
      <c r="N139" s="395">
        <v>1.41E-2</v>
      </c>
      <c r="O139" s="395">
        <f t="shared" si="46"/>
        <v>0.56000000000000005</v>
      </c>
      <c r="P139" s="395">
        <v>0</v>
      </c>
      <c r="Q139" s="395">
        <f t="shared" si="47"/>
        <v>0</v>
      </c>
      <c r="R139" s="395" t="s">
        <v>209</v>
      </c>
      <c r="S139" s="395" t="s">
        <v>168</v>
      </c>
      <c r="T139" s="395">
        <v>0.39600000000000002</v>
      </c>
      <c r="U139" s="396">
        <f t="shared" si="48"/>
        <v>15.72</v>
      </c>
      <c r="V139" s="395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 t="s">
        <v>163</v>
      </c>
      <c r="AG139" s="376"/>
      <c r="AH139" s="376"/>
      <c r="AI139" s="376"/>
      <c r="AJ139" s="376"/>
      <c r="AK139" s="376"/>
      <c r="AL139" s="376"/>
      <c r="AM139" s="376"/>
      <c r="AN139" s="376"/>
      <c r="AO139" s="376"/>
      <c r="AP139" s="376"/>
      <c r="AQ139" s="376"/>
      <c r="AR139" s="376"/>
      <c r="AS139" s="376"/>
      <c r="AT139" s="376"/>
      <c r="AU139" s="376"/>
      <c r="AV139" s="376"/>
      <c r="AW139" s="376"/>
      <c r="AX139" s="376"/>
      <c r="AY139" s="376"/>
      <c r="AZ139" s="376"/>
      <c r="BA139" s="376"/>
      <c r="BB139" s="376"/>
      <c r="BC139" s="376"/>
      <c r="BD139" s="376"/>
      <c r="BE139" s="376"/>
      <c r="BF139" s="376"/>
      <c r="BG139" s="376"/>
    </row>
    <row r="140" spans="1:59" outlineLevel="1" x14ac:dyDescent="0.2">
      <c r="A140" s="487">
        <v>119</v>
      </c>
      <c r="B140" s="488" t="s">
        <v>410</v>
      </c>
      <c r="C140" s="489" t="s">
        <v>411</v>
      </c>
      <c r="D140" s="757" t="s">
        <v>150</v>
      </c>
      <c r="E140" s="491">
        <v>25</v>
      </c>
      <c r="F140" s="394"/>
      <c r="G140" s="395">
        <f t="shared" si="49"/>
        <v>0</v>
      </c>
      <c r="H140" s="394"/>
      <c r="I140" s="395">
        <f t="shared" si="43"/>
        <v>0</v>
      </c>
      <c r="J140" s="394"/>
      <c r="K140" s="395">
        <f t="shared" si="44"/>
        <v>0</v>
      </c>
      <c r="L140" s="395">
        <v>21</v>
      </c>
      <c r="M140" s="395">
        <f t="shared" si="45"/>
        <v>0</v>
      </c>
      <c r="N140" s="395">
        <v>0</v>
      </c>
      <c r="O140" s="395">
        <f t="shared" si="46"/>
        <v>0</v>
      </c>
      <c r="P140" s="395">
        <v>0</v>
      </c>
      <c r="Q140" s="395">
        <f t="shared" si="47"/>
        <v>0</v>
      </c>
      <c r="R140" s="395" t="s">
        <v>209</v>
      </c>
      <c r="S140" s="395" t="s">
        <v>168</v>
      </c>
      <c r="T140" s="395">
        <v>0.24</v>
      </c>
      <c r="U140" s="396">
        <f t="shared" si="48"/>
        <v>6</v>
      </c>
      <c r="V140" s="395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 t="s">
        <v>163</v>
      </c>
      <c r="AG140" s="376"/>
      <c r="AH140" s="376"/>
      <c r="AI140" s="376"/>
      <c r="AJ140" s="376"/>
      <c r="AK140" s="376"/>
      <c r="AL140" s="376"/>
      <c r="AM140" s="376"/>
      <c r="AN140" s="376"/>
      <c r="AO140" s="376"/>
      <c r="AP140" s="376"/>
      <c r="AQ140" s="376"/>
      <c r="AR140" s="376"/>
      <c r="AS140" s="376"/>
      <c r="AT140" s="376"/>
      <c r="AU140" s="376"/>
      <c r="AV140" s="376"/>
      <c r="AW140" s="376"/>
      <c r="AX140" s="376"/>
      <c r="AY140" s="376"/>
      <c r="AZ140" s="376"/>
      <c r="BA140" s="376"/>
      <c r="BB140" s="376"/>
      <c r="BC140" s="376"/>
      <c r="BD140" s="376"/>
      <c r="BE140" s="376"/>
      <c r="BF140" s="376"/>
      <c r="BG140" s="376"/>
    </row>
    <row r="141" spans="1:59" outlineLevel="1" x14ac:dyDescent="0.2">
      <c r="A141" s="487">
        <v>120</v>
      </c>
      <c r="B141" s="488" t="s">
        <v>412</v>
      </c>
      <c r="C141" s="489" t="s">
        <v>413</v>
      </c>
      <c r="D141" s="757" t="s">
        <v>150</v>
      </c>
      <c r="E141" s="491">
        <v>25</v>
      </c>
      <c r="F141" s="394"/>
      <c r="G141" s="395">
        <f t="shared" si="49"/>
        <v>0</v>
      </c>
      <c r="H141" s="394"/>
      <c r="I141" s="395">
        <f t="shared" si="43"/>
        <v>0</v>
      </c>
      <c r="J141" s="394"/>
      <c r="K141" s="395">
        <f t="shared" si="44"/>
        <v>0</v>
      </c>
      <c r="L141" s="395">
        <v>21</v>
      </c>
      <c r="M141" s="395">
        <f t="shared" si="45"/>
        <v>0</v>
      </c>
      <c r="N141" s="395">
        <v>1.0662499999999999</v>
      </c>
      <c r="O141" s="395">
        <f t="shared" si="46"/>
        <v>26.66</v>
      </c>
      <c r="P141" s="395">
        <v>0</v>
      </c>
      <c r="Q141" s="395">
        <f t="shared" si="47"/>
        <v>0</v>
      </c>
      <c r="R141" s="395" t="s">
        <v>209</v>
      </c>
      <c r="S141" s="395" t="s">
        <v>168</v>
      </c>
      <c r="T141" s="395">
        <v>15.231</v>
      </c>
      <c r="U141" s="396">
        <f t="shared" si="48"/>
        <v>380.78</v>
      </c>
      <c r="V141" s="395"/>
      <c r="W141" s="376"/>
      <c r="X141" s="376"/>
      <c r="Y141" s="376"/>
      <c r="Z141" s="376"/>
      <c r="AA141" s="376"/>
      <c r="AB141" s="376"/>
      <c r="AC141" s="376"/>
      <c r="AD141" s="376"/>
      <c r="AE141" s="376"/>
      <c r="AF141" s="376" t="s">
        <v>163</v>
      </c>
      <c r="AG141" s="376"/>
      <c r="AH141" s="376"/>
      <c r="AI141" s="376"/>
      <c r="AJ141" s="376"/>
      <c r="AK141" s="376"/>
      <c r="AL141" s="376"/>
      <c r="AM141" s="376"/>
      <c r="AN141" s="376"/>
      <c r="AO141" s="376"/>
      <c r="AP141" s="376"/>
      <c r="AQ141" s="376"/>
      <c r="AR141" s="376"/>
      <c r="AS141" s="376"/>
      <c r="AT141" s="376"/>
      <c r="AU141" s="376"/>
      <c r="AV141" s="376"/>
      <c r="AW141" s="376"/>
      <c r="AX141" s="376"/>
      <c r="AY141" s="376"/>
      <c r="AZ141" s="376"/>
      <c r="BA141" s="376"/>
      <c r="BB141" s="376"/>
      <c r="BC141" s="376"/>
      <c r="BD141" s="376"/>
      <c r="BE141" s="376"/>
      <c r="BF141" s="376"/>
      <c r="BG141" s="376"/>
    </row>
    <row r="142" spans="1:59" ht="22.5" outlineLevel="1" x14ac:dyDescent="0.2">
      <c r="A142" s="487">
        <v>121</v>
      </c>
      <c r="B142" s="488" t="s">
        <v>414</v>
      </c>
      <c r="C142" s="489" t="s">
        <v>415</v>
      </c>
      <c r="D142" s="757" t="s">
        <v>218</v>
      </c>
      <c r="E142" s="491">
        <v>17.416</v>
      </c>
      <c r="F142" s="394"/>
      <c r="G142" s="395">
        <f t="shared" si="49"/>
        <v>0</v>
      </c>
      <c r="H142" s="394"/>
      <c r="I142" s="395">
        <f t="shared" si="43"/>
        <v>0</v>
      </c>
      <c r="J142" s="394"/>
      <c r="K142" s="395">
        <f t="shared" si="44"/>
        <v>0</v>
      </c>
      <c r="L142" s="395">
        <v>21</v>
      </c>
      <c r="M142" s="395">
        <f t="shared" si="45"/>
        <v>0</v>
      </c>
      <c r="N142" s="395">
        <v>1.837</v>
      </c>
      <c r="O142" s="395">
        <f t="shared" si="46"/>
        <v>31.99</v>
      </c>
      <c r="P142" s="395">
        <v>0</v>
      </c>
      <c r="Q142" s="395">
        <f t="shared" si="47"/>
        <v>0</v>
      </c>
      <c r="R142" s="395" t="s">
        <v>209</v>
      </c>
      <c r="S142" s="395" t="s">
        <v>168</v>
      </c>
      <c r="T142" s="395">
        <v>1.8360000000000001</v>
      </c>
      <c r="U142" s="396">
        <f t="shared" si="48"/>
        <v>31.98</v>
      </c>
      <c r="V142" s="395"/>
      <c r="W142" s="376"/>
      <c r="X142" s="376"/>
      <c r="Y142" s="376"/>
      <c r="Z142" s="376"/>
      <c r="AA142" s="376"/>
      <c r="AB142" s="376"/>
      <c r="AC142" s="376"/>
      <c r="AD142" s="376"/>
      <c r="AE142" s="376"/>
      <c r="AF142" s="376" t="s">
        <v>163</v>
      </c>
      <c r="AG142" s="376"/>
      <c r="AH142" s="376"/>
      <c r="AI142" s="376"/>
      <c r="AJ142" s="376"/>
      <c r="AK142" s="376"/>
      <c r="AL142" s="376"/>
      <c r="AM142" s="376"/>
      <c r="AN142" s="376"/>
      <c r="AO142" s="376"/>
      <c r="AP142" s="376"/>
      <c r="AQ142" s="376"/>
      <c r="AR142" s="376"/>
      <c r="AS142" s="376"/>
      <c r="AT142" s="376"/>
      <c r="AU142" s="376"/>
      <c r="AV142" s="376"/>
      <c r="AW142" s="376"/>
      <c r="AX142" s="376"/>
      <c r="AY142" s="376"/>
      <c r="AZ142" s="376"/>
      <c r="BA142" s="376"/>
      <c r="BB142" s="376"/>
      <c r="BC142" s="376"/>
      <c r="BD142" s="376"/>
      <c r="BE142" s="376"/>
      <c r="BF142" s="376"/>
      <c r="BG142" s="376"/>
    </row>
    <row r="143" spans="1:59" outlineLevel="1" x14ac:dyDescent="0.2">
      <c r="A143" s="487">
        <v>122</v>
      </c>
      <c r="B143" s="488" t="s">
        <v>416</v>
      </c>
      <c r="C143" s="489" t="s">
        <v>417</v>
      </c>
      <c r="D143" s="757" t="s">
        <v>161</v>
      </c>
      <c r="E143" s="491">
        <v>237.04</v>
      </c>
      <c r="F143" s="394"/>
      <c r="G143" s="395">
        <f t="shared" si="49"/>
        <v>0</v>
      </c>
      <c r="H143" s="394"/>
      <c r="I143" s="395">
        <f t="shared" si="43"/>
        <v>0</v>
      </c>
      <c r="J143" s="394"/>
      <c r="K143" s="395">
        <f t="shared" si="44"/>
        <v>0</v>
      </c>
      <c r="L143" s="395">
        <v>21</v>
      </c>
      <c r="M143" s="395">
        <f t="shared" si="45"/>
        <v>0</v>
      </c>
      <c r="N143" s="395">
        <v>3.415E-2</v>
      </c>
      <c r="O143" s="395">
        <f t="shared" si="46"/>
        <v>8.09</v>
      </c>
      <c r="P143" s="395">
        <v>0</v>
      </c>
      <c r="Q143" s="395">
        <f t="shared" si="47"/>
        <v>0</v>
      </c>
      <c r="R143" s="395" t="s">
        <v>209</v>
      </c>
      <c r="S143" s="395" t="s">
        <v>157</v>
      </c>
      <c r="T143" s="395">
        <v>0.40300000000000002</v>
      </c>
      <c r="U143" s="396">
        <f t="shared" si="48"/>
        <v>95.53</v>
      </c>
      <c r="V143" s="395"/>
      <c r="W143" s="376"/>
      <c r="X143" s="376"/>
      <c r="Y143" s="376"/>
      <c r="Z143" s="376"/>
      <c r="AA143" s="376"/>
      <c r="AB143" s="376"/>
      <c r="AC143" s="376"/>
      <c r="AD143" s="376"/>
      <c r="AE143" s="376"/>
      <c r="AF143" s="376" t="s">
        <v>163</v>
      </c>
      <c r="AG143" s="376"/>
      <c r="AH143" s="376"/>
      <c r="AI143" s="376"/>
      <c r="AJ143" s="376"/>
      <c r="AK143" s="376"/>
      <c r="AL143" s="376"/>
      <c r="AM143" s="376"/>
      <c r="AN143" s="376"/>
      <c r="AO143" s="376"/>
      <c r="AP143" s="376"/>
      <c r="AQ143" s="376"/>
      <c r="AR143" s="376"/>
      <c r="AS143" s="376"/>
      <c r="AT143" s="376"/>
      <c r="AU143" s="376"/>
      <c r="AV143" s="376"/>
      <c r="AW143" s="376"/>
      <c r="AX143" s="376"/>
      <c r="AY143" s="376"/>
      <c r="AZ143" s="376"/>
      <c r="BA143" s="376"/>
      <c r="BB143" s="376"/>
      <c r="BC143" s="376"/>
      <c r="BD143" s="376"/>
      <c r="BE143" s="376"/>
      <c r="BF143" s="376"/>
      <c r="BG143" s="376"/>
    </row>
    <row r="144" spans="1:59" outlineLevel="1" x14ac:dyDescent="0.2">
      <c r="A144" s="487">
        <v>123</v>
      </c>
      <c r="B144" s="488" t="s">
        <v>418</v>
      </c>
      <c r="C144" s="489" t="s">
        <v>419</v>
      </c>
      <c r="D144" s="757" t="s">
        <v>150</v>
      </c>
      <c r="E144" s="491">
        <v>617.9</v>
      </c>
      <c r="F144" s="394"/>
      <c r="G144" s="395">
        <f t="shared" si="49"/>
        <v>0</v>
      </c>
      <c r="H144" s="394"/>
      <c r="I144" s="395">
        <f t="shared" si="43"/>
        <v>0</v>
      </c>
      <c r="J144" s="394"/>
      <c r="K144" s="395">
        <f t="shared" si="44"/>
        <v>0</v>
      </c>
      <c r="L144" s="395">
        <v>21</v>
      </c>
      <c r="M144" s="395">
        <f t="shared" si="45"/>
        <v>0</v>
      </c>
      <c r="N144" s="395">
        <v>2.2610000000000001</v>
      </c>
      <c r="O144" s="395">
        <f t="shared" si="46"/>
        <v>1397.07</v>
      </c>
      <c r="P144" s="395">
        <v>0</v>
      </c>
      <c r="Q144" s="395">
        <f t="shared" si="47"/>
        <v>0</v>
      </c>
      <c r="R144" s="395"/>
      <c r="S144" s="395" t="s">
        <v>157</v>
      </c>
      <c r="T144" s="395">
        <v>5.33</v>
      </c>
      <c r="U144" s="396">
        <f t="shared" si="48"/>
        <v>3293.41</v>
      </c>
      <c r="V144" s="395"/>
      <c r="W144" s="376"/>
      <c r="X144" s="376"/>
      <c r="Y144" s="376"/>
      <c r="Z144" s="376"/>
      <c r="AA144" s="376"/>
      <c r="AB144" s="376"/>
      <c r="AC144" s="376"/>
      <c r="AD144" s="376"/>
      <c r="AE144" s="376"/>
      <c r="AF144" s="376" t="s">
        <v>152</v>
      </c>
      <c r="AG144" s="376"/>
      <c r="AH144" s="376"/>
      <c r="AI144" s="376"/>
      <c r="AJ144" s="376"/>
      <c r="AK144" s="376"/>
      <c r="AL144" s="376"/>
      <c r="AM144" s="376"/>
      <c r="AN144" s="376"/>
      <c r="AO144" s="376"/>
      <c r="AP144" s="376"/>
      <c r="AQ144" s="376"/>
      <c r="AR144" s="376"/>
      <c r="AS144" s="376"/>
      <c r="AT144" s="376"/>
      <c r="AU144" s="376"/>
      <c r="AV144" s="376"/>
      <c r="AW144" s="376"/>
      <c r="AX144" s="376"/>
      <c r="AY144" s="376"/>
      <c r="AZ144" s="376"/>
      <c r="BA144" s="376"/>
      <c r="BB144" s="376"/>
      <c r="BC144" s="376"/>
      <c r="BD144" s="376"/>
      <c r="BE144" s="376"/>
      <c r="BF144" s="376"/>
      <c r="BG144" s="376"/>
    </row>
    <row r="145" spans="1:59" ht="22.5" outlineLevel="1" x14ac:dyDescent="0.2">
      <c r="A145" s="487">
        <v>124</v>
      </c>
      <c r="B145" s="488" t="s">
        <v>420</v>
      </c>
      <c r="C145" s="489" t="s">
        <v>421</v>
      </c>
      <c r="D145" s="757" t="s">
        <v>161</v>
      </c>
      <c r="E145" s="491">
        <v>1.2</v>
      </c>
      <c r="F145" s="394"/>
      <c r="G145" s="395">
        <f t="shared" si="49"/>
        <v>0</v>
      </c>
      <c r="H145" s="394"/>
      <c r="I145" s="395">
        <f t="shared" si="43"/>
        <v>0</v>
      </c>
      <c r="J145" s="394"/>
      <c r="K145" s="395">
        <f t="shared" si="44"/>
        <v>0</v>
      </c>
      <c r="L145" s="395">
        <v>21</v>
      </c>
      <c r="M145" s="395">
        <f t="shared" si="45"/>
        <v>0</v>
      </c>
      <c r="N145" s="395">
        <v>0</v>
      </c>
      <c r="O145" s="395">
        <f t="shared" si="46"/>
        <v>0</v>
      </c>
      <c r="P145" s="395">
        <v>0</v>
      </c>
      <c r="Q145" s="395">
        <f t="shared" si="47"/>
        <v>0</v>
      </c>
      <c r="R145" s="395"/>
      <c r="S145" s="395" t="s">
        <v>151</v>
      </c>
      <c r="T145" s="395">
        <v>0</v>
      </c>
      <c r="U145" s="396">
        <f t="shared" si="48"/>
        <v>0</v>
      </c>
      <c r="V145" s="395"/>
      <c r="W145" s="376"/>
      <c r="X145" s="376"/>
      <c r="Y145" s="376"/>
      <c r="Z145" s="376"/>
      <c r="AA145" s="376"/>
      <c r="AB145" s="376"/>
      <c r="AC145" s="376"/>
      <c r="AD145" s="376"/>
      <c r="AE145" s="376"/>
      <c r="AF145" s="376" t="s">
        <v>152</v>
      </c>
      <c r="AG145" s="376"/>
      <c r="AH145" s="376"/>
      <c r="AI145" s="376"/>
      <c r="AJ145" s="376"/>
      <c r="AK145" s="376"/>
      <c r="AL145" s="376"/>
      <c r="AM145" s="376"/>
      <c r="AN145" s="376"/>
      <c r="AO145" s="376"/>
      <c r="AP145" s="376"/>
      <c r="AQ145" s="376"/>
      <c r="AR145" s="376"/>
      <c r="AS145" s="376"/>
      <c r="AT145" s="376"/>
      <c r="AU145" s="376"/>
      <c r="AV145" s="376"/>
      <c r="AW145" s="376"/>
      <c r="AX145" s="376"/>
      <c r="AY145" s="376"/>
      <c r="AZ145" s="376"/>
      <c r="BA145" s="376"/>
      <c r="BB145" s="376"/>
      <c r="BC145" s="376"/>
      <c r="BD145" s="376"/>
      <c r="BE145" s="376"/>
      <c r="BF145" s="376"/>
      <c r="BG145" s="376"/>
    </row>
    <row r="146" spans="1:59" ht="22.5" outlineLevel="1" x14ac:dyDescent="0.2">
      <c r="A146" s="487">
        <v>125</v>
      </c>
      <c r="B146" s="488" t="s">
        <v>422</v>
      </c>
      <c r="C146" s="489" t="s">
        <v>423</v>
      </c>
      <c r="D146" s="757" t="s">
        <v>150</v>
      </c>
      <c r="E146" s="491">
        <v>268.8</v>
      </c>
      <c r="F146" s="394"/>
      <c r="G146" s="395">
        <f t="shared" si="49"/>
        <v>0</v>
      </c>
      <c r="H146" s="394"/>
      <c r="I146" s="395">
        <f t="shared" si="43"/>
        <v>0</v>
      </c>
      <c r="J146" s="394"/>
      <c r="K146" s="395">
        <f t="shared" si="44"/>
        <v>0</v>
      </c>
      <c r="L146" s="395">
        <v>21</v>
      </c>
      <c r="M146" s="395">
        <f t="shared" si="45"/>
        <v>0</v>
      </c>
      <c r="N146" s="395">
        <v>1.7126999999999999</v>
      </c>
      <c r="O146" s="395">
        <f t="shared" si="46"/>
        <v>460.37</v>
      </c>
      <c r="P146" s="395">
        <v>0</v>
      </c>
      <c r="Q146" s="395">
        <f t="shared" si="47"/>
        <v>0</v>
      </c>
      <c r="R146" s="395"/>
      <c r="S146" s="395" t="s">
        <v>157</v>
      </c>
      <c r="T146" s="395">
        <v>2.2090000000000001</v>
      </c>
      <c r="U146" s="396">
        <f t="shared" si="48"/>
        <v>593.78</v>
      </c>
      <c r="V146" s="395"/>
      <c r="W146" s="376"/>
      <c r="X146" s="376"/>
      <c r="Y146" s="376"/>
      <c r="Z146" s="376"/>
      <c r="AA146" s="376"/>
      <c r="AB146" s="376"/>
      <c r="AC146" s="376"/>
      <c r="AD146" s="376"/>
      <c r="AE146" s="376"/>
      <c r="AF146" s="376" t="s">
        <v>152</v>
      </c>
      <c r="AG146" s="376"/>
      <c r="AH146" s="376"/>
      <c r="AI146" s="376"/>
      <c r="AJ146" s="376"/>
      <c r="AK146" s="376"/>
      <c r="AL146" s="376"/>
      <c r="AM146" s="376"/>
      <c r="AN146" s="376"/>
      <c r="AO146" s="376"/>
      <c r="AP146" s="376"/>
      <c r="AQ146" s="376"/>
      <c r="AR146" s="376"/>
      <c r="AS146" s="376"/>
      <c r="AT146" s="376"/>
      <c r="AU146" s="376"/>
      <c r="AV146" s="376"/>
      <c r="AW146" s="376"/>
      <c r="AX146" s="376"/>
      <c r="AY146" s="376"/>
      <c r="AZ146" s="376"/>
      <c r="BA146" s="376"/>
      <c r="BB146" s="376"/>
      <c r="BC146" s="376"/>
      <c r="BD146" s="376"/>
      <c r="BE146" s="376"/>
      <c r="BF146" s="376"/>
      <c r="BG146" s="376"/>
    </row>
    <row r="147" spans="1:59" outlineLevel="1" x14ac:dyDescent="0.2">
      <c r="A147" s="487">
        <v>126</v>
      </c>
      <c r="B147" s="488" t="s">
        <v>424</v>
      </c>
      <c r="C147" s="489" t="s">
        <v>425</v>
      </c>
      <c r="D147" s="757" t="s">
        <v>161</v>
      </c>
      <c r="E147" s="491">
        <v>249.04</v>
      </c>
      <c r="F147" s="394"/>
      <c r="G147" s="395">
        <f t="shared" si="49"/>
        <v>0</v>
      </c>
      <c r="H147" s="394"/>
      <c r="I147" s="395">
        <f t="shared" si="43"/>
        <v>0</v>
      </c>
      <c r="J147" s="394"/>
      <c r="K147" s="395">
        <f t="shared" si="44"/>
        <v>0</v>
      </c>
      <c r="L147" s="395">
        <v>21</v>
      </c>
      <c r="M147" s="395">
        <f t="shared" si="45"/>
        <v>0</v>
      </c>
      <c r="N147" s="395">
        <v>0</v>
      </c>
      <c r="O147" s="395">
        <f t="shared" si="46"/>
        <v>0</v>
      </c>
      <c r="P147" s="395">
        <v>0</v>
      </c>
      <c r="Q147" s="395">
        <f t="shared" si="47"/>
        <v>0</v>
      </c>
      <c r="R147" s="395"/>
      <c r="S147" s="395" t="s">
        <v>151</v>
      </c>
      <c r="T147" s="395">
        <v>0</v>
      </c>
      <c r="U147" s="396">
        <f t="shared" si="48"/>
        <v>0</v>
      </c>
      <c r="V147" s="395"/>
      <c r="W147" s="376"/>
      <c r="X147" s="376"/>
      <c r="Y147" s="376"/>
      <c r="Z147" s="376"/>
      <c r="AA147" s="376"/>
      <c r="AB147" s="376"/>
      <c r="AC147" s="376"/>
      <c r="AD147" s="376"/>
      <c r="AE147" s="376"/>
      <c r="AF147" s="376" t="s">
        <v>390</v>
      </c>
      <c r="AG147" s="376"/>
      <c r="AH147" s="376"/>
      <c r="AI147" s="376"/>
      <c r="AJ147" s="376"/>
      <c r="AK147" s="376"/>
      <c r="AL147" s="376"/>
      <c r="AM147" s="376"/>
      <c r="AN147" s="376"/>
      <c r="AO147" s="376"/>
      <c r="AP147" s="376"/>
      <c r="AQ147" s="376"/>
      <c r="AR147" s="376"/>
      <c r="AS147" s="376"/>
      <c r="AT147" s="376"/>
      <c r="AU147" s="376"/>
      <c r="AV147" s="376"/>
      <c r="AW147" s="376"/>
      <c r="AX147" s="376"/>
      <c r="AY147" s="376"/>
      <c r="AZ147" s="376"/>
      <c r="BA147" s="376"/>
      <c r="BB147" s="376"/>
      <c r="BC147" s="376"/>
      <c r="BD147" s="376"/>
      <c r="BE147" s="376"/>
      <c r="BF147" s="376"/>
      <c r="BG147" s="376"/>
    </row>
    <row r="148" spans="1:59" x14ac:dyDescent="0.2">
      <c r="A148" s="487">
        <v>127</v>
      </c>
      <c r="B148" s="488" t="s">
        <v>426</v>
      </c>
      <c r="C148" s="489" t="s">
        <v>427</v>
      </c>
      <c r="D148" s="757" t="s">
        <v>195</v>
      </c>
      <c r="E148" s="491">
        <v>121.52</v>
      </c>
      <c r="F148" s="394"/>
      <c r="G148" s="395">
        <f t="shared" si="49"/>
        <v>0</v>
      </c>
      <c r="H148" s="397"/>
      <c r="I148" s="397">
        <f>SUM(I149:I174)</f>
        <v>0</v>
      </c>
      <c r="J148" s="397"/>
      <c r="K148" s="397">
        <f>SUM(K149:K174)</f>
        <v>0</v>
      </c>
      <c r="L148" s="397"/>
      <c r="M148" s="397">
        <f>SUM(M149:M174)</f>
        <v>0</v>
      </c>
      <c r="N148" s="397"/>
      <c r="O148" s="397">
        <f>SUM(O149:O174)</f>
        <v>0</v>
      </c>
      <c r="P148" s="397"/>
      <c r="Q148" s="397">
        <f>SUM(Q149:Q174)</f>
        <v>0</v>
      </c>
      <c r="R148" s="397"/>
      <c r="S148" s="397"/>
      <c r="T148" s="397"/>
      <c r="U148" s="134">
        <f>SUM(U149:U174)</f>
        <v>0</v>
      </c>
      <c r="V148" s="397"/>
      <c r="W148" s="419"/>
      <c r="X148" s="419"/>
      <c r="Y148" s="419"/>
      <c r="Z148" s="419"/>
      <c r="AA148" s="419"/>
      <c r="AB148" s="419"/>
      <c r="AC148" s="419"/>
      <c r="AD148" s="419"/>
      <c r="AE148" s="419"/>
      <c r="AF148" s="419" t="s">
        <v>147</v>
      </c>
      <c r="AG148" s="419"/>
      <c r="AH148" s="419"/>
      <c r="AI148" s="419"/>
      <c r="AJ148" s="419"/>
      <c r="AK148" s="419"/>
      <c r="AL148" s="419"/>
      <c r="AM148" s="419"/>
      <c r="AN148" s="419"/>
      <c r="AO148" s="419"/>
      <c r="AP148" s="419"/>
      <c r="AQ148" s="419"/>
      <c r="AR148" s="419"/>
      <c r="AS148" s="419"/>
      <c r="AT148" s="419"/>
      <c r="AU148" s="419"/>
      <c r="AV148" s="419"/>
      <c r="AW148" s="419"/>
      <c r="AX148" s="419"/>
      <c r="AY148" s="419"/>
      <c r="AZ148" s="419"/>
      <c r="BA148" s="419"/>
      <c r="BB148" s="419"/>
      <c r="BC148" s="419"/>
      <c r="BD148" s="419"/>
      <c r="BE148" s="419"/>
      <c r="BF148" s="419"/>
      <c r="BG148" s="419"/>
    </row>
    <row r="149" spans="1:59" outlineLevel="1" x14ac:dyDescent="0.2">
      <c r="A149" s="758" t="s">
        <v>146</v>
      </c>
      <c r="B149" s="759" t="s">
        <v>71</v>
      </c>
      <c r="C149" s="760" t="s">
        <v>72</v>
      </c>
      <c r="D149" s="761"/>
      <c r="E149" s="762"/>
      <c r="F149" s="789"/>
      <c r="G149" s="397">
        <f>SUM(G150:G181)</f>
        <v>0</v>
      </c>
      <c r="H149" s="394"/>
      <c r="I149" s="395">
        <f t="shared" ref="I149:I174" si="50">ROUND(E149*H149,2)</f>
        <v>0</v>
      </c>
      <c r="J149" s="394"/>
      <c r="K149" s="395">
        <f t="shared" ref="K149:K174" si="51">ROUND(E149*J149,2)</f>
        <v>0</v>
      </c>
      <c r="L149" s="395">
        <v>21</v>
      </c>
      <c r="M149" s="395">
        <f t="shared" ref="M149:M174" si="52">G149*(1+L149/100)</f>
        <v>0</v>
      </c>
      <c r="N149" s="395">
        <v>6.1599999999999997E-3</v>
      </c>
      <c r="O149" s="395">
        <f t="shared" ref="O149:O174" si="53">ROUND(E149*N149,2)</f>
        <v>0</v>
      </c>
      <c r="P149" s="395">
        <v>0</v>
      </c>
      <c r="Q149" s="395">
        <f t="shared" ref="Q149:Q174" si="54">ROUND(E149*P149,2)</f>
        <v>0</v>
      </c>
      <c r="R149" s="395" t="s">
        <v>209</v>
      </c>
      <c r="S149" s="395" t="s">
        <v>197</v>
      </c>
      <c r="T149" s="395">
        <v>0.42499999999999999</v>
      </c>
      <c r="U149" s="396">
        <f t="shared" ref="U149:U174" si="55">ROUND(E149*T149,2)</f>
        <v>0</v>
      </c>
      <c r="V149" s="395"/>
      <c r="W149" s="376"/>
      <c r="X149" s="376"/>
      <c r="Y149" s="376"/>
      <c r="Z149" s="376"/>
      <c r="AA149" s="376"/>
      <c r="AB149" s="376"/>
      <c r="AC149" s="376"/>
      <c r="AD149" s="376"/>
      <c r="AE149" s="376"/>
      <c r="AF149" s="376" t="s">
        <v>163</v>
      </c>
      <c r="AG149" s="376"/>
      <c r="AH149" s="376"/>
      <c r="AI149" s="376"/>
      <c r="AJ149" s="376"/>
      <c r="AK149" s="376"/>
      <c r="AL149" s="376"/>
      <c r="AM149" s="376"/>
      <c r="AN149" s="376"/>
      <c r="AO149" s="376"/>
      <c r="AP149" s="376"/>
      <c r="AQ149" s="376"/>
      <c r="AR149" s="376"/>
      <c r="AS149" s="376"/>
      <c r="AT149" s="376"/>
      <c r="AU149" s="376"/>
      <c r="AV149" s="376"/>
      <c r="AW149" s="376"/>
      <c r="AX149" s="376"/>
      <c r="AY149" s="376"/>
      <c r="AZ149" s="376"/>
      <c r="BA149" s="376"/>
      <c r="BB149" s="376"/>
      <c r="BC149" s="376"/>
      <c r="BD149" s="376"/>
      <c r="BE149" s="376"/>
      <c r="BF149" s="376"/>
      <c r="BG149" s="376"/>
    </row>
    <row r="150" spans="1:59" ht="33.75" outlineLevel="1" x14ac:dyDescent="0.2">
      <c r="A150" s="487">
        <v>128</v>
      </c>
      <c r="B150" s="488" t="s">
        <v>428</v>
      </c>
      <c r="C150" s="489" t="s">
        <v>429</v>
      </c>
      <c r="D150" s="757" t="s">
        <v>195</v>
      </c>
      <c r="E150" s="491">
        <v>7.7</v>
      </c>
      <c r="F150" s="394"/>
      <c r="G150" s="395">
        <f t="shared" ref="G150:G181" si="56">ROUND(E150*F150,2)</f>
        <v>0</v>
      </c>
      <c r="H150" s="394"/>
      <c r="I150" s="395">
        <f t="shared" si="50"/>
        <v>0</v>
      </c>
      <c r="J150" s="394"/>
      <c r="K150" s="395">
        <f t="shared" si="51"/>
        <v>0</v>
      </c>
      <c r="L150" s="395">
        <v>21</v>
      </c>
      <c r="M150" s="395">
        <f t="shared" si="52"/>
        <v>0</v>
      </c>
      <c r="N150" s="395">
        <v>0</v>
      </c>
      <c r="O150" s="395">
        <f t="shared" si="53"/>
        <v>0</v>
      </c>
      <c r="P150" s="395">
        <v>0</v>
      </c>
      <c r="Q150" s="395">
        <f t="shared" si="54"/>
        <v>0</v>
      </c>
      <c r="R150" s="395"/>
      <c r="S150" s="395" t="s">
        <v>151</v>
      </c>
      <c r="T150" s="395">
        <v>0</v>
      </c>
      <c r="U150" s="396">
        <f t="shared" si="55"/>
        <v>0</v>
      </c>
      <c r="V150" s="395"/>
      <c r="W150" s="376"/>
      <c r="X150" s="376"/>
      <c r="Y150" s="376"/>
      <c r="Z150" s="376"/>
      <c r="AA150" s="376"/>
      <c r="AB150" s="376"/>
      <c r="AC150" s="376"/>
      <c r="AD150" s="376"/>
      <c r="AE150" s="376"/>
      <c r="AF150" s="376" t="s">
        <v>390</v>
      </c>
      <c r="AG150" s="376"/>
      <c r="AH150" s="376"/>
      <c r="AI150" s="376"/>
      <c r="AJ150" s="376"/>
      <c r="AK150" s="376"/>
      <c r="AL150" s="376"/>
      <c r="AM150" s="376"/>
      <c r="AN150" s="376"/>
      <c r="AO150" s="376"/>
      <c r="AP150" s="376"/>
      <c r="AQ150" s="376"/>
      <c r="AR150" s="376"/>
      <c r="AS150" s="376"/>
      <c r="AT150" s="376"/>
      <c r="AU150" s="376"/>
      <c r="AV150" s="376"/>
      <c r="AW150" s="376"/>
      <c r="AX150" s="376"/>
      <c r="AY150" s="376"/>
      <c r="AZ150" s="376"/>
      <c r="BA150" s="376"/>
      <c r="BB150" s="376"/>
      <c r="BC150" s="376"/>
      <c r="BD150" s="376"/>
      <c r="BE150" s="376"/>
      <c r="BF150" s="376"/>
      <c r="BG150" s="376"/>
    </row>
    <row r="151" spans="1:59" ht="22.5" outlineLevel="1" x14ac:dyDescent="0.2">
      <c r="A151" s="487">
        <v>129</v>
      </c>
      <c r="B151" s="488" t="s">
        <v>430</v>
      </c>
      <c r="C151" s="772" t="s">
        <v>431</v>
      </c>
      <c r="D151" s="757" t="s">
        <v>204</v>
      </c>
      <c r="E151" s="491">
        <v>4</v>
      </c>
      <c r="F151" s="394"/>
      <c r="G151" s="395">
        <f t="shared" si="56"/>
        <v>0</v>
      </c>
      <c r="H151" s="394"/>
      <c r="I151" s="395">
        <f t="shared" si="50"/>
        <v>0</v>
      </c>
      <c r="J151" s="394"/>
      <c r="K151" s="395">
        <f t="shared" si="51"/>
        <v>0</v>
      </c>
      <c r="L151" s="395">
        <v>21</v>
      </c>
      <c r="M151" s="395">
        <f t="shared" si="52"/>
        <v>0</v>
      </c>
      <c r="N151" s="395">
        <v>0</v>
      </c>
      <c r="O151" s="395">
        <f t="shared" si="53"/>
        <v>0</v>
      </c>
      <c r="P151" s="395">
        <v>0</v>
      </c>
      <c r="Q151" s="395">
        <f t="shared" si="54"/>
        <v>0</v>
      </c>
      <c r="R151" s="395"/>
      <c r="S151" s="395" t="s">
        <v>151</v>
      </c>
      <c r="T151" s="395">
        <v>0</v>
      </c>
      <c r="U151" s="396">
        <f t="shared" si="55"/>
        <v>0</v>
      </c>
      <c r="V151" s="395"/>
      <c r="W151" s="376"/>
      <c r="X151" s="376"/>
      <c r="Y151" s="376"/>
      <c r="Z151" s="376"/>
      <c r="AA151" s="376"/>
      <c r="AB151" s="376"/>
      <c r="AC151" s="376"/>
      <c r="AD151" s="376"/>
      <c r="AE151" s="376"/>
      <c r="AF151" s="376" t="s">
        <v>390</v>
      </c>
      <c r="AG151" s="376"/>
      <c r="AH151" s="376"/>
      <c r="AI151" s="376"/>
      <c r="AJ151" s="376"/>
      <c r="AK151" s="376"/>
      <c r="AL151" s="376"/>
      <c r="AM151" s="376"/>
      <c r="AN151" s="376"/>
      <c r="AO151" s="376"/>
      <c r="AP151" s="376"/>
      <c r="AQ151" s="376"/>
      <c r="AR151" s="376"/>
      <c r="AS151" s="376"/>
      <c r="AT151" s="376"/>
      <c r="AU151" s="376"/>
      <c r="AV151" s="376"/>
      <c r="AW151" s="376"/>
      <c r="AX151" s="376"/>
      <c r="AY151" s="376"/>
      <c r="AZ151" s="376"/>
      <c r="BA151" s="376"/>
      <c r="BB151" s="376"/>
      <c r="BC151" s="376"/>
      <c r="BD151" s="376"/>
      <c r="BE151" s="376"/>
      <c r="BF151" s="376"/>
      <c r="BG151" s="376"/>
    </row>
    <row r="152" spans="1:59" ht="22.5" outlineLevel="1" x14ac:dyDescent="0.2">
      <c r="A152" s="487">
        <v>130</v>
      </c>
      <c r="B152" s="488" t="s">
        <v>432</v>
      </c>
      <c r="C152" s="772" t="s">
        <v>433</v>
      </c>
      <c r="D152" s="757" t="s">
        <v>204</v>
      </c>
      <c r="E152" s="491">
        <v>15</v>
      </c>
      <c r="F152" s="394"/>
      <c r="G152" s="395">
        <f t="shared" si="56"/>
        <v>0</v>
      </c>
      <c r="H152" s="394"/>
      <c r="I152" s="395">
        <f t="shared" si="50"/>
        <v>0</v>
      </c>
      <c r="J152" s="394"/>
      <c r="K152" s="395">
        <f t="shared" si="51"/>
        <v>0</v>
      </c>
      <c r="L152" s="395">
        <v>21</v>
      </c>
      <c r="M152" s="395">
        <f t="shared" si="52"/>
        <v>0</v>
      </c>
      <c r="N152" s="395">
        <v>0</v>
      </c>
      <c r="O152" s="395">
        <f t="shared" si="53"/>
        <v>0</v>
      </c>
      <c r="P152" s="395">
        <v>0</v>
      </c>
      <c r="Q152" s="395">
        <f t="shared" si="54"/>
        <v>0</v>
      </c>
      <c r="R152" s="395"/>
      <c r="S152" s="395" t="s">
        <v>151</v>
      </c>
      <c r="T152" s="395">
        <v>0</v>
      </c>
      <c r="U152" s="396">
        <f t="shared" si="55"/>
        <v>0</v>
      </c>
      <c r="V152" s="395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 t="s">
        <v>390</v>
      </c>
      <c r="AG152" s="376"/>
      <c r="AH152" s="376"/>
      <c r="AI152" s="376"/>
      <c r="AJ152" s="376"/>
      <c r="AK152" s="376"/>
      <c r="AL152" s="376"/>
      <c r="AM152" s="376"/>
      <c r="AN152" s="376"/>
      <c r="AO152" s="376"/>
      <c r="AP152" s="376"/>
      <c r="AQ152" s="376"/>
      <c r="AR152" s="376"/>
      <c r="AS152" s="376"/>
      <c r="AT152" s="376"/>
      <c r="AU152" s="376"/>
      <c r="AV152" s="376"/>
      <c r="AW152" s="376"/>
      <c r="AX152" s="376"/>
      <c r="AY152" s="376"/>
      <c r="AZ152" s="376"/>
      <c r="BA152" s="376"/>
      <c r="BB152" s="376"/>
      <c r="BC152" s="376"/>
      <c r="BD152" s="376"/>
      <c r="BE152" s="376"/>
      <c r="BF152" s="376"/>
      <c r="BG152" s="376"/>
    </row>
    <row r="153" spans="1:59" ht="22.5" outlineLevel="1" x14ac:dyDescent="0.2">
      <c r="A153" s="487">
        <v>131</v>
      </c>
      <c r="B153" s="488" t="s">
        <v>434</v>
      </c>
      <c r="C153" s="772" t="s">
        <v>435</v>
      </c>
      <c r="D153" s="757" t="s">
        <v>204</v>
      </c>
      <c r="E153" s="491">
        <v>2</v>
      </c>
      <c r="F153" s="394"/>
      <c r="G153" s="395">
        <f t="shared" si="56"/>
        <v>0</v>
      </c>
      <c r="H153" s="394"/>
      <c r="I153" s="395">
        <f t="shared" si="50"/>
        <v>0</v>
      </c>
      <c r="J153" s="394"/>
      <c r="K153" s="395">
        <f t="shared" si="51"/>
        <v>0</v>
      </c>
      <c r="L153" s="395">
        <v>21</v>
      </c>
      <c r="M153" s="395">
        <f t="shared" si="52"/>
        <v>0</v>
      </c>
      <c r="N153" s="395">
        <v>0</v>
      </c>
      <c r="O153" s="395">
        <f t="shared" si="53"/>
        <v>0</v>
      </c>
      <c r="P153" s="395">
        <v>0</v>
      </c>
      <c r="Q153" s="395">
        <f t="shared" si="54"/>
        <v>0</v>
      </c>
      <c r="R153" s="395"/>
      <c r="S153" s="395" t="s">
        <v>151</v>
      </c>
      <c r="T153" s="395">
        <v>0</v>
      </c>
      <c r="U153" s="396">
        <f t="shared" si="55"/>
        <v>0</v>
      </c>
      <c r="V153" s="395"/>
      <c r="W153" s="376"/>
      <c r="X153" s="376"/>
      <c r="Y153" s="376"/>
      <c r="Z153" s="376"/>
      <c r="AA153" s="376"/>
      <c r="AB153" s="376"/>
      <c r="AC153" s="376"/>
      <c r="AD153" s="376"/>
      <c r="AE153" s="376"/>
      <c r="AF153" s="376" t="s">
        <v>390</v>
      </c>
      <c r="AG153" s="376"/>
      <c r="AH153" s="376"/>
      <c r="AI153" s="376"/>
      <c r="AJ153" s="376"/>
      <c r="AK153" s="376"/>
      <c r="AL153" s="376"/>
      <c r="AM153" s="376"/>
      <c r="AN153" s="376"/>
      <c r="AO153" s="376"/>
      <c r="AP153" s="376"/>
      <c r="AQ153" s="376"/>
      <c r="AR153" s="376"/>
      <c r="AS153" s="376"/>
      <c r="AT153" s="376"/>
      <c r="AU153" s="376"/>
      <c r="AV153" s="376"/>
      <c r="AW153" s="376"/>
      <c r="AX153" s="376"/>
      <c r="AY153" s="376"/>
      <c r="AZ153" s="376"/>
      <c r="BA153" s="376"/>
      <c r="BB153" s="376"/>
      <c r="BC153" s="376"/>
      <c r="BD153" s="376"/>
      <c r="BE153" s="376"/>
      <c r="BF153" s="376"/>
      <c r="BG153" s="376"/>
    </row>
    <row r="154" spans="1:59" ht="22.5" outlineLevel="1" x14ac:dyDescent="0.2">
      <c r="A154" s="487">
        <v>132</v>
      </c>
      <c r="B154" s="488" t="s">
        <v>436</v>
      </c>
      <c r="C154" s="772" t="s">
        <v>437</v>
      </c>
      <c r="D154" s="757" t="s">
        <v>204</v>
      </c>
      <c r="E154" s="491">
        <v>1</v>
      </c>
      <c r="F154" s="394"/>
      <c r="G154" s="395">
        <f t="shared" si="56"/>
        <v>0</v>
      </c>
      <c r="H154" s="394"/>
      <c r="I154" s="395">
        <f t="shared" si="50"/>
        <v>0</v>
      </c>
      <c r="J154" s="394"/>
      <c r="K154" s="395">
        <f t="shared" si="51"/>
        <v>0</v>
      </c>
      <c r="L154" s="395">
        <v>21</v>
      </c>
      <c r="M154" s="395">
        <f t="shared" si="52"/>
        <v>0</v>
      </c>
      <c r="N154" s="395">
        <v>0</v>
      </c>
      <c r="O154" s="395">
        <f t="shared" si="53"/>
        <v>0</v>
      </c>
      <c r="P154" s="395">
        <v>0</v>
      </c>
      <c r="Q154" s="395">
        <f t="shared" si="54"/>
        <v>0</v>
      </c>
      <c r="R154" s="395"/>
      <c r="S154" s="395" t="s">
        <v>151</v>
      </c>
      <c r="T154" s="395">
        <v>0</v>
      </c>
      <c r="U154" s="396">
        <f t="shared" si="55"/>
        <v>0</v>
      </c>
      <c r="V154" s="395"/>
      <c r="W154" s="376"/>
      <c r="X154" s="376"/>
      <c r="Y154" s="376"/>
      <c r="Z154" s="376"/>
      <c r="AA154" s="376"/>
      <c r="AB154" s="376"/>
      <c r="AC154" s="376"/>
      <c r="AD154" s="376"/>
      <c r="AE154" s="376"/>
      <c r="AF154" s="376" t="s">
        <v>390</v>
      </c>
      <c r="AG154" s="376"/>
      <c r="AH154" s="376"/>
      <c r="AI154" s="376"/>
      <c r="AJ154" s="376"/>
      <c r="AK154" s="376"/>
      <c r="AL154" s="376"/>
      <c r="AM154" s="376"/>
      <c r="AN154" s="376"/>
      <c r="AO154" s="376"/>
      <c r="AP154" s="376"/>
      <c r="AQ154" s="376"/>
      <c r="AR154" s="376"/>
      <c r="AS154" s="376"/>
      <c r="AT154" s="376"/>
      <c r="AU154" s="376"/>
      <c r="AV154" s="376"/>
      <c r="AW154" s="376"/>
      <c r="AX154" s="376"/>
      <c r="AY154" s="376"/>
      <c r="AZ154" s="376"/>
      <c r="BA154" s="376"/>
      <c r="BB154" s="376"/>
      <c r="BC154" s="376"/>
      <c r="BD154" s="376"/>
      <c r="BE154" s="376"/>
      <c r="BF154" s="376"/>
      <c r="BG154" s="376"/>
    </row>
    <row r="155" spans="1:59" ht="22.5" outlineLevel="1" x14ac:dyDescent="0.2">
      <c r="A155" s="487">
        <v>133</v>
      </c>
      <c r="B155" s="488" t="s">
        <v>438</v>
      </c>
      <c r="C155" s="772" t="s">
        <v>439</v>
      </c>
      <c r="D155" s="757" t="s">
        <v>204</v>
      </c>
      <c r="E155" s="491">
        <v>2</v>
      </c>
      <c r="F155" s="394"/>
      <c r="G155" s="395">
        <f t="shared" si="56"/>
        <v>0</v>
      </c>
      <c r="H155" s="394"/>
      <c r="I155" s="395">
        <f t="shared" si="50"/>
        <v>0</v>
      </c>
      <c r="J155" s="394"/>
      <c r="K155" s="395">
        <f t="shared" si="51"/>
        <v>0</v>
      </c>
      <c r="L155" s="395">
        <v>21</v>
      </c>
      <c r="M155" s="395">
        <f t="shared" si="52"/>
        <v>0</v>
      </c>
      <c r="N155" s="395">
        <v>0</v>
      </c>
      <c r="O155" s="395">
        <f t="shared" si="53"/>
        <v>0</v>
      </c>
      <c r="P155" s="395">
        <v>0</v>
      </c>
      <c r="Q155" s="395">
        <f t="shared" si="54"/>
        <v>0</v>
      </c>
      <c r="R155" s="395"/>
      <c r="S155" s="395" t="s">
        <v>151</v>
      </c>
      <c r="T155" s="395">
        <v>0</v>
      </c>
      <c r="U155" s="396">
        <f t="shared" si="55"/>
        <v>0</v>
      </c>
      <c r="V155" s="395"/>
      <c r="W155" s="376"/>
      <c r="X155" s="376"/>
      <c r="Y155" s="376"/>
      <c r="Z155" s="376"/>
      <c r="AA155" s="376"/>
      <c r="AB155" s="376"/>
      <c r="AC155" s="376"/>
      <c r="AD155" s="376"/>
      <c r="AE155" s="376"/>
      <c r="AF155" s="376" t="s">
        <v>390</v>
      </c>
      <c r="AG155" s="376"/>
      <c r="AH155" s="376"/>
      <c r="AI155" s="376"/>
      <c r="AJ155" s="376"/>
      <c r="AK155" s="376"/>
      <c r="AL155" s="376"/>
      <c r="AM155" s="376"/>
      <c r="AN155" s="376"/>
      <c r="AO155" s="376"/>
      <c r="AP155" s="376"/>
      <c r="AQ155" s="376"/>
      <c r="AR155" s="376"/>
      <c r="AS155" s="376"/>
      <c r="AT155" s="376"/>
      <c r="AU155" s="376"/>
      <c r="AV155" s="376"/>
      <c r="AW155" s="376"/>
      <c r="AX155" s="376"/>
      <c r="AY155" s="376"/>
      <c r="AZ155" s="376"/>
      <c r="BA155" s="376"/>
      <c r="BB155" s="376"/>
      <c r="BC155" s="376"/>
      <c r="BD155" s="376"/>
      <c r="BE155" s="376"/>
      <c r="BF155" s="376"/>
      <c r="BG155" s="376"/>
    </row>
    <row r="156" spans="1:59" ht="22.5" outlineLevel="1" x14ac:dyDescent="0.2">
      <c r="A156" s="487">
        <v>134</v>
      </c>
      <c r="B156" s="488" t="s">
        <v>440</v>
      </c>
      <c r="C156" s="772" t="s">
        <v>441</v>
      </c>
      <c r="D156" s="757" t="s">
        <v>204</v>
      </c>
      <c r="E156" s="491">
        <v>2</v>
      </c>
      <c r="F156" s="394"/>
      <c r="G156" s="395">
        <f t="shared" si="56"/>
        <v>0</v>
      </c>
      <c r="H156" s="394"/>
      <c r="I156" s="395">
        <f t="shared" si="50"/>
        <v>0</v>
      </c>
      <c r="J156" s="394"/>
      <c r="K156" s="395">
        <f t="shared" si="51"/>
        <v>0</v>
      </c>
      <c r="L156" s="395">
        <v>21</v>
      </c>
      <c r="M156" s="395">
        <f t="shared" si="52"/>
        <v>0</v>
      </c>
      <c r="N156" s="395">
        <v>0</v>
      </c>
      <c r="O156" s="395">
        <f t="shared" si="53"/>
        <v>0</v>
      </c>
      <c r="P156" s="395">
        <v>0</v>
      </c>
      <c r="Q156" s="395">
        <f t="shared" si="54"/>
        <v>0</v>
      </c>
      <c r="R156" s="395"/>
      <c r="S156" s="395" t="s">
        <v>151</v>
      </c>
      <c r="T156" s="395">
        <v>0</v>
      </c>
      <c r="U156" s="396">
        <f t="shared" si="55"/>
        <v>0</v>
      </c>
      <c r="V156" s="395"/>
      <c r="W156" s="376"/>
      <c r="X156" s="376"/>
      <c r="Y156" s="376"/>
      <c r="Z156" s="376"/>
      <c r="AA156" s="376"/>
      <c r="AB156" s="376"/>
      <c r="AC156" s="376"/>
      <c r="AD156" s="376"/>
      <c r="AE156" s="376"/>
      <c r="AF156" s="376" t="s">
        <v>254</v>
      </c>
      <c r="AG156" s="376"/>
      <c r="AH156" s="376"/>
      <c r="AI156" s="376"/>
      <c r="AJ156" s="376"/>
      <c r="AK156" s="376"/>
      <c r="AL156" s="376"/>
      <c r="AM156" s="376"/>
      <c r="AN156" s="376"/>
      <c r="AO156" s="376"/>
      <c r="AP156" s="376"/>
      <c r="AQ156" s="376"/>
      <c r="AR156" s="376"/>
      <c r="AS156" s="376"/>
      <c r="AT156" s="376"/>
      <c r="AU156" s="376"/>
      <c r="AV156" s="376"/>
      <c r="AW156" s="376"/>
      <c r="AX156" s="376"/>
      <c r="AY156" s="376"/>
      <c r="AZ156" s="376"/>
      <c r="BA156" s="376"/>
      <c r="BB156" s="376"/>
      <c r="BC156" s="376"/>
      <c r="BD156" s="376"/>
      <c r="BE156" s="376"/>
      <c r="BF156" s="376"/>
      <c r="BG156" s="376"/>
    </row>
    <row r="157" spans="1:59" ht="22.5" outlineLevel="1" x14ac:dyDescent="0.2">
      <c r="A157" s="487">
        <v>135</v>
      </c>
      <c r="B157" s="488" t="s">
        <v>442</v>
      </c>
      <c r="C157" s="772" t="s">
        <v>443</v>
      </c>
      <c r="D157" s="757" t="s">
        <v>204</v>
      </c>
      <c r="E157" s="491">
        <v>1</v>
      </c>
      <c r="F157" s="394"/>
      <c r="G157" s="395">
        <f t="shared" si="56"/>
        <v>0</v>
      </c>
      <c r="H157" s="394"/>
      <c r="I157" s="395">
        <f t="shared" si="50"/>
        <v>0</v>
      </c>
      <c r="J157" s="394"/>
      <c r="K157" s="395">
        <f t="shared" si="51"/>
        <v>0</v>
      </c>
      <c r="L157" s="395">
        <v>21</v>
      </c>
      <c r="M157" s="395">
        <f t="shared" si="52"/>
        <v>0</v>
      </c>
      <c r="N157" s="395">
        <v>0</v>
      </c>
      <c r="O157" s="395">
        <f t="shared" si="53"/>
        <v>0</v>
      </c>
      <c r="P157" s="395">
        <v>0</v>
      </c>
      <c r="Q157" s="395">
        <f t="shared" si="54"/>
        <v>0</v>
      </c>
      <c r="R157" s="395"/>
      <c r="S157" s="395" t="s">
        <v>151</v>
      </c>
      <c r="T157" s="395">
        <v>0</v>
      </c>
      <c r="U157" s="396">
        <f t="shared" si="55"/>
        <v>0</v>
      </c>
      <c r="V157" s="395"/>
      <c r="W157" s="376"/>
      <c r="X157" s="376"/>
      <c r="Y157" s="376"/>
      <c r="Z157" s="376"/>
      <c r="AA157" s="376"/>
      <c r="AB157" s="376"/>
      <c r="AC157" s="376"/>
      <c r="AD157" s="376"/>
      <c r="AE157" s="376"/>
      <c r="AF157" s="376" t="s">
        <v>254</v>
      </c>
      <c r="AG157" s="376"/>
      <c r="AH157" s="376"/>
      <c r="AI157" s="376"/>
      <c r="AJ157" s="376"/>
      <c r="AK157" s="376"/>
      <c r="AL157" s="376"/>
      <c r="AM157" s="376"/>
      <c r="AN157" s="376"/>
      <c r="AO157" s="376"/>
      <c r="AP157" s="376"/>
      <c r="AQ157" s="376"/>
      <c r="AR157" s="376"/>
      <c r="AS157" s="376"/>
      <c r="AT157" s="376"/>
      <c r="AU157" s="376"/>
      <c r="AV157" s="376"/>
      <c r="AW157" s="376"/>
      <c r="AX157" s="376"/>
      <c r="AY157" s="376"/>
      <c r="AZ157" s="376"/>
      <c r="BA157" s="376"/>
      <c r="BB157" s="376"/>
      <c r="BC157" s="376"/>
      <c r="BD157" s="376"/>
      <c r="BE157" s="376"/>
      <c r="BF157" s="376"/>
      <c r="BG157" s="376"/>
    </row>
    <row r="158" spans="1:59" ht="22.5" outlineLevel="1" x14ac:dyDescent="0.2">
      <c r="A158" s="487">
        <v>136</v>
      </c>
      <c r="B158" s="488" t="s">
        <v>444</v>
      </c>
      <c r="C158" s="772" t="s">
        <v>445</v>
      </c>
      <c r="D158" s="757" t="s">
        <v>204</v>
      </c>
      <c r="E158" s="491">
        <v>1</v>
      </c>
      <c r="F158" s="394"/>
      <c r="G158" s="395">
        <f t="shared" si="56"/>
        <v>0</v>
      </c>
      <c r="H158" s="394"/>
      <c r="I158" s="395">
        <f t="shared" si="50"/>
        <v>0</v>
      </c>
      <c r="J158" s="394"/>
      <c r="K158" s="395">
        <f t="shared" si="51"/>
        <v>0</v>
      </c>
      <c r="L158" s="395">
        <v>21</v>
      </c>
      <c r="M158" s="395">
        <f t="shared" si="52"/>
        <v>0</v>
      </c>
      <c r="N158" s="395">
        <v>0</v>
      </c>
      <c r="O158" s="395">
        <f t="shared" si="53"/>
        <v>0</v>
      </c>
      <c r="P158" s="395">
        <v>0</v>
      </c>
      <c r="Q158" s="395">
        <f t="shared" si="54"/>
        <v>0</v>
      </c>
      <c r="R158" s="395"/>
      <c r="S158" s="395" t="s">
        <v>151</v>
      </c>
      <c r="T158" s="395">
        <v>0</v>
      </c>
      <c r="U158" s="396">
        <f t="shared" si="55"/>
        <v>0</v>
      </c>
      <c r="V158" s="395"/>
      <c r="W158" s="376"/>
      <c r="X158" s="376"/>
      <c r="Y158" s="376"/>
      <c r="Z158" s="376"/>
      <c r="AA158" s="376"/>
      <c r="AB158" s="376"/>
      <c r="AC158" s="376"/>
      <c r="AD158" s="376"/>
      <c r="AE158" s="376"/>
      <c r="AF158" s="376" t="s">
        <v>390</v>
      </c>
      <c r="AG158" s="376"/>
      <c r="AH158" s="376"/>
      <c r="AI158" s="376"/>
      <c r="AJ158" s="376"/>
      <c r="AK158" s="376"/>
      <c r="AL158" s="376"/>
      <c r="AM158" s="376"/>
      <c r="AN158" s="376"/>
      <c r="AO158" s="376"/>
      <c r="AP158" s="376"/>
      <c r="AQ158" s="376"/>
      <c r="AR158" s="376"/>
      <c r="AS158" s="376"/>
      <c r="AT158" s="376"/>
      <c r="AU158" s="376"/>
      <c r="AV158" s="376"/>
      <c r="AW158" s="376"/>
      <c r="AX158" s="376"/>
      <c r="AY158" s="376"/>
      <c r="AZ158" s="376"/>
      <c r="BA158" s="376"/>
      <c r="BB158" s="376"/>
      <c r="BC158" s="376"/>
      <c r="BD158" s="376"/>
      <c r="BE158" s="376"/>
      <c r="BF158" s="376"/>
      <c r="BG158" s="376"/>
    </row>
    <row r="159" spans="1:59" ht="22.5" outlineLevel="1" x14ac:dyDescent="0.2">
      <c r="A159" s="487">
        <v>137</v>
      </c>
      <c r="B159" s="488" t="s">
        <v>446</v>
      </c>
      <c r="C159" s="772" t="s">
        <v>447</v>
      </c>
      <c r="D159" s="757" t="s">
        <v>204</v>
      </c>
      <c r="E159" s="491">
        <v>1</v>
      </c>
      <c r="F159" s="394"/>
      <c r="G159" s="395">
        <f t="shared" si="56"/>
        <v>0</v>
      </c>
      <c r="H159" s="394"/>
      <c r="I159" s="395">
        <f t="shared" si="50"/>
        <v>0</v>
      </c>
      <c r="J159" s="394"/>
      <c r="K159" s="395">
        <f t="shared" si="51"/>
        <v>0</v>
      </c>
      <c r="L159" s="395">
        <v>21</v>
      </c>
      <c r="M159" s="395">
        <f t="shared" si="52"/>
        <v>0</v>
      </c>
      <c r="N159" s="395">
        <v>0</v>
      </c>
      <c r="O159" s="395">
        <f t="shared" si="53"/>
        <v>0</v>
      </c>
      <c r="P159" s="395">
        <v>0</v>
      </c>
      <c r="Q159" s="395">
        <f t="shared" si="54"/>
        <v>0</v>
      </c>
      <c r="R159" s="395"/>
      <c r="S159" s="395" t="s">
        <v>151</v>
      </c>
      <c r="T159" s="395">
        <v>0</v>
      </c>
      <c r="U159" s="396">
        <f t="shared" si="55"/>
        <v>0</v>
      </c>
      <c r="V159" s="395"/>
      <c r="W159" s="376"/>
      <c r="X159" s="376"/>
      <c r="Y159" s="376"/>
      <c r="Z159" s="376"/>
      <c r="AA159" s="376"/>
      <c r="AB159" s="376"/>
      <c r="AC159" s="376"/>
      <c r="AD159" s="376"/>
      <c r="AE159" s="376"/>
      <c r="AF159" s="376" t="s">
        <v>390</v>
      </c>
      <c r="AG159" s="376"/>
      <c r="AH159" s="376"/>
      <c r="AI159" s="376"/>
      <c r="AJ159" s="376"/>
      <c r="AK159" s="376"/>
      <c r="AL159" s="376"/>
      <c r="AM159" s="376"/>
      <c r="AN159" s="376"/>
      <c r="AO159" s="376"/>
      <c r="AP159" s="376"/>
      <c r="AQ159" s="376"/>
      <c r="AR159" s="376"/>
      <c r="AS159" s="376"/>
      <c r="AT159" s="376"/>
      <c r="AU159" s="376"/>
      <c r="AV159" s="376"/>
      <c r="AW159" s="376"/>
      <c r="AX159" s="376"/>
      <c r="AY159" s="376"/>
      <c r="AZ159" s="376"/>
      <c r="BA159" s="376"/>
      <c r="BB159" s="376"/>
      <c r="BC159" s="376"/>
      <c r="BD159" s="376"/>
      <c r="BE159" s="376"/>
      <c r="BF159" s="376"/>
      <c r="BG159" s="376"/>
    </row>
    <row r="160" spans="1:59" ht="22.5" outlineLevel="1" x14ac:dyDescent="0.2">
      <c r="A160" s="487">
        <v>138</v>
      </c>
      <c r="B160" s="488" t="s">
        <v>448</v>
      </c>
      <c r="C160" s="772" t="s">
        <v>449</v>
      </c>
      <c r="D160" s="757" t="s">
        <v>204</v>
      </c>
      <c r="E160" s="491">
        <v>4</v>
      </c>
      <c r="F160" s="394"/>
      <c r="G160" s="395">
        <f t="shared" si="56"/>
        <v>0</v>
      </c>
      <c r="H160" s="394"/>
      <c r="I160" s="395">
        <f t="shared" si="50"/>
        <v>0</v>
      </c>
      <c r="J160" s="394"/>
      <c r="K160" s="395">
        <f t="shared" si="51"/>
        <v>0</v>
      </c>
      <c r="L160" s="395">
        <v>21</v>
      </c>
      <c r="M160" s="395">
        <f t="shared" si="52"/>
        <v>0</v>
      </c>
      <c r="N160" s="395">
        <v>0</v>
      </c>
      <c r="O160" s="395">
        <f t="shared" si="53"/>
        <v>0</v>
      </c>
      <c r="P160" s="395">
        <v>0</v>
      </c>
      <c r="Q160" s="395">
        <f t="shared" si="54"/>
        <v>0</v>
      </c>
      <c r="R160" s="395"/>
      <c r="S160" s="395" t="s">
        <v>151</v>
      </c>
      <c r="T160" s="395">
        <v>0</v>
      </c>
      <c r="U160" s="396">
        <f t="shared" si="55"/>
        <v>0</v>
      </c>
      <c r="V160" s="395"/>
      <c r="W160" s="376"/>
      <c r="X160" s="376"/>
      <c r="Y160" s="376"/>
      <c r="Z160" s="376"/>
      <c r="AA160" s="376"/>
      <c r="AB160" s="376"/>
      <c r="AC160" s="376"/>
      <c r="AD160" s="376"/>
      <c r="AE160" s="376"/>
      <c r="AF160" s="376" t="s">
        <v>390</v>
      </c>
      <c r="AG160" s="376"/>
      <c r="AH160" s="376"/>
      <c r="AI160" s="376"/>
      <c r="AJ160" s="376"/>
      <c r="AK160" s="376"/>
      <c r="AL160" s="376"/>
      <c r="AM160" s="376"/>
      <c r="AN160" s="376"/>
      <c r="AO160" s="376"/>
      <c r="AP160" s="376"/>
      <c r="AQ160" s="376"/>
      <c r="AR160" s="376"/>
      <c r="AS160" s="376"/>
      <c r="AT160" s="376"/>
      <c r="AU160" s="376"/>
      <c r="AV160" s="376"/>
      <c r="AW160" s="376"/>
      <c r="AX160" s="376"/>
      <c r="AY160" s="376"/>
      <c r="AZ160" s="376"/>
      <c r="BA160" s="376"/>
      <c r="BB160" s="376"/>
      <c r="BC160" s="376"/>
      <c r="BD160" s="376"/>
      <c r="BE160" s="376"/>
      <c r="BF160" s="376"/>
      <c r="BG160" s="376"/>
    </row>
    <row r="161" spans="1:59" ht="22.5" outlineLevel="1" x14ac:dyDescent="0.2">
      <c r="A161" s="487">
        <v>139</v>
      </c>
      <c r="B161" s="488" t="s">
        <v>450</v>
      </c>
      <c r="C161" s="772" t="s">
        <v>451</v>
      </c>
      <c r="D161" s="757" t="s">
        <v>204</v>
      </c>
      <c r="E161" s="491">
        <v>1</v>
      </c>
      <c r="F161" s="394"/>
      <c r="G161" s="395">
        <f t="shared" si="56"/>
        <v>0</v>
      </c>
      <c r="H161" s="394"/>
      <c r="I161" s="395">
        <f t="shared" si="50"/>
        <v>0</v>
      </c>
      <c r="J161" s="394"/>
      <c r="K161" s="395">
        <f t="shared" si="51"/>
        <v>0</v>
      </c>
      <c r="L161" s="395">
        <v>21</v>
      </c>
      <c r="M161" s="395">
        <f t="shared" si="52"/>
        <v>0</v>
      </c>
      <c r="N161" s="395">
        <v>0</v>
      </c>
      <c r="O161" s="395">
        <f t="shared" si="53"/>
        <v>0</v>
      </c>
      <c r="P161" s="395">
        <v>0</v>
      </c>
      <c r="Q161" s="395">
        <f t="shared" si="54"/>
        <v>0</v>
      </c>
      <c r="R161" s="395"/>
      <c r="S161" s="395" t="s">
        <v>151</v>
      </c>
      <c r="T161" s="395">
        <v>0</v>
      </c>
      <c r="U161" s="396">
        <f t="shared" si="55"/>
        <v>0</v>
      </c>
      <c r="V161" s="395"/>
      <c r="W161" s="376"/>
      <c r="X161" s="376"/>
      <c r="Y161" s="376"/>
      <c r="Z161" s="376"/>
      <c r="AA161" s="376"/>
      <c r="AB161" s="376"/>
      <c r="AC161" s="376"/>
      <c r="AD161" s="376"/>
      <c r="AE161" s="376"/>
      <c r="AF161" s="376" t="s">
        <v>390</v>
      </c>
      <c r="AG161" s="376"/>
      <c r="AH161" s="376"/>
      <c r="AI161" s="376"/>
      <c r="AJ161" s="376"/>
      <c r="AK161" s="376"/>
      <c r="AL161" s="376"/>
      <c r="AM161" s="376"/>
      <c r="AN161" s="376"/>
      <c r="AO161" s="376"/>
      <c r="AP161" s="376"/>
      <c r="AQ161" s="376"/>
      <c r="AR161" s="376"/>
      <c r="AS161" s="376"/>
      <c r="AT161" s="376"/>
      <c r="AU161" s="376"/>
      <c r="AV161" s="376"/>
      <c r="AW161" s="376"/>
      <c r="AX161" s="376"/>
      <c r="AY161" s="376"/>
      <c r="AZ161" s="376"/>
      <c r="BA161" s="376"/>
      <c r="BB161" s="376"/>
      <c r="BC161" s="376"/>
      <c r="BD161" s="376"/>
      <c r="BE161" s="376"/>
      <c r="BF161" s="376"/>
      <c r="BG161" s="376"/>
    </row>
    <row r="162" spans="1:59" ht="22.5" outlineLevel="1" x14ac:dyDescent="0.2">
      <c r="A162" s="487">
        <v>140</v>
      </c>
      <c r="B162" s="488" t="s">
        <v>452</v>
      </c>
      <c r="C162" s="772" t="s">
        <v>453</v>
      </c>
      <c r="D162" s="757" t="s">
        <v>204</v>
      </c>
      <c r="E162" s="491">
        <v>1</v>
      </c>
      <c r="F162" s="394"/>
      <c r="G162" s="395">
        <f t="shared" si="56"/>
        <v>0</v>
      </c>
      <c r="H162" s="394"/>
      <c r="I162" s="395">
        <f t="shared" si="50"/>
        <v>0</v>
      </c>
      <c r="J162" s="394"/>
      <c r="K162" s="395">
        <f t="shared" si="51"/>
        <v>0</v>
      </c>
      <c r="L162" s="395">
        <v>21</v>
      </c>
      <c r="M162" s="395">
        <f t="shared" si="52"/>
        <v>0</v>
      </c>
      <c r="N162" s="395">
        <v>0</v>
      </c>
      <c r="O162" s="395">
        <f t="shared" si="53"/>
        <v>0</v>
      </c>
      <c r="P162" s="395">
        <v>0</v>
      </c>
      <c r="Q162" s="395">
        <f t="shared" si="54"/>
        <v>0</v>
      </c>
      <c r="R162" s="395"/>
      <c r="S162" s="395" t="s">
        <v>151</v>
      </c>
      <c r="T162" s="395">
        <v>0</v>
      </c>
      <c r="U162" s="396">
        <f t="shared" si="55"/>
        <v>0</v>
      </c>
      <c r="V162" s="395"/>
      <c r="W162" s="376"/>
      <c r="X162" s="376"/>
      <c r="Y162" s="376"/>
      <c r="Z162" s="376"/>
      <c r="AA162" s="376"/>
      <c r="AB162" s="376"/>
      <c r="AC162" s="376"/>
      <c r="AD162" s="376"/>
      <c r="AE162" s="376"/>
      <c r="AF162" s="376" t="s">
        <v>390</v>
      </c>
      <c r="AG162" s="376"/>
      <c r="AH162" s="376"/>
      <c r="AI162" s="376"/>
      <c r="AJ162" s="376"/>
      <c r="AK162" s="376"/>
      <c r="AL162" s="376"/>
      <c r="AM162" s="376"/>
      <c r="AN162" s="376"/>
      <c r="AO162" s="376"/>
      <c r="AP162" s="376"/>
      <c r="AQ162" s="376"/>
      <c r="AR162" s="376"/>
      <c r="AS162" s="376"/>
      <c r="AT162" s="376"/>
      <c r="AU162" s="376"/>
      <c r="AV162" s="376"/>
      <c r="AW162" s="376"/>
      <c r="AX162" s="376"/>
      <c r="AY162" s="376"/>
      <c r="AZ162" s="376"/>
      <c r="BA162" s="376"/>
      <c r="BB162" s="376"/>
      <c r="BC162" s="376"/>
      <c r="BD162" s="376"/>
      <c r="BE162" s="376"/>
      <c r="BF162" s="376"/>
      <c r="BG162" s="376"/>
    </row>
    <row r="163" spans="1:59" ht="22.5" outlineLevel="1" x14ac:dyDescent="0.2">
      <c r="A163" s="487">
        <v>141</v>
      </c>
      <c r="B163" s="488" t="s">
        <v>454</v>
      </c>
      <c r="C163" s="772" t="s">
        <v>455</v>
      </c>
      <c r="D163" s="757" t="s">
        <v>204</v>
      </c>
      <c r="E163" s="491">
        <v>4</v>
      </c>
      <c r="F163" s="394"/>
      <c r="G163" s="395">
        <f t="shared" si="56"/>
        <v>0</v>
      </c>
      <c r="H163" s="394"/>
      <c r="I163" s="395">
        <f t="shared" si="50"/>
        <v>0</v>
      </c>
      <c r="J163" s="394"/>
      <c r="K163" s="395">
        <f t="shared" si="51"/>
        <v>0</v>
      </c>
      <c r="L163" s="395">
        <v>21</v>
      </c>
      <c r="M163" s="395">
        <f t="shared" si="52"/>
        <v>0</v>
      </c>
      <c r="N163" s="395">
        <v>0</v>
      </c>
      <c r="O163" s="395">
        <f t="shared" si="53"/>
        <v>0</v>
      </c>
      <c r="P163" s="395">
        <v>0</v>
      </c>
      <c r="Q163" s="395">
        <f t="shared" si="54"/>
        <v>0</v>
      </c>
      <c r="R163" s="395"/>
      <c r="S163" s="395" t="s">
        <v>151</v>
      </c>
      <c r="T163" s="395">
        <v>0</v>
      </c>
      <c r="U163" s="396">
        <f t="shared" si="55"/>
        <v>0</v>
      </c>
      <c r="V163" s="395"/>
      <c r="W163" s="376"/>
      <c r="X163" s="376"/>
      <c r="Y163" s="376"/>
      <c r="Z163" s="376"/>
      <c r="AA163" s="376"/>
      <c r="AB163" s="376"/>
      <c r="AC163" s="376"/>
      <c r="AD163" s="376"/>
      <c r="AE163" s="376"/>
      <c r="AF163" s="376" t="s">
        <v>390</v>
      </c>
      <c r="AG163" s="376"/>
      <c r="AH163" s="376"/>
      <c r="AI163" s="376"/>
      <c r="AJ163" s="376"/>
      <c r="AK163" s="376"/>
      <c r="AL163" s="376"/>
      <c r="AM163" s="376"/>
      <c r="AN163" s="376"/>
      <c r="AO163" s="376"/>
      <c r="AP163" s="376"/>
      <c r="AQ163" s="376"/>
      <c r="AR163" s="376"/>
      <c r="AS163" s="376"/>
      <c r="AT163" s="376"/>
      <c r="AU163" s="376"/>
      <c r="AV163" s="376"/>
      <c r="AW163" s="376"/>
      <c r="AX163" s="376"/>
      <c r="AY163" s="376"/>
      <c r="AZ163" s="376"/>
      <c r="BA163" s="376"/>
      <c r="BB163" s="376"/>
      <c r="BC163" s="376"/>
      <c r="BD163" s="376"/>
      <c r="BE163" s="376"/>
      <c r="BF163" s="376"/>
      <c r="BG163" s="376"/>
    </row>
    <row r="164" spans="1:59" ht="22.5" outlineLevel="1" x14ac:dyDescent="0.2">
      <c r="A164" s="487">
        <v>142</v>
      </c>
      <c r="B164" s="488" t="s">
        <v>456</v>
      </c>
      <c r="C164" s="772" t="s">
        <v>457</v>
      </c>
      <c r="D164" s="757" t="s">
        <v>204</v>
      </c>
      <c r="E164" s="491">
        <v>6</v>
      </c>
      <c r="F164" s="394"/>
      <c r="G164" s="395">
        <f t="shared" si="56"/>
        <v>0</v>
      </c>
      <c r="H164" s="394"/>
      <c r="I164" s="395">
        <f t="shared" si="50"/>
        <v>0</v>
      </c>
      <c r="J164" s="394"/>
      <c r="K164" s="395">
        <f t="shared" si="51"/>
        <v>0</v>
      </c>
      <c r="L164" s="395">
        <v>21</v>
      </c>
      <c r="M164" s="395">
        <f t="shared" si="52"/>
        <v>0</v>
      </c>
      <c r="N164" s="395">
        <v>0</v>
      </c>
      <c r="O164" s="395">
        <f t="shared" si="53"/>
        <v>0</v>
      </c>
      <c r="P164" s="395">
        <v>0</v>
      </c>
      <c r="Q164" s="395">
        <f t="shared" si="54"/>
        <v>0</v>
      </c>
      <c r="R164" s="395"/>
      <c r="S164" s="395" t="s">
        <v>151</v>
      </c>
      <c r="T164" s="395">
        <v>0</v>
      </c>
      <c r="U164" s="396">
        <f t="shared" si="55"/>
        <v>0</v>
      </c>
      <c r="V164" s="395"/>
      <c r="W164" s="376"/>
      <c r="X164" s="376"/>
      <c r="Y164" s="376"/>
      <c r="Z164" s="376"/>
      <c r="AA164" s="376"/>
      <c r="AB164" s="376"/>
      <c r="AC164" s="376"/>
      <c r="AD164" s="376"/>
      <c r="AE164" s="376"/>
      <c r="AF164" s="376" t="s">
        <v>390</v>
      </c>
      <c r="AG164" s="376"/>
      <c r="AH164" s="376"/>
      <c r="AI164" s="376"/>
      <c r="AJ164" s="376"/>
      <c r="AK164" s="376"/>
      <c r="AL164" s="376"/>
      <c r="AM164" s="376"/>
      <c r="AN164" s="376"/>
      <c r="AO164" s="376"/>
      <c r="AP164" s="376"/>
      <c r="AQ164" s="376"/>
      <c r="AR164" s="376"/>
      <c r="AS164" s="376"/>
      <c r="AT164" s="376"/>
      <c r="AU164" s="376"/>
      <c r="AV164" s="376"/>
      <c r="AW164" s="376"/>
      <c r="AX164" s="376"/>
      <c r="AY164" s="376"/>
      <c r="AZ164" s="376"/>
      <c r="BA164" s="376"/>
      <c r="BB164" s="376"/>
      <c r="BC164" s="376"/>
      <c r="BD164" s="376"/>
      <c r="BE164" s="376"/>
      <c r="BF164" s="376"/>
      <c r="BG164" s="376"/>
    </row>
    <row r="165" spans="1:59" ht="22.5" outlineLevel="1" x14ac:dyDescent="0.2">
      <c r="A165" s="487">
        <v>143</v>
      </c>
      <c r="B165" s="488" t="s">
        <v>458</v>
      </c>
      <c r="C165" s="772" t="s">
        <v>459</v>
      </c>
      <c r="D165" s="757" t="s">
        <v>204</v>
      </c>
      <c r="E165" s="491">
        <v>1</v>
      </c>
      <c r="F165" s="394"/>
      <c r="G165" s="395">
        <f t="shared" si="56"/>
        <v>0</v>
      </c>
      <c r="H165" s="394"/>
      <c r="I165" s="395">
        <f t="shared" si="50"/>
        <v>0</v>
      </c>
      <c r="J165" s="394"/>
      <c r="K165" s="395">
        <f t="shared" si="51"/>
        <v>0</v>
      </c>
      <c r="L165" s="395">
        <v>21</v>
      </c>
      <c r="M165" s="395">
        <f t="shared" si="52"/>
        <v>0</v>
      </c>
      <c r="N165" s="395">
        <v>0</v>
      </c>
      <c r="O165" s="395">
        <f t="shared" si="53"/>
        <v>0</v>
      </c>
      <c r="P165" s="395">
        <v>0</v>
      </c>
      <c r="Q165" s="395">
        <f t="shared" si="54"/>
        <v>0</v>
      </c>
      <c r="R165" s="395"/>
      <c r="S165" s="395" t="s">
        <v>151</v>
      </c>
      <c r="T165" s="395">
        <v>0</v>
      </c>
      <c r="U165" s="396">
        <f t="shared" si="55"/>
        <v>0</v>
      </c>
      <c r="V165" s="395"/>
      <c r="W165" s="376"/>
      <c r="X165" s="376"/>
      <c r="Y165" s="376"/>
      <c r="Z165" s="376"/>
      <c r="AA165" s="376"/>
      <c r="AB165" s="376"/>
      <c r="AC165" s="376"/>
      <c r="AD165" s="376"/>
      <c r="AE165" s="376"/>
      <c r="AF165" s="376" t="s">
        <v>390</v>
      </c>
      <c r="AG165" s="376"/>
      <c r="AH165" s="376"/>
      <c r="AI165" s="376"/>
      <c r="AJ165" s="376"/>
      <c r="AK165" s="376"/>
      <c r="AL165" s="376"/>
      <c r="AM165" s="376"/>
      <c r="AN165" s="376"/>
      <c r="AO165" s="376"/>
      <c r="AP165" s="376"/>
      <c r="AQ165" s="376"/>
      <c r="AR165" s="376"/>
      <c r="AS165" s="376"/>
      <c r="AT165" s="376"/>
      <c r="AU165" s="376"/>
      <c r="AV165" s="376"/>
      <c r="AW165" s="376"/>
      <c r="AX165" s="376"/>
      <c r="AY165" s="376"/>
      <c r="AZ165" s="376"/>
      <c r="BA165" s="376"/>
      <c r="BB165" s="376"/>
      <c r="BC165" s="376"/>
      <c r="BD165" s="376"/>
      <c r="BE165" s="376"/>
      <c r="BF165" s="376"/>
      <c r="BG165" s="376"/>
    </row>
    <row r="166" spans="1:59" ht="22.5" outlineLevel="1" x14ac:dyDescent="0.2">
      <c r="A166" s="487">
        <v>144</v>
      </c>
      <c r="B166" s="488" t="s">
        <v>460</v>
      </c>
      <c r="C166" s="772" t="s">
        <v>461</v>
      </c>
      <c r="D166" s="757" t="s">
        <v>204</v>
      </c>
      <c r="E166" s="491">
        <v>3</v>
      </c>
      <c r="F166" s="394"/>
      <c r="G166" s="395">
        <f t="shared" si="56"/>
        <v>0</v>
      </c>
      <c r="H166" s="394"/>
      <c r="I166" s="395">
        <f t="shared" si="50"/>
        <v>0</v>
      </c>
      <c r="J166" s="394"/>
      <c r="K166" s="395">
        <f t="shared" si="51"/>
        <v>0</v>
      </c>
      <c r="L166" s="395">
        <v>21</v>
      </c>
      <c r="M166" s="395">
        <f t="shared" si="52"/>
        <v>0</v>
      </c>
      <c r="N166" s="395">
        <v>0</v>
      </c>
      <c r="O166" s="395">
        <f t="shared" si="53"/>
        <v>0</v>
      </c>
      <c r="P166" s="395">
        <v>0</v>
      </c>
      <c r="Q166" s="395">
        <f t="shared" si="54"/>
        <v>0</v>
      </c>
      <c r="R166" s="395"/>
      <c r="S166" s="395" t="s">
        <v>151</v>
      </c>
      <c r="T166" s="395">
        <v>0</v>
      </c>
      <c r="U166" s="396">
        <f t="shared" si="55"/>
        <v>0</v>
      </c>
      <c r="V166" s="395"/>
      <c r="W166" s="376"/>
      <c r="X166" s="376"/>
      <c r="Y166" s="376"/>
      <c r="Z166" s="376"/>
      <c r="AA166" s="376"/>
      <c r="AB166" s="376"/>
      <c r="AC166" s="376"/>
      <c r="AD166" s="376"/>
      <c r="AE166" s="376"/>
      <c r="AF166" s="376" t="s">
        <v>390</v>
      </c>
      <c r="AG166" s="376"/>
      <c r="AH166" s="376"/>
      <c r="AI166" s="376"/>
      <c r="AJ166" s="376"/>
      <c r="AK166" s="376"/>
      <c r="AL166" s="376"/>
      <c r="AM166" s="376"/>
      <c r="AN166" s="376"/>
      <c r="AO166" s="376"/>
      <c r="AP166" s="376"/>
      <c r="AQ166" s="376"/>
      <c r="AR166" s="376"/>
      <c r="AS166" s="376"/>
      <c r="AT166" s="376"/>
      <c r="AU166" s="376"/>
      <c r="AV166" s="376"/>
      <c r="AW166" s="376"/>
      <c r="AX166" s="376"/>
      <c r="AY166" s="376"/>
      <c r="AZ166" s="376"/>
      <c r="BA166" s="376"/>
      <c r="BB166" s="376"/>
      <c r="BC166" s="376"/>
      <c r="BD166" s="376"/>
      <c r="BE166" s="376"/>
      <c r="BF166" s="376"/>
      <c r="BG166" s="376"/>
    </row>
    <row r="167" spans="1:59" ht="22.5" outlineLevel="1" x14ac:dyDescent="0.2">
      <c r="A167" s="487">
        <v>145</v>
      </c>
      <c r="B167" s="488" t="s">
        <v>462</v>
      </c>
      <c r="C167" s="772" t="s">
        <v>463</v>
      </c>
      <c r="D167" s="757" t="s">
        <v>204</v>
      </c>
      <c r="E167" s="491">
        <v>1</v>
      </c>
      <c r="F167" s="394"/>
      <c r="G167" s="395">
        <f t="shared" si="56"/>
        <v>0</v>
      </c>
      <c r="H167" s="394"/>
      <c r="I167" s="395">
        <f t="shared" si="50"/>
        <v>0</v>
      </c>
      <c r="J167" s="394"/>
      <c r="K167" s="395">
        <f t="shared" si="51"/>
        <v>0</v>
      </c>
      <c r="L167" s="395">
        <v>21</v>
      </c>
      <c r="M167" s="395">
        <f t="shared" si="52"/>
        <v>0</v>
      </c>
      <c r="N167" s="395">
        <v>0</v>
      </c>
      <c r="O167" s="395">
        <f t="shared" si="53"/>
        <v>0</v>
      </c>
      <c r="P167" s="395">
        <v>0</v>
      </c>
      <c r="Q167" s="395">
        <f t="shared" si="54"/>
        <v>0</v>
      </c>
      <c r="R167" s="395"/>
      <c r="S167" s="395" t="s">
        <v>151</v>
      </c>
      <c r="T167" s="395">
        <v>0</v>
      </c>
      <c r="U167" s="396">
        <f t="shared" si="55"/>
        <v>0</v>
      </c>
      <c r="V167" s="395"/>
      <c r="W167" s="376"/>
      <c r="X167" s="376"/>
      <c r="Y167" s="376"/>
      <c r="Z167" s="376"/>
      <c r="AA167" s="376"/>
      <c r="AB167" s="376"/>
      <c r="AC167" s="376"/>
      <c r="AD167" s="376"/>
      <c r="AE167" s="376"/>
      <c r="AF167" s="376" t="s">
        <v>390</v>
      </c>
      <c r="AG167" s="376"/>
      <c r="AH167" s="376"/>
      <c r="AI167" s="376"/>
      <c r="AJ167" s="376"/>
      <c r="AK167" s="376"/>
      <c r="AL167" s="376"/>
      <c r="AM167" s="376"/>
      <c r="AN167" s="376"/>
      <c r="AO167" s="376"/>
      <c r="AP167" s="376"/>
      <c r="AQ167" s="376"/>
      <c r="AR167" s="376"/>
      <c r="AS167" s="376"/>
      <c r="AT167" s="376"/>
      <c r="AU167" s="376"/>
      <c r="AV167" s="376"/>
      <c r="AW167" s="376"/>
      <c r="AX167" s="376"/>
      <c r="AY167" s="376"/>
      <c r="AZ167" s="376"/>
      <c r="BA167" s="376"/>
      <c r="BB167" s="376"/>
      <c r="BC167" s="376"/>
      <c r="BD167" s="376"/>
      <c r="BE167" s="376"/>
      <c r="BF167" s="376"/>
      <c r="BG167" s="376"/>
    </row>
    <row r="168" spans="1:59" ht="22.5" outlineLevel="1" x14ac:dyDescent="0.2">
      <c r="A168" s="487">
        <v>146</v>
      </c>
      <c r="B168" s="488" t="s">
        <v>464</v>
      </c>
      <c r="C168" s="772" t="s">
        <v>465</v>
      </c>
      <c r="D168" s="757" t="s">
        <v>204</v>
      </c>
      <c r="E168" s="491">
        <v>3</v>
      </c>
      <c r="F168" s="394"/>
      <c r="G168" s="395">
        <f t="shared" si="56"/>
        <v>0</v>
      </c>
      <c r="H168" s="394"/>
      <c r="I168" s="395">
        <f t="shared" si="50"/>
        <v>0</v>
      </c>
      <c r="J168" s="394"/>
      <c r="K168" s="395">
        <f t="shared" si="51"/>
        <v>0</v>
      </c>
      <c r="L168" s="395">
        <v>21</v>
      </c>
      <c r="M168" s="395">
        <f t="shared" si="52"/>
        <v>0</v>
      </c>
      <c r="N168" s="395">
        <v>0</v>
      </c>
      <c r="O168" s="395">
        <f t="shared" si="53"/>
        <v>0</v>
      </c>
      <c r="P168" s="395">
        <v>0</v>
      </c>
      <c r="Q168" s="395">
        <f t="shared" si="54"/>
        <v>0</v>
      </c>
      <c r="R168" s="395"/>
      <c r="S168" s="395" t="s">
        <v>151</v>
      </c>
      <c r="T168" s="395">
        <v>0</v>
      </c>
      <c r="U168" s="396">
        <f t="shared" si="55"/>
        <v>0</v>
      </c>
      <c r="V168" s="395"/>
      <c r="W168" s="376"/>
      <c r="X168" s="376"/>
      <c r="Y168" s="376"/>
      <c r="Z168" s="376"/>
      <c r="AA168" s="376"/>
      <c r="AB168" s="376"/>
      <c r="AC168" s="376"/>
      <c r="AD168" s="376"/>
      <c r="AE168" s="376"/>
      <c r="AF168" s="376" t="s">
        <v>390</v>
      </c>
      <c r="AG168" s="376"/>
      <c r="AH168" s="376"/>
      <c r="AI168" s="376"/>
      <c r="AJ168" s="376"/>
      <c r="AK168" s="376"/>
      <c r="AL168" s="376"/>
      <c r="AM168" s="376"/>
      <c r="AN168" s="376"/>
      <c r="AO168" s="376"/>
      <c r="AP168" s="376"/>
      <c r="AQ168" s="376"/>
      <c r="AR168" s="376"/>
      <c r="AS168" s="376"/>
      <c r="AT168" s="376"/>
      <c r="AU168" s="376"/>
      <c r="AV168" s="376"/>
      <c r="AW168" s="376"/>
      <c r="AX168" s="376"/>
      <c r="AY168" s="376"/>
      <c r="AZ168" s="376"/>
      <c r="BA168" s="376"/>
      <c r="BB168" s="376"/>
      <c r="BC168" s="376"/>
      <c r="BD168" s="376"/>
      <c r="BE168" s="376"/>
      <c r="BF168" s="376"/>
      <c r="BG168" s="376"/>
    </row>
    <row r="169" spans="1:59" outlineLevel="1" x14ac:dyDescent="0.2">
      <c r="A169" s="487">
        <v>147</v>
      </c>
      <c r="B169" s="488" t="s">
        <v>466</v>
      </c>
      <c r="C169" s="772" t="s">
        <v>467</v>
      </c>
      <c r="D169" s="757" t="s">
        <v>204</v>
      </c>
      <c r="E169" s="491">
        <v>1</v>
      </c>
      <c r="F169" s="394"/>
      <c r="G169" s="395">
        <f t="shared" si="56"/>
        <v>0</v>
      </c>
      <c r="H169" s="394"/>
      <c r="I169" s="395">
        <f t="shared" si="50"/>
        <v>0</v>
      </c>
      <c r="J169" s="394"/>
      <c r="K169" s="395">
        <f t="shared" si="51"/>
        <v>0</v>
      </c>
      <c r="L169" s="395">
        <v>21</v>
      </c>
      <c r="M169" s="395">
        <f t="shared" si="52"/>
        <v>0</v>
      </c>
      <c r="N169" s="395">
        <v>0</v>
      </c>
      <c r="O169" s="395">
        <f t="shared" si="53"/>
        <v>0</v>
      </c>
      <c r="P169" s="395">
        <v>0</v>
      </c>
      <c r="Q169" s="395">
        <f t="shared" si="54"/>
        <v>0</v>
      </c>
      <c r="R169" s="395"/>
      <c r="S169" s="395" t="s">
        <v>151</v>
      </c>
      <c r="T169" s="395">
        <v>0</v>
      </c>
      <c r="U169" s="396">
        <f t="shared" si="55"/>
        <v>0</v>
      </c>
      <c r="V169" s="395"/>
      <c r="W169" s="376"/>
      <c r="X169" s="376"/>
      <c r="Y169" s="376"/>
      <c r="Z169" s="376"/>
      <c r="AA169" s="376"/>
      <c r="AB169" s="376"/>
      <c r="AC169" s="376"/>
      <c r="AD169" s="376"/>
      <c r="AE169" s="376"/>
      <c r="AF169" s="376" t="s">
        <v>390</v>
      </c>
      <c r="AG169" s="376"/>
      <c r="AH169" s="376"/>
      <c r="AI169" s="376"/>
      <c r="AJ169" s="376"/>
      <c r="AK169" s="376"/>
      <c r="AL169" s="376"/>
      <c r="AM169" s="376"/>
      <c r="AN169" s="376"/>
      <c r="AO169" s="376"/>
      <c r="AP169" s="376"/>
      <c r="AQ169" s="376"/>
      <c r="AR169" s="376"/>
      <c r="AS169" s="376"/>
      <c r="AT169" s="376"/>
      <c r="AU169" s="376"/>
      <c r="AV169" s="376"/>
      <c r="AW169" s="376"/>
      <c r="AX169" s="376"/>
      <c r="AY169" s="376"/>
      <c r="AZ169" s="376"/>
      <c r="BA169" s="376"/>
      <c r="BB169" s="376"/>
      <c r="BC169" s="376"/>
      <c r="BD169" s="376"/>
      <c r="BE169" s="376"/>
      <c r="BF169" s="376"/>
      <c r="BG169" s="376"/>
    </row>
    <row r="170" spans="1:59" ht="22.5" outlineLevel="1" x14ac:dyDescent="0.2">
      <c r="A170" s="487">
        <v>148</v>
      </c>
      <c r="B170" s="488" t="s">
        <v>468</v>
      </c>
      <c r="C170" s="772" t="s">
        <v>469</v>
      </c>
      <c r="D170" s="757" t="s">
        <v>204</v>
      </c>
      <c r="E170" s="491">
        <v>4</v>
      </c>
      <c r="F170" s="394"/>
      <c r="G170" s="395">
        <f t="shared" si="56"/>
        <v>0</v>
      </c>
      <c r="H170" s="394"/>
      <c r="I170" s="395">
        <f t="shared" si="50"/>
        <v>0</v>
      </c>
      <c r="J170" s="394"/>
      <c r="K170" s="395">
        <f t="shared" si="51"/>
        <v>0</v>
      </c>
      <c r="L170" s="395">
        <v>21</v>
      </c>
      <c r="M170" s="395">
        <f t="shared" si="52"/>
        <v>0</v>
      </c>
      <c r="N170" s="395">
        <v>0</v>
      </c>
      <c r="O170" s="395">
        <f t="shared" si="53"/>
        <v>0</v>
      </c>
      <c r="P170" s="395">
        <v>0</v>
      </c>
      <c r="Q170" s="395">
        <f t="shared" si="54"/>
        <v>0</v>
      </c>
      <c r="R170" s="395"/>
      <c r="S170" s="395" t="s">
        <v>151</v>
      </c>
      <c r="T170" s="395">
        <v>0</v>
      </c>
      <c r="U170" s="396">
        <f t="shared" si="55"/>
        <v>0</v>
      </c>
      <c r="V170" s="395"/>
      <c r="W170" s="376"/>
      <c r="X170" s="376"/>
      <c r="Y170" s="376"/>
      <c r="Z170" s="376"/>
      <c r="AA170" s="376"/>
      <c r="AB170" s="376"/>
      <c r="AC170" s="376"/>
      <c r="AD170" s="376"/>
      <c r="AE170" s="376"/>
      <c r="AF170" s="376" t="s">
        <v>390</v>
      </c>
      <c r="AG170" s="376"/>
      <c r="AH170" s="376"/>
      <c r="AI170" s="376"/>
      <c r="AJ170" s="376"/>
      <c r="AK170" s="376"/>
      <c r="AL170" s="376"/>
      <c r="AM170" s="376"/>
      <c r="AN170" s="376"/>
      <c r="AO170" s="376"/>
      <c r="AP170" s="376"/>
      <c r="AQ170" s="376"/>
      <c r="AR170" s="376"/>
      <c r="AS170" s="376"/>
      <c r="AT170" s="376"/>
      <c r="AU170" s="376"/>
      <c r="AV170" s="376"/>
      <c r="AW170" s="376"/>
      <c r="AX170" s="376"/>
      <c r="AY170" s="376"/>
      <c r="AZ170" s="376"/>
      <c r="BA170" s="376"/>
      <c r="BB170" s="376"/>
      <c r="BC170" s="376"/>
      <c r="BD170" s="376"/>
      <c r="BE170" s="376"/>
      <c r="BF170" s="376"/>
      <c r="BG170" s="376"/>
    </row>
    <row r="171" spans="1:59" ht="22.5" outlineLevel="1" x14ac:dyDescent="0.2">
      <c r="A171" s="487">
        <v>149</v>
      </c>
      <c r="B171" s="488" t="s">
        <v>470</v>
      </c>
      <c r="C171" s="772" t="s">
        <v>471</v>
      </c>
      <c r="D171" s="757" t="s">
        <v>204</v>
      </c>
      <c r="E171" s="491">
        <v>1</v>
      </c>
      <c r="F171" s="394"/>
      <c r="G171" s="395">
        <f t="shared" si="56"/>
        <v>0</v>
      </c>
      <c r="H171" s="394"/>
      <c r="I171" s="395">
        <f t="shared" si="50"/>
        <v>0</v>
      </c>
      <c r="J171" s="394"/>
      <c r="K171" s="395">
        <f t="shared" si="51"/>
        <v>0</v>
      </c>
      <c r="L171" s="395">
        <v>21</v>
      </c>
      <c r="M171" s="395">
        <f t="shared" si="52"/>
        <v>0</v>
      </c>
      <c r="N171" s="395">
        <v>0</v>
      </c>
      <c r="O171" s="395">
        <f t="shared" si="53"/>
        <v>0</v>
      </c>
      <c r="P171" s="395">
        <v>0</v>
      </c>
      <c r="Q171" s="395">
        <f t="shared" si="54"/>
        <v>0</v>
      </c>
      <c r="R171" s="395"/>
      <c r="S171" s="395" t="s">
        <v>151</v>
      </c>
      <c r="T171" s="395">
        <v>0</v>
      </c>
      <c r="U171" s="396">
        <f t="shared" si="55"/>
        <v>0</v>
      </c>
      <c r="V171" s="395"/>
      <c r="W171" s="376"/>
      <c r="X171" s="376"/>
      <c r="Y171" s="376"/>
      <c r="Z171" s="376"/>
      <c r="AA171" s="376"/>
      <c r="AB171" s="376"/>
      <c r="AC171" s="376"/>
      <c r="AD171" s="376"/>
      <c r="AE171" s="376"/>
      <c r="AF171" s="376" t="s">
        <v>390</v>
      </c>
      <c r="AG171" s="376"/>
      <c r="AH171" s="376"/>
      <c r="AI171" s="376"/>
      <c r="AJ171" s="376"/>
      <c r="AK171" s="376"/>
      <c r="AL171" s="376"/>
      <c r="AM171" s="376"/>
      <c r="AN171" s="376"/>
      <c r="AO171" s="376"/>
      <c r="AP171" s="376"/>
      <c r="AQ171" s="376"/>
      <c r="AR171" s="376"/>
      <c r="AS171" s="376"/>
      <c r="AT171" s="376"/>
      <c r="AU171" s="376"/>
      <c r="AV171" s="376"/>
      <c r="AW171" s="376"/>
      <c r="AX171" s="376"/>
      <c r="AY171" s="376"/>
      <c r="AZ171" s="376"/>
      <c r="BA171" s="376"/>
      <c r="BB171" s="376"/>
      <c r="BC171" s="376"/>
      <c r="BD171" s="376"/>
      <c r="BE171" s="376"/>
      <c r="BF171" s="376"/>
      <c r="BG171" s="376"/>
    </row>
    <row r="172" spans="1:59" ht="22.5" outlineLevel="1" x14ac:dyDescent="0.2">
      <c r="A172" s="487">
        <v>150</v>
      </c>
      <c r="B172" s="488" t="s">
        <v>472</v>
      </c>
      <c r="C172" s="772" t="s">
        <v>473</v>
      </c>
      <c r="D172" s="757" t="s">
        <v>204</v>
      </c>
      <c r="E172" s="491">
        <v>1</v>
      </c>
      <c r="F172" s="394"/>
      <c r="G172" s="395">
        <f t="shared" si="56"/>
        <v>0</v>
      </c>
      <c r="H172" s="394"/>
      <c r="I172" s="395">
        <f t="shared" si="50"/>
        <v>0</v>
      </c>
      <c r="J172" s="394"/>
      <c r="K172" s="395">
        <f t="shared" si="51"/>
        <v>0</v>
      </c>
      <c r="L172" s="395">
        <v>21</v>
      </c>
      <c r="M172" s="395">
        <f t="shared" si="52"/>
        <v>0</v>
      </c>
      <c r="N172" s="395">
        <v>0</v>
      </c>
      <c r="O172" s="395">
        <f t="shared" si="53"/>
        <v>0</v>
      </c>
      <c r="P172" s="395">
        <v>0</v>
      </c>
      <c r="Q172" s="395">
        <f t="shared" si="54"/>
        <v>0</v>
      </c>
      <c r="R172" s="395"/>
      <c r="S172" s="395" t="s">
        <v>151</v>
      </c>
      <c r="T172" s="395">
        <v>0</v>
      </c>
      <c r="U172" s="396">
        <f t="shared" si="55"/>
        <v>0</v>
      </c>
      <c r="V172" s="395"/>
      <c r="W172" s="376"/>
      <c r="X172" s="376"/>
      <c r="Y172" s="376"/>
      <c r="Z172" s="376"/>
      <c r="AA172" s="376"/>
      <c r="AB172" s="376"/>
      <c r="AC172" s="376"/>
      <c r="AD172" s="376"/>
      <c r="AE172" s="376"/>
      <c r="AF172" s="376" t="s">
        <v>390</v>
      </c>
      <c r="AG172" s="376"/>
      <c r="AH172" s="376"/>
      <c r="AI172" s="376"/>
      <c r="AJ172" s="376"/>
      <c r="AK172" s="376"/>
      <c r="AL172" s="376"/>
      <c r="AM172" s="376"/>
      <c r="AN172" s="376"/>
      <c r="AO172" s="376"/>
      <c r="AP172" s="376"/>
      <c r="AQ172" s="376"/>
      <c r="AR172" s="376"/>
      <c r="AS172" s="376"/>
      <c r="AT172" s="376"/>
      <c r="AU172" s="376"/>
      <c r="AV172" s="376"/>
      <c r="AW172" s="376"/>
      <c r="AX172" s="376"/>
      <c r="AY172" s="376"/>
      <c r="AZ172" s="376"/>
      <c r="BA172" s="376"/>
      <c r="BB172" s="376"/>
      <c r="BC172" s="376"/>
      <c r="BD172" s="376"/>
      <c r="BE172" s="376"/>
      <c r="BF172" s="376"/>
      <c r="BG172" s="376"/>
    </row>
    <row r="173" spans="1:59" ht="22.5" outlineLevel="1" x14ac:dyDescent="0.2">
      <c r="A173" s="487">
        <v>151</v>
      </c>
      <c r="B173" s="488" t="s">
        <v>474</v>
      </c>
      <c r="C173" s="772" t="s">
        <v>475</v>
      </c>
      <c r="D173" s="757" t="s">
        <v>204</v>
      </c>
      <c r="E173" s="491">
        <v>1</v>
      </c>
      <c r="F173" s="394"/>
      <c r="G173" s="395">
        <f t="shared" si="56"/>
        <v>0</v>
      </c>
      <c r="H173" s="394"/>
      <c r="I173" s="395">
        <f t="shared" si="50"/>
        <v>0</v>
      </c>
      <c r="J173" s="394"/>
      <c r="K173" s="395">
        <f t="shared" si="51"/>
        <v>0</v>
      </c>
      <c r="L173" s="395">
        <v>21</v>
      </c>
      <c r="M173" s="395">
        <f t="shared" si="52"/>
        <v>0</v>
      </c>
      <c r="N173" s="395">
        <v>0</v>
      </c>
      <c r="O173" s="395">
        <f t="shared" si="53"/>
        <v>0</v>
      </c>
      <c r="P173" s="395">
        <v>0</v>
      </c>
      <c r="Q173" s="395">
        <f t="shared" si="54"/>
        <v>0</v>
      </c>
      <c r="R173" s="395"/>
      <c r="S173" s="395" t="s">
        <v>151</v>
      </c>
      <c r="T173" s="395">
        <v>0</v>
      </c>
      <c r="U173" s="396">
        <f t="shared" si="55"/>
        <v>0</v>
      </c>
      <c r="V173" s="395"/>
      <c r="W173" s="376"/>
      <c r="X173" s="376"/>
      <c r="Y173" s="376"/>
      <c r="Z173" s="376"/>
      <c r="AA173" s="376"/>
      <c r="AB173" s="376"/>
      <c r="AC173" s="376"/>
      <c r="AD173" s="376"/>
      <c r="AE173" s="376"/>
      <c r="AF173" s="376" t="s">
        <v>390</v>
      </c>
      <c r="AG173" s="376"/>
      <c r="AH173" s="376"/>
      <c r="AI173" s="376"/>
      <c r="AJ173" s="376"/>
      <c r="AK173" s="376"/>
      <c r="AL173" s="376"/>
      <c r="AM173" s="376"/>
      <c r="AN173" s="376"/>
      <c r="AO173" s="376"/>
      <c r="AP173" s="376"/>
      <c r="AQ173" s="376"/>
      <c r="AR173" s="376"/>
      <c r="AS173" s="376"/>
      <c r="AT173" s="376"/>
      <c r="AU173" s="376"/>
      <c r="AV173" s="376"/>
      <c r="AW173" s="376"/>
      <c r="AX173" s="376"/>
      <c r="AY173" s="376"/>
      <c r="AZ173" s="376"/>
      <c r="BA173" s="376"/>
      <c r="BB173" s="376"/>
      <c r="BC173" s="376"/>
      <c r="BD173" s="376"/>
      <c r="BE173" s="376"/>
      <c r="BF173" s="376"/>
      <c r="BG173" s="376"/>
    </row>
    <row r="174" spans="1:59" ht="22.5" outlineLevel="1" x14ac:dyDescent="0.2">
      <c r="A174" s="487">
        <v>152</v>
      </c>
      <c r="B174" s="488" t="s">
        <v>476</v>
      </c>
      <c r="C174" s="772" t="s">
        <v>477</v>
      </c>
      <c r="D174" s="757" t="s">
        <v>204</v>
      </c>
      <c r="E174" s="491">
        <v>4</v>
      </c>
      <c r="F174" s="394"/>
      <c r="G174" s="395">
        <f t="shared" si="56"/>
        <v>0</v>
      </c>
      <c r="H174" s="394"/>
      <c r="I174" s="395">
        <f t="shared" si="50"/>
        <v>0</v>
      </c>
      <c r="J174" s="394"/>
      <c r="K174" s="395">
        <f t="shared" si="51"/>
        <v>0</v>
      </c>
      <c r="L174" s="395">
        <v>21</v>
      </c>
      <c r="M174" s="395">
        <f t="shared" si="52"/>
        <v>0</v>
      </c>
      <c r="N174" s="395">
        <v>0</v>
      </c>
      <c r="O174" s="395">
        <f t="shared" si="53"/>
        <v>0</v>
      </c>
      <c r="P174" s="395">
        <v>0</v>
      </c>
      <c r="Q174" s="395">
        <f t="shared" si="54"/>
        <v>0</v>
      </c>
      <c r="R174" s="395"/>
      <c r="S174" s="395" t="s">
        <v>151</v>
      </c>
      <c r="T174" s="395">
        <v>0</v>
      </c>
      <c r="U174" s="396">
        <f t="shared" si="55"/>
        <v>0</v>
      </c>
      <c r="V174" s="395"/>
      <c r="W174" s="376"/>
      <c r="X174" s="376"/>
      <c r="Y174" s="376"/>
      <c r="Z174" s="376"/>
      <c r="AA174" s="376"/>
      <c r="AB174" s="376"/>
      <c r="AC174" s="376"/>
      <c r="AD174" s="376"/>
      <c r="AE174" s="376"/>
      <c r="AF174" s="376" t="s">
        <v>390</v>
      </c>
      <c r="AG174" s="376"/>
      <c r="AH174" s="376"/>
      <c r="AI174" s="376"/>
      <c r="AJ174" s="376"/>
      <c r="AK174" s="376"/>
      <c r="AL174" s="376"/>
      <c r="AM174" s="376"/>
      <c r="AN174" s="376"/>
      <c r="AO174" s="376"/>
      <c r="AP174" s="376"/>
      <c r="AQ174" s="376"/>
      <c r="AR174" s="376"/>
      <c r="AS174" s="376"/>
      <c r="AT174" s="376"/>
      <c r="AU174" s="376"/>
      <c r="AV174" s="376"/>
      <c r="AW174" s="376"/>
      <c r="AX174" s="376"/>
      <c r="AY174" s="376"/>
      <c r="AZ174" s="376"/>
      <c r="BA174" s="376"/>
      <c r="BB174" s="376"/>
      <c r="BC174" s="376"/>
      <c r="BD174" s="376"/>
      <c r="BE174" s="376"/>
      <c r="BF174" s="376"/>
      <c r="BG174" s="376"/>
    </row>
    <row r="175" spans="1:59" ht="22.5" x14ac:dyDescent="0.2">
      <c r="A175" s="487">
        <v>153</v>
      </c>
      <c r="B175" s="488" t="s">
        <v>478</v>
      </c>
      <c r="C175" s="772" t="s">
        <v>479</v>
      </c>
      <c r="D175" s="757" t="s">
        <v>204</v>
      </c>
      <c r="E175" s="491">
        <v>1</v>
      </c>
      <c r="F175" s="394"/>
      <c r="G175" s="395">
        <f t="shared" si="56"/>
        <v>0</v>
      </c>
      <c r="H175" s="397"/>
      <c r="I175" s="397">
        <f>SUM(I176:I180)</f>
        <v>0</v>
      </c>
      <c r="J175" s="397"/>
      <c r="K175" s="397">
        <f>SUM(K176:K180)</f>
        <v>0</v>
      </c>
      <c r="L175" s="397"/>
      <c r="M175" s="397">
        <f>SUM(M176:M180)</f>
        <v>0</v>
      </c>
      <c r="N175" s="397"/>
      <c r="O175" s="397">
        <f>SUM(O176:O180)</f>
        <v>0.05</v>
      </c>
      <c r="P175" s="397"/>
      <c r="Q175" s="397">
        <f>SUM(Q176:Q180)</f>
        <v>0</v>
      </c>
      <c r="R175" s="397"/>
      <c r="S175" s="397"/>
      <c r="T175" s="397"/>
      <c r="U175" s="134">
        <f>SUM(U176:U180)</f>
        <v>1.84</v>
      </c>
      <c r="V175" s="397"/>
      <c r="W175" s="419"/>
      <c r="X175" s="419"/>
      <c r="Y175" s="419"/>
      <c r="Z175" s="419"/>
      <c r="AA175" s="419"/>
      <c r="AB175" s="419"/>
      <c r="AC175" s="419"/>
      <c r="AD175" s="419"/>
      <c r="AE175" s="419"/>
      <c r="AF175" s="419" t="s">
        <v>147</v>
      </c>
      <c r="AG175" s="419"/>
      <c r="AH175" s="419"/>
      <c r="AI175" s="419"/>
      <c r="AJ175" s="419"/>
      <c r="AK175" s="419"/>
      <c r="AL175" s="419"/>
      <c r="AM175" s="419"/>
      <c r="AN175" s="419"/>
      <c r="AO175" s="419"/>
      <c r="AP175" s="419"/>
      <c r="AQ175" s="419"/>
      <c r="AR175" s="419"/>
      <c r="AS175" s="419"/>
      <c r="AT175" s="419"/>
      <c r="AU175" s="419"/>
      <c r="AV175" s="419"/>
      <c r="AW175" s="419"/>
      <c r="AX175" s="419"/>
      <c r="AY175" s="419"/>
      <c r="AZ175" s="419"/>
      <c r="BA175" s="419"/>
      <c r="BB175" s="419"/>
      <c r="BC175" s="419"/>
      <c r="BD175" s="419"/>
      <c r="BE175" s="419"/>
      <c r="BF175" s="419"/>
      <c r="BG175" s="419"/>
    </row>
    <row r="176" spans="1:59" ht="22.5" outlineLevel="1" x14ac:dyDescent="0.2">
      <c r="A176" s="487">
        <v>154</v>
      </c>
      <c r="B176" s="488" t="s">
        <v>480</v>
      </c>
      <c r="C176" s="772" t="s">
        <v>481</v>
      </c>
      <c r="D176" s="757" t="s">
        <v>204</v>
      </c>
      <c r="E176" s="491">
        <v>2</v>
      </c>
      <c r="F176" s="394"/>
      <c r="G176" s="395">
        <f t="shared" si="56"/>
        <v>0</v>
      </c>
      <c r="H176" s="394"/>
      <c r="I176" s="395">
        <f>ROUND(E176*H176,2)</f>
        <v>0</v>
      </c>
      <c r="J176" s="394"/>
      <c r="K176" s="395">
        <f>ROUND(E176*J176,2)</f>
        <v>0</v>
      </c>
      <c r="L176" s="395">
        <v>21</v>
      </c>
      <c r="M176" s="395">
        <f>G176*(1+L176/100)</f>
        <v>0</v>
      </c>
      <c r="N176" s="395">
        <v>1.8380000000000001E-2</v>
      </c>
      <c r="O176" s="395">
        <f>ROUND(E176*N176,2)</f>
        <v>0.04</v>
      </c>
      <c r="P176" s="395">
        <v>0</v>
      </c>
      <c r="Q176" s="395">
        <f>ROUND(E176*P176,2)</f>
        <v>0</v>
      </c>
      <c r="R176" s="395" t="s">
        <v>482</v>
      </c>
      <c r="S176" s="395" t="s">
        <v>168</v>
      </c>
      <c r="T176" s="395">
        <v>0.14399999999999999</v>
      </c>
      <c r="U176" s="396">
        <f>ROUND(E176*T176,2)</f>
        <v>0.28999999999999998</v>
      </c>
      <c r="V176" s="395"/>
      <c r="W176" s="376"/>
      <c r="X176" s="376"/>
      <c r="Y176" s="376"/>
      <c r="Z176" s="376"/>
      <c r="AA176" s="376"/>
      <c r="AB176" s="376"/>
      <c r="AC176" s="376"/>
      <c r="AD176" s="376"/>
      <c r="AE176" s="376"/>
      <c r="AF176" s="376" t="s">
        <v>163</v>
      </c>
      <c r="AG176" s="376"/>
      <c r="AH176" s="376"/>
      <c r="AI176" s="376"/>
      <c r="AJ176" s="376"/>
      <c r="AK176" s="376"/>
      <c r="AL176" s="376"/>
      <c r="AM176" s="376"/>
      <c r="AN176" s="376"/>
      <c r="AO176" s="376"/>
      <c r="AP176" s="376"/>
      <c r="AQ176" s="376"/>
      <c r="AR176" s="376"/>
      <c r="AS176" s="376"/>
      <c r="AT176" s="376"/>
      <c r="AU176" s="376"/>
      <c r="AV176" s="376"/>
      <c r="AW176" s="376"/>
      <c r="AX176" s="376"/>
      <c r="AY176" s="376"/>
      <c r="AZ176" s="376"/>
      <c r="BA176" s="376"/>
      <c r="BB176" s="376"/>
      <c r="BC176" s="376"/>
      <c r="BD176" s="376"/>
      <c r="BE176" s="376"/>
      <c r="BF176" s="376"/>
      <c r="BG176" s="376"/>
    </row>
    <row r="177" spans="1:59" ht="22.5" outlineLevel="1" x14ac:dyDescent="0.2">
      <c r="A177" s="487">
        <v>155</v>
      </c>
      <c r="B177" s="488" t="s">
        <v>483</v>
      </c>
      <c r="C177" s="772" t="s">
        <v>484</v>
      </c>
      <c r="D177" s="757" t="s">
        <v>204</v>
      </c>
      <c r="E177" s="491">
        <v>3</v>
      </c>
      <c r="F177" s="394"/>
      <c r="G177" s="395">
        <f t="shared" si="56"/>
        <v>0</v>
      </c>
      <c r="H177" s="394"/>
      <c r="I177" s="395">
        <f>ROUND(E177*H177,2)</f>
        <v>0</v>
      </c>
      <c r="J177" s="394"/>
      <c r="K177" s="395">
        <f>ROUND(E177*J177,2)</f>
        <v>0</v>
      </c>
      <c r="L177" s="395">
        <v>21</v>
      </c>
      <c r="M177" s="395">
        <f>G177*(1+L177/100)</f>
        <v>0</v>
      </c>
      <c r="N177" s="395">
        <v>9.7000000000000005E-4</v>
      </c>
      <c r="O177" s="395">
        <f>ROUND(E177*N177,2)</f>
        <v>0</v>
      </c>
      <c r="P177" s="395">
        <v>0</v>
      </c>
      <c r="Q177" s="395">
        <f>ROUND(E177*P177,2)</f>
        <v>0</v>
      </c>
      <c r="R177" s="395" t="s">
        <v>482</v>
      </c>
      <c r="S177" s="395" t="s">
        <v>168</v>
      </c>
      <c r="T177" s="395">
        <v>6.0000000000000001E-3</v>
      </c>
      <c r="U177" s="396">
        <f>ROUND(E177*T177,2)</f>
        <v>0.02</v>
      </c>
      <c r="V177" s="395"/>
      <c r="W177" s="376"/>
      <c r="X177" s="376"/>
      <c r="Y177" s="376"/>
      <c r="Z177" s="376"/>
      <c r="AA177" s="376"/>
      <c r="AB177" s="376"/>
      <c r="AC177" s="376"/>
      <c r="AD177" s="376"/>
      <c r="AE177" s="376"/>
      <c r="AF177" s="376" t="s">
        <v>163</v>
      </c>
      <c r="AG177" s="376"/>
      <c r="AH177" s="376"/>
      <c r="AI177" s="376"/>
      <c r="AJ177" s="376"/>
      <c r="AK177" s="376"/>
      <c r="AL177" s="376"/>
      <c r="AM177" s="376"/>
      <c r="AN177" s="376"/>
      <c r="AO177" s="376"/>
      <c r="AP177" s="376"/>
      <c r="AQ177" s="376"/>
      <c r="AR177" s="376"/>
      <c r="AS177" s="376"/>
      <c r="AT177" s="376"/>
      <c r="AU177" s="376"/>
      <c r="AV177" s="376"/>
      <c r="AW177" s="376"/>
      <c r="AX177" s="376"/>
      <c r="AY177" s="376"/>
      <c r="AZ177" s="376"/>
      <c r="BA177" s="376"/>
      <c r="BB177" s="376"/>
      <c r="BC177" s="376"/>
      <c r="BD177" s="376"/>
      <c r="BE177" s="376"/>
      <c r="BF177" s="376"/>
      <c r="BG177" s="376"/>
    </row>
    <row r="178" spans="1:59" ht="22.5" outlineLevel="1" x14ac:dyDescent="0.2">
      <c r="A178" s="487">
        <v>156</v>
      </c>
      <c r="B178" s="488" t="s">
        <v>485</v>
      </c>
      <c r="C178" s="772" t="s">
        <v>486</v>
      </c>
      <c r="D178" s="757" t="s">
        <v>204</v>
      </c>
      <c r="E178" s="491">
        <v>5</v>
      </c>
      <c r="F178" s="394"/>
      <c r="G178" s="395">
        <f t="shared" si="56"/>
        <v>0</v>
      </c>
      <c r="H178" s="394"/>
      <c r="I178" s="395">
        <f>ROUND(E178*H178,2)</f>
        <v>0</v>
      </c>
      <c r="J178" s="394"/>
      <c r="K178" s="395">
        <f>ROUND(E178*J178,2)</f>
        <v>0</v>
      </c>
      <c r="L178" s="395">
        <v>21</v>
      </c>
      <c r="M178" s="395">
        <f>G178*(1+L178/100)</f>
        <v>0</v>
      </c>
      <c r="N178" s="395">
        <v>0</v>
      </c>
      <c r="O178" s="395">
        <f>ROUND(E178*N178,2)</f>
        <v>0</v>
      </c>
      <c r="P178" s="395">
        <v>0</v>
      </c>
      <c r="Q178" s="395">
        <f>ROUND(E178*P178,2)</f>
        <v>0</v>
      </c>
      <c r="R178" s="395" t="s">
        <v>482</v>
      </c>
      <c r="S178" s="395" t="s">
        <v>168</v>
      </c>
      <c r="T178" s="395">
        <v>0.126</v>
      </c>
      <c r="U178" s="396">
        <f>ROUND(E178*T178,2)</f>
        <v>0.63</v>
      </c>
      <c r="V178" s="395"/>
      <c r="W178" s="376"/>
      <c r="X178" s="376"/>
      <c r="Y178" s="376"/>
      <c r="Z178" s="376"/>
      <c r="AA178" s="376"/>
      <c r="AB178" s="376"/>
      <c r="AC178" s="376"/>
      <c r="AD178" s="376"/>
      <c r="AE178" s="376"/>
      <c r="AF178" s="376" t="s">
        <v>163</v>
      </c>
      <c r="AG178" s="376"/>
      <c r="AH178" s="376"/>
      <c r="AI178" s="376"/>
      <c r="AJ178" s="376"/>
      <c r="AK178" s="376"/>
      <c r="AL178" s="376"/>
      <c r="AM178" s="376"/>
      <c r="AN178" s="376"/>
      <c r="AO178" s="376"/>
      <c r="AP178" s="376"/>
      <c r="AQ178" s="376"/>
      <c r="AR178" s="376"/>
      <c r="AS178" s="376"/>
      <c r="AT178" s="376"/>
      <c r="AU178" s="376"/>
      <c r="AV178" s="376"/>
      <c r="AW178" s="376"/>
      <c r="AX178" s="376"/>
      <c r="AY178" s="376"/>
      <c r="AZ178" s="376"/>
      <c r="BA178" s="376"/>
      <c r="BB178" s="376"/>
      <c r="BC178" s="376"/>
      <c r="BD178" s="376"/>
      <c r="BE178" s="376"/>
      <c r="BF178" s="376"/>
      <c r="BG178" s="376"/>
    </row>
    <row r="179" spans="1:59" ht="22.5" outlineLevel="1" x14ac:dyDescent="0.2">
      <c r="A179" s="487">
        <v>157</v>
      </c>
      <c r="B179" s="488" t="s">
        <v>487</v>
      </c>
      <c r="C179" s="772" t="s">
        <v>488</v>
      </c>
      <c r="D179" s="757" t="s">
        <v>204</v>
      </c>
      <c r="E179" s="491">
        <v>3</v>
      </c>
      <c r="F179" s="394"/>
      <c r="G179" s="395">
        <f t="shared" si="56"/>
        <v>0</v>
      </c>
      <c r="H179" s="394"/>
      <c r="I179" s="395">
        <f>ROUND(E179*H179,2)</f>
        <v>0</v>
      </c>
      <c r="J179" s="394"/>
      <c r="K179" s="395">
        <f>ROUND(E179*J179,2)</f>
        <v>0</v>
      </c>
      <c r="L179" s="395">
        <v>21</v>
      </c>
      <c r="M179" s="395">
        <f>G179*(1+L179/100)</f>
        <v>0</v>
      </c>
      <c r="N179" s="395">
        <v>1.58E-3</v>
      </c>
      <c r="O179" s="395">
        <f>ROUND(E179*N179,2)</f>
        <v>0</v>
      </c>
      <c r="P179" s="395">
        <v>0</v>
      </c>
      <c r="Q179" s="395">
        <f>ROUND(E179*P179,2)</f>
        <v>0</v>
      </c>
      <c r="R179" s="395" t="s">
        <v>482</v>
      </c>
      <c r="S179" s="395" t="s">
        <v>168</v>
      </c>
      <c r="T179" s="395">
        <v>0.214</v>
      </c>
      <c r="U179" s="396">
        <f>ROUND(E179*T179,2)</f>
        <v>0.64</v>
      </c>
      <c r="V179" s="395"/>
      <c r="W179" s="376"/>
      <c r="X179" s="376"/>
      <c r="Y179" s="376"/>
      <c r="Z179" s="376"/>
      <c r="AA179" s="376"/>
      <c r="AB179" s="376"/>
      <c r="AC179" s="376"/>
      <c r="AD179" s="376"/>
      <c r="AE179" s="376"/>
      <c r="AF179" s="376" t="s">
        <v>163</v>
      </c>
      <c r="AG179" s="376"/>
      <c r="AH179" s="376"/>
      <c r="AI179" s="376"/>
      <c r="AJ179" s="376"/>
      <c r="AK179" s="376"/>
      <c r="AL179" s="376"/>
      <c r="AM179" s="376"/>
      <c r="AN179" s="376"/>
      <c r="AO179" s="376"/>
      <c r="AP179" s="376"/>
      <c r="AQ179" s="376"/>
      <c r="AR179" s="376"/>
      <c r="AS179" s="376"/>
      <c r="AT179" s="376"/>
      <c r="AU179" s="376"/>
      <c r="AV179" s="376"/>
      <c r="AW179" s="376"/>
      <c r="AX179" s="376"/>
      <c r="AY179" s="376"/>
      <c r="AZ179" s="376"/>
      <c r="BA179" s="376"/>
      <c r="BB179" s="376"/>
      <c r="BC179" s="376"/>
      <c r="BD179" s="376"/>
      <c r="BE179" s="376"/>
      <c r="BF179" s="376"/>
      <c r="BG179" s="376"/>
    </row>
    <row r="180" spans="1:59" ht="22.5" outlineLevel="1" x14ac:dyDescent="0.2">
      <c r="A180" s="487">
        <v>158</v>
      </c>
      <c r="B180" s="488" t="s">
        <v>489</v>
      </c>
      <c r="C180" s="772" t="s">
        <v>490</v>
      </c>
      <c r="D180" s="757" t="s">
        <v>204</v>
      </c>
      <c r="E180" s="491">
        <v>1</v>
      </c>
      <c r="F180" s="394"/>
      <c r="G180" s="395">
        <f t="shared" si="56"/>
        <v>0</v>
      </c>
      <c r="H180" s="394"/>
      <c r="I180" s="395">
        <f>ROUND(E180*H180,2)</f>
        <v>0</v>
      </c>
      <c r="J180" s="394"/>
      <c r="K180" s="395">
        <f>ROUND(E180*J180,2)</f>
        <v>0</v>
      </c>
      <c r="L180" s="395">
        <v>21</v>
      </c>
      <c r="M180" s="395">
        <f>G180*(1+L180/100)</f>
        <v>0</v>
      </c>
      <c r="N180" s="395">
        <v>5.9199999999999999E-3</v>
      </c>
      <c r="O180" s="395">
        <f>ROUND(E180*N180,2)</f>
        <v>0.01</v>
      </c>
      <c r="P180" s="395">
        <v>0</v>
      </c>
      <c r="Q180" s="395">
        <f>ROUND(E180*P180,2)</f>
        <v>0</v>
      </c>
      <c r="R180" s="395" t="s">
        <v>482</v>
      </c>
      <c r="S180" s="395" t="s">
        <v>168</v>
      </c>
      <c r="T180" s="395">
        <v>0.26</v>
      </c>
      <c r="U180" s="396">
        <f>ROUND(E180*T180,2)</f>
        <v>0.26</v>
      </c>
      <c r="V180" s="395"/>
      <c r="W180" s="376"/>
      <c r="X180" s="376"/>
      <c r="Y180" s="376"/>
      <c r="Z180" s="376"/>
      <c r="AA180" s="376"/>
      <c r="AB180" s="376"/>
      <c r="AC180" s="376"/>
      <c r="AD180" s="376"/>
      <c r="AE180" s="376"/>
      <c r="AF180" s="376" t="s">
        <v>163</v>
      </c>
      <c r="AG180" s="376"/>
      <c r="AH180" s="376"/>
      <c r="AI180" s="376"/>
      <c r="AJ180" s="376"/>
      <c r="AK180" s="376"/>
      <c r="AL180" s="376"/>
      <c r="AM180" s="376"/>
      <c r="AN180" s="376"/>
      <c r="AO180" s="376"/>
      <c r="AP180" s="376"/>
      <c r="AQ180" s="376"/>
      <c r="AR180" s="376"/>
      <c r="AS180" s="376"/>
      <c r="AT180" s="376"/>
      <c r="AU180" s="376"/>
      <c r="AV180" s="376"/>
      <c r="AW180" s="376"/>
      <c r="AX180" s="376"/>
      <c r="AY180" s="376"/>
      <c r="AZ180" s="376"/>
      <c r="BA180" s="376"/>
      <c r="BB180" s="376"/>
      <c r="BC180" s="376"/>
      <c r="BD180" s="376"/>
      <c r="BE180" s="376"/>
      <c r="BF180" s="376"/>
      <c r="BG180" s="376"/>
    </row>
    <row r="181" spans="1:59" ht="22.5" x14ac:dyDescent="0.2">
      <c r="A181" s="487">
        <v>159</v>
      </c>
      <c r="B181" s="488" t="s">
        <v>491</v>
      </c>
      <c r="C181" s="772" t="s">
        <v>492</v>
      </c>
      <c r="D181" s="757" t="s">
        <v>204</v>
      </c>
      <c r="E181" s="491">
        <v>2</v>
      </c>
      <c r="F181" s="394"/>
      <c r="G181" s="395">
        <f t="shared" si="56"/>
        <v>0</v>
      </c>
      <c r="H181" s="397"/>
      <c r="I181" s="397">
        <f>SUM(I182:I182)</f>
        <v>0</v>
      </c>
      <c r="J181" s="397"/>
      <c r="K181" s="397">
        <f>SUM(K182:K182)</f>
        <v>0</v>
      </c>
      <c r="L181" s="397"/>
      <c r="M181" s="397">
        <f>SUM(M182:M182)</f>
        <v>0</v>
      </c>
      <c r="N181" s="397"/>
      <c r="O181" s="397">
        <f>SUM(O182:O182)</f>
        <v>0</v>
      </c>
      <c r="P181" s="397"/>
      <c r="Q181" s="397">
        <f>SUM(Q182:Q182)</f>
        <v>0</v>
      </c>
      <c r="R181" s="397"/>
      <c r="S181" s="397"/>
      <c r="T181" s="397"/>
      <c r="U181" s="134">
        <f>SUM(U182:U182)</f>
        <v>0</v>
      </c>
      <c r="V181" s="397"/>
      <c r="W181" s="419"/>
      <c r="X181" s="419"/>
      <c r="Y181" s="419"/>
      <c r="Z181" s="419"/>
      <c r="AA181" s="419"/>
      <c r="AB181" s="419"/>
      <c r="AC181" s="419"/>
      <c r="AD181" s="419"/>
      <c r="AE181" s="419"/>
      <c r="AF181" s="419" t="s">
        <v>147</v>
      </c>
      <c r="AG181" s="419"/>
      <c r="AH181" s="419"/>
      <c r="AI181" s="419"/>
      <c r="AJ181" s="419"/>
      <c r="AK181" s="419"/>
      <c r="AL181" s="419"/>
      <c r="AM181" s="419"/>
      <c r="AN181" s="419"/>
      <c r="AO181" s="419"/>
      <c r="AP181" s="419"/>
      <c r="AQ181" s="419"/>
      <c r="AR181" s="419"/>
      <c r="AS181" s="419"/>
      <c r="AT181" s="419"/>
      <c r="AU181" s="419"/>
      <c r="AV181" s="419"/>
      <c r="AW181" s="419"/>
      <c r="AX181" s="419"/>
      <c r="AY181" s="419"/>
      <c r="AZ181" s="419"/>
      <c r="BA181" s="419"/>
      <c r="BB181" s="419"/>
      <c r="BC181" s="419"/>
      <c r="BD181" s="419"/>
      <c r="BE181" s="419"/>
      <c r="BF181" s="419"/>
      <c r="BG181" s="419"/>
    </row>
    <row r="182" spans="1:59" outlineLevel="1" x14ac:dyDescent="0.2">
      <c r="A182" s="758" t="s">
        <v>146</v>
      </c>
      <c r="B182" s="759" t="s">
        <v>73</v>
      </c>
      <c r="C182" s="760" t="s">
        <v>74</v>
      </c>
      <c r="D182" s="761"/>
      <c r="E182" s="762"/>
      <c r="F182" s="789"/>
      <c r="G182" s="397">
        <f>SUM(G183:G187)</f>
        <v>0</v>
      </c>
      <c r="H182" s="394"/>
      <c r="I182" s="395">
        <f>ROUND(E182*H182,2)</f>
        <v>0</v>
      </c>
      <c r="J182" s="394"/>
      <c r="K182" s="395">
        <f>ROUND(E182*J182,2)</f>
        <v>0</v>
      </c>
      <c r="L182" s="395">
        <v>21</v>
      </c>
      <c r="M182" s="395">
        <f>G182*(1+L182/100)</f>
        <v>0</v>
      </c>
      <c r="N182" s="395">
        <v>4.0000000000000003E-5</v>
      </c>
      <c r="O182" s="395">
        <f>ROUND(E182*N182,2)</f>
        <v>0</v>
      </c>
      <c r="P182" s="395">
        <v>0</v>
      </c>
      <c r="Q182" s="395">
        <f>ROUND(E182*P182,2)</f>
        <v>0</v>
      </c>
      <c r="R182" s="395" t="s">
        <v>209</v>
      </c>
      <c r="S182" s="395" t="s">
        <v>168</v>
      </c>
      <c r="T182" s="395">
        <v>0.308</v>
      </c>
      <c r="U182" s="396">
        <f>ROUND(E182*T182,2)</f>
        <v>0</v>
      </c>
      <c r="V182" s="395"/>
      <c r="W182" s="376"/>
      <c r="X182" s="376"/>
      <c r="Y182" s="376"/>
      <c r="Z182" s="376"/>
      <c r="AA182" s="376"/>
      <c r="AB182" s="376"/>
      <c r="AC182" s="376"/>
      <c r="AD182" s="376"/>
      <c r="AE182" s="376"/>
      <c r="AF182" s="376" t="s">
        <v>163</v>
      </c>
      <c r="AG182" s="376"/>
      <c r="AH182" s="376"/>
      <c r="AI182" s="376"/>
      <c r="AJ182" s="376"/>
      <c r="AK182" s="376"/>
      <c r="AL182" s="376"/>
      <c r="AM182" s="376"/>
      <c r="AN182" s="376"/>
      <c r="AO182" s="376"/>
      <c r="AP182" s="376"/>
      <c r="AQ182" s="376"/>
      <c r="AR182" s="376"/>
      <c r="AS182" s="376"/>
      <c r="AT182" s="376"/>
      <c r="AU182" s="376"/>
      <c r="AV182" s="376"/>
      <c r="AW182" s="376"/>
      <c r="AX182" s="376"/>
      <c r="AY182" s="376"/>
      <c r="AZ182" s="376"/>
      <c r="BA182" s="376"/>
      <c r="BB182" s="376"/>
      <c r="BC182" s="376"/>
      <c r="BD182" s="376"/>
      <c r="BE182" s="376"/>
      <c r="BF182" s="376"/>
      <c r="BG182" s="376"/>
    </row>
    <row r="183" spans="1:59" x14ac:dyDescent="0.2">
      <c r="A183" s="487">
        <v>160</v>
      </c>
      <c r="B183" s="488" t="s">
        <v>493</v>
      </c>
      <c r="C183" s="489" t="s">
        <v>494</v>
      </c>
      <c r="D183" s="757" t="s">
        <v>150</v>
      </c>
      <c r="E183" s="491">
        <v>1212</v>
      </c>
      <c r="F183" s="394"/>
      <c r="G183" s="395">
        <f>ROUND(E183*F183,2)</f>
        <v>0</v>
      </c>
      <c r="H183" s="397"/>
      <c r="I183" s="397">
        <f>SUM(I184:I202)</f>
        <v>0</v>
      </c>
      <c r="J183" s="397"/>
      <c r="K183" s="397">
        <f>SUM(K184:K202)</f>
        <v>0</v>
      </c>
      <c r="L183" s="397"/>
      <c r="M183" s="397">
        <f>SUM(M184:M202)</f>
        <v>0</v>
      </c>
      <c r="N183" s="397"/>
      <c r="O183" s="397">
        <f>SUM(O184:O202)</f>
        <v>4.5799999999999992</v>
      </c>
      <c r="P183" s="397"/>
      <c r="Q183" s="397">
        <f>SUM(Q184:Q202)</f>
        <v>3347.0599999999995</v>
      </c>
      <c r="R183" s="397"/>
      <c r="S183" s="397"/>
      <c r="T183" s="397"/>
      <c r="U183" s="134">
        <f>SUM(U184:U202)</f>
        <v>3444.22</v>
      </c>
      <c r="V183" s="397"/>
      <c r="W183" s="419"/>
      <c r="X183" s="419"/>
      <c r="Y183" s="419"/>
      <c r="Z183" s="419"/>
      <c r="AA183" s="419"/>
      <c r="AB183" s="419"/>
      <c r="AC183" s="419"/>
      <c r="AD183" s="419"/>
      <c r="AE183" s="419"/>
      <c r="AF183" s="419" t="s">
        <v>147</v>
      </c>
      <c r="AG183" s="419"/>
      <c r="AH183" s="419"/>
      <c r="AI183" s="419"/>
      <c r="AJ183" s="419"/>
      <c r="AK183" s="419"/>
      <c r="AL183" s="419"/>
      <c r="AM183" s="419"/>
      <c r="AN183" s="419"/>
      <c r="AO183" s="419"/>
      <c r="AP183" s="419"/>
      <c r="AQ183" s="419"/>
      <c r="AR183" s="419"/>
      <c r="AS183" s="419"/>
      <c r="AT183" s="419"/>
      <c r="AU183" s="419"/>
      <c r="AV183" s="419"/>
      <c r="AW183" s="419"/>
      <c r="AX183" s="419"/>
      <c r="AY183" s="419"/>
      <c r="AZ183" s="419"/>
      <c r="BA183" s="419"/>
      <c r="BB183" s="419"/>
      <c r="BC183" s="419"/>
      <c r="BD183" s="419"/>
      <c r="BE183" s="419"/>
      <c r="BF183" s="419"/>
      <c r="BG183" s="419"/>
    </row>
    <row r="184" spans="1:59" outlineLevel="1" x14ac:dyDescent="0.2">
      <c r="A184" s="487">
        <v>161</v>
      </c>
      <c r="B184" s="488" t="s">
        <v>495</v>
      </c>
      <c r="C184" s="489" t="s">
        <v>496</v>
      </c>
      <c r="D184" s="757" t="s">
        <v>150</v>
      </c>
      <c r="E184" s="491">
        <v>2424</v>
      </c>
      <c r="F184" s="394"/>
      <c r="G184" s="395">
        <f>ROUND(E184*F184,2)</f>
        <v>0</v>
      </c>
      <c r="H184" s="394"/>
      <c r="I184" s="395">
        <f t="shared" ref="I184:I202" si="57">ROUND(E184*H184,2)</f>
        <v>0</v>
      </c>
      <c r="J184" s="394"/>
      <c r="K184" s="395">
        <f t="shared" ref="K184:K202" si="58">ROUND(E184*J184,2)</f>
        <v>0</v>
      </c>
      <c r="L184" s="395">
        <v>21</v>
      </c>
      <c r="M184" s="395">
        <f t="shared" ref="M184:M202" si="59">G184*(1+L184/100)</f>
        <v>0</v>
      </c>
      <c r="N184" s="395">
        <v>0</v>
      </c>
      <c r="O184" s="395">
        <f t="shared" ref="O184:O202" si="60">ROUND(E184*N184,2)</f>
        <v>0</v>
      </c>
      <c r="P184" s="395">
        <v>0.66</v>
      </c>
      <c r="Q184" s="395">
        <f t="shared" ref="Q184:Q202" si="61">ROUND(E184*P184,2)</f>
        <v>1599.84</v>
      </c>
      <c r="R184" s="395" t="s">
        <v>497</v>
      </c>
      <c r="S184" s="395" t="s">
        <v>168</v>
      </c>
      <c r="T184" s="395">
        <v>7.8E-2</v>
      </c>
      <c r="U184" s="396">
        <f t="shared" ref="U184:U202" si="62">ROUND(E184*T184,2)</f>
        <v>189.07</v>
      </c>
      <c r="V184" s="395"/>
      <c r="W184" s="376"/>
      <c r="X184" s="376"/>
      <c r="Y184" s="376"/>
      <c r="Z184" s="376"/>
      <c r="AA184" s="376"/>
      <c r="AB184" s="376"/>
      <c r="AC184" s="376"/>
      <c r="AD184" s="376"/>
      <c r="AE184" s="376"/>
      <c r="AF184" s="376" t="s">
        <v>163</v>
      </c>
      <c r="AG184" s="376"/>
      <c r="AH184" s="376"/>
      <c r="AI184" s="376"/>
      <c r="AJ184" s="376"/>
      <c r="AK184" s="376"/>
      <c r="AL184" s="376"/>
      <c r="AM184" s="376"/>
      <c r="AN184" s="376"/>
      <c r="AO184" s="376"/>
      <c r="AP184" s="376"/>
      <c r="AQ184" s="376"/>
      <c r="AR184" s="376"/>
      <c r="AS184" s="376"/>
      <c r="AT184" s="376"/>
      <c r="AU184" s="376"/>
      <c r="AV184" s="376"/>
      <c r="AW184" s="376"/>
      <c r="AX184" s="376"/>
      <c r="AY184" s="376"/>
      <c r="AZ184" s="376"/>
      <c r="BA184" s="376"/>
      <c r="BB184" s="376"/>
      <c r="BC184" s="376"/>
      <c r="BD184" s="376"/>
      <c r="BE184" s="376"/>
      <c r="BF184" s="376"/>
      <c r="BG184" s="376"/>
    </row>
    <row r="185" spans="1:59" outlineLevel="1" x14ac:dyDescent="0.2">
      <c r="A185" s="487">
        <v>162</v>
      </c>
      <c r="B185" s="488" t="s">
        <v>498</v>
      </c>
      <c r="C185" s="489" t="s">
        <v>499</v>
      </c>
      <c r="D185" s="757" t="s">
        <v>150</v>
      </c>
      <c r="E185" s="491">
        <v>1212</v>
      </c>
      <c r="F185" s="394"/>
      <c r="G185" s="395">
        <f>ROUND(E185*F185,2)</f>
        <v>0</v>
      </c>
      <c r="H185" s="394"/>
      <c r="I185" s="395">
        <f t="shared" si="57"/>
        <v>0</v>
      </c>
      <c r="J185" s="394"/>
      <c r="K185" s="395">
        <f t="shared" si="58"/>
        <v>0</v>
      </c>
      <c r="L185" s="395">
        <v>21</v>
      </c>
      <c r="M185" s="395">
        <f t="shared" si="59"/>
        <v>0</v>
      </c>
      <c r="N185" s="395">
        <v>0</v>
      </c>
      <c r="O185" s="395">
        <f t="shared" si="60"/>
        <v>0</v>
      </c>
      <c r="P185" s="395">
        <v>0.33</v>
      </c>
      <c r="Q185" s="395">
        <f t="shared" si="61"/>
        <v>399.96</v>
      </c>
      <c r="R185" s="395" t="s">
        <v>497</v>
      </c>
      <c r="S185" s="395" t="s">
        <v>168</v>
      </c>
      <c r="T185" s="395">
        <v>0.113</v>
      </c>
      <c r="U185" s="396">
        <f t="shared" si="62"/>
        <v>136.96</v>
      </c>
      <c r="V185" s="395"/>
      <c r="W185" s="376"/>
      <c r="X185" s="376"/>
      <c r="Y185" s="376"/>
      <c r="Z185" s="376"/>
      <c r="AA185" s="376"/>
      <c r="AB185" s="376"/>
      <c r="AC185" s="376"/>
      <c r="AD185" s="376"/>
      <c r="AE185" s="376"/>
      <c r="AF185" s="376" t="s">
        <v>163</v>
      </c>
      <c r="AG185" s="376"/>
      <c r="AH185" s="376"/>
      <c r="AI185" s="376"/>
      <c r="AJ185" s="376"/>
      <c r="AK185" s="376"/>
      <c r="AL185" s="376"/>
      <c r="AM185" s="376"/>
      <c r="AN185" s="376"/>
      <c r="AO185" s="376"/>
      <c r="AP185" s="376"/>
      <c r="AQ185" s="376"/>
      <c r="AR185" s="376"/>
      <c r="AS185" s="376"/>
      <c r="AT185" s="376"/>
      <c r="AU185" s="376"/>
      <c r="AV185" s="376"/>
      <c r="AW185" s="376"/>
      <c r="AX185" s="376"/>
      <c r="AY185" s="376"/>
      <c r="AZ185" s="376"/>
      <c r="BA185" s="376"/>
      <c r="BB185" s="376"/>
      <c r="BC185" s="376"/>
      <c r="BD185" s="376"/>
      <c r="BE185" s="376"/>
      <c r="BF185" s="376"/>
      <c r="BG185" s="376"/>
    </row>
    <row r="186" spans="1:59" outlineLevel="1" x14ac:dyDescent="0.2">
      <c r="A186" s="487">
        <v>163</v>
      </c>
      <c r="B186" s="488" t="s">
        <v>500</v>
      </c>
      <c r="C186" s="489" t="s">
        <v>501</v>
      </c>
      <c r="D186" s="757" t="s">
        <v>150</v>
      </c>
      <c r="E186" s="491">
        <v>2256</v>
      </c>
      <c r="F186" s="394"/>
      <c r="G186" s="395">
        <f>ROUND(E186*F186,2)</f>
        <v>0</v>
      </c>
      <c r="H186" s="394"/>
      <c r="I186" s="395">
        <f t="shared" si="57"/>
        <v>0</v>
      </c>
      <c r="J186" s="394"/>
      <c r="K186" s="395">
        <f t="shared" si="58"/>
        <v>0</v>
      </c>
      <c r="L186" s="395">
        <v>21</v>
      </c>
      <c r="M186" s="395">
        <f t="shared" si="59"/>
        <v>0</v>
      </c>
      <c r="N186" s="395">
        <v>6.7000000000000002E-4</v>
      </c>
      <c r="O186" s="395">
        <f t="shared" si="60"/>
        <v>1.51</v>
      </c>
      <c r="P186" s="395">
        <v>0.26100000000000001</v>
      </c>
      <c r="Q186" s="395">
        <f t="shared" si="61"/>
        <v>588.82000000000005</v>
      </c>
      <c r="R186" s="395" t="s">
        <v>502</v>
      </c>
      <c r="S186" s="395" t="s">
        <v>168</v>
      </c>
      <c r="T186" s="395">
        <v>0.25800000000000001</v>
      </c>
      <c r="U186" s="396">
        <f t="shared" si="62"/>
        <v>582.04999999999995</v>
      </c>
      <c r="V186" s="395"/>
      <c r="W186" s="376"/>
      <c r="X186" s="376"/>
      <c r="Y186" s="376"/>
      <c r="Z186" s="376"/>
      <c r="AA186" s="376"/>
      <c r="AB186" s="376"/>
      <c r="AC186" s="376"/>
      <c r="AD186" s="376"/>
      <c r="AE186" s="376"/>
      <c r="AF186" s="376" t="s">
        <v>152</v>
      </c>
      <c r="AG186" s="376"/>
      <c r="AH186" s="376"/>
      <c r="AI186" s="376"/>
      <c r="AJ186" s="376"/>
      <c r="AK186" s="376"/>
      <c r="AL186" s="376"/>
      <c r="AM186" s="376"/>
      <c r="AN186" s="376"/>
      <c r="AO186" s="376"/>
      <c r="AP186" s="376"/>
      <c r="AQ186" s="376"/>
      <c r="AR186" s="376"/>
      <c r="AS186" s="376"/>
      <c r="AT186" s="376"/>
      <c r="AU186" s="376"/>
      <c r="AV186" s="376"/>
      <c r="AW186" s="376"/>
      <c r="AX186" s="376"/>
      <c r="AY186" s="376"/>
      <c r="AZ186" s="376"/>
      <c r="BA186" s="376"/>
      <c r="BB186" s="376"/>
      <c r="BC186" s="376"/>
      <c r="BD186" s="376"/>
      <c r="BE186" s="376"/>
      <c r="BF186" s="376"/>
      <c r="BG186" s="376"/>
    </row>
    <row r="187" spans="1:59" outlineLevel="1" x14ac:dyDescent="0.2">
      <c r="A187" s="487">
        <v>164</v>
      </c>
      <c r="B187" s="488" t="s">
        <v>503</v>
      </c>
      <c r="C187" s="489" t="s">
        <v>504</v>
      </c>
      <c r="D187" s="757" t="s">
        <v>150</v>
      </c>
      <c r="E187" s="491">
        <v>17.5</v>
      </c>
      <c r="F187" s="394"/>
      <c r="G187" s="395">
        <f>ROUND(E187*F187,2)</f>
        <v>0</v>
      </c>
      <c r="H187" s="394"/>
      <c r="I187" s="395">
        <f t="shared" si="57"/>
        <v>0</v>
      </c>
      <c r="J187" s="394"/>
      <c r="K187" s="395">
        <f t="shared" si="58"/>
        <v>0</v>
      </c>
      <c r="L187" s="395">
        <v>21</v>
      </c>
      <c r="M187" s="395">
        <f t="shared" si="59"/>
        <v>0</v>
      </c>
      <c r="N187" s="395">
        <v>1.47E-3</v>
      </c>
      <c r="O187" s="395">
        <f t="shared" si="60"/>
        <v>0.03</v>
      </c>
      <c r="P187" s="395">
        <v>2.4</v>
      </c>
      <c r="Q187" s="395">
        <f t="shared" si="61"/>
        <v>42</v>
      </c>
      <c r="R187" s="395" t="s">
        <v>502</v>
      </c>
      <c r="S187" s="395" t="s">
        <v>168</v>
      </c>
      <c r="T187" s="395">
        <v>8.5</v>
      </c>
      <c r="U187" s="396">
        <f t="shared" si="62"/>
        <v>148.75</v>
      </c>
      <c r="V187" s="395"/>
      <c r="W187" s="376"/>
      <c r="X187" s="376"/>
      <c r="Y187" s="376"/>
      <c r="Z187" s="376"/>
      <c r="AA187" s="376"/>
      <c r="AB187" s="376"/>
      <c r="AC187" s="376"/>
      <c r="AD187" s="376"/>
      <c r="AE187" s="376"/>
      <c r="AF187" s="376" t="s">
        <v>163</v>
      </c>
      <c r="AG187" s="376"/>
      <c r="AH187" s="376"/>
      <c r="AI187" s="376"/>
      <c r="AJ187" s="376"/>
      <c r="AK187" s="376"/>
      <c r="AL187" s="376"/>
      <c r="AM187" s="376"/>
      <c r="AN187" s="376"/>
      <c r="AO187" s="376"/>
      <c r="AP187" s="376"/>
      <c r="AQ187" s="376"/>
      <c r="AR187" s="376"/>
      <c r="AS187" s="376"/>
      <c r="AT187" s="376"/>
      <c r="AU187" s="376"/>
      <c r="AV187" s="376"/>
      <c r="AW187" s="376"/>
      <c r="AX187" s="376"/>
      <c r="AY187" s="376"/>
      <c r="AZ187" s="376"/>
      <c r="BA187" s="376"/>
      <c r="BB187" s="376"/>
      <c r="BC187" s="376"/>
      <c r="BD187" s="376"/>
      <c r="BE187" s="376"/>
      <c r="BF187" s="376"/>
      <c r="BG187" s="376"/>
    </row>
    <row r="188" spans="1:59" ht="25.5" outlineLevel="1" x14ac:dyDescent="0.2">
      <c r="A188" s="758" t="s">
        <v>146</v>
      </c>
      <c r="B188" s="759" t="s">
        <v>75</v>
      </c>
      <c r="C188" s="760" t="s">
        <v>76</v>
      </c>
      <c r="D188" s="761"/>
      <c r="E188" s="762"/>
      <c r="F188" s="789"/>
      <c r="G188" s="397">
        <f>SUM(G189)</f>
        <v>0</v>
      </c>
      <c r="H188" s="394"/>
      <c r="I188" s="395">
        <f t="shared" si="57"/>
        <v>0</v>
      </c>
      <c r="J188" s="394"/>
      <c r="K188" s="395">
        <f t="shared" si="58"/>
        <v>0</v>
      </c>
      <c r="L188" s="395">
        <v>21</v>
      </c>
      <c r="M188" s="395">
        <f t="shared" si="59"/>
        <v>0</v>
      </c>
      <c r="N188" s="395">
        <v>0</v>
      </c>
      <c r="O188" s="395">
        <f t="shared" si="60"/>
        <v>0</v>
      </c>
      <c r="P188" s="395">
        <v>2.2000000000000002</v>
      </c>
      <c r="Q188" s="395">
        <f t="shared" si="61"/>
        <v>0</v>
      </c>
      <c r="R188" s="395" t="s">
        <v>502</v>
      </c>
      <c r="S188" s="395" t="s">
        <v>168</v>
      </c>
      <c r="T188" s="395">
        <v>3.9769999999999999</v>
      </c>
      <c r="U188" s="396">
        <f t="shared" si="62"/>
        <v>0</v>
      </c>
      <c r="V188" s="395"/>
      <c r="W188" s="376"/>
      <c r="X188" s="376"/>
      <c r="Y188" s="376"/>
      <c r="Z188" s="376"/>
      <c r="AA188" s="376"/>
      <c r="AB188" s="376"/>
      <c r="AC188" s="376"/>
      <c r="AD188" s="376"/>
      <c r="AE188" s="376"/>
      <c r="AF188" s="376" t="s">
        <v>152</v>
      </c>
      <c r="AG188" s="376"/>
      <c r="AH188" s="376"/>
      <c r="AI188" s="376"/>
      <c r="AJ188" s="376"/>
      <c r="AK188" s="376"/>
      <c r="AL188" s="376"/>
      <c r="AM188" s="376"/>
      <c r="AN188" s="376"/>
      <c r="AO188" s="376"/>
      <c r="AP188" s="376"/>
      <c r="AQ188" s="376"/>
      <c r="AR188" s="376"/>
      <c r="AS188" s="376"/>
      <c r="AT188" s="376"/>
      <c r="AU188" s="376"/>
      <c r="AV188" s="376"/>
      <c r="AW188" s="376"/>
      <c r="AX188" s="376"/>
      <c r="AY188" s="376"/>
      <c r="AZ188" s="376"/>
      <c r="BA188" s="376"/>
      <c r="BB188" s="376"/>
      <c r="BC188" s="376"/>
      <c r="BD188" s="376"/>
      <c r="BE188" s="376"/>
      <c r="BF188" s="376"/>
      <c r="BG188" s="376"/>
    </row>
    <row r="189" spans="1:59" outlineLevel="1" x14ac:dyDescent="0.2">
      <c r="A189" s="487">
        <v>165</v>
      </c>
      <c r="B189" s="488" t="s">
        <v>505</v>
      </c>
      <c r="C189" s="489" t="s">
        <v>506</v>
      </c>
      <c r="D189" s="757" t="s">
        <v>150</v>
      </c>
      <c r="E189" s="491">
        <v>2469</v>
      </c>
      <c r="F189" s="394"/>
      <c r="G189" s="395">
        <f>ROUND(E189*F189,2)</f>
        <v>0</v>
      </c>
      <c r="H189" s="394"/>
      <c r="I189" s="395">
        <f t="shared" si="57"/>
        <v>0</v>
      </c>
      <c r="J189" s="394"/>
      <c r="K189" s="395">
        <f t="shared" si="58"/>
        <v>0</v>
      </c>
      <c r="L189" s="395">
        <v>21</v>
      </c>
      <c r="M189" s="395">
        <f t="shared" si="59"/>
        <v>0</v>
      </c>
      <c r="N189" s="395">
        <v>1.17E-3</v>
      </c>
      <c r="O189" s="395">
        <f t="shared" si="60"/>
        <v>2.89</v>
      </c>
      <c r="P189" s="395">
        <v>7.5999999999999998E-2</v>
      </c>
      <c r="Q189" s="395">
        <f t="shared" si="61"/>
        <v>187.64</v>
      </c>
      <c r="R189" s="395" t="s">
        <v>502</v>
      </c>
      <c r="S189" s="395" t="s">
        <v>168</v>
      </c>
      <c r="T189" s="395">
        <v>0.93899999999999995</v>
      </c>
      <c r="U189" s="396">
        <f t="shared" si="62"/>
        <v>2318.39</v>
      </c>
      <c r="V189" s="395"/>
      <c r="W189" s="376"/>
      <c r="X189" s="376"/>
      <c r="Y189" s="376"/>
      <c r="Z189" s="376"/>
      <c r="AA189" s="376"/>
      <c r="AB189" s="376"/>
      <c r="AC189" s="376"/>
      <c r="AD189" s="376"/>
      <c r="AE189" s="376"/>
      <c r="AF189" s="376" t="s">
        <v>152</v>
      </c>
      <c r="AG189" s="376"/>
      <c r="AH189" s="376"/>
      <c r="AI189" s="376"/>
      <c r="AJ189" s="376"/>
      <c r="AK189" s="376"/>
      <c r="AL189" s="376"/>
      <c r="AM189" s="376"/>
      <c r="AN189" s="376"/>
      <c r="AO189" s="376"/>
      <c r="AP189" s="376"/>
      <c r="AQ189" s="376"/>
      <c r="AR189" s="376"/>
      <c r="AS189" s="376"/>
      <c r="AT189" s="376"/>
      <c r="AU189" s="376"/>
      <c r="AV189" s="376"/>
      <c r="AW189" s="376"/>
      <c r="AX189" s="376"/>
      <c r="AY189" s="376"/>
      <c r="AZ189" s="376"/>
      <c r="BA189" s="376"/>
      <c r="BB189" s="376"/>
      <c r="BC189" s="376"/>
      <c r="BD189" s="376"/>
      <c r="BE189" s="376"/>
      <c r="BF189" s="376"/>
      <c r="BG189" s="376"/>
    </row>
    <row r="190" spans="1:59" outlineLevel="1" x14ac:dyDescent="0.2">
      <c r="A190" s="758" t="s">
        <v>146</v>
      </c>
      <c r="B190" s="759" t="s">
        <v>77</v>
      </c>
      <c r="C190" s="760" t="s">
        <v>78</v>
      </c>
      <c r="D190" s="761"/>
      <c r="E190" s="762"/>
      <c r="F190" s="789"/>
      <c r="G190" s="397">
        <f>SUM(G191:G209)</f>
        <v>0</v>
      </c>
      <c r="H190" s="394"/>
      <c r="I190" s="395">
        <f t="shared" si="57"/>
        <v>0</v>
      </c>
      <c r="J190" s="394"/>
      <c r="K190" s="395">
        <f t="shared" si="58"/>
        <v>0</v>
      </c>
      <c r="L190" s="395">
        <v>21</v>
      </c>
      <c r="M190" s="395">
        <f t="shared" si="59"/>
        <v>0</v>
      </c>
      <c r="N190" s="395">
        <v>9.2000000000000003E-4</v>
      </c>
      <c r="O190" s="395">
        <f t="shared" si="60"/>
        <v>0</v>
      </c>
      <c r="P190" s="395">
        <v>0.04</v>
      </c>
      <c r="Q190" s="395">
        <f t="shared" si="61"/>
        <v>0</v>
      </c>
      <c r="R190" s="395" t="s">
        <v>502</v>
      </c>
      <c r="S190" s="395" t="s">
        <v>168</v>
      </c>
      <c r="T190" s="395">
        <v>0.373</v>
      </c>
      <c r="U190" s="396">
        <f t="shared" si="62"/>
        <v>0</v>
      </c>
      <c r="V190" s="395"/>
      <c r="W190" s="376"/>
      <c r="X190" s="376"/>
      <c r="Y190" s="376"/>
      <c r="Z190" s="376"/>
      <c r="AA190" s="376"/>
      <c r="AB190" s="376"/>
      <c r="AC190" s="376"/>
      <c r="AD190" s="376"/>
      <c r="AE190" s="376"/>
      <c r="AF190" s="376" t="s">
        <v>152</v>
      </c>
      <c r="AG190" s="376"/>
      <c r="AH190" s="376"/>
      <c r="AI190" s="376"/>
      <c r="AJ190" s="376"/>
      <c r="AK190" s="376"/>
      <c r="AL190" s="376"/>
      <c r="AM190" s="376"/>
      <c r="AN190" s="376"/>
      <c r="AO190" s="376"/>
      <c r="AP190" s="376"/>
      <c r="AQ190" s="376"/>
      <c r="AR190" s="376"/>
      <c r="AS190" s="376"/>
      <c r="AT190" s="376"/>
      <c r="AU190" s="376"/>
      <c r="AV190" s="376"/>
      <c r="AW190" s="376"/>
      <c r="AX190" s="376"/>
      <c r="AY190" s="376"/>
      <c r="AZ190" s="376"/>
      <c r="BA190" s="376"/>
      <c r="BB190" s="376"/>
      <c r="BC190" s="376"/>
      <c r="BD190" s="376"/>
      <c r="BE190" s="376"/>
      <c r="BF190" s="376"/>
      <c r="BG190" s="376"/>
    </row>
    <row r="191" spans="1:59" outlineLevel="1" x14ac:dyDescent="0.2">
      <c r="A191" s="487">
        <v>166</v>
      </c>
      <c r="B191" s="488" t="s">
        <v>507</v>
      </c>
      <c r="C191" s="489" t="s">
        <v>508</v>
      </c>
      <c r="D191" s="757" t="s">
        <v>150</v>
      </c>
      <c r="E191" s="491">
        <v>750</v>
      </c>
      <c r="F191" s="394"/>
      <c r="G191" s="395">
        <f t="shared" ref="G191:G209" si="63">ROUND(E191*F191,2)</f>
        <v>0</v>
      </c>
      <c r="H191" s="394"/>
      <c r="I191" s="395">
        <f t="shared" si="57"/>
        <v>0</v>
      </c>
      <c r="J191" s="394"/>
      <c r="K191" s="395">
        <f t="shared" si="58"/>
        <v>0</v>
      </c>
      <c r="L191" s="395">
        <v>21</v>
      </c>
      <c r="M191" s="395">
        <f t="shared" si="59"/>
        <v>0</v>
      </c>
      <c r="N191" s="395">
        <v>0</v>
      </c>
      <c r="O191" s="395">
        <f t="shared" si="60"/>
        <v>0</v>
      </c>
      <c r="P191" s="395">
        <v>1.3500000000000001E-3</v>
      </c>
      <c r="Q191" s="395">
        <f t="shared" si="61"/>
        <v>1.01</v>
      </c>
      <c r="R191" s="395" t="s">
        <v>509</v>
      </c>
      <c r="S191" s="395" t="s">
        <v>168</v>
      </c>
      <c r="T191" s="395">
        <v>9.1999999999999998E-2</v>
      </c>
      <c r="U191" s="396">
        <f t="shared" si="62"/>
        <v>69</v>
      </c>
      <c r="V191" s="395"/>
      <c r="W191" s="376"/>
      <c r="X191" s="376"/>
      <c r="Y191" s="376"/>
      <c r="Z191" s="376"/>
      <c r="AA191" s="376"/>
      <c r="AB191" s="376"/>
      <c r="AC191" s="376"/>
      <c r="AD191" s="376"/>
      <c r="AE191" s="376"/>
      <c r="AF191" s="376" t="s">
        <v>163</v>
      </c>
      <c r="AG191" s="376"/>
      <c r="AH191" s="376"/>
      <c r="AI191" s="376"/>
      <c r="AJ191" s="376"/>
      <c r="AK191" s="376"/>
      <c r="AL191" s="376"/>
      <c r="AM191" s="376"/>
      <c r="AN191" s="376"/>
      <c r="AO191" s="376"/>
      <c r="AP191" s="376"/>
      <c r="AQ191" s="376"/>
      <c r="AR191" s="376"/>
      <c r="AS191" s="376"/>
      <c r="AT191" s="376"/>
      <c r="AU191" s="376"/>
      <c r="AV191" s="376"/>
      <c r="AW191" s="376"/>
      <c r="AX191" s="376"/>
      <c r="AY191" s="376"/>
      <c r="AZ191" s="376"/>
      <c r="BA191" s="376"/>
      <c r="BB191" s="376"/>
      <c r="BC191" s="376"/>
      <c r="BD191" s="376"/>
      <c r="BE191" s="376"/>
      <c r="BF191" s="376"/>
      <c r="BG191" s="376"/>
    </row>
    <row r="192" spans="1:59" outlineLevel="1" x14ac:dyDescent="0.2">
      <c r="A192" s="487">
        <v>167</v>
      </c>
      <c r="B192" s="488" t="s">
        <v>510</v>
      </c>
      <c r="C192" s="489" t="s">
        <v>511</v>
      </c>
      <c r="D192" s="757" t="s">
        <v>150</v>
      </c>
      <c r="E192" s="491">
        <v>750</v>
      </c>
      <c r="F192" s="394"/>
      <c r="G192" s="395">
        <f t="shared" si="63"/>
        <v>0</v>
      </c>
      <c r="H192" s="394"/>
      <c r="I192" s="395">
        <f t="shared" si="57"/>
        <v>0</v>
      </c>
      <c r="J192" s="394"/>
      <c r="K192" s="395">
        <f t="shared" si="58"/>
        <v>0</v>
      </c>
      <c r="L192" s="395">
        <v>21</v>
      </c>
      <c r="M192" s="395">
        <f t="shared" si="59"/>
        <v>0</v>
      </c>
      <c r="N192" s="395">
        <v>0</v>
      </c>
      <c r="O192" s="395">
        <f t="shared" si="60"/>
        <v>0</v>
      </c>
      <c r="P192" s="395">
        <v>0</v>
      </c>
      <c r="Q192" s="395">
        <f t="shared" si="61"/>
        <v>0</v>
      </c>
      <c r="R192" s="395"/>
      <c r="S192" s="395" t="s">
        <v>151</v>
      </c>
      <c r="T192" s="395">
        <v>0</v>
      </c>
      <c r="U192" s="396">
        <f t="shared" si="62"/>
        <v>0</v>
      </c>
      <c r="V192" s="395"/>
      <c r="W192" s="376"/>
      <c r="X192" s="376"/>
      <c r="Y192" s="376"/>
      <c r="Z192" s="376"/>
      <c r="AA192" s="376"/>
      <c r="AB192" s="376"/>
      <c r="AC192" s="376"/>
      <c r="AD192" s="376"/>
      <c r="AE192" s="376"/>
      <c r="AF192" s="376" t="s">
        <v>152</v>
      </c>
      <c r="AG192" s="376"/>
      <c r="AH192" s="376"/>
      <c r="AI192" s="376"/>
      <c r="AJ192" s="376"/>
      <c r="AK192" s="376"/>
      <c r="AL192" s="376"/>
      <c r="AM192" s="376"/>
      <c r="AN192" s="376"/>
      <c r="AO192" s="376"/>
      <c r="AP192" s="376"/>
      <c r="AQ192" s="376"/>
      <c r="AR192" s="376"/>
      <c r="AS192" s="376"/>
      <c r="AT192" s="376"/>
      <c r="AU192" s="376"/>
      <c r="AV192" s="376"/>
      <c r="AW192" s="376"/>
      <c r="AX192" s="376"/>
      <c r="AY192" s="376"/>
      <c r="AZ192" s="376"/>
      <c r="BA192" s="376"/>
      <c r="BB192" s="376"/>
      <c r="BC192" s="376"/>
      <c r="BD192" s="376"/>
      <c r="BE192" s="376"/>
      <c r="BF192" s="376"/>
      <c r="BG192" s="376"/>
    </row>
    <row r="193" spans="1:59" outlineLevel="1" x14ac:dyDescent="0.2">
      <c r="A193" s="487">
        <v>168</v>
      </c>
      <c r="B193" s="488" t="s">
        <v>512</v>
      </c>
      <c r="C193" s="489" t="s">
        <v>513</v>
      </c>
      <c r="D193" s="757" t="s">
        <v>150</v>
      </c>
      <c r="E193" s="491">
        <v>246.34</v>
      </c>
      <c r="F193" s="394"/>
      <c r="G193" s="395">
        <f t="shared" si="63"/>
        <v>0</v>
      </c>
      <c r="H193" s="394"/>
      <c r="I193" s="395">
        <f t="shared" si="57"/>
        <v>0</v>
      </c>
      <c r="J193" s="394"/>
      <c r="K193" s="395">
        <f t="shared" si="58"/>
        <v>0</v>
      </c>
      <c r="L193" s="395">
        <v>21</v>
      </c>
      <c r="M193" s="395">
        <f t="shared" si="59"/>
        <v>0</v>
      </c>
      <c r="N193" s="395">
        <v>0</v>
      </c>
      <c r="O193" s="395">
        <f t="shared" si="60"/>
        <v>0</v>
      </c>
      <c r="P193" s="395">
        <v>0</v>
      </c>
      <c r="Q193" s="395">
        <f t="shared" si="61"/>
        <v>0</v>
      </c>
      <c r="R193" s="395"/>
      <c r="S193" s="395" t="s">
        <v>151</v>
      </c>
      <c r="T193" s="395">
        <v>0</v>
      </c>
      <c r="U193" s="396">
        <f t="shared" si="62"/>
        <v>0</v>
      </c>
      <c r="V193" s="395"/>
      <c r="W193" s="376"/>
      <c r="X193" s="376"/>
      <c r="Y193" s="376"/>
      <c r="Z193" s="376"/>
      <c r="AA193" s="376"/>
      <c r="AB193" s="376"/>
      <c r="AC193" s="376"/>
      <c r="AD193" s="376"/>
      <c r="AE193" s="376"/>
      <c r="AF193" s="376" t="s">
        <v>152</v>
      </c>
      <c r="AG193" s="376"/>
      <c r="AH193" s="376"/>
      <c r="AI193" s="376"/>
      <c r="AJ193" s="376"/>
      <c r="AK193" s="376"/>
      <c r="AL193" s="376"/>
      <c r="AM193" s="376"/>
      <c r="AN193" s="376"/>
      <c r="AO193" s="376"/>
      <c r="AP193" s="376"/>
      <c r="AQ193" s="376"/>
      <c r="AR193" s="376"/>
      <c r="AS193" s="376"/>
      <c r="AT193" s="376"/>
      <c r="AU193" s="376"/>
      <c r="AV193" s="376"/>
      <c r="AW193" s="376"/>
      <c r="AX193" s="376"/>
      <c r="AY193" s="376"/>
      <c r="AZ193" s="376"/>
      <c r="BA193" s="376"/>
      <c r="BB193" s="376"/>
      <c r="BC193" s="376"/>
      <c r="BD193" s="376"/>
      <c r="BE193" s="376"/>
      <c r="BF193" s="376"/>
      <c r="BG193" s="376"/>
    </row>
    <row r="194" spans="1:59" outlineLevel="1" x14ac:dyDescent="0.2">
      <c r="A194" s="487">
        <v>169</v>
      </c>
      <c r="B194" s="488" t="s">
        <v>514</v>
      </c>
      <c r="C194" s="489" t="s">
        <v>515</v>
      </c>
      <c r="D194" s="757" t="s">
        <v>161</v>
      </c>
      <c r="E194" s="491">
        <v>2.5</v>
      </c>
      <c r="F194" s="394"/>
      <c r="G194" s="395">
        <f t="shared" si="63"/>
        <v>0</v>
      </c>
      <c r="H194" s="394"/>
      <c r="I194" s="395">
        <f t="shared" si="57"/>
        <v>0</v>
      </c>
      <c r="J194" s="394"/>
      <c r="K194" s="395">
        <f t="shared" si="58"/>
        <v>0</v>
      </c>
      <c r="L194" s="395">
        <v>21</v>
      </c>
      <c r="M194" s="395">
        <f t="shared" si="59"/>
        <v>0</v>
      </c>
      <c r="N194" s="395">
        <v>0</v>
      </c>
      <c r="O194" s="395">
        <f t="shared" si="60"/>
        <v>0</v>
      </c>
      <c r="P194" s="395">
        <v>0</v>
      </c>
      <c r="Q194" s="395">
        <f t="shared" si="61"/>
        <v>0</v>
      </c>
      <c r="R194" s="395"/>
      <c r="S194" s="395" t="s">
        <v>151</v>
      </c>
      <c r="T194" s="395">
        <v>0</v>
      </c>
      <c r="U194" s="396">
        <f t="shared" si="62"/>
        <v>0</v>
      </c>
      <c r="V194" s="395"/>
      <c r="W194" s="376"/>
      <c r="X194" s="376"/>
      <c r="Y194" s="376"/>
      <c r="Z194" s="376"/>
      <c r="AA194" s="376"/>
      <c r="AB194" s="376"/>
      <c r="AC194" s="376"/>
      <c r="AD194" s="376"/>
      <c r="AE194" s="376"/>
      <c r="AF194" s="376" t="s">
        <v>152</v>
      </c>
      <c r="AG194" s="376"/>
      <c r="AH194" s="376"/>
      <c r="AI194" s="376"/>
      <c r="AJ194" s="376"/>
      <c r="AK194" s="376"/>
      <c r="AL194" s="376"/>
      <c r="AM194" s="376"/>
      <c r="AN194" s="376"/>
      <c r="AO194" s="376"/>
      <c r="AP194" s="376"/>
      <c r="AQ194" s="376"/>
      <c r="AR194" s="376"/>
      <c r="AS194" s="376"/>
      <c r="AT194" s="376"/>
      <c r="AU194" s="376"/>
      <c r="AV194" s="376"/>
      <c r="AW194" s="376"/>
      <c r="AX194" s="376"/>
      <c r="AY194" s="376"/>
      <c r="AZ194" s="376"/>
      <c r="BA194" s="376"/>
      <c r="BB194" s="376"/>
      <c r="BC194" s="376"/>
      <c r="BD194" s="376"/>
      <c r="BE194" s="376"/>
      <c r="BF194" s="376"/>
      <c r="BG194" s="376"/>
    </row>
    <row r="195" spans="1:59" ht="22.5" outlineLevel="1" x14ac:dyDescent="0.2">
      <c r="A195" s="487">
        <v>170</v>
      </c>
      <c r="B195" s="488" t="s">
        <v>516</v>
      </c>
      <c r="C195" s="489" t="s">
        <v>517</v>
      </c>
      <c r="D195" s="757" t="s">
        <v>161</v>
      </c>
      <c r="E195" s="491">
        <v>136.36000000000001</v>
      </c>
      <c r="F195" s="394"/>
      <c r="G195" s="395">
        <f t="shared" si="63"/>
        <v>0</v>
      </c>
      <c r="H195" s="394"/>
      <c r="I195" s="395">
        <f t="shared" si="57"/>
        <v>0</v>
      </c>
      <c r="J195" s="394"/>
      <c r="K195" s="395">
        <f t="shared" si="58"/>
        <v>0</v>
      </c>
      <c r="L195" s="395">
        <v>21</v>
      </c>
      <c r="M195" s="395">
        <f t="shared" si="59"/>
        <v>0</v>
      </c>
      <c r="N195" s="395">
        <v>6.7000000000000002E-4</v>
      </c>
      <c r="O195" s="395">
        <f t="shared" si="60"/>
        <v>0.09</v>
      </c>
      <c r="P195" s="395">
        <v>0.13100000000000001</v>
      </c>
      <c r="Q195" s="395">
        <f t="shared" si="61"/>
        <v>17.86</v>
      </c>
      <c r="R195" s="395"/>
      <c r="S195" s="395" t="s">
        <v>157</v>
      </c>
      <c r="T195" s="395">
        <v>0</v>
      </c>
      <c r="U195" s="396">
        <f t="shared" si="62"/>
        <v>0</v>
      </c>
      <c r="V195" s="395"/>
      <c r="W195" s="376"/>
      <c r="X195" s="376"/>
      <c r="Y195" s="376"/>
      <c r="Z195" s="376"/>
      <c r="AA195" s="376"/>
      <c r="AB195" s="376"/>
      <c r="AC195" s="376"/>
      <c r="AD195" s="376"/>
      <c r="AE195" s="376"/>
      <c r="AF195" s="376" t="s">
        <v>152</v>
      </c>
      <c r="AG195" s="376"/>
      <c r="AH195" s="376"/>
      <c r="AI195" s="376"/>
      <c r="AJ195" s="376"/>
      <c r="AK195" s="376"/>
      <c r="AL195" s="376"/>
      <c r="AM195" s="376"/>
      <c r="AN195" s="376"/>
      <c r="AO195" s="376"/>
      <c r="AP195" s="376"/>
      <c r="AQ195" s="376"/>
      <c r="AR195" s="376"/>
      <c r="AS195" s="376"/>
      <c r="AT195" s="376"/>
      <c r="AU195" s="376"/>
      <c r="AV195" s="376"/>
      <c r="AW195" s="376"/>
      <c r="AX195" s="376"/>
      <c r="AY195" s="376"/>
      <c r="AZ195" s="376"/>
      <c r="BA195" s="376"/>
      <c r="BB195" s="376"/>
      <c r="BC195" s="376"/>
      <c r="BD195" s="376"/>
      <c r="BE195" s="376"/>
      <c r="BF195" s="376"/>
      <c r="BG195" s="376"/>
    </row>
    <row r="196" spans="1:59" outlineLevel="1" x14ac:dyDescent="0.2">
      <c r="A196" s="487">
        <v>171</v>
      </c>
      <c r="B196" s="488" t="s">
        <v>518</v>
      </c>
      <c r="C196" s="489" t="s">
        <v>519</v>
      </c>
      <c r="D196" s="757" t="s">
        <v>150</v>
      </c>
      <c r="E196" s="491">
        <v>43</v>
      </c>
      <c r="F196" s="394"/>
      <c r="G196" s="395">
        <f t="shared" si="63"/>
        <v>0</v>
      </c>
      <c r="H196" s="394"/>
      <c r="I196" s="395">
        <f t="shared" si="57"/>
        <v>0</v>
      </c>
      <c r="J196" s="394"/>
      <c r="K196" s="395">
        <f t="shared" si="58"/>
        <v>0</v>
      </c>
      <c r="L196" s="395">
        <v>21</v>
      </c>
      <c r="M196" s="395">
        <f t="shared" si="59"/>
        <v>0</v>
      </c>
      <c r="N196" s="395">
        <v>1.2800000000000001E-3</v>
      </c>
      <c r="O196" s="395">
        <f t="shared" si="60"/>
        <v>0.06</v>
      </c>
      <c r="P196" s="395">
        <v>1.95</v>
      </c>
      <c r="Q196" s="395">
        <f t="shared" si="61"/>
        <v>83.85</v>
      </c>
      <c r="R196" s="395"/>
      <c r="S196" s="395" t="s">
        <v>157</v>
      </c>
      <c r="T196" s="395">
        <v>0</v>
      </c>
      <c r="U196" s="396">
        <f t="shared" si="62"/>
        <v>0</v>
      </c>
      <c r="V196" s="395"/>
      <c r="W196" s="376"/>
      <c r="X196" s="376"/>
      <c r="Y196" s="376"/>
      <c r="Z196" s="376"/>
      <c r="AA196" s="376"/>
      <c r="AB196" s="376"/>
      <c r="AC196" s="376"/>
      <c r="AD196" s="376"/>
      <c r="AE196" s="376"/>
      <c r="AF196" s="376" t="s">
        <v>152</v>
      </c>
      <c r="AG196" s="376"/>
      <c r="AH196" s="376"/>
      <c r="AI196" s="376"/>
      <c r="AJ196" s="376"/>
      <c r="AK196" s="376"/>
      <c r="AL196" s="376"/>
      <c r="AM196" s="376"/>
      <c r="AN196" s="376"/>
      <c r="AO196" s="376"/>
      <c r="AP196" s="376"/>
      <c r="AQ196" s="376"/>
      <c r="AR196" s="376"/>
      <c r="AS196" s="376"/>
      <c r="AT196" s="376"/>
      <c r="AU196" s="376"/>
      <c r="AV196" s="376"/>
      <c r="AW196" s="376"/>
      <c r="AX196" s="376"/>
      <c r="AY196" s="376"/>
      <c r="AZ196" s="376"/>
      <c r="BA196" s="376"/>
      <c r="BB196" s="376"/>
      <c r="BC196" s="376"/>
      <c r="BD196" s="376"/>
      <c r="BE196" s="376"/>
      <c r="BF196" s="376"/>
      <c r="BG196" s="376"/>
    </row>
    <row r="197" spans="1:59" outlineLevel="1" x14ac:dyDescent="0.2">
      <c r="A197" s="487">
        <v>172</v>
      </c>
      <c r="B197" s="488" t="s">
        <v>520</v>
      </c>
      <c r="C197" s="489" t="s">
        <v>521</v>
      </c>
      <c r="D197" s="757" t="s">
        <v>150</v>
      </c>
      <c r="E197" s="491">
        <v>78.5</v>
      </c>
      <c r="F197" s="394"/>
      <c r="G197" s="395">
        <f t="shared" si="63"/>
        <v>0</v>
      </c>
      <c r="H197" s="394"/>
      <c r="I197" s="395">
        <f t="shared" si="57"/>
        <v>0</v>
      </c>
      <c r="J197" s="394"/>
      <c r="K197" s="395">
        <f t="shared" si="58"/>
        <v>0</v>
      </c>
      <c r="L197" s="395">
        <v>21</v>
      </c>
      <c r="M197" s="395">
        <f t="shared" si="59"/>
        <v>0</v>
      </c>
      <c r="N197" s="395">
        <v>0</v>
      </c>
      <c r="O197" s="395">
        <f t="shared" si="60"/>
        <v>0</v>
      </c>
      <c r="P197" s="395">
        <v>2.2000000000000002</v>
      </c>
      <c r="Q197" s="395">
        <f t="shared" si="61"/>
        <v>172.7</v>
      </c>
      <c r="R197" s="395"/>
      <c r="S197" s="395" t="s">
        <v>157</v>
      </c>
      <c r="T197" s="395">
        <v>0</v>
      </c>
      <c r="U197" s="396">
        <f t="shared" si="62"/>
        <v>0</v>
      </c>
      <c r="V197" s="395"/>
      <c r="W197" s="376"/>
      <c r="X197" s="376"/>
      <c r="Y197" s="376"/>
      <c r="Z197" s="376"/>
      <c r="AA197" s="376"/>
      <c r="AB197" s="376"/>
      <c r="AC197" s="376"/>
      <c r="AD197" s="376"/>
      <c r="AE197" s="376"/>
      <c r="AF197" s="376" t="s">
        <v>152</v>
      </c>
      <c r="AG197" s="376"/>
      <c r="AH197" s="376"/>
      <c r="AI197" s="376"/>
      <c r="AJ197" s="376"/>
      <c r="AK197" s="376"/>
      <c r="AL197" s="376"/>
      <c r="AM197" s="376"/>
      <c r="AN197" s="376"/>
      <c r="AO197" s="376"/>
      <c r="AP197" s="376"/>
      <c r="AQ197" s="376"/>
      <c r="AR197" s="376"/>
      <c r="AS197" s="376"/>
      <c r="AT197" s="376"/>
      <c r="AU197" s="376"/>
      <c r="AV197" s="376"/>
      <c r="AW197" s="376"/>
      <c r="AX197" s="376"/>
      <c r="AY197" s="376"/>
      <c r="AZ197" s="376"/>
      <c r="BA197" s="376"/>
      <c r="BB197" s="376"/>
      <c r="BC197" s="376"/>
      <c r="BD197" s="376"/>
      <c r="BE197" s="376"/>
      <c r="BF197" s="376"/>
      <c r="BG197" s="376"/>
    </row>
    <row r="198" spans="1:59" ht="22.5" outlineLevel="1" x14ac:dyDescent="0.2">
      <c r="A198" s="487">
        <v>173</v>
      </c>
      <c r="B198" s="488" t="s">
        <v>522</v>
      </c>
      <c r="C198" s="489" t="s">
        <v>523</v>
      </c>
      <c r="D198" s="757" t="s">
        <v>195</v>
      </c>
      <c r="E198" s="491">
        <v>19</v>
      </c>
      <c r="F198" s="394"/>
      <c r="G198" s="395">
        <f t="shared" si="63"/>
        <v>0</v>
      </c>
      <c r="H198" s="394"/>
      <c r="I198" s="395">
        <f t="shared" si="57"/>
        <v>0</v>
      </c>
      <c r="J198" s="394"/>
      <c r="K198" s="395">
        <f t="shared" si="58"/>
        <v>0</v>
      </c>
      <c r="L198" s="395">
        <v>21</v>
      </c>
      <c r="M198" s="395">
        <f t="shared" si="59"/>
        <v>0</v>
      </c>
      <c r="N198" s="395">
        <v>0</v>
      </c>
      <c r="O198" s="395">
        <f t="shared" si="60"/>
        <v>0</v>
      </c>
      <c r="P198" s="395">
        <v>0</v>
      </c>
      <c r="Q198" s="395">
        <f t="shared" si="61"/>
        <v>0</v>
      </c>
      <c r="R198" s="395"/>
      <c r="S198" s="395" t="s">
        <v>157</v>
      </c>
      <c r="T198" s="395">
        <v>0</v>
      </c>
      <c r="U198" s="396">
        <f t="shared" si="62"/>
        <v>0</v>
      </c>
      <c r="V198" s="395"/>
      <c r="W198" s="376"/>
      <c r="X198" s="376"/>
      <c r="Y198" s="376"/>
      <c r="Z198" s="376"/>
      <c r="AA198" s="376"/>
      <c r="AB198" s="376"/>
      <c r="AC198" s="376"/>
      <c r="AD198" s="376"/>
      <c r="AE198" s="376"/>
      <c r="AF198" s="376" t="s">
        <v>152</v>
      </c>
      <c r="AG198" s="376"/>
      <c r="AH198" s="376"/>
      <c r="AI198" s="376"/>
      <c r="AJ198" s="376"/>
      <c r="AK198" s="376"/>
      <c r="AL198" s="376"/>
      <c r="AM198" s="376"/>
      <c r="AN198" s="376"/>
      <c r="AO198" s="376"/>
      <c r="AP198" s="376"/>
      <c r="AQ198" s="376"/>
      <c r="AR198" s="376"/>
      <c r="AS198" s="376"/>
      <c r="AT198" s="376"/>
      <c r="AU198" s="376"/>
      <c r="AV198" s="376"/>
      <c r="AW198" s="376"/>
      <c r="AX198" s="376"/>
      <c r="AY198" s="376"/>
      <c r="AZ198" s="376"/>
      <c r="BA198" s="376"/>
      <c r="BB198" s="376"/>
      <c r="BC198" s="376"/>
      <c r="BD198" s="376"/>
      <c r="BE198" s="376"/>
      <c r="BF198" s="376"/>
      <c r="BG198" s="376"/>
    </row>
    <row r="199" spans="1:59" ht="22.5" outlineLevel="1" x14ac:dyDescent="0.2">
      <c r="A199" s="487">
        <v>174</v>
      </c>
      <c r="B199" s="488" t="s">
        <v>524</v>
      </c>
      <c r="C199" s="489" t="s">
        <v>525</v>
      </c>
      <c r="D199" s="757" t="s">
        <v>306</v>
      </c>
      <c r="E199" s="491">
        <v>20</v>
      </c>
      <c r="F199" s="394"/>
      <c r="G199" s="395">
        <f t="shared" si="63"/>
        <v>0</v>
      </c>
      <c r="H199" s="394"/>
      <c r="I199" s="395">
        <f t="shared" si="57"/>
        <v>0</v>
      </c>
      <c r="J199" s="394"/>
      <c r="K199" s="395">
        <f t="shared" si="58"/>
        <v>0</v>
      </c>
      <c r="L199" s="395">
        <v>21</v>
      </c>
      <c r="M199" s="395">
        <f t="shared" si="59"/>
        <v>0</v>
      </c>
      <c r="N199" s="395">
        <v>0</v>
      </c>
      <c r="O199" s="395">
        <f t="shared" si="60"/>
        <v>0</v>
      </c>
      <c r="P199" s="395">
        <v>0.02</v>
      </c>
      <c r="Q199" s="395">
        <f t="shared" si="61"/>
        <v>0.4</v>
      </c>
      <c r="R199" s="395"/>
      <c r="S199" s="395" t="s">
        <v>157</v>
      </c>
      <c r="T199" s="395">
        <v>0</v>
      </c>
      <c r="U199" s="396">
        <f t="shared" si="62"/>
        <v>0</v>
      </c>
      <c r="V199" s="395"/>
      <c r="W199" s="376"/>
      <c r="X199" s="376"/>
      <c r="Y199" s="376"/>
      <c r="Z199" s="376"/>
      <c r="AA199" s="376"/>
      <c r="AB199" s="376"/>
      <c r="AC199" s="376"/>
      <c r="AD199" s="376"/>
      <c r="AE199" s="376"/>
      <c r="AF199" s="376" t="s">
        <v>526</v>
      </c>
      <c r="AG199" s="376"/>
      <c r="AH199" s="376"/>
      <c r="AI199" s="376"/>
      <c r="AJ199" s="376"/>
      <c r="AK199" s="376"/>
      <c r="AL199" s="376"/>
      <c r="AM199" s="376"/>
      <c r="AN199" s="376"/>
      <c r="AO199" s="376"/>
      <c r="AP199" s="376"/>
      <c r="AQ199" s="376"/>
      <c r="AR199" s="376"/>
      <c r="AS199" s="376"/>
      <c r="AT199" s="376"/>
      <c r="AU199" s="376"/>
      <c r="AV199" s="376"/>
      <c r="AW199" s="376"/>
      <c r="AX199" s="376"/>
      <c r="AY199" s="376"/>
      <c r="AZ199" s="376"/>
      <c r="BA199" s="376"/>
      <c r="BB199" s="376"/>
      <c r="BC199" s="376"/>
      <c r="BD199" s="376"/>
      <c r="BE199" s="376"/>
      <c r="BF199" s="376"/>
      <c r="BG199" s="376"/>
    </row>
    <row r="200" spans="1:59" outlineLevel="1" x14ac:dyDescent="0.2">
      <c r="A200" s="487">
        <v>175</v>
      </c>
      <c r="B200" s="488" t="s">
        <v>527</v>
      </c>
      <c r="C200" s="489" t="s">
        <v>528</v>
      </c>
      <c r="D200" s="757" t="s">
        <v>150</v>
      </c>
      <c r="E200" s="491">
        <v>175.5</v>
      </c>
      <c r="F200" s="394"/>
      <c r="G200" s="395">
        <f t="shared" si="63"/>
        <v>0</v>
      </c>
      <c r="H200" s="394"/>
      <c r="I200" s="395">
        <f t="shared" si="57"/>
        <v>0</v>
      </c>
      <c r="J200" s="394"/>
      <c r="K200" s="395">
        <f t="shared" si="58"/>
        <v>0</v>
      </c>
      <c r="L200" s="395">
        <v>21</v>
      </c>
      <c r="M200" s="395">
        <f t="shared" si="59"/>
        <v>0</v>
      </c>
      <c r="N200" s="395">
        <v>0</v>
      </c>
      <c r="O200" s="395">
        <f t="shared" si="60"/>
        <v>0</v>
      </c>
      <c r="P200" s="395">
        <v>1.4</v>
      </c>
      <c r="Q200" s="395">
        <f t="shared" si="61"/>
        <v>245.7</v>
      </c>
      <c r="R200" s="395"/>
      <c r="S200" s="395" t="s">
        <v>157</v>
      </c>
      <c r="T200" s="395">
        <v>0</v>
      </c>
      <c r="U200" s="396">
        <f t="shared" si="62"/>
        <v>0</v>
      </c>
      <c r="V200" s="395"/>
      <c r="W200" s="376"/>
      <c r="X200" s="376"/>
      <c r="Y200" s="376"/>
      <c r="Z200" s="376"/>
      <c r="AA200" s="376"/>
      <c r="AB200" s="376"/>
      <c r="AC200" s="376"/>
      <c r="AD200" s="376"/>
      <c r="AE200" s="376"/>
      <c r="AF200" s="376" t="s">
        <v>152</v>
      </c>
      <c r="AG200" s="376"/>
      <c r="AH200" s="376"/>
      <c r="AI200" s="376"/>
      <c r="AJ200" s="376"/>
      <c r="AK200" s="376"/>
      <c r="AL200" s="376"/>
      <c r="AM200" s="376"/>
      <c r="AN200" s="376"/>
      <c r="AO200" s="376"/>
      <c r="AP200" s="376"/>
      <c r="AQ200" s="376"/>
      <c r="AR200" s="376"/>
      <c r="AS200" s="376"/>
      <c r="AT200" s="376"/>
      <c r="AU200" s="376"/>
      <c r="AV200" s="376"/>
      <c r="AW200" s="376"/>
      <c r="AX200" s="376"/>
      <c r="AY200" s="376"/>
      <c r="AZ200" s="376"/>
      <c r="BA200" s="376"/>
      <c r="BB200" s="376"/>
      <c r="BC200" s="376"/>
      <c r="BD200" s="376"/>
      <c r="BE200" s="376"/>
      <c r="BF200" s="376"/>
      <c r="BG200" s="376"/>
    </row>
    <row r="201" spans="1:59" outlineLevel="1" x14ac:dyDescent="0.2">
      <c r="A201" s="487">
        <v>176</v>
      </c>
      <c r="B201" s="488" t="s">
        <v>529</v>
      </c>
      <c r="C201" s="489" t="s">
        <v>530</v>
      </c>
      <c r="D201" s="757" t="s">
        <v>150</v>
      </c>
      <c r="E201" s="491">
        <v>105</v>
      </c>
      <c r="F201" s="394"/>
      <c r="G201" s="395">
        <f t="shared" si="63"/>
        <v>0</v>
      </c>
      <c r="H201" s="394"/>
      <c r="I201" s="395">
        <f t="shared" si="57"/>
        <v>0</v>
      </c>
      <c r="J201" s="394"/>
      <c r="K201" s="395">
        <f t="shared" si="58"/>
        <v>0</v>
      </c>
      <c r="L201" s="395">
        <v>21</v>
      </c>
      <c r="M201" s="395">
        <f t="shared" si="59"/>
        <v>0</v>
      </c>
      <c r="N201" s="395">
        <v>0</v>
      </c>
      <c r="O201" s="395">
        <f t="shared" si="60"/>
        <v>0</v>
      </c>
      <c r="P201" s="395">
        <v>4.5999999999999999E-2</v>
      </c>
      <c r="Q201" s="395">
        <f t="shared" si="61"/>
        <v>4.83</v>
      </c>
      <c r="R201" s="395"/>
      <c r="S201" s="395" t="s">
        <v>157</v>
      </c>
      <c r="T201" s="395">
        <v>0</v>
      </c>
      <c r="U201" s="396">
        <f t="shared" si="62"/>
        <v>0</v>
      </c>
      <c r="V201" s="395"/>
      <c r="W201" s="376"/>
      <c r="X201" s="376"/>
      <c r="Y201" s="376"/>
      <c r="Z201" s="376"/>
      <c r="AA201" s="376"/>
      <c r="AB201" s="376"/>
      <c r="AC201" s="376"/>
      <c r="AD201" s="376"/>
      <c r="AE201" s="376"/>
      <c r="AF201" s="376" t="s">
        <v>152</v>
      </c>
      <c r="AG201" s="376"/>
      <c r="AH201" s="376"/>
      <c r="AI201" s="376"/>
      <c r="AJ201" s="376"/>
      <c r="AK201" s="376"/>
      <c r="AL201" s="376"/>
      <c r="AM201" s="376"/>
      <c r="AN201" s="376"/>
      <c r="AO201" s="376"/>
      <c r="AP201" s="376"/>
      <c r="AQ201" s="376"/>
      <c r="AR201" s="376"/>
      <c r="AS201" s="376"/>
      <c r="AT201" s="376"/>
      <c r="AU201" s="376"/>
      <c r="AV201" s="376"/>
      <c r="AW201" s="376"/>
      <c r="AX201" s="376"/>
      <c r="AY201" s="376"/>
      <c r="AZ201" s="376"/>
      <c r="BA201" s="376"/>
      <c r="BB201" s="376"/>
      <c r="BC201" s="376"/>
      <c r="BD201" s="376"/>
      <c r="BE201" s="376"/>
      <c r="BF201" s="376"/>
      <c r="BG201" s="376"/>
    </row>
    <row r="202" spans="1:59" outlineLevel="1" x14ac:dyDescent="0.2">
      <c r="A202" s="487">
        <v>177</v>
      </c>
      <c r="B202" s="488" t="s">
        <v>531</v>
      </c>
      <c r="C202" s="489" t="s">
        <v>532</v>
      </c>
      <c r="D202" s="757" t="s">
        <v>150</v>
      </c>
      <c r="E202" s="491">
        <v>36</v>
      </c>
      <c r="F202" s="394"/>
      <c r="G202" s="395">
        <f t="shared" si="63"/>
        <v>0</v>
      </c>
      <c r="H202" s="394"/>
      <c r="I202" s="395">
        <f t="shared" si="57"/>
        <v>0</v>
      </c>
      <c r="J202" s="394"/>
      <c r="K202" s="395">
        <f t="shared" si="58"/>
        <v>0</v>
      </c>
      <c r="L202" s="395">
        <v>21</v>
      </c>
      <c r="M202" s="395">
        <f t="shared" si="59"/>
        <v>0</v>
      </c>
      <c r="N202" s="395">
        <v>0</v>
      </c>
      <c r="O202" s="395">
        <f t="shared" si="60"/>
        <v>0</v>
      </c>
      <c r="P202" s="395">
        <v>6.8000000000000005E-2</v>
      </c>
      <c r="Q202" s="395">
        <f t="shared" si="61"/>
        <v>2.4500000000000002</v>
      </c>
      <c r="R202" s="395"/>
      <c r="S202" s="395" t="s">
        <v>157</v>
      </c>
      <c r="T202" s="395">
        <v>0</v>
      </c>
      <c r="U202" s="396">
        <f t="shared" si="62"/>
        <v>0</v>
      </c>
      <c r="V202" s="395"/>
      <c r="W202" s="376"/>
      <c r="X202" s="376"/>
      <c r="Y202" s="376"/>
      <c r="Z202" s="376"/>
      <c r="AA202" s="376"/>
      <c r="AB202" s="376"/>
      <c r="AC202" s="376"/>
      <c r="AD202" s="376"/>
      <c r="AE202" s="376"/>
      <c r="AF202" s="376" t="s">
        <v>152</v>
      </c>
      <c r="AG202" s="376"/>
      <c r="AH202" s="376"/>
      <c r="AI202" s="376"/>
      <c r="AJ202" s="376"/>
      <c r="AK202" s="376"/>
      <c r="AL202" s="376"/>
      <c r="AM202" s="376"/>
      <c r="AN202" s="376"/>
      <c r="AO202" s="376"/>
      <c r="AP202" s="376"/>
      <c r="AQ202" s="376"/>
      <c r="AR202" s="376"/>
      <c r="AS202" s="376"/>
      <c r="AT202" s="376"/>
      <c r="AU202" s="376"/>
      <c r="AV202" s="376"/>
      <c r="AW202" s="376"/>
      <c r="AX202" s="376"/>
      <c r="AY202" s="376"/>
      <c r="AZ202" s="376"/>
      <c r="BA202" s="376"/>
      <c r="BB202" s="376"/>
      <c r="BC202" s="376"/>
      <c r="BD202" s="376"/>
      <c r="BE202" s="376"/>
      <c r="BF202" s="376"/>
      <c r="BG202" s="376"/>
    </row>
    <row r="203" spans="1:59" x14ac:dyDescent="0.2">
      <c r="A203" s="487">
        <v>178</v>
      </c>
      <c r="B203" s="488" t="s">
        <v>533</v>
      </c>
      <c r="C203" s="489" t="s">
        <v>534</v>
      </c>
      <c r="D203" s="757" t="s">
        <v>161</v>
      </c>
      <c r="E203" s="491">
        <v>13.7</v>
      </c>
      <c r="F203" s="394"/>
      <c r="G203" s="395">
        <f t="shared" si="63"/>
        <v>0</v>
      </c>
      <c r="H203" s="397"/>
      <c r="I203" s="397">
        <f>SUM(I204:I204)</f>
        <v>0</v>
      </c>
      <c r="J203" s="397"/>
      <c r="K203" s="397">
        <f>SUM(K204:K204)</f>
        <v>0</v>
      </c>
      <c r="L203" s="397"/>
      <c r="M203" s="397">
        <f>SUM(M204:M204)</f>
        <v>0</v>
      </c>
      <c r="N203" s="397"/>
      <c r="O203" s="397">
        <f>SUM(O204:O204)</f>
        <v>0</v>
      </c>
      <c r="P203" s="397"/>
      <c r="Q203" s="397">
        <f>SUM(Q204:Q204)</f>
        <v>0</v>
      </c>
      <c r="R203" s="397"/>
      <c r="S203" s="397"/>
      <c r="T203" s="397"/>
      <c r="U203" s="134">
        <f>SUM(U204:U204)</f>
        <v>7.68</v>
      </c>
      <c r="V203" s="397"/>
      <c r="W203" s="419"/>
      <c r="X203" s="419"/>
      <c r="Y203" s="419"/>
      <c r="Z203" s="419"/>
      <c r="AA203" s="419"/>
      <c r="AB203" s="419"/>
      <c r="AC203" s="419"/>
      <c r="AD203" s="419"/>
      <c r="AE203" s="419"/>
      <c r="AF203" s="419" t="s">
        <v>147</v>
      </c>
      <c r="AG203" s="419"/>
      <c r="AH203" s="419"/>
      <c r="AI203" s="419"/>
      <c r="AJ203" s="419"/>
      <c r="AK203" s="419"/>
      <c r="AL203" s="419"/>
      <c r="AM203" s="419"/>
      <c r="AN203" s="419"/>
      <c r="AO203" s="419"/>
      <c r="AP203" s="419"/>
      <c r="AQ203" s="419"/>
      <c r="AR203" s="419"/>
      <c r="AS203" s="419"/>
      <c r="AT203" s="419"/>
      <c r="AU203" s="419"/>
      <c r="AV203" s="419"/>
      <c r="AW203" s="419"/>
      <c r="AX203" s="419"/>
      <c r="AY203" s="419"/>
      <c r="AZ203" s="419"/>
      <c r="BA203" s="419"/>
      <c r="BB203" s="419"/>
      <c r="BC203" s="419"/>
      <c r="BD203" s="419"/>
      <c r="BE203" s="419"/>
      <c r="BF203" s="419"/>
      <c r="BG203" s="419"/>
    </row>
    <row r="204" spans="1:59" ht="22.5" outlineLevel="1" x14ac:dyDescent="0.2">
      <c r="A204" s="487">
        <v>179</v>
      </c>
      <c r="B204" s="488" t="s">
        <v>535</v>
      </c>
      <c r="C204" s="489" t="s">
        <v>536</v>
      </c>
      <c r="D204" s="757" t="s">
        <v>161</v>
      </c>
      <c r="E204" s="491">
        <v>25</v>
      </c>
      <c r="F204" s="394"/>
      <c r="G204" s="395">
        <f t="shared" si="63"/>
        <v>0</v>
      </c>
      <c r="H204" s="394"/>
      <c r="I204" s="395">
        <f>ROUND(E204*H204,2)</f>
        <v>0</v>
      </c>
      <c r="J204" s="394"/>
      <c r="K204" s="395">
        <f>ROUND(E204*J204,2)</f>
        <v>0</v>
      </c>
      <c r="L204" s="395">
        <v>21</v>
      </c>
      <c r="M204" s="395">
        <f>G204*(1+L204/100)</f>
        <v>0</v>
      </c>
      <c r="N204" s="395">
        <v>0</v>
      </c>
      <c r="O204" s="395">
        <f>ROUND(E204*N204,2)</f>
        <v>0</v>
      </c>
      <c r="P204" s="395">
        <v>0</v>
      </c>
      <c r="Q204" s="395">
        <f>ROUND(E204*P204,2)</f>
        <v>0</v>
      </c>
      <c r="R204" s="395" t="s">
        <v>209</v>
      </c>
      <c r="S204" s="395" t="s">
        <v>168</v>
      </c>
      <c r="T204" s="395">
        <v>0.307</v>
      </c>
      <c r="U204" s="396">
        <f>ROUND(E204*T204,2)</f>
        <v>7.68</v>
      </c>
      <c r="V204" s="395"/>
      <c r="W204" s="376"/>
      <c r="X204" s="376"/>
      <c r="Y204" s="376"/>
      <c r="Z204" s="376"/>
      <c r="AA204" s="376"/>
      <c r="AB204" s="376"/>
      <c r="AC204" s="376"/>
      <c r="AD204" s="376"/>
      <c r="AE204" s="376"/>
      <c r="AF204" s="376" t="s">
        <v>537</v>
      </c>
      <c r="AG204" s="376"/>
      <c r="AH204" s="376"/>
      <c r="AI204" s="376"/>
      <c r="AJ204" s="376"/>
      <c r="AK204" s="376"/>
      <c r="AL204" s="376"/>
      <c r="AM204" s="376"/>
      <c r="AN204" s="376"/>
      <c r="AO204" s="376"/>
      <c r="AP204" s="376"/>
      <c r="AQ204" s="376"/>
      <c r="AR204" s="376"/>
      <c r="AS204" s="376"/>
      <c r="AT204" s="376"/>
      <c r="AU204" s="376"/>
      <c r="AV204" s="376"/>
      <c r="AW204" s="376"/>
      <c r="AX204" s="376"/>
      <c r="AY204" s="376"/>
      <c r="AZ204" s="376"/>
      <c r="BA204" s="376"/>
      <c r="BB204" s="376"/>
      <c r="BC204" s="376"/>
      <c r="BD204" s="376"/>
      <c r="BE204" s="376"/>
      <c r="BF204" s="376"/>
      <c r="BG204" s="376"/>
    </row>
    <row r="205" spans="1:59" ht="22.5" x14ac:dyDescent="0.2">
      <c r="A205" s="487">
        <v>180</v>
      </c>
      <c r="B205" s="488" t="s">
        <v>538</v>
      </c>
      <c r="C205" s="489" t="s">
        <v>539</v>
      </c>
      <c r="D205" s="757" t="s">
        <v>161</v>
      </c>
      <c r="E205" s="491">
        <v>25</v>
      </c>
      <c r="F205" s="394"/>
      <c r="G205" s="395">
        <f t="shared" si="63"/>
        <v>0</v>
      </c>
      <c r="H205" s="397"/>
      <c r="I205" s="397">
        <f>SUM(I206:I219)</f>
        <v>0</v>
      </c>
      <c r="J205" s="397"/>
      <c r="K205" s="397">
        <f>SUM(K206:K219)</f>
        <v>0</v>
      </c>
      <c r="L205" s="397"/>
      <c r="M205" s="397">
        <f>SUM(M206:M219)</f>
        <v>0</v>
      </c>
      <c r="N205" s="397"/>
      <c r="O205" s="397">
        <f>SUM(O206:O219)</f>
        <v>11.88</v>
      </c>
      <c r="P205" s="397"/>
      <c r="Q205" s="397">
        <f>SUM(Q206:Q219)</f>
        <v>0</v>
      </c>
      <c r="R205" s="397"/>
      <c r="S205" s="397"/>
      <c r="T205" s="397"/>
      <c r="U205" s="134">
        <f>SUM(U206:U219)</f>
        <v>1780.5100000000002</v>
      </c>
      <c r="V205" s="397"/>
      <c r="W205" s="419"/>
      <c r="X205" s="419"/>
      <c r="Y205" s="419"/>
      <c r="Z205" s="419"/>
      <c r="AA205" s="419"/>
      <c r="AB205" s="419"/>
      <c r="AC205" s="419"/>
      <c r="AD205" s="419"/>
      <c r="AE205" s="419"/>
      <c r="AF205" s="419" t="s">
        <v>147</v>
      </c>
      <c r="AG205" s="419"/>
      <c r="AH205" s="419"/>
      <c r="AI205" s="419"/>
      <c r="AJ205" s="419"/>
      <c r="AK205" s="419"/>
      <c r="AL205" s="419"/>
      <c r="AM205" s="419"/>
      <c r="AN205" s="419"/>
      <c r="AO205" s="419"/>
      <c r="AP205" s="419"/>
      <c r="AQ205" s="419"/>
      <c r="AR205" s="419"/>
      <c r="AS205" s="419"/>
      <c r="AT205" s="419"/>
      <c r="AU205" s="419"/>
      <c r="AV205" s="419"/>
      <c r="AW205" s="419"/>
      <c r="AX205" s="419"/>
      <c r="AY205" s="419"/>
      <c r="AZ205" s="419"/>
      <c r="BA205" s="419"/>
      <c r="BB205" s="419"/>
      <c r="BC205" s="419"/>
      <c r="BD205" s="419"/>
      <c r="BE205" s="419"/>
      <c r="BF205" s="419"/>
      <c r="BG205" s="419"/>
    </row>
    <row r="206" spans="1:59" outlineLevel="1" x14ac:dyDescent="0.2">
      <c r="A206" s="487">
        <v>181</v>
      </c>
      <c r="B206" s="488" t="s">
        <v>540</v>
      </c>
      <c r="C206" s="489" t="s">
        <v>541</v>
      </c>
      <c r="D206" s="757" t="s">
        <v>150</v>
      </c>
      <c r="E206" s="491">
        <v>256</v>
      </c>
      <c r="F206" s="394"/>
      <c r="G206" s="395">
        <f t="shared" si="63"/>
        <v>0</v>
      </c>
      <c r="H206" s="394"/>
      <c r="I206" s="395">
        <f t="shared" ref="I206:I219" si="64">ROUND(E206*H206,2)</f>
        <v>0</v>
      </c>
      <c r="J206" s="394"/>
      <c r="K206" s="395">
        <f t="shared" ref="K206:K219" si="65">ROUND(E206*J206,2)</f>
        <v>0</v>
      </c>
      <c r="L206" s="395">
        <v>21</v>
      </c>
      <c r="M206" s="395">
        <f t="shared" ref="M206:M219" si="66">G206*(1+L206/100)</f>
        <v>0</v>
      </c>
      <c r="N206" s="395">
        <v>3.6800000000000001E-3</v>
      </c>
      <c r="O206" s="395">
        <f t="shared" ref="O206:O219" si="67">ROUND(E206*N206,2)</f>
        <v>0.94</v>
      </c>
      <c r="P206" s="395">
        <v>0</v>
      </c>
      <c r="Q206" s="395">
        <f t="shared" ref="Q206:Q219" si="68">ROUND(E206*P206,2)</f>
        <v>0</v>
      </c>
      <c r="R206" s="395" t="s">
        <v>542</v>
      </c>
      <c r="S206" s="395" t="s">
        <v>168</v>
      </c>
      <c r="T206" s="395">
        <v>0.38500000000000001</v>
      </c>
      <c r="U206" s="396">
        <f t="shared" ref="U206:U219" si="69">ROUND(E206*T206,2)</f>
        <v>98.56</v>
      </c>
      <c r="V206" s="395"/>
      <c r="W206" s="376"/>
      <c r="X206" s="376"/>
      <c r="Y206" s="376"/>
      <c r="Z206" s="376"/>
      <c r="AA206" s="376"/>
      <c r="AB206" s="376"/>
      <c r="AC206" s="376"/>
      <c r="AD206" s="376"/>
      <c r="AE206" s="376"/>
      <c r="AF206" s="376" t="s">
        <v>163</v>
      </c>
      <c r="AG206" s="376"/>
      <c r="AH206" s="376"/>
      <c r="AI206" s="376"/>
      <c r="AJ206" s="376"/>
      <c r="AK206" s="376"/>
      <c r="AL206" s="376"/>
      <c r="AM206" s="376"/>
      <c r="AN206" s="376"/>
      <c r="AO206" s="376"/>
      <c r="AP206" s="376"/>
      <c r="AQ206" s="376"/>
      <c r="AR206" s="376"/>
      <c r="AS206" s="376"/>
      <c r="AT206" s="376"/>
      <c r="AU206" s="376"/>
      <c r="AV206" s="376"/>
      <c r="AW206" s="376"/>
      <c r="AX206" s="376"/>
      <c r="AY206" s="376"/>
      <c r="AZ206" s="376"/>
      <c r="BA206" s="376"/>
      <c r="BB206" s="376"/>
      <c r="BC206" s="376"/>
      <c r="BD206" s="376"/>
      <c r="BE206" s="376"/>
      <c r="BF206" s="376"/>
      <c r="BG206" s="376"/>
    </row>
    <row r="207" spans="1:59" ht="22.5" outlineLevel="1" x14ac:dyDescent="0.2">
      <c r="A207" s="487">
        <v>182</v>
      </c>
      <c r="B207" s="488" t="s">
        <v>543</v>
      </c>
      <c r="C207" s="489" t="s">
        <v>544</v>
      </c>
      <c r="D207" s="757" t="s">
        <v>161</v>
      </c>
      <c r="E207" s="491">
        <v>88.68</v>
      </c>
      <c r="F207" s="394"/>
      <c r="G207" s="395">
        <f t="shared" si="63"/>
        <v>0</v>
      </c>
      <c r="H207" s="394"/>
      <c r="I207" s="395">
        <f t="shared" si="64"/>
        <v>0</v>
      </c>
      <c r="J207" s="394"/>
      <c r="K207" s="395">
        <f t="shared" si="65"/>
        <v>0</v>
      </c>
      <c r="L207" s="395">
        <v>21</v>
      </c>
      <c r="M207" s="395">
        <f t="shared" si="66"/>
        <v>0</v>
      </c>
      <c r="N207" s="395">
        <v>1.7000000000000001E-4</v>
      </c>
      <c r="O207" s="395">
        <f t="shared" si="67"/>
        <v>0.02</v>
      </c>
      <c r="P207" s="395">
        <v>0</v>
      </c>
      <c r="Q207" s="395">
        <f t="shared" si="68"/>
        <v>0</v>
      </c>
      <c r="R207" s="395" t="s">
        <v>542</v>
      </c>
      <c r="S207" s="395" t="s">
        <v>157</v>
      </c>
      <c r="T207" s="395">
        <v>0.45600000000000002</v>
      </c>
      <c r="U207" s="396">
        <f t="shared" si="69"/>
        <v>40.44</v>
      </c>
      <c r="V207" s="395"/>
      <c r="W207" s="376"/>
      <c r="X207" s="376"/>
      <c r="Y207" s="376"/>
      <c r="Z207" s="376"/>
      <c r="AA207" s="376"/>
      <c r="AB207" s="376"/>
      <c r="AC207" s="376"/>
      <c r="AD207" s="376"/>
      <c r="AE207" s="376"/>
      <c r="AF207" s="376" t="s">
        <v>545</v>
      </c>
      <c r="AG207" s="376"/>
      <c r="AH207" s="376"/>
      <c r="AI207" s="376"/>
      <c r="AJ207" s="376"/>
      <c r="AK207" s="376"/>
      <c r="AL207" s="376"/>
      <c r="AM207" s="376"/>
      <c r="AN207" s="376"/>
      <c r="AO207" s="376"/>
      <c r="AP207" s="376"/>
      <c r="AQ207" s="376"/>
      <c r="AR207" s="376"/>
      <c r="AS207" s="376"/>
      <c r="AT207" s="376"/>
      <c r="AU207" s="376"/>
      <c r="AV207" s="376"/>
      <c r="AW207" s="376"/>
      <c r="AX207" s="376"/>
      <c r="AY207" s="376"/>
      <c r="AZ207" s="376"/>
      <c r="BA207" s="376"/>
      <c r="BB207" s="376"/>
      <c r="BC207" s="376"/>
      <c r="BD207" s="376"/>
      <c r="BE207" s="376"/>
      <c r="BF207" s="376"/>
      <c r="BG207" s="376"/>
    </row>
    <row r="208" spans="1:59" outlineLevel="1" x14ac:dyDescent="0.2">
      <c r="A208" s="487">
        <v>183</v>
      </c>
      <c r="B208" s="488" t="s">
        <v>546</v>
      </c>
      <c r="C208" s="489" t="s">
        <v>547</v>
      </c>
      <c r="D208" s="757" t="s">
        <v>150</v>
      </c>
      <c r="E208" s="491">
        <v>783</v>
      </c>
      <c r="F208" s="394"/>
      <c r="G208" s="395">
        <f t="shared" si="63"/>
        <v>0</v>
      </c>
      <c r="H208" s="394"/>
      <c r="I208" s="395">
        <f t="shared" si="64"/>
        <v>0</v>
      </c>
      <c r="J208" s="394"/>
      <c r="K208" s="395">
        <f t="shared" si="65"/>
        <v>0</v>
      </c>
      <c r="L208" s="395">
        <v>21</v>
      </c>
      <c r="M208" s="395">
        <f t="shared" si="66"/>
        <v>0</v>
      </c>
      <c r="N208" s="395">
        <v>7.1000000000000002E-4</v>
      </c>
      <c r="O208" s="395">
        <f t="shared" si="67"/>
        <v>0.56000000000000005</v>
      </c>
      <c r="P208" s="395">
        <v>0</v>
      </c>
      <c r="Q208" s="395">
        <f t="shared" si="68"/>
        <v>0</v>
      </c>
      <c r="R208" s="395"/>
      <c r="S208" s="395" t="s">
        <v>168</v>
      </c>
      <c r="T208" s="395">
        <v>0.34</v>
      </c>
      <c r="U208" s="396">
        <f t="shared" si="69"/>
        <v>266.22000000000003</v>
      </c>
      <c r="V208" s="395"/>
      <c r="W208" s="376"/>
      <c r="X208" s="376"/>
      <c r="Y208" s="376"/>
      <c r="Z208" s="376"/>
      <c r="AA208" s="376"/>
      <c r="AB208" s="376"/>
      <c r="AC208" s="376"/>
      <c r="AD208" s="376"/>
      <c r="AE208" s="376"/>
      <c r="AF208" s="376" t="s">
        <v>526</v>
      </c>
      <c r="AG208" s="376"/>
      <c r="AH208" s="376"/>
      <c r="AI208" s="376"/>
      <c r="AJ208" s="376"/>
      <c r="AK208" s="376"/>
      <c r="AL208" s="376"/>
      <c r="AM208" s="376"/>
      <c r="AN208" s="376"/>
      <c r="AO208" s="376"/>
      <c r="AP208" s="376"/>
      <c r="AQ208" s="376"/>
      <c r="AR208" s="376"/>
      <c r="AS208" s="376"/>
      <c r="AT208" s="376"/>
      <c r="AU208" s="376"/>
      <c r="AV208" s="376"/>
      <c r="AW208" s="376"/>
      <c r="AX208" s="376"/>
      <c r="AY208" s="376"/>
      <c r="AZ208" s="376"/>
      <c r="BA208" s="376"/>
      <c r="BB208" s="376"/>
      <c r="BC208" s="376"/>
      <c r="BD208" s="376"/>
      <c r="BE208" s="376"/>
      <c r="BF208" s="376"/>
      <c r="BG208" s="376"/>
    </row>
    <row r="209" spans="1:59" outlineLevel="1" x14ac:dyDescent="0.2">
      <c r="A209" s="487">
        <v>184</v>
      </c>
      <c r="B209" s="488" t="s">
        <v>548</v>
      </c>
      <c r="C209" s="489" t="s">
        <v>549</v>
      </c>
      <c r="D209" s="757" t="s">
        <v>150</v>
      </c>
      <c r="E209" s="491">
        <v>189</v>
      </c>
      <c r="F209" s="394"/>
      <c r="G209" s="395">
        <f t="shared" si="63"/>
        <v>0</v>
      </c>
      <c r="H209" s="394"/>
      <c r="I209" s="395">
        <f t="shared" si="64"/>
        <v>0</v>
      </c>
      <c r="J209" s="394"/>
      <c r="K209" s="395">
        <f t="shared" si="65"/>
        <v>0</v>
      </c>
      <c r="L209" s="395">
        <v>21</v>
      </c>
      <c r="M209" s="395">
        <f t="shared" si="66"/>
        <v>0</v>
      </c>
      <c r="N209" s="395">
        <v>0</v>
      </c>
      <c r="O209" s="395">
        <f t="shared" si="67"/>
        <v>0</v>
      </c>
      <c r="P209" s="395">
        <v>0</v>
      </c>
      <c r="Q209" s="395">
        <f t="shared" si="68"/>
        <v>0</v>
      </c>
      <c r="R209" s="395"/>
      <c r="S209" s="395" t="s">
        <v>168</v>
      </c>
      <c r="T209" s="395">
        <v>0.36</v>
      </c>
      <c r="U209" s="396">
        <f t="shared" si="69"/>
        <v>68.040000000000006</v>
      </c>
      <c r="V209" s="395"/>
      <c r="W209" s="376"/>
      <c r="X209" s="376"/>
      <c r="Y209" s="376"/>
      <c r="Z209" s="376"/>
      <c r="AA209" s="376"/>
      <c r="AB209" s="376"/>
      <c r="AC209" s="376"/>
      <c r="AD209" s="376"/>
      <c r="AE209" s="376"/>
      <c r="AF209" s="376" t="s">
        <v>545</v>
      </c>
      <c r="AG209" s="376"/>
      <c r="AH209" s="376"/>
      <c r="AI209" s="376"/>
      <c r="AJ209" s="376"/>
      <c r="AK209" s="376"/>
      <c r="AL209" s="376"/>
      <c r="AM209" s="376"/>
      <c r="AN209" s="376"/>
      <c r="AO209" s="376"/>
      <c r="AP209" s="376"/>
      <c r="AQ209" s="376"/>
      <c r="AR209" s="376"/>
      <c r="AS209" s="376"/>
      <c r="AT209" s="376"/>
      <c r="AU209" s="376"/>
      <c r="AV209" s="376"/>
      <c r="AW209" s="376"/>
      <c r="AX209" s="376"/>
      <c r="AY209" s="376"/>
      <c r="AZ209" s="376"/>
      <c r="BA209" s="376"/>
      <c r="BB209" s="376"/>
      <c r="BC209" s="376"/>
      <c r="BD209" s="376"/>
      <c r="BE209" s="376"/>
      <c r="BF209" s="376"/>
      <c r="BG209" s="376"/>
    </row>
    <row r="210" spans="1:59" outlineLevel="1" x14ac:dyDescent="0.2">
      <c r="A210" s="758" t="s">
        <v>146</v>
      </c>
      <c r="B210" s="759" t="s">
        <v>79</v>
      </c>
      <c r="C210" s="760" t="s">
        <v>80</v>
      </c>
      <c r="D210" s="761"/>
      <c r="E210" s="762"/>
      <c r="F210" s="789"/>
      <c r="G210" s="397">
        <f>SUM(G211)</f>
        <v>0</v>
      </c>
      <c r="H210" s="394"/>
      <c r="I210" s="395">
        <f t="shared" si="64"/>
        <v>0</v>
      </c>
      <c r="J210" s="394"/>
      <c r="K210" s="395">
        <f t="shared" si="65"/>
        <v>0</v>
      </c>
      <c r="L210" s="395">
        <v>21</v>
      </c>
      <c r="M210" s="395">
        <f t="shared" si="66"/>
        <v>0</v>
      </c>
      <c r="N210" s="395">
        <v>0</v>
      </c>
      <c r="O210" s="395">
        <f t="shared" si="67"/>
        <v>0</v>
      </c>
      <c r="P210" s="395">
        <v>0</v>
      </c>
      <c r="Q210" s="395">
        <f t="shared" si="68"/>
        <v>0</v>
      </c>
      <c r="R210" s="395"/>
      <c r="S210" s="395" t="s">
        <v>168</v>
      </c>
      <c r="T210" s="395">
        <v>0.09</v>
      </c>
      <c r="U210" s="396">
        <f t="shared" si="69"/>
        <v>0</v>
      </c>
      <c r="V210" s="395"/>
      <c r="W210" s="376"/>
      <c r="X210" s="376"/>
      <c r="Y210" s="376"/>
      <c r="Z210" s="376"/>
      <c r="AA210" s="376"/>
      <c r="AB210" s="376"/>
      <c r="AC210" s="376"/>
      <c r="AD210" s="376"/>
      <c r="AE210" s="376"/>
      <c r="AF210" s="376" t="s">
        <v>545</v>
      </c>
      <c r="AG210" s="376"/>
      <c r="AH210" s="376"/>
      <c r="AI210" s="376"/>
      <c r="AJ210" s="376"/>
      <c r="AK210" s="376"/>
      <c r="AL210" s="376"/>
      <c r="AM210" s="376"/>
      <c r="AN210" s="376"/>
      <c r="AO210" s="376"/>
      <c r="AP210" s="376"/>
      <c r="AQ210" s="376"/>
      <c r="AR210" s="376"/>
      <c r="AS210" s="376"/>
      <c r="AT210" s="376"/>
      <c r="AU210" s="376"/>
      <c r="AV210" s="376"/>
      <c r="AW210" s="376"/>
      <c r="AX210" s="376"/>
      <c r="AY210" s="376"/>
      <c r="AZ210" s="376"/>
      <c r="BA210" s="376"/>
      <c r="BB210" s="376"/>
      <c r="BC210" s="376"/>
      <c r="BD210" s="376"/>
      <c r="BE210" s="376"/>
      <c r="BF210" s="376"/>
      <c r="BG210" s="376"/>
    </row>
    <row r="211" spans="1:59" outlineLevel="1" x14ac:dyDescent="0.2">
      <c r="A211" s="487">
        <v>185</v>
      </c>
      <c r="B211" s="488" t="s">
        <v>550</v>
      </c>
      <c r="C211" s="489" t="s">
        <v>551</v>
      </c>
      <c r="D211" s="757" t="s">
        <v>218</v>
      </c>
      <c r="E211" s="491">
        <v>6844.7849999999999</v>
      </c>
      <c r="F211" s="394"/>
      <c r="G211" s="395">
        <f>ROUND(E211*F211,2)</f>
        <v>0</v>
      </c>
      <c r="H211" s="394"/>
      <c r="I211" s="395">
        <f t="shared" si="64"/>
        <v>0</v>
      </c>
      <c r="J211" s="394"/>
      <c r="K211" s="395">
        <f t="shared" si="65"/>
        <v>0</v>
      </c>
      <c r="L211" s="395">
        <v>21</v>
      </c>
      <c r="M211" s="395">
        <f t="shared" si="66"/>
        <v>0</v>
      </c>
      <c r="N211" s="395">
        <v>0</v>
      </c>
      <c r="O211" s="395">
        <f t="shared" si="67"/>
        <v>0</v>
      </c>
      <c r="P211" s="395">
        <v>0</v>
      </c>
      <c r="Q211" s="395">
        <f t="shared" si="68"/>
        <v>0</v>
      </c>
      <c r="R211" s="395"/>
      <c r="S211" s="395" t="s">
        <v>168</v>
      </c>
      <c r="T211" s="395">
        <v>0.112</v>
      </c>
      <c r="U211" s="396">
        <f t="shared" si="69"/>
        <v>766.62</v>
      </c>
      <c r="V211" s="395"/>
      <c r="W211" s="376"/>
      <c r="X211" s="376"/>
      <c r="Y211" s="376"/>
      <c r="Z211" s="376"/>
      <c r="AA211" s="376"/>
      <c r="AB211" s="376"/>
      <c r="AC211" s="376"/>
      <c r="AD211" s="376"/>
      <c r="AE211" s="376"/>
      <c r="AF211" s="376" t="s">
        <v>545</v>
      </c>
      <c r="AG211" s="376"/>
      <c r="AH211" s="376"/>
      <c r="AI211" s="376"/>
      <c r="AJ211" s="376"/>
      <c r="AK211" s="376"/>
      <c r="AL211" s="376"/>
      <c r="AM211" s="376"/>
      <c r="AN211" s="376"/>
      <c r="AO211" s="376"/>
      <c r="AP211" s="376"/>
      <c r="AQ211" s="376"/>
      <c r="AR211" s="376"/>
      <c r="AS211" s="376"/>
      <c r="AT211" s="376"/>
      <c r="AU211" s="376"/>
      <c r="AV211" s="376"/>
      <c r="AW211" s="376"/>
      <c r="AX211" s="376"/>
      <c r="AY211" s="376"/>
      <c r="AZ211" s="376"/>
      <c r="BA211" s="376"/>
      <c r="BB211" s="376"/>
      <c r="BC211" s="376"/>
      <c r="BD211" s="376"/>
      <c r="BE211" s="376"/>
      <c r="BF211" s="376"/>
      <c r="BG211" s="376"/>
    </row>
    <row r="212" spans="1:59" outlineLevel="1" x14ac:dyDescent="0.2">
      <c r="A212" s="758" t="s">
        <v>146</v>
      </c>
      <c r="B212" s="759" t="s">
        <v>81</v>
      </c>
      <c r="C212" s="760" t="s">
        <v>82</v>
      </c>
      <c r="D212" s="761"/>
      <c r="E212" s="762"/>
      <c r="F212" s="789"/>
      <c r="G212" s="397">
        <f>SUM(G213:G226)</f>
        <v>0</v>
      </c>
      <c r="H212" s="394"/>
      <c r="I212" s="395">
        <f t="shared" si="64"/>
        <v>0</v>
      </c>
      <c r="J212" s="394"/>
      <c r="K212" s="395">
        <f t="shared" si="65"/>
        <v>0</v>
      </c>
      <c r="L212" s="395">
        <v>21</v>
      </c>
      <c r="M212" s="395">
        <f t="shared" si="66"/>
        <v>0</v>
      </c>
      <c r="N212" s="395">
        <v>1.7000000000000001E-4</v>
      </c>
      <c r="O212" s="395">
        <f t="shared" si="67"/>
        <v>0</v>
      </c>
      <c r="P212" s="395">
        <v>0</v>
      </c>
      <c r="Q212" s="395">
        <f t="shared" si="68"/>
        <v>0</v>
      </c>
      <c r="R212" s="395"/>
      <c r="S212" s="395" t="s">
        <v>168</v>
      </c>
      <c r="T212" s="395">
        <v>0.16600000000000001</v>
      </c>
      <c r="U212" s="396">
        <f t="shared" si="69"/>
        <v>0</v>
      </c>
      <c r="V212" s="395"/>
      <c r="W212" s="376"/>
      <c r="X212" s="376"/>
      <c r="Y212" s="376"/>
      <c r="Z212" s="376"/>
      <c r="AA212" s="376"/>
      <c r="AB212" s="376"/>
      <c r="AC212" s="376"/>
      <c r="AD212" s="376"/>
      <c r="AE212" s="376"/>
      <c r="AF212" s="376" t="s">
        <v>545</v>
      </c>
      <c r="AG212" s="376"/>
      <c r="AH212" s="376"/>
      <c r="AI212" s="376"/>
      <c r="AJ212" s="376"/>
      <c r="AK212" s="376"/>
      <c r="AL212" s="376"/>
      <c r="AM212" s="376"/>
      <c r="AN212" s="376"/>
      <c r="AO212" s="376"/>
      <c r="AP212" s="376"/>
      <c r="AQ212" s="376"/>
      <c r="AR212" s="376"/>
      <c r="AS212" s="376"/>
      <c r="AT212" s="376"/>
      <c r="AU212" s="376"/>
      <c r="AV212" s="376"/>
      <c r="AW212" s="376"/>
      <c r="AX212" s="376"/>
      <c r="AY212" s="376"/>
      <c r="AZ212" s="376"/>
      <c r="BA212" s="376"/>
      <c r="BB212" s="376"/>
      <c r="BC212" s="376"/>
      <c r="BD212" s="376"/>
      <c r="BE212" s="376"/>
      <c r="BF212" s="376"/>
      <c r="BG212" s="376"/>
    </row>
    <row r="213" spans="1:59" ht="22.5" outlineLevel="1" x14ac:dyDescent="0.2">
      <c r="A213" s="487">
        <v>186</v>
      </c>
      <c r="B213" s="488" t="s">
        <v>552</v>
      </c>
      <c r="C213" s="489" t="s">
        <v>553</v>
      </c>
      <c r="D213" s="757" t="s">
        <v>150</v>
      </c>
      <c r="E213" s="491">
        <v>78.8</v>
      </c>
      <c r="F213" s="394"/>
      <c r="G213" s="395">
        <f t="shared" ref="G213:G226" si="70">ROUND(E213*F213,2)</f>
        <v>0</v>
      </c>
      <c r="H213" s="394"/>
      <c r="I213" s="395">
        <f t="shared" si="64"/>
        <v>0</v>
      </c>
      <c r="J213" s="394"/>
      <c r="K213" s="395">
        <f t="shared" si="65"/>
        <v>0</v>
      </c>
      <c r="L213" s="395">
        <v>21</v>
      </c>
      <c r="M213" s="395">
        <f t="shared" si="66"/>
        <v>0</v>
      </c>
      <c r="N213" s="395">
        <v>1.9000000000000001E-4</v>
      </c>
      <c r="O213" s="395">
        <f t="shared" si="67"/>
        <v>0.01</v>
      </c>
      <c r="P213" s="395">
        <v>0</v>
      </c>
      <c r="Q213" s="395">
        <f t="shared" si="68"/>
        <v>0</v>
      </c>
      <c r="R213" s="395"/>
      <c r="S213" s="395" t="s">
        <v>168</v>
      </c>
      <c r="T213" s="395">
        <v>0.19600000000000001</v>
      </c>
      <c r="U213" s="396">
        <f t="shared" si="69"/>
        <v>15.44</v>
      </c>
      <c r="V213" s="395"/>
      <c r="W213" s="376"/>
      <c r="X213" s="376"/>
      <c r="Y213" s="376"/>
      <c r="Z213" s="376"/>
      <c r="AA213" s="376"/>
      <c r="AB213" s="376"/>
      <c r="AC213" s="376"/>
      <c r="AD213" s="376"/>
      <c r="AE213" s="376"/>
      <c r="AF213" s="376" t="s">
        <v>545</v>
      </c>
      <c r="AG213" s="376"/>
      <c r="AH213" s="376"/>
      <c r="AI213" s="376"/>
      <c r="AJ213" s="376"/>
      <c r="AK213" s="376"/>
      <c r="AL213" s="376"/>
      <c r="AM213" s="376"/>
      <c r="AN213" s="376"/>
      <c r="AO213" s="376"/>
      <c r="AP213" s="376"/>
      <c r="AQ213" s="376"/>
      <c r="AR213" s="376"/>
      <c r="AS213" s="376"/>
      <c r="AT213" s="376"/>
      <c r="AU213" s="376"/>
      <c r="AV213" s="376"/>
      <c r="AW213" s="376"/>
      <c r="AX213" s="376"/>
      <c r="AY213" s="376"/>
      <c r="AZ213" s="376"/>
      <c r="BA213" s="376"/>
      <c r="BB213" s="376"/>
      <c r="BC213" s="376"/>
      <c r="BD213" s="376"/>
      <c r="BE213" s="376"/>
      <c r="BF213" s="376"/>
      <c r="BG213" s="376"/>
    </row>
    <row r="214" spans="1:59" ht="22.5" outlineLevel="1" x14ac:dyDescent="0.2">
      <c r="A214" s="487">
        <v>187</v>
      </c>
      <c r="B214" s="488" t="s">
        <v>554</v>
      </c>
      <c r="C214" s="489" t="s">
        <v>555</v>
      </c>
      <c r="D214" s="757" t="s">
        <v>150</v>
      </c>
      <c r="E214" s="491">
        <v>1105.6600000000001</v>
      </c>
      <c r="F214" s="394"/>
      <c r="G214" s="395">
        <f t="shared" si="70"/>
        <v>0</v>
      </c>
      <c r="H214" s="394"/>
      <c r="I214" s="395">
        <f t="shared" si="64"/>
        <v>0</v>
      </c>
      <c r="J214" s="394"/>
      <c r="K214" s="395">
        <f t="shared" si="65"/>
        <v>0</v>
      </c>
      <c r="L214" s="395">
        <v>21</v>
      </c>
      <c r="M214" s="395">
        <f t="shared" si="66"/>
        <v>0</v>
      </c>
      <c r="N214" s="395">
        <v>3.2499999999999999E-3</v>
      </c>
      <c r="O214" s="395">
        <f t="shared" si="67"/>
        <v>3.59</v>
      </c>
      <c r="P214" s="395">
        <v>0</v>
      </c>
      <c r="Q214" s="395">
        <f t="shared" si="68"/>
        <v>0</v>
      </c>
      <c r="R214" s="395"/>
      <c r="S214" s="395" t="s">
        <v>151</v>
      </c>
      <c r="T214" s="395">
        <v>0.47499999999999998</v>
      </c>
      <c r="U214" s="396">
        <f t="shared" si="69"/>
        <v>525.19000000000005</v>
      </c>
      <c r="V214" s="395"/>
      <c r="W214" s="376"/>
      <c r="X214" s="376"/>
      <c r="Y214" s="376"/>
      <c r="Z214" s="376"/>
      <c r="AA214" s="376"/>
      <c r="AB214" s="376"/>
      <c r="AC214" s="376"/>
      <c r="AD214" s="376"/>
      <c r="AE214" s="376"/>
      <c r="AF214" s="376" t="s">
        <v>545</v>
      </c>
      <c r="AG214" s="376"/>
      <c r="AH214" s="376"/>
      <c r="AI214" s="376"/>
      <c r="AJ214" s="376"/>
      <c r="AK214" s="376"/>
      <c r="AL214" s="376"/>
      <c r="AM214" s="376"/>
      <c r="AN214" s="376"/>
      <c r="AO214" s="376"/>
      <c r="AP214" s="376"/>
      <c r="AQ214" s="376"/>
      <c r="AR214" s="376"/>
      <c r="AS214" s="376"/>
      <c r="AT214" s="376"/>
      <c r="AU214" s="376"/>
      <c r="AV214" s="376"/>
      <c r="AW214" s="376"/>
      <c r="AX214" s="376"/>
      <c r="AY214" s="376"/>
      <c r="AZ214" s="376"/>
      <c r="BA214" s="376"/>
      <c r="BB214" s="376"/>
      <c r="BC214" s="376"/>
      <c r="BD214" s="376"/>
      <c r="BE214" s="376"/>
      <c r="BF214" s="376"/>
      <c r="BG214" s="376"/>
    </row>
    <row r="215" spans="1:59" ht="22.5" outlineLevel="1" x14ac:dyDescent="0.2">
      <c r="A215" s="487">
        <v>188</v>
      </c>
      <c r="B215" s="488" t="s">
        <v>556</v>
      </c>
      <c r="C215" s="489" t="s">
        <v>557</v>
      </c>
      <c r="D215" s="757" t="s">
        <v>150</v>
      </c>
      <c r="E215" s="491">
        <v>442.8</v>
      </c>
      <c r="F215" s="394"/>
      <c r="G215" s="395">
        <f t="shared" si="70"/>
        <v>0</v>
      </c>
      <c r="H215" s="394"/>
      <c r="I215" s="395">
        <f t="shared" si="64"/>
        <v>0</v>
      </c>
      <c r="J215" s="394"/>
      <c r="K215" s="395">
        <f t="shared" si="65"/>
        <v>0</v>
      </c>
      <c r="L215" s="395">
        <v>21</v>
      </c>
      <c r="M215" s="395">
        <f t="shared" si="66"/>
        <v>0</v>
      </c>
      <c r="N215" s="395">
        <v>6.0000000000000002E-5</v>
      </c>
      <c r="O215" s="395">
        <f t="shared" si="67"/>
        <v>0.03</v>
      </c>
      <c r="P215" s="395">
        <v>0</v>
      </c>
      <c r="Q215" s="395">
        <f t="shared" si="68"/>
        <v>0</v>
      </c>
      <c r="R215" s="395"/>
      <c r="S215" s="395" t="s">
        <v>168</v>
      </c>
      <c r="T215" s="395">
        <v>0</v>
      </c>
      <c r="U215" s="396">
        <f t="shared" si="69"/>
        <v>0</v>
      </c>
      <c r="V215" s="395"/>
      <c r="W215" s="376"/>
      <c r="X215" s="376"/>
      <c r="Y215" s="376"/>
      <c r="Z215" s="376"/>
      <c r="AA215" s="376"/>
      <c r="AB215" s="376"/>
      <c r="AC215" s="376"/>
      <c r="AD215" s="376"/>
      <c r="AE215" s="376"/>
      <c r="AF215" s="376" t="s">
        <v>545</v>
      </c>
      <c r="AG215" s="376"/>
      <c r="AH215" s="376"/>
      <c r="AI215" s="376"/>
      <c r="AJ215" s="376"/>
      <c r="AK215" s="376"/>
      <c r="AL215" s="376"/>
      <c r="AM215" s="376"/>
      <c r="AN215" s="376"/>
      <c r="AO215" s="376"/>
      <c r="AP215" s="376"/>
      <c r="AQ215" s="376"/>
      <c r="AR215" s="376"/>
      <c r="AS215" s="376"/>
      <c r="AT215" s="376"/>
      <c r="AU215" s="376"/>
      <c r="AV215" s="376"/>
      <c r="AW215" s="376"/>
      <c r="AX215" s="376"/>
      <c r="AY215" s="376"/>
      <c r="AZ215" s="376"/>
      <c r="BA215" s="376"/>
      <c r="BB215" s="376"/>
      <c r="BC215" s="376"/>
      <c r="BD215" s="376"/>
      <c r="BE215" s="376"/>
      <c r="BF215" s="376"/>
      <c r="BG215" s="376"/>
    </row>
    <row r="216" spans="1:59" ht="22.5" outlineLevel="1" x14ac:dyDescent="0.2">
      <c r="A216" s="487">
        <v>189</v>
      </c>
      <c r="B216" s="488" t="s">
        <v>558</v>
      </c>
      <c r="C216" s="489" t="s">
        <v>559</v>
      </c>
      <c r="D216" s="757" t="s">
        <v>150</v>
      </c>
      <c r="E216" s="491">
        <v>2580</v>
      </c>
      <c r="F216" s="394"/>
      <c r="G216" s="395">
        <f t="shared" si="70"/>
        <v>0</v>
      </c>
      <c r="H216" s="394"/>
      <c r="I216" s="395">
        <f t="shared" si="64"/>
        <v>0</v>
      </c>
      <c r="J216" s="394"/>
      <c r="K216" s="395">
        <f t="shared" si="65"/>
        <v>0</v>
      </c>
      <c r="L216" s="395">
        <v>21</v>
      </c>
      <c r="M216" s="395">
        <f t="shared" si="66"/>
        <v>0</v>
      </c>
      <c r="N216" s="395">
        <v>1.9599999999999999E-3</v>
      </c>
      <c r="O216" s="395">
        <f t="shared" si="67"/>
        <v>5.0599999999999996</v>
      </c>
      <c r="P216" s="395">
        <v>0</v>
      </c>
      <c r="Q216" s="395">
        <f t="shared" si="68"/>
        <v>0</v>
      </c>
      <c r="R216" s="395" t="s">
        <v>253</v>
      </c>
      <c r="S216" s="395" t="s">
        <v>168</v>
      </c>
      <c r="T216" s="395">
        <v>0</v>
      </c>
      <c r="U216" s="396">
        <f t="shared" si="69"/>
        <v>0</v>
      </c>
      <c r="V216" s="395"/>
      <c r="W216" s="376"/>
      <c r="X216" s="376"/>
      <c r="Y216" s="376"/>
      <c r="Z216" s="376"/>
      <c r="AA216" s="376"/>
      <c r="AB216" s="376"/>
      <c r="AC216" s="376"/>
      <c r="AD216" s="376"/>
      <c r="AE216" s="376"/>
      <c r="AF216" s="376" t="s">
        <v>560</v>
      </c>
      <c r="AG216" s="376"/>
      <c r="AH216" s="376"/>
      <c r="AI216" s="376"/>
      <c r="AJ216" s="376"/>
      <c r="AK216" s="376"/>
      <c r="AL216" s="376"/>
      <c r="AM216" s="376"/>
      <c r="AN216" s="376"/>
      <c r="AO216" s="376"/>
      <c r="AP216" s="376"/>
      <c r="AQ216" s="376"/>
      <c r="AR216" s="376"/>
      <c r="AS216" s="376"/>
      <c r="AT216" s="376"/>
      <c r="AU216" s="376"/>
      <c r="AV216" s="376"/>
      <c r="AW216" s="376"/>
      <c r="AX216" s="376"/>
      <c r="AY216" s="376"/>
      <c r="AZ216" s="376"/>
      <c r="BA216" s="376"/>
      <c r="BB216" s="376"/>
      <c r="BC216" s="376"/>
      <c r="BD216" s="376"/>
      <c r="BE216" s="376"/>
      <c r="BF216" s="376"/>
      <c r="BG216" s="376"/>
    </row>
    <row r="217" spans="1:59" ht="22.5" outlineLevel="1" x14ac:dyDescent="0.2">
      <c r="A217" s="487">
        <v>190</v>
      </c>
      <c r="B217" s="488" t="s">
        <v>561</v>
      </c>
      <c r="C217" s="489" t="s">
        <v>562</v>
      </c>
      <c r="D217" s="757" t="s">
        <v>150</v>
      </c>
      <c r="E217" s="491">
        <v>1045.5</v>
      </c>
      <c r="F217" s="394"/>
      <c r="G217" s="395">
        <f t="shared" si="70"/>
        <v>0</v>
      </c>
      <c r="H217" s="394"/>
      <c r="I217" s="395">
        <f t="shared" si="64"/>
        <v>0</v>
      </c>
      <c r="J217" s="394"/>
      <c r="K217" s="395">
        <f t="shared" si="65"/>
        <v>0</v>
      </c>
      <c r="L217" s="395">
        <v>21</v>
      </c>
      <c r="M217" s="395">
        <f t="shared" si="66"/>
        <v>0</v>
      </c>
      <c r="N217" s="395">
        <v>1.2999999999999999E-3</v>
      </c>
      <c r="O217" s="395">
        <f t="shared" si="67"/>
        <v>1.36</v>
      </c>
      <c r="P217" s="395">
        <v>0</v>
      </c>
      <c r="Q217" s="395">
        <f t="shared" si="68"/>
        <v>0</v>
      </c>
      <c r="R217" s="395" t="s">
        <v>253</v>
      </c>
      <c r="S217" s="395" t="s">
        <v>157</v>
      </c>
      <c r="T217" s="395">
        <v>0</v>
      </c>
      <c r="U217" s="396">
        <f t="shared" si="69"/>
        <v>0</v>
      </c>
      <c r="V217" s="395"/>
      <c r="W217" s="376"/>
      <c r="X217" s="376"/>
      <c r="Y217" s="376"/>
      <c r="Z217" s="376"/>
      <c r="AA217" s="376"/>
      <c r="AB217" s="376"/>
      <c r="AC217" s="376"/>
      <c r="AD217" s="376"/>
      <c r="AE217" s="376"/>
      <c r="AF217" s="376" t="s">
        <v>560</v>
      </c>
      <c r="AG217" s="376"/>
      <c r="AH217" s="376"/>
      <c r="AI217" s="376"/>
      <c r="AJ217" s="376"/>
      <c r="AK217" s="376"/>
      <c r="AL217" s="376"/>
      <c r="AM217" s="376"/>
      <c r="AN217" s="376"/>
      <c r="AO217" s="376"/>
      <c r="AP217" s="376"/>
      <c r="AQ217" s="376"/>
      <c r="AR217" s="376"/>
      <c r="AS217" s="376"/>
      <c r="AT217" s="376"/>
      <c r="AU217" s="376"/>
      <c r="AV217" s="376"/>
      <c r="AW217" s="376"/>
      <c r="AX217" s="376"/>
      <c r="AY217" s="376"/>
      <c r="AZ217" s="376"/>
      <c r="BA217" s="376"/>
      <c r="BB217" s="376"/>
      <c r="BC217" s="376"/>
      <c r="BD217" s="376"/>
      <c r="BE217" s="376"/>
      <c r="BF217" s="376"/>
      <c r="BG217" s="376"/>
    </row>
    <row r="218" spans="1:59" ht="22.5" outlineLevel="1" x14ac:dyDescent="0.2">
      <c r="A218" s="487">
        <v>191</v>
      </c>
      <c r="B218" s="488" t="s">
        <v>563</v>
      </c>
      <c r="C218" s="489" t="s">
        <v>564</v>
      </c>
      <c r="D218" s="757" t="s">
        <v>150</v>
      </c>
      <c r="E218" s="491">
        <v>1045.5</v>
      </c>
      <c r="F218" s="394"/>
      <c r="G218" s="395">
        <f t="shared" si="70"/>
        <v>0</v>
      </c>
      <c r="H218" s="394"/>
      <c r="I218" s="395">
        <f t="shared" si="64"/>
        <v>0</v>
      </c>
      <c r="J218" s="394"/>
      <c r="K218" s="395">
        <f t="shared" si="65"/>
        <v>0</v>
      </c>
      <c r="L218" s="395">
        <v>21</v>
      </c>
      <c r="M218" s="395">
        <f t="shared" si="66"/>
        <v>0</v>
      </c>
      <c r="N218" s="395">
        <v>2.9999999999999997E-4</v>
      </c>
      <c r="O218" s="395">
        <f t="shared" si="67"/>
        <v>0.31</v>
      </c>
      <c r="P218" s="395">
        <v>0</v>
      </c>
      <c r="Q218" s="395">
        <f t="shared" si="68"/>
        <v>0</v>
      </c>
      <c r="R218" s="395" t="s">
        <v>253</v>
      </c>
      <c r="S218" s="395" t="s">
        <v>168</v>
      </c>
      <c r="T218" s="395">
        <v>0</v>
      </c>
      <c r="U218" s="396">
        <f t="shared" si="69"/>
        <v>0</v>
      </c>
      <c r="V218" s="395"/>
      <c r="W218" s="376"/>
      <c r="X218" s="376"/>
      <c r="Y218" s="376"/>
      <c r="Z218" s="376"/>
      <c r="AA218" s="376"/>
      <c r="AB218" s="376"/>
      <c r="AC218" s="376"/>
      <c r="AD218" s="376"/>
      <c r="AE218" s="376"/>
      <c r="AF218" s="376" t="s">
        <v>560</v>
      </c>
      <c r="AG218" s="376"/>
      <c r="AH218" s="376"/>
      <c r="AI218" s="376"/>
      <c r="AJ218" s="376"/>
      <c r="AK218" s="376"/>
      <c r="AL218" s="376"/>
      <c r="AM218" s="376"/>
      <c r="AN218" s="376"/>
      <c r="AO218" s="376"/>
      <c r="AP218" s="376"/>
      <c r="AQ218" s="376"/>
      <c r="AR218" s="376"/>
      <c r="AS218" s="376"/>
      <c r="AT218" s="376"/>
      <c r="AU218" s="376"/>
      <c r="AV218" s="376"/>
      <c r="AW218" s="376"/>
      <c r="AX218" s="376"/>
      <c r="AY218" s="376"/>
      <c r="AZ218" s="376"/>
      <c r="BA218" s="376"/>
      <c r="BB218" s="376"/>
      <c r="BC218" s="376"/>
      <c r="BD218" s="376"/>
      <c r="BE218" s="376"/>
      <c r="BF218" s="376"/>
      <c r="BG218" s="376"/>
    </row>
    <row r="219" spans="1:59" ht="22.5" outlineLevel="1" x14ac:dyDescent="0.2">
      <c r="A219" s="487">
        <v>192</v>
      </c>
      <c r="B219" s="488" t="s">
        <v>565</v>
      </c>
      <c r="C219" s="489" t="s">
        <v>566</v>
      </c>
      <c r="D219" s="757" t="s">
        <v>150</v>
      </c>
      <c r="E219" s="491">
        <v>552.83000000000004</v>
      </c>
      <c r="F219" s="394"/>
      <c r="G219" s="395">
        <f t="shared" si="70"/>
        <v>0</v>
      </c>
      <c r="H219" s="394"/>
      <c r="I219" s="395">
        <f t="shared" si="64"/>
        <v>0</v>
      </c>
      <c r="J219" s="394"/>
      <c r="K219" s="395">
        <f t="shared" si="65"/>
        <v>0</v>
      </c>
      <c r="L219" s="395">
        <v>21</v>
      </c>
      <c r="M219" s="395">
        <f t="shared" si="66"/>
        <v>0</v>
      </c>
      <c r="N219" s="395">
        <v>0</v>
      </c>
      <c r="O219" s="395">
        <f t="shared" si="67"/>
        <v>0</v>
      </c>
      <c r="P219" s="395">
        <v>0</v>
      </c>
      <c r="Q219" s="395">
        <f t="shared" si="68"/>
        <v>0</v>
      </c>
      <c r="R219" s="395" t="s">
        <v>542</v>
      </c>
      <c r="S219" s="395" t="s">
        <v>168</v>
      </c>
      <c r="T219" s="395">
        <v>0</v>
      </c>
      <c r="U219" s="396">
        <f t="shared" si="69"/>
        <v>0</v>
      </c>
      <c r="V219" s="395"/>
      <c r="W219" s="376"/>
      <c r="X219" s="376"/>
      <c r="Y219" s="376"/>
      <c r="Z219" s="376"/>
      <c r="AA219" s="376"/>
      <c r="AB219" s="376"/>
      <c r="AC219" s="376"/>
      <c r="AD219" s="376"/>
      <c r="AE219" s="376"/>
      <c r="AF219" s="376" t="s">
        <v>567</v>
      </c>
      <c r="AG219" s="376"/>
      <c r="AH219" s="376"/>
      <c r="AI219" s="376"/>
      <c r="AJ219" s="376"/>
      <c r="AK219" s="376"/>
      <c r="AL219" s="376"/>
      <c r="AM219" s="376"/>
      <c r="AN219" s="376"/>
      <c r="AO219" s="376"/>
      <c r="AP219" s="376"/>
      <c r="AQ219" s="376"/>
      <c r="AR219" s="376"/>
      <c r="AS219" s="376"/>
      <c r="AT219" s="376"/>
      <c r="AU219" s="376"/>
      <c r="AV219" s="376"/>
      <c r="AW219" s="376"/>
      <c r="AX219" s="376"/>
      <c r="AY219" s="376"/>
      <c r="AZ219" s="376"/>
      <c r="BA219" s="376"/>
      <c r="BB219" s="376"/>
      <c r="BC219" s="376"/>
      <c r="BD219" s="376"/>
      <c r="BE219" s="376"/>
      <c r="BF219" s="376"/>
      <c r="BG219" s="376"/>
    </row>
    <row r="220" spans="1:59" ht="22.5" x14ac:dyDescent="0.2">
      <c r="A220" s="487">
        <v>193</v>
      </c>
      <c r="B220" s="488" t="s">
        <v>568</v>
      </c>
      <c r="C220" s="489" t="s">
        <v>569</v>
      </c>
      <c r="D220" s="757" t="s">
        <v>150</v>
      </c>
      <c r="E220" s="491">
        <v>995.63</v>
      </c>
      <c r="F220" s="394"/>
      <c r="G220" s="395">
        <f t="shared" si="70"/>
        <v>0</v>
      </c>
      <c r="H220" s="397"/>
      <c r="I220" s="397">
        <f>SUM(I221:I243)</f>
        <v>0</v>
      </c>
      <c r="J220" s="397"/>
      <c r="K220" s="397">
        <f>SUM(K221:K243)</f>
        <v>0</v>
      </c>
      <c r="L220" s="397"/>
      <c r="M220" s="397">
        <f>SUM(M221:M243)</f>
        <v>0</v>
      </c>
      <c r="N220" s="397"/>
      <c r="O220" s="397">
        <f>SUM(O221:O243)</f>
        <v>8.14</v>
      </c>
      <c r="P220" s="397"/>
      <c r="Q220" s="397">
        <f>SUM(Q221:Q243)</f>
        <v>0</v>
      </c>
      <c r="R220" s="397"/>
      <c r="S220" s="397"/>
      <c r="T220" s="397"/>
      <c r="U220" s="134">
        <f>SUM(U221:U243)</f>
        <v>492.59999999999997</v>
      </c>
      <c r="V220" s="397"/>
      <c r="W220" s="419"/>
      <c r="X220" s="419"/>
      <c r="Y220" s="419"/>
      <c r="Z220" s="419"/>
      <c r="AA220" s="419"/>
      <c r="AB220" s="419"/>
      <c r="AC220" s="419"/>
      <c r="AD220" s="419"/>
      <c r="AE220" s="419"/>
      <c r="AF220" s="419" t="s">
        <v>147</v>
      </c>
      <c r="AG220" s="419"/>
      <c r="AH220" s="419"/>
      <c r="AI220" s="419"/>
      <c r="AJ220" s="419"/>
      <c r="AK220" s="419"/>
      <c r="AL220" s="419"/>
      <c r="AM220" s="419"/>
      <c r="AN220" s="419"/>
      <c r="AO220" s="419"/>
      <c r="AP220" s="419"/>
      <c r="AQ220" s="419"/>
      <c r="AR220" s="419"/>
      <c r="AS220" s="419"/>
      <c r="AT220" s="419"/>
      <c r="AU220" s="419"/>
      <c r="AV220" s="419"/>
      <c r="AW220" s="419"/>
      <c r="AX220" s="419"/>
      <c r="AY220" s="419"/>
      <c r="AZ220" s="419"/>
      <c r="BA220" s="419"/>
      <c r="BB220" s="419"/>
      <c r="BC220" s="419"/>
      <c r="BD220" s="419"/>
      <c r="BE220" s="419"/>
      <c r="BF220" s="419"/>
      <c r="BG220" s="419"/>
    </row>
    <row r="221" spans="1:59" ht="22.5" outlineLevel="1" x14ac:dyDescent="0.2">
      <c r="A221" s="487">
        <v>194</v>
      </c>
      <c r="B221" s="488" t="s">
        <v>570</v>
      </c>
      <c r="C221" s="489" t="s">
        <v>571</v>
      </c>
      <c r="D221" s="757" t="s">
        <v>150</v>
      </c>
      <c r="E221" s="491">
        <v>712</v>
      </c>
      <c r="F221" s="394"/>
      <c r="G221" s="395">
        <f t="shared" si="70"/>
        <v>0</v>
      </c>
      <c r="H221" s="394"/>
      <c r="I221" s="395">
        <f t="shared" ref="I221:I243" si="71">ROUND(E221*H221,2)</f>
        <v>0</v>
      </c>
      <c r="J221" s="394"/>
      <c r="K221" s="395">
        <f t="shared" ref="K221:K243" si="72">ROUND(E221*J221,2)</f>
        <v>0</v>
      </c>
      <c r="L221" s="395">
        <v>21</v>
      </c>
      <c r="M221" s="395">
        <f t="shared" ref="M221:M243" si="73">G221*(1+L221/100)</f>
        <v>0</v>
      </c>
      <c r="N221" s="395">
        <v>0</v>
      </c>
      <c r="O221" s="395">
        <f t="shared" ref="O221:O243" si="74">ROUND(E221*N221,2)</f>
        <v>0</v>
      </c>
      <c r="P221" s="395">
        <v>0</v>
      </c>
      <c r="Q221" s="395">
        <f t="shared" ref="Q221:Q243" si="75">ROUND(E221*P221,2)</f>
        <v>0</v>
      </c>
      <c r="R221" s="395" t="s">
        <v>572</v>
      </c>
      <c r="S221" s="395" t="s">
        <v>168</v>
      </c>
      <c r="T221" s="395">
        <v>0.08</v>
      </c>
      <c r="U221" s="396">
        <f t="shared" ref="U221:U243" si="76">ROUND(E221*T221,2)</f>
        <v>56.96</v>
      </c>
      <c r="V221" s="395"/>
      <c r="W221" s="376"/>
      <c r="X221" s="376"/>
      <c r="Y221" s="376"/>
      <c r="Z221" s="376"/>
      <c r="AA221" s="376"/>
      <c r="AB221" s="376"/>
      <c r="AC221" s="376"/>
      <c r="AD221" s="376"/>
      <c r="AE221" s="376"/>
      <c r="AF221" s="376" t="s">
        <v>163</v>
      </c>
      <c r="AG221" s="376"/>
      <c r="AH221" s="376"/>
      <c r="AI221" s="376"/>
      <c r="AJ221" s="376"/>
      <c r="AK221" s="376"/>
      <c r="AL221" s="376"/>
      <c r="AM221" s="376"/>
      <c r="AN221" s="376"/>
      <c r="AO221" s="376"/>
      <c r="AP221" s="376"/>
      <c r="AQ221" s="376"/>
      <c r="AR221" s="376"/>
      <c r="AS221" s="376"/>
      <c r="AT221" s="376"/>
      <c r="AU221" s="376"/>
      <c r="AV221" s="376"/>
      <c r="AW221" s="376"/>
      <c r="AX221" s="376"/>
      <c r="AY221" s="376"/>
      <c r="AZ221" s="376"/>
      <c r="BA221" s="376"/>
      <c r="BB221" s="376"/>
      <c r="BC221" s="376"/>
      <c r="BD221" s="376"/>
      <c r="BE221" s="376"/>
      <c r="BF221" s="376"/>
      <c r="BG221" s="376"/>
    </row>
    <row r="222" spans="1:59" ht="22.5" outlineLevel="1" x14ac:dyDescent="0.2">
      <c r="A222" s="487">
        <v>195</v>
      </c>
      <c r="B222" s="488" t="s">
        <v>573</v>
      </c>
      <c r="C222" s="489" t="s">
        <v>574</v>
      </c>
      <c r="D222" s="757" t="s">
        <v>195</v>
      </c>
      <c r="E222" s="491">
        <v>123</v>
      </c>
      <c r="F222" s="394"/>
      <c r="G222" s="395">
        <f t="shared" si="70"/>
        <v>0</v>
      </c>
      <c r="H222" s="394"/>
      <c r="I222" s="395">
        <f t="shared" si="71"/>
        <v>0</v>
      </c>
      <c r="J222" s="394"/>
      <c r="K222" s="395">
        <f t="shared" si="72"/>
        <v>0</v>
      </c>
      <c r="L222" s="395">
        <v>21</v>
      </c>
      <c r="M222" s="395">
        <f t="shared" si="73"/>
        <v>0</v>
      </c>
      <c r="N222" s="395">
        <v>2.3000000000000001E-4</v>
      </c>
      <c r="O222" s="395">
        <f t="shared" si="74"/>
        <v>0.03</v>
      </c>
      <c r="P222" s="395">
        <v>0</v>
      </c>
      <c r="Q222" s="395">
        <f t="shared" si="75"/>
        <v>0</v>
      </c>
      <c r="R222" s="395" t="s">
        <v>572</v>
      </c>
      <c r="S222" s="395" t="s">
        <v>168</v>
      </c>
      <c r="T222" s="395">
        <v>0.161</v>
      </c>
      <c r="U222" s="396">
        <f t="shared" si="76"/>
        <v>19.8</v>
      </c>
      <c r="V222" s="395"/>
      <c r="W222" s="376"/>
      <c r="X222" s="376"/>
      <c r="Y222" s="376"/>
      <c r="Z222" s="376"/>
      <c r="AA222" s="376"/>
      <c r="AB222" s="376"/>
      <c r="AC222" s="376"/>
      <c r="AD222" s="376"/>
      <c r="AE222" s="376"/>
      <c r="AF222" s="376" t="s">
        <v>163</v>
      </c>
      <c r="AG222" s="376"/>
      <c r="AH222" s="376"/>
      <c r="AI222" s="376"/>
      <c r="AJ222" s="376"/>
      <c r="AK222" s="376"/>
      <c r="AL222" s="376"/>
      <c r="AM222" s="376"/>
      <c r="AN222" s="376"/>
      <c r="AO222" s="376"/>
      <c r="AP222" s="376"/>
      <c r="AQ222" s="376"/>
      <c r="AR222" s="376"/>
      <c r="AS222" s="376"/>
      <c r="AT222" s="376"/>
      <c r="AU222" s="376"/>
      <c r="AV222" s="376"/>
      <c r="AW222" s="376"/>
      <c r="AX222" s="376"/>
      <c r="AY222" s="376"/>
      <c r="AZ222" s="376"/>
      <c r="BA222" s="376"/>
      <c r="BB222" s="376"/>
      <c r="BC222" s="376"/>
      <c r="BD222" s="376"/>
      <c r="BE222" s="376"/>
      <c r="BF222" s="376"/>
      <c r="BG222" s="376"/>
    </row>
    <row r="223" spans="1:59" ht="22.5" outlineLevel="1" x14ac:dyDescent="0.2">
      <c r="A223" s="487">
        <v>196</v>
      </c>
      <c r="B223" s="488" t="s">
        <v>575</v>
      </c>
      <c r="C223" s="489" t="s">
        <v>576</v>
      </c>
      <c r="D223" s="757" t="s">
        <v>150</v>
      </c>
      <c r="E223" s="491">
        <v>3835.9920000000002</v>
      </c>
      <c r="F223" s="394"/>
      <c r="G223" s="395">
        <f t="shared" si="70"/>
        <v>0</v>
      </c>
      <c r="H223" s="394"/>
      <c r="I223" s="395">
        <f t="shared" si="71"/>
        <v>0</v>
      </c>
      <c r="J223" s="394"/>
      <c r="K223" s="395">
        <f t="shared" si="72"/>
        <v>0</v>
      </c>
      <c r="L223" s="395">
        <v>21</v>
      </c>
      <c r="M223" s="395">
        <f t="shared" si="73"/>
        <v>0</v>
      </c>
      <c r="N223" s="395">
        <v>1.0000000000000001E-5</v>
      </c>
      <c r="O223" s="395">
        <f t="shared" si="74"/>
        <v>0.04</v>
      </c>
      <c r="P223" s="395">
        <v>0</v>
      </c>
      <c r="Q223" s="395">
        <f t="shared" si="75"/>
        <v>0</v>
      </c>
      <c r="R223" s="395" t="s">
        <v>572</v>
      </c>
      <c r="S223" s="395" t="s">
        <v>168</v>
      </c>
      <c r="T223" s="395">
        <v>7.0000000000000007E-2</v>
      </c>
      <c r="U223" s="396">
        <f t="shared" si="76"/>
        <v>268.52</v>
      </c>
      <c r="V223" s="395"/>
      <c r="W223" s="376"/>
      <c r="X223" s="376"/>
      <c r="Y223" s="376"/>
      <c r="Z223" s="376"/>
      <c r="AA223" s="376"/>
      <c r="AB223" s="376"/>
      <c r="AC223" s="376"/>
      <c r="AD223" s="376"/>
      <c r="AE223" s="376"/>
      <c r="AF223" s="376" t="s">
        <v>163</v>
      </c>
      <c r="AG223" s="376"/>
      <c r="AH223" s="376"/>
      <c r="AI223" s="376"/>
      <c r="AJ223" s="376"/>
      <c r="AK223" s="376"/>
      <c r="AL223" s="376"/>
      <c r="AM223" s="376"/>
      <c r="AN223" s="376"/>
      <c r="AO223" s="376"/>
      <c r="AP223" s="376"/>
      <c r="AQ223" s="376"/>
      <c r="AR223" s="376"/>
      <c r="AS223" s="376"/>
      <c r="AT223" s="376"/>
      <c r="AU223" s="376"/>
      <c r="AV223" s="376"/>
      <c r="AW223" s="376"/>
      <c r="AX223" s="376"/>
      <c r="AY223" s="376"/>
      <c r="AZ223" s="376"/>
      <c r="BA223" s="376"/>
      <c r="BB223" s="376"/>
      <c r="BC223" s="376"/>
      <c r="BD223" s="376"/>
      <c r="BE223" s="376"/>
      <c r="BF223" s="376"/>
      <c r="BG223" s="376"/>
    </row>
    <row r="224" spans="1:59" outlineLevel="1" x14ac:dyDescent="0.2">
      <c r="A224" s="487">
        <v>197</v>
      </c>
      <c r="B224" s="488" t="s">
        <v>577</v>
      </c>
      <c r="C224" s="489" t="s">
        <v>578</v>
      </c>
      <c r="D224" s="757" t="s">
        <v>150</v>
      </c>
      <c r="E224" s="491">
        <v>586.79999999999995</v>
      </c>
      <c r="F224" s="394"/>
      <c r="G224" s="395">
        <f t="shared" si="70"/>
        <v>0</v>
      </c>
      <c r="H224" s="394"/>
      <c r="I224" s="395">
        <f t="shared" si="71"/>
        <v>0</v>
      </c>
      <c r="J224" s="394"/>
      <c r="K224" s="395">
        <f t="shared" si="72"/>
        <v>0</v>
      </c>
      <c r="L224" s="395">
        <v>21</v>
      </c>
      <c r="M224" s="395">
        <f t="shared" si="73"/>
        <v>0</v>
      </c>
      <c r="N224" s="395">
        <v>0</v>
      </c>
      <c r="O224" s="395">
        <f t="shared" si="74"/>
        <v>0</v>
      </c>
      <c r="P224" s="395">
        <v>0</v>
      </c>
      <c r="Q224" s="395">
        <f t="shared" si="75"/>
        <v>0</v>
      </c>
      <c r="R224" s="395"/>
      <c r="S224" s="395" t="s">
        <v>151</v>
      </c>
      <c r="T224" s="395">
        <v>0</v>
      </c>
      <c r="U224" s="396">
        <f t="shared" si="76"/>
        <v>0</v>
      </c>
      <c r="V224" s="395"/>
      <c r="W224" s="376"/>
      <c r="X224" s="376"/>
      <c r="Y224" s="376"/>
      <c r="Z224" s="376"/>
      <c r="AA224" s="376"/>
      <c r="AB224" s="376"/>
      <c r="AC224" s="376"/>
      <c r="AD224" s="376"/>
      <c r="AE224" s="376"/>
      <c r="AF224" s="376" t="s">
        <v>152</v>
      </c>
      <c r="AG224" s="376"/>
      <c r="AH224" s="376"/>
      <c r="AI224" s="376"/>
      <c r="AJ224" s="376"/>
      <c r="AK224" s="376"/>
      <c r="AL224" s="376"/>
      <c r="AM224" s="376"/>
      <c r="AN224" s="376"/>
      <c r="AO224" s="376"/>
      <c r="AP224" s="376"/>
      <c r="AQ224" s="376"/>
      <c r="AR224" s="376"/>
      <c r="AS224" s="376"/>
      <c r="AT224" s="376"/>
      <c r="AU224" s="376"/>
      <c r="AV224" s="376"/>
      <c r="AW224" s="376"/>
      <c r="AX224" s="376"/>
      <c r="AY224" s="376"/>
      <c r="AZ224" s="376"/>
      <c r="BA224" s="376"/>
      <c r="BB224" s="376"/>
      <c r="BC224" s="376"/>
      <c r="BD224" s="376"/>
      <c r="BE224" s="376"/>
      <c r="BF224" s="376"/>
      <c r="BG224" s="376"/>
    </row>
    <row r="225" spans="1:59" outlineLevel="1" x14ac:dyDescent="0.2">
      <c r="A225" s="487">
        <v>198</v>
      </c>
      <c r="B225" s="488" t="s">
        <v>579</v>
      </c>
      <c r="C225" s="489" t="s">
        <v>580</v>
      </c>
      <c r="D225" s="757" t="s">
        <v>150</v>
      </c>
      <c r="E225" s="491">
        <v>4003.4059999999999</v>
      </c>
      <c r="F225" s="394"/>
      <c r="G225" s="395">
        <f t="shared" si="70"/>
        <v>0</v>
      </c>
      <c r="H225" s="394"/>
      <c r="I225" s="395">
        <f t="shared" si="71"/>
        <v>0</v>
      </c>
      <c r="J225" s="394"/>
      <c r="K225" s="395">
        <f t="shared" si="72"/>
        <v>0</v>
      </c>
      <c r="L225" s="395">
        <v>21</v>
      </c>
      <c r="M225" s="395">
        <f t="shared" si="73"/>
        <v>0</v>
      </c>
      <c r="N225" s="395">
        <v>0</v>
      </c>
      <c r="O225" s="395">
        <f t="shared" si="74"/>
        <v>0</v>
      </c>
      <c r="P225" s="395">
        <v>0</v>
      </c>
      <c r="Q225" s="395">
        <f t="shared" si="75"/>
        <v>0</v>
      </c>
      <c r="R225" s="395"/>
      <c r="S225" s="395" t="s">
        <v>151</v>
      </c>
      <c r="T225" s="395">
        <v>0</v>
      </c>
      <c r="U225" s="396">
        <f t="shared" si="76"/>
        <v>0</v>
      </c>
      <c r="V225" s="395"/>
      <c r="W225" s="376"/>
      <c r="X225" s="376"/>
      <c r="Y225" s="376"/>
      <c r="Z225" s="376"/>
      <c r="AA225" s="376"/>
      <c r="AB225" s="376"/>
      <c r="AC225" s="376"/>
      <c r="AD225" s="376"/>
      <c r="AE225" s="376"/>
      <c r="AF225" s="376" t="s">
        <v>152</v>
      </c>
      <c r="AG225" s="376"/>
      <c r="AH225" s="376"/>
      <c r="AI225" s="376"/>
      <c r="AJ225" s="376"/>
      <c r="AK225" s="376"/>
      <c r="AL225" s="376"/>
      <c r="AM225" s="376"/>
      <c r="AN225" s="376"/>
      <c r="AO225" s="376"/>
      <c r="AP225" s="376"/>
      <c r="AQ225" s="376"/>
      <c r="AR225" s="376"/>
      <c r="AS225" s="376"/>
      <c r="AT225" s="376"/>
      <c r="AU225" s="376"/>
      <c r="AV225" s="376"/>
      <c r="AW225" s="376"/>
      <c r="AX225" s="376"/>
      <c r="AY225" s="376"/>
      <c r="AZ225" s="376"/>
      <c r="BA225" s="376"/>
      <c r="BB225" s="376"/>
      <c r="BC225" s="376"/>
      <c r="BD225" s="376"/>
      <c r="BE225" s="376"/>
      <c r="BF225" s="376"/>
      <c r="BG225" s="376"/>
    </row>
    <row r="226" spans="1:59" outlineLevel="1" x14ac:dyDescent="0.2">
      <c r="A226" s="487">
        <v>199</v>
      </c>
      <c r="B226" s="488" t="s">
        <v>581</v>
      </c>
      <c r="C226" s="489" t="s">
        <v>582</v>
      </c>
      <c r="D226" s="757" t="s">
        <v>27</v>
      </c>
      <c r="E226" s="773"/>
      <c r="F226" s="394"/>
      <c r="G226" s="395">
        <f t="shared" si="70"/>
        <v>0</v>
      </c>
      <c r="H226" s="394"/>
      <c r="I226" s="395">
        <f t="shared" si="71"/>
        <v>0</v>
      </c>
      <c r="J226" s="394"/>
      <c r="K226" s="395">
        <f t="shared" si="72"/>
        <v>0</v>
      </c>
      <c r="L226" s="395">
        <v>21</v>
      </c>
      <c r="M226" s="395">
        <f t="shared" si="73"/>
        <v>0</v>
      </c>
      <c r="N226" s="395">
        <v>0</v>
      </c>
      <c r="O226" s="395">
        <f t="shared" si="74"/>
        <v>0</v>
      </c>
      <c r="P226" s="395">
        <v>0</v>
      </c>
      <c r="Q226" s="395">
        <f t="shared" si="75"/>
        <v>0</v>
      </c>
      <c r="R226" s="395"/>
      <c r="S226" s="395" t="s">
        <v>151</v>
      </c>
      <c r="T226" s="395">
        <v>0</v>
      </c>
      <c r="U226" s="396">
        <f t="shared" si="76"/>
        <v>0</v>
      </c>
      <c r="V226" s="395"/>
      <c r="W226" s="376"/>
      <c r="X226" s="376"/>
      <c r="Y226" s="376"/>
      <c r="Z226" s="376"/>
      <c r="AA226" s="376"/>
      <c r="AB226" s="376"/>
      <c r="AC226" s="376"/>
      <c r="AD226" s="376"/>
      <c r="AE226" s="376"/>
      <c r="AF226" s="376" t="s">
        <v>152</v>
      </c>
      <c r="AG226" s="376"/>
      <c r="AH226" s="376"/>
      <c r="AI226" s="376"/>
      <c r="AJ226" s="376"/>
      <c r="AK226" s="376"/>
      <c r="AL226" s="376"/>
      <c r="AM226" s="376"/>
      <c r="AN226" s="376"/>
      <c r="AO226" s="376"/>
      <c r="AP226" s="376"/>
      <c r="AQ226" s="376"/>
      <c r="AR226" s="376"/>
      <c r="AS226" s="376"/>
      <c r="AT226" s="376"/>
      <c r="AU226" s="376"/>
      <c r="AV226" s="376"/>
      <c r="AW226" s="376"/>
      <c r="AX226" s="376"/>
      <c r="AY226" s="376"/>
      <c r="AZ226" s="376"/>
      <c r="BA226" s="376"/>
      <c r="BB226" s="376"/>
      <c r="BC226" s="376"/>
      <c r="BD226" s="376"/>
      <c r="BE226" s="376"/>
      <c r="BF226" s="376"/>
      <c r="BG226" s="376"/>
    </row>
    <row r="227" spans="1:59" outlineLevel="1" x14ac:dyDescent="0.2">
      <c r="A227" s="758" t="s">
        <v>146</v>
      </c>
      <c r="B227" s="759" t="s">
        <v>83</v>
      </c>
      <c r="C227" s="760" t="s">
        <v>84</v>
      </c>
      <c r="D227" s="761"/>
      <c r="E227" s="762"/>
      <c r="F227" s="789"/>
      <c r="G227" s="397">
        <f>G228+G229+G230+G231+G232+G234+G236+G238+G239+G241+G242+G243+G244+G245+G246+G247+G248+G249+G250+G251</f>
        <v>0</v>
      </c>
      <c r="H227" s="394"/>
      <c r="I227" s="395">
        <f t="shared" si="71"/>
        <v>0</v>
      </c>
      <c r="J227" s="394"/>
      <c r="K227" s="395">
        <f t="shared" si="72"/>
        <v>0</v>
      </c>
      <c r="L227" s="395">
        <v>21</v>
      </c>
      <c r="M227" s="395">
        <f t="shared" si="73"/>
        <v>0</v>
      </c>
      <c r="N227" s="395">
        <v>0</v>
      </c>
      <c r="O227" s="395">
        <f t="shared" si="74"/>
        <v>0</v>
      </c>
      <c r="P227" s="395">
        <v>0</v>
      </c>
      <c r="Q227" s="395">
        <f t="shared" si="75"/>
        <v>0</v>
      </c>
      <c r="R227" s="395"/>
      <c r="S227" s="395" t="s">
        <v>151</v>
      </c>
      <c r="T227" s="395">
        <v>0</v>
      </c>
      <c r="U227" s="396">
        <f t="shared" si="76"/>
        <v>0</v>
      </c>
      <c r="V227" s="395"/>
      <c r="W227" s="376"/>
      <c r="X227" s="376"/>
      <c r="Y227" s="376"/>
      <c r="Z227" s="376"/>
      <c r="AA227" s="376"/>
      <c r="AB227" s="376"/>
      <c r="AC227" s="376"/>
      <c r="AD227" s="376"/>
      <c r="AE227" s="376"/>
      <c r="AF227" s="376" t="s">
        <v>152</v>
      </c>
      <c r="AG227" s="376"/>
      <c r="AH227" s="376"/>
      <c r="AI227" s="376"/>
      <c r="AJ227" s="376"/>
      <c r="AK227" s="376"/>
      <c r="AL227" s="376"/>
      <c r="AM227" s="376"/>
      <c r="AN227" s="376"/>
      <c r="AO227" s="376"/>
      <c r="AP227" s="376"/>
      <c r="AQ227" s="376"/>
      <c r="AR227" s="376"/>
      <c r="AS227" s="376"/>
      <c r="AT227" s="376"/>
      <c r="AU227" s="376"/>
      <c r="AV227" s="376"/>
      <c r="AW227" s="376"/>
      <c r="AX227" s="376"/>
      <c r="AY227" s="376"/>
      <c r="AZ227" s="376"/>
      <c r="BA227" s="376"/>
      <c r="BB227" s="376"/>
      <c r="BC227" s="376"/>
      <c r="BD227" s="376"/>
      <c r="BE227" s="376"/>
      <c r="BF227" s="376"/>
      <c r="BG227" s="376"/>
    </row>
    <row r="228" spans="1:59" ht="22.5" outlineLevel="1" x14ac:dyDescent="0.2">
      <c r="A228" s="487">
        <v>200</v>
      </c>
      <c r="B228" s="488" t="s">
        <v>583</v>
      </c>
      <c r="C228" s="489" t="s">
        <v>584</v>
      </c>
      <c r="D228" s="757" t="s">
        <v>150</v>
      </c>
      <c r="E228" s="491">
        <v>2410</v>
      </c>
      <c r="F228" s="394"/>
      <c r="G228" s="395">
        <f t="shared" ref="G228:G251" si="77">ROUND(E228*F228,2)</f>
        <v>0</v>
      </c>
      <c r="H228" s="394"/>
      <c r="I228" s="395">
        <f t="shared" si="71"/>
        <v>0</v>
      </c>
      <c r="J228" s="394"/>
      <c r="K228" s="395">
        <f t="shared" si="72"/>
        <v>0</v>
      </c>
      <c r="L228" s="395">
        <v>21</v>
      </c>
      <c r="M228" s="395">
        <f t="shared" si="73"/>
        <v>0</v>
      </c>
      <c r="N228" s="395">
        <v>0</v>
      </c>
      <c r="O228" s="395">
        <f t="shared" si="74"/>
        <v>0</v>
      </c>
      <c r="P228" s="395">
        <v>0</v>
      </c>
      <c r="Q228" s="395">
        <f t="shared" si="75"/>
        <v>0</v>
      </c>
      <c r="R228" s="395"/>
      <c r="S228" s="395" t="s">
        <v>151</v>
      </c>
      <c r="T228" s="395">
        <v>0</v>
      </c>
      <c r="U228" s="396">
        <f t="shared" si="76"/>
        <v>0</v>
      </c>
      <c r="V228" s="395"/>
      <c r="W228" s="376"/>
      <c r="X228" s="376"/>
      <c r="Y228" s="376"/>
      <c r="Z228" s="376"/>
      <c r="AA228" s="376"/>
      <c r="AB228" s="376"/>
      <c r="AC228" s="376"/>
      <c r="AD228" s="376"/>
      <c r="AE228" s="376"/>
      <c r="AF228" s="376" t="s">
        <v>152</v>
      </c>
      <c r="AG228" s="376"/>
      <c r="AH228" s="376"/>
      <c r="AI228" s="376"/>
      <c r="AJ228" s="376"/>
      <c r="AK228" s="376"/>
      <c r="AL228" s="376"/>
      <c r="AM228" s="376"/>
      <c r="AN228" s="376"/>
      <c r="AO228" s="376"/>
      <c r="AP228" s="376"/>
      <c r="AQ228" s="376"/>
      <c r="AR228" s="376"/>
      <c r="AS228" s="376"/>
      <c r="AT228" s="376"/>
      <c r="AU228" s="376"/>
      <c r="AV228" s="376"/>
      <c r="AW228" s="376"/>
      <c r="AX228" s="376"/>
      <c r="AY228" s="376"/>
      <c r="AZ228" s="376"/>
      <c r="BA228" s="376"/>
      <c r="BB228" s="376"/>
      <c r="BC228" s="376"/>
      <c r="BD228" s="376"/>
      <c r="BE228" s="376"/>
      <c r="BF228" s="376"/>
      <c r="BG228" s="376"/>
    </row>
    <row r="229" spans="1:59" outlineLevel="1" x14ac:dyDescent="0.2">
      <c r="A229" s="487">
        <v>201</v>
      </c>
      <c r="B229" s="488" t="s">
        <v>585</v>
      </c>
      <c r="C229" s="489" t="s">
        <v>586</v>
      </c>
      <c r="D229" s="757" t="s">
        <v>150</v>
      </c>
      <c r="E229" s="491">
        <v>25</v>
      </c>
      <c r="F229" s="394"/>
      <c r="G229" s="395">
        <f t="shared" si="77"/>
        <v>0</v>
      </c>
      <c r="H229" s="394"/>
      <c r="I229" s="395">
        <f t="shared" si="71"/>
        <v>0</v>
      </c>
      <c r="J229" s="394"/>
      <c r="K229" s="395">
        <f t="shared" si="72"/>
        <v>0</v>
      </c>
      <c r="L229" s="395">
        <v>21</v>
      </c>
      <c r="M229" s="395">
        <f t="shared" si="73"/>
        <v>0</v>
      </c>
      <c r="N229" s="395">
        <v>0</v>
      </c>
      <c r="O229" s="395">
        <f t="shared" si="74"/>
        <v>0</v>
      </c>
      <c r="P229" s="395">
        <v>0</v>
      </c>
      <c r="Q229" s="395">
        <f t="shared" si="75"/>
        <v>0</v>
      </c>
      <c r="R229" s="395"/>
      <c r="S229" s="395" t="s">
        <v>151</v>
      </c>
      <c r="T229" s="395">
        <v>0</v>
      </c>
      <c r="U229" s="396">
        <f t="shared" si="76"/>
        <v>0</v>
      </c>
      <c r="V229" s="395"/>
      <c r="W229" s="376"/>
      <c r="X229" s="376"/>
      <c r="Y229" s="376"/>
      <c r="Z229" s="376"/>
      <c r="AA229" s="376"/>
      <c r="AB229" s="376"/>
      <c r="AC229" s="376"/>
      <c r="AD229" s="376"/>
      <c r="AE229" s="376"/>
      <c r="AF229" s="376" t="s">
        <v>152</v>
      </c>
      <c r="AG229" s="376"/>
      <c r="AH229" s="376"/>
      <c r="AI229" s="376"/>
      <c r="AJ229" s="376"/>
      <c r="AK229" s="376"/>
      <c r="AL229" s="376"/>
      <c r="AM229" s="376"/>
      <c r="AN229" s="376"/>
      <c r="AO229" s="376"/>
      <c r="AP229" s="376"/>
      <c r="AQ229" s="376"/>
      <c r="AR229" s="376"/>
      <c r="AS229" s="376"/>
      <c r="AT229" s="376"/>
      <c r="AU229" s="376"/>
      <c r="AV229" s="376"/>
      <c r="AW229" s="376"/>
      <c r="AX229" s="376"/>
      <c r="AY229" s="376"/>
      <c r="AZ229" s="376"/>
      <c r="BA229" s="376"/>
      <c r="BB229" s="376"/>
      <c r="BC229" s="376"/>
      <c r="BD229" s="376"/>
      <c r="BE229" s="376"/>
      <c r="BF229" s="376"/>
      <c r="BG229" s="376"/>
    </row>
    <row r="230" spans="1:59" outlineLevel="1" x14ac:dyDescent="0.2">
      <c r="A230" s="487">
        <v>202</v>
      </c>
      <c r="B230" s="488" t="s">
        <v>587</v>
      </c>
      <c r="C230" s="489" t="s">
        <v>588</v>
      </c>
      <c r="D230" s="757" t="s">
        <v>150</v>
      </c>
      <c r="E230" s="491">
        <v>2410</v>
      </c>
      <c r="F230" s="394"/>
      <c r="G230" s="395">
        <f t="shared" si="77"/>
        <v>0</v>
      </c>
      <c r="H230" s="394"/>
      <c r="I230" s="395">
        <f t="shared" si="71"/>
        <v>0</v>
      </c>
      <c r="J230" s="394"/>
      <c r="K230" s="395">
        <f t="shared" si="72"/>
        <v>0</v>
      </c>
      <c r="L230" s="395">
        <v>21</v>
      </c>
      <c r="M230" s="395">
        <f t="shared" si="73"/>
        <v>0</v>
      </c>
      <c r="N230" s="395">
        <v>0</v>
      </c>
      <c r="O230" s="395">
        <f t="shared" si="74"/>
        <v>0</v>
      </c>
      <c r="P230" s="395">
        <v>0</v>
      </c>
      <c r="Q230" s="395">
        <f t="shared" si="75"/>
        <v>0</v>
      </c>
      <c r="R230" s="395"/>
      <c r="S230" s="395" t="s">
        <v>151</v>
      </c>
      <c r="T230" s="395">
        <v>0</v>
      </c>
      <c r="U230" s="396">
        <f t="shared" si="76"/>
        <v>0</v>
      </c>
      <c r="V230" s="395"/>
      <c r="W230" s="376"/>
      <c r="X230" s="376"/>
      <c r="Y230" s="376"/>
      <c r="Z230" s="376"/>
      <c r="AA230" s="376"/>
      <c r="AB230" s="376"/>
      <c r="AC230" s="376"/>
      <c r="AD230" s="376"/>
      <c r="AE230" s="376"/>
      <c r="AF230" s="376" t="s">
        <v>152</v>
      </c>
      <c r="AG230" s="376"/>
      <c r="AH230" s="376"/>
      <c r="AI230" s="376"/>
      <c r="AJ230" s="376"/>
      <c r="AK230" s="376"/>
      <c r="AL230" s="376"/>
      <c r="AM230" s="376"/>
      <c r="AN230" s="376"/>
      <c r="AO230" s="376"/>
      <c r="AP230" s="376"/>
      <c r="AQ230" s="376"/>
      <c r="AR230" s="376"/>
      <c r="AS230" s="376"/>
      <c r="AT230" s="376"/>
      <c r="AU230" s="376"/>
      <c r="AV230" s="376"/>
      <c r="AW230" s="376"/>
      <c r="AX230" s="376"/>
      <c r="AY230" s="376"/>
      <c r="AZ230" s="376"/>
      <c r="BA230" s="376"/>
      <c r="BB230" s="376"/>
      <c r="BC230" s="376"/>
      <c r="BD230" s="376"/>
      <c r="BE230" s="376"/>
      <c r="BF230" s="376"/>
      <c r="BG230" s="376"/>
    </row>
    <row r="231" spans="1:59" outlineLevel="1" x14ac:dyDescent="0.2">
      <c r="A231" s="487">
        <v>203</v>
      </c>
      <c r="B231" s="488" t="s">
        <v>589</v>
      </c>
      <c r="C231" s="489" t="s">
        <v>590</v>
      </c>
      <c r="D231" s="757" t="s">
        <v>150</v>
      </c>
      <c r="E231" s="491">
        <v>1052.25</v>
      </c>
      <c r="F231" s="394"/>
      <c r="G231" s="395">
        <f t="shared" si="77"/>
        <v>0</v>
      </c>
      <c r="H231" s="394"/>
      <c r="I231" s="395">
        <f t="shared" si="71"/>
        <v>0</v>
      </c>
      <c r="J231" s="394"/>
      <c r="K231" s="395">
        <f t="shared" si="72"/>
        <v>0</v>
      </c>
      <c r="L231" s="395">
        <v>21</v>
      </c>
      <c r="M231" s="395">
        <f t="shared" si="73"/>
        <v>0</v>
      </c>
      <c r="N231" s="395">
        <v>2.2899999999999999E-3</v>
      </c>
      <c r="O231" s="395">
        <f t="shared" si="74"/>
        <v>2.41</v>
      </c>
      <c r="P231" s="395">
        <v>0</v>
      </c>
      <c r="Q231" s="395">
        <f t="shared" si="75"/>
        <v>0</v>
      </c>
      <c r="R231" s="395"/>
      <c r="S231" s="395" t="s">
        <v>157</v>
      </c>
      <c r="T231" s="395">
        <v>0.14000000000000001</v>
      </c>
      <c r="U231" s="396">
        <f t="shared" si="76"/>
        <v>147.32</v>
      </c>
      <c r="V231" s="395"/>
      <c r="W231" s="376"/>
      <c r="X231" s="376"/>
      <c r="Y231" s="376"/>
      <c r="Z231" s="376"/>
      <c r="AA231" s="376"/>
      <c r="AB231" s="376"/>
      <c r="AC231" s="376"/>
      <c r="AD231" s="376"/>
      <c r="AE231" s="376"/>
      <c r="AF231" s="376" t="s">
        <v>526</v>
      </c>
      <c r="AG231" s="376"/>
      <c r="AH231" s="376"/>
      <c r="AI231" s="376"/>
      <c r="AJ231" s="376"/>
      <c r="AK231" s="376"/>
      <c r="AL231" s="376"/>
      <c r="AM231" s="376"/>
      <c r="AN231" s="376"/>
      <c r="AO231" s="376"/>
      <c r="AP231" s="376"/>
      <c r="AQ231" s="376"/>
      <c r="AR231" s="376"/>
      <c r="AS231" s="376"/>
      <c r="AT231" s="376"/>
      <c r="AU231" s="376"/>
      <c r="AV231" s="376"/>
      <c r="AW231" s="376"/>
      <c r="AX231" s="376"/>
      <c r="AY231" s="376"/>
      <c r="AZ231" s="376"/>
      <c r="BA231" s="376"/>
      <c r="BB231" s="376"/>
      <c r="BC231" s="376"/>
      <c r="BD231" s="376"/>
      <c r="BE231" s="376"/>
      <c r="BF231" s="376"/>
      <c r="BG231" s="376"/>
    </row>
    <row r="232" spans="1:59" ht="22.5" outlineLevel="1" x14ac:dyDescent="0.2">
      <c r="A232" s="487">
        <v>204</v>
      </c>
      <c r="B232" s="488" t="s">
        <v>591</v>
      </c>
      <c r="C232" s="489" t="s">
        <v>592</v>
      </c>
      <c r="D232" s="757" t="s">
        <v>150</v>
      </c>
      <c r="E232" s="491">
        <v>463.9</v>
      </c>
      <c r="F232" s="394"/>
      <c r="G232" s="395">
        <f t="shared" si="77"/>
        <v>0</v>
      </c>
      <c r="H232" s="394"/>
      <c r="I232" s="395">
        <f t="shared" si="71"/>
        <v>0</v>
      </c>
      <c r="J232" s="394"/>
      <c r="K232" s="395">
        <f t="shared" si="72"/>
        <v>0</v>
      </c>
      <c r="L232" s="395">
        <v>21</v>
      </c>
      <c r="M232" s="395">
        <f t="shared" si="73"/>
        <v>0</v>
      </c>
      <c r="N232" s="395">
        <v>4.0999999999999999E-4</v>
      </c>
      <c r="O232" s="395">
        <f t="shared" si="74"/>
        <v>0.19</v>
      </c>
      <c r="P232" s="395">
        <v>0</v>
      </c>
      <c r="Q232" s="395">
        <f t="shared" si="75"/>
        <v>0</v>
      </c>
      <c r="R232" s="395"/>
      <c r="S232" s="395" t="s">
        <v>151</v>
      </c>
      <c r="T232" s="395">
        <v>0</v>
      </c>
      <c r="U232" s="396">
        <f t="shared" si="76"/>
        <v>0</v>
      </c>
      <c r="V232" s="395"/>
      <c r="W232" s="376"/>
      <c r="X232" s="376"/>
      <c r="Y232" s="376"/>
      <c r="Z232" s="376"/>
      <c r="AA232" s="376"/>
      <c r="AB232" s="376"/>
      <c r="AC232" s="376"/>
      <c r="AD232" s="376"/>
      <c r="AE232" s="376"/>
      <c r="AF232" s="376" t="s">
        <v>545</v>
      </c>
      <c r="AG232" s="376"/>
      <c r="AH232" s="376"/>
      <c r="AI232" s="376"/>
      <c r="AJ232" s="376"/>
      <c r="AK232" s="376"/>
      <c r="AL232" s="376"/>
      <c r="AM232" s="376"/>
      <c r="AN232" s="376"/>
      <c r="AO232" s="376"/>
      <c r="AP232" s="376"/>
      <c r="AQ232" s="376"/>
      <c r="AR232" s="376"/>
      <c r="AS232" s="376"/>
      <c r="AT232" s="376"/>
      <c r="AU232" s="376"/>
      <c r="AV232" s="376"/>
      <c r="AW232" s="376"/>
      <c r="AX232" s="376"/>
      <c r="AY232" s="376"/>
      <c r="AZ232" s="376"/>
      <c r="BA232" s="376"/>
      <c r="BB232" s="376"/>
      <c r="BC232" s="376"/>
      <c r="BD232" s="376"/>
      <c r="BE232" s="376"/>
      <c r="BF232" s="376"/>
      <c r="BG232" s="376"/>
    </row>
    <row r="233" spans="1:59" s="419" customFormat="1" ht="67.5" outlineLevel="1" x14ac:dyDescent="0.2">
      <c r="A233" s="487"/>
      <c r="B233" s="488"/>
      <c r="C233" s="778" t="s">
        <v>593</v>
      </c>
      <c r="D233" s="757"/>
      <c r="E233" s="491"/>
      <c r="F233" s="528"/>
      <c r="G233" s="395"/>
      <c r="H233" s="394"/>
      <c r="I233" s="395"/>
      <c r="J233" s="394"/>
      <c r="K233" s="395"/>
      <c r="L233" s="395"/>
      <c r="M233" s="395"/>
      <c r="N233" s="395"/>
      <c r="O233" s="395"/>
      <c r="P233" s="395"/>
      <c r="Q233" s="395"/>
      <c r="R233" s="395"/>
      <c r="S233" s="395"/>
      <c r="T233" s="395"/>
      <c r="U233" s="396"/>
      <c r="V233" s="395"/>
      <c r="W233" s="376"/>
      <c r="X233" s="376"/>
      <c r="Y233" s="376"/>
      <c r="Z233" s="376"/>
      <c r="AA233" s="376"/>
      <c r="AB233" s="376"/>
      <c r="AC233" s="376"/>
      <c r="AD233" s="376"/>
      <c r="AE233" s="376"/>
      <c r="AF233" s="376"/>
      <c r="AG233" s="376"/>
      <c r="AH233" s="376"/>
      <c r="AI233" s="376"/>
      <c r="AJ233" s="376"/>
      <c r="AK233" s="376"/>
      <c r="AL233" s="376"/>
      <c r="AM233" s="376"/>
      <c r="AN233" s="376"/>
      <c r="AO233" s="376"/>
      <c r="AP233" s="376"/>
      <c r="AQ233" s="376"/>
      <c r="AR233" s="376"/>
      <c r="AS233" s="376"/>
      <c r="AT233" s="376"/>
      <c r="AU233" s="376"/>
      <c r="AV233" s="376"/>
      <c r="AW233" s="376"/>
      <c r="AX233" s="376"/>
      <c r="AY233" s="376"/>
      <c r="AZ233" s="376"/>
      <c r="BA233" s="376"/>
      <c r="BB233" s="376"/>
      <c r="BC233" s="376"/>
      <c r="BD233" s="376"/>
      <c r="BE233" s="376"/>
      <c r="BF233" s="376"/>
      <c r="BG233" s="376"/>
    </row>
    <row r="234" spans="1:59" s="419" customFormat="1" ht="22.5" outlineLevel="1" x14ac:dyDescent="0.2">
      <c r="A234" s="487">
        <v>205</v>
      </c>
      <c r="B234" s="488" t="s">
        <v>594</v>
      </c>
      <c r="C234" s="489" t="s">
        <v>595</v>
      </c>
      <c r="D234" s="757" t="s">
        <v>150</v>
      </c>
      <c r="E234" s="491">
        <v>746.18</v>
      </c>
      <c r="F234" s="394"/>
      <c r="G234" s="395">
        <f t="shared" ref="G234" si="78">ROUND(E234*F234,2)</f>
        <v>0</v>
      </c>
      <c r="H234" s="394"/>
      <c r="I234" s="395"/>
      <c r="J234" s="394"/>
      <c r="K234" s="395"/>
      <c r="L234" s="395"/>
      <c r="M234" s="395"/>
      <c r="N234" s="395"/>
      <c r="O234" s="395"/>
      <c r="P234" s="395"/>
      <c r="Q234" s="395"/>
      <c r="R234" s="395"/>
      <c r="S234" s="395"/>
      <c r="T234" s="395"/>
      <c r="U234" s="396"/>
      <c r="V234" s="395"/>
      <c r="W234" s="376"/>
      <c r="X234" s="376"/>
      <c r="Y234" s="376"/>
      <c r="Z234" s="376"/>
      <c r="AA234" s="376"/>
      <c r="AB234" s="376"/>
      <c r="AC234" s="376"/>
      <c r="AD234" s="376"/>
      <c r="AE234" s="376"/>
      <c r="AF234" s="376"/>
      <c r="AG234" s="376"/>
      <c r="AH234" s="376"/>
      <c r="AI234" s="376"/>
      <c r="AJ234" s="376"/>
      <c r="AK234" s="376"/>
      <c r="AL234" s="376"/>
      <c r="AM234" s="376"/>
      <c r="AN234" s="376"/>
      <c r="AO234" s="376"/>
      <c r="AP234" s="376"/>
      <c r="AQ234" s="376"/>
      <c r="AR234" s="376"/>
      <c r="AS234" s="376"/>
      <c r="AT234" s="376"/>
      <c r="AU234" s="376"/>
      <c r="AV234" s="376"/>
      <c r="AW234" s="376"/>
      <c r="AX234" s="376"/>
      <c r="AY234" s="376"/>
      <c r="AZ234" s="376"/>
      <c r="BA234" s="376"/>
      <c r="BB234" s="376"/>
      <c r="BC234" s="376"/>
      <c r="BD234" s="376"/>
      <c r="BE234" s="376"/>
      <c r="BF234" s="376"/>
      <c r="BG234" s="376"/>
    </row>
    <row r="235" spans="1:59" s="419" customFormat="1" ht="78.75" outlineLevel="1" x14ac:dyDescent="0.2">
      <c r="A235" s="487"/>
      <c r="B235" s="488"/>
      <c r="C235" s="778" t="s">
        <v>596</v>
      </c>
      <c r="D235" s="757"/>
      <c r="E235" s="491"/>
      <c r="F235" s="528"/>
      <c r="G235" s="395"/>
      <c r="H235" s="394"/>
      <c r="I235" s="395"/>
      <c r="J235" s="394"/>
      <c r="K235" s="395"/>
      <c r="L235" s="395"/>
      <c r="M235" s="395"/>
      <c r="N235" s="395"/>
      <c r="O235" s="395"/>
      <c r="P235" s="395"/>
      <c r="Q235" s="395"/>
      <c r="R235" s="395"/>
      <c r="S235" s="395"/>
      <c r="T235" s="395"/>
      <c r="U235" s="396"/>
      <c r="V235" s="395"/>
      <c r="W235" s="376"/>
      <c r="X235" s="376"/>
      <c r="Y235" s="376"/>
      <c r="Z235" s="376"/>
      <c r="AA235" s="376"/>
      <c r="AB235" s="376"/>
      <c r="AC235" s="376"/>
      <c r="AD235" s="376"/>
      <c r="AE235" s="376"/>
      <c r="AF235" s="376"/>
      <c r="AG235" s="376"/>
      <c r="AH235" s="376"/>
      <c r="AI235" s="376"/>
      <c r="AJ235" s="376"/>
      <c r="AK235" s="376"/>
      <c r="AL235" s="376"/>
      <c r="AM235" s="376"/>
      <c r="AN235" s="376"/>
      <c r="AO235" s="376"/>
      <c r="AP235" s="376"/>
      <c r="AQ235" s="376"/>
      <c r="AR235" s="376"/>
      <c r="AS235" s="376"/>
      <c r="AT235" s="376"/>
      <c r="AU235" s="376"/>
      <c r="AV235" s="376"/>
      <c r="AW235" s="376"/>
      <c r="AX235" s="376"/>
      <c r="AY235" s="376"/>
      <c r="AZ235" s="376"/>
      <c r="BA235" s="376"/>
      <c r="BB235" s="376"/>
      <c r="BC235" s="376"/>
      <c r="BD235" s="376"/>
      <c r="BE235" s="376"/>
      <c r="BF235" s="376"/>
      <c r="BG235" s="376"/>
    </row>
    <row r="236" spans="1:59" ht="33.75" outlineLevel="1" x14ac:dyDescent="0.2">
      <c r="A236" s="487">
        <v>206</v>
      </c>
      <c r="B236" s="488" t="s">
        <v>597</v>
      </c>
      <c r="C236" s="489" t="s">
        <v>598</v>
      </c>
      <c r="D236" s="757" t="s">
        <v>150</v>
      </c>
      <c r="E236" s="491">
        <v>44.1</v>
      </c>
      <c r="F236" s="394"/>
      <c r="G236" s="395">
        <f t="shared" si="77"/>
        <v>0</v>
      </c>
      <c r="H236" s="394"/>
      <c r="I236" s="395">
        <f t="shared" si="71"/>
        <v>0</v>
      </c>
      <c r="J236" s="394"/>
      <c r="K236" s="395">
        <f t="shared" si="72"/>
        <v>0</v>
      </c>
      <c r="L236" s="395">
        <v>21</v>
      </c>
      <c r="M236" s="395">
        <f t="shared" si="73"/>
        <v>0</v>
      </c>
      <c r="N236" s="395">
        <v>1.2E-4</v>
      </c>
      <c r="O236" s="395">
        <f t="shared" si="74"/>
        <v>0.01</v>
      </c>
      <c r="P236" s="395">
        <v>0</v>
      </c>
      <c r="Q236" s="395">
        <f t="shared" si="75"/>
        <v>0</v>
      </c>
      <c r="R236" s="395"/>
      <c r="S236" s="395" t="s">
        <v>151</v>
      </c>
      <c r="T236" s="395">
        <v>0</v>
      </c>
      <c r="U236" s="396">
        <f t="shared" si="76"/>
        <v>0</v>
      </c>
      <c r="V236" s="395"/>
      <c r="W236" s="376"/>
      <c r="X236" s="376"/>
      <c r="Y236" s="376"/>
      <c r="Z236" s="376"/>
      <c r="AA236" s="376"/>
      <c r="AB236" s="376"/>
      <c r="AC236" s="376"/>
      <c r="AD236" s="376"/>
      <c r="AE236" s="376"/>
      <c r="AF236" s="376" t="s">
        <v>545</v>
      </c>
      <c r="AG236" s="376"/>
      <c r="AH236" s="376"/>
      <c r="AI236" s="376"/>
      <c r="AJ236" s="376"/>
      <c r="AK236" s="376"/>
      <c r="AL236" s="376"/>
      <c r="AM236" s="376"/>
      <c r="AN236" s="376"/>
      <c r="AO236" s="376"/>
      <c r="AP236" s="376"/>
      <c r="AQ236" s="376"/>
      <c r="AR236" s="376"/>
      <c r="AS236" s="376"/>
      <c r="AT236" s="376"/>
      <c r="AU236" s="376"/>
      <c r="AV236" s="376"/>
      <c r="AW236" s="376"/>
      <c r="AX236" s="376"/>
      <c r="AY236" s="376"/>
      <c r="AZ236" s="376"/>
      <c r="BA236" s="376"/>
      <c r="BB236" s="376"/>
      <c r="BC236" s="376"/>
      <c r="BD236" s="376"/>
      <c r="BE236" s="376"/>
      <c r="BF236" s="376"/>
      <c r="BG236" s="376"/>
    </row>
    <row r="237" spans="1:59" s="419" customFormat="1" ht="67.5" outlineLevel="1" x14ac:dyDescent="0.2">
      <c r="A237" s="487"/>
      <c r="B237" s="488"/>
      <c r="C237" s="778" t="s">
        <v>593</v>
      </c>
      <c r="D237" s="757"/>
      <c r="E237" s="491"/>
      <c r="F237" s="528"/>
      <c r="G237" s="395"/>
      <c r="H237" s="394"/>
      <c r="I237" s="395"/>
      <c r="J237" s="394"/>
      <c r="K237" s="395"/>
      <c r="L237" s="395"/>
      <c r="M237" s="395"/>
      <c r="N237" s="395"/>
      <c r="O237" s="395"/>
      <c r="P237" s="395"/>
      <c r="Q237" s="395"/>
      <c r="R237" s="395"/>
      <c r="S237" s="395"/>
      <c r="T237" s="395"/>
      <c r="U237" s="396"/>
      <c r="V237" s="395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  <c r="AG237" s="376"/>
      <c r="AH237" s="376"/>
      <c r="AI237" s="376"/>
      <c r="AJ237" s="376"/>
      <c r="AK237" s="376"/>
      <c r="AL237" s="376"/>
      <c r="AM237" s="376"/>
      <c r="AN237" s="376"/>
      <c r="AO237" s="376"/>
      <c r="AP237" s="376"/>
      <c r="AQ237" s="376"/>
      <c r="AR237" s="376"/>
      <c r="AS237" s="376"/>
      <c r="AT237" s="376"/>
      <c r="AU237" s="376"/>
      <c r="AV237" s="376"/>
      <c r="AW237" s="376"/>
      <c r="AX237" s="376"/>
      <c r="AY237" s="376"/>
      <c r="AZ237" s="376"/>
      <c r="BA237" s="376"/>
      <c r="BB237" s="376"/>
      <c r="BC237" s="376"/>
      <c r="BD237" s="376"/>
      <c r="BE237" s="376"/>
      <c r="BF237" s="376"/>
      <c r="BG237" s="376"/>
    </row>
    <row r="238" spans="1:59" outlineLevel="1" x14ac:dyDescent="0.2">
      <c r="A238" s="487">
        <v>207</v>
      </c>
      <c r="B238" s="488" t="s">
        <v>599</v>
      </c>
      <c r="C238" s="489" t="s">
        <v>600</v>
      </c>
      <c r="D238" s="757" t="s">
        <v>150</v>
      </c>
      <c r="E238" s="491">
        <v>48.51</v>
      </c>
      <c r="F238" s="394"/>
      <c r="G238" s="395">
        <f t="shared" si="77"/>
        <v>0</v>
      </c>
      <c r="H238" s="394"/>
      <c r="I238" s="395">
        <f t="shared" si="71"/>
        <v>0</v>
      </c>
      <c r="J238" s="394"/>
      <c r="K238" s="395">
        <f t="shared" si="72"/>
        <v>0</v>
      </c>
      <c r="L238" s="395">
        <v>21</v>
      </c>
      <c r="M238" s="395">
        <f t="shared" si="73"/>
        <v>0</v>
      </c>
      <c r="N238" s="395">
        <v>2.5000000000000001E-2</v>
      </c>
      <c r="O238" s="395">
        <f t="shared" si="74"/>
        <v>1.21</v>
      </c>
      <c r="P238" s="395">
        <v>0</v>
      </c>
      <c r="Q238" s="395">
        <f t="shared" si="75"/>
        <v>0</v>
      </c>
      <c r="R238" s="395" t="s">
        <v>253</v>
      </c>
      <c r="S238" s="395" t="s">
        <v>157</v>
      </c>
      <c r="T238" s="395">
        <v>0</v>
      </c>
      <c r="U238" s="396">
        <f t="shared" si="76"/>
        <v>0</v>
      </c>
      <c r="V238" s="395"/>
      <c r="W238" s="376"/>
      <c r="X238" s="376"/>
      <c r="Y238" s="376"/>
      <c r="Z238" s="376"/>
      <c r="AA238" s="376"/>
      <c r="AB238" s="376"/>
      <c r="AC238" s="376"/>
      <c r="AD238" s="376"/>
      <c r="AE238" s="376"/>
      <c r="AF238" s="376" t="s">
        <v>254</v>
      </c>
      <c r="AG238" s="376"/>
      <c r="AH238" s="376"/>
      <c r="AI238" s="376"/>
      <c r="AJ238" s="376"/>
      <c r="AK238" s="376"/>
      <c r="AL238" s="376"/>
      <c r="AM238" s="376"/>
      <c r="AN238" s="376"/>
      <c r="AO238" s="376"/>
      <c r="AP238" s="376"/>
      <c r="AQ238" s="376"/>
      <c r="AR238" s="376"/>
      <c r="AS238" s="376"/>
      <c r="AT238" s="376"/>
      <c r="AU238" s="376"/>
      <c r="AV238" s="376"/>
      <c r="AW238" s="376"/>
      <c r="AX238" s="376"/>
      <c r="AY238" s="376"/>
      <c r="AZ238" s="376"/>
      <c r="BA238" s="376"/>
      <c r="BB238" s="376"/>
      <c r="BC238" s="376"/>
      <c r="BD238" s="376"/>
      <c r="BE238" s="376"/>
      <c r="BF238" s="376"/>
      <c r="BG238" s="376"/>
    </row>
    <row r="239" spans="1:59" outlineLevel="1" x14ac:dyDescent="0.2">
      <c r="A239" s="487">
        <v>208</v>
      </c>
      <c r="B239" s="488" t="s">
        <v>601</v>
      </c>
      <c r="C239" s="489" t="s">
        <v>602</v>
      </c>
      <c r="D239" s="757" t="s">
        <v>150</v>
      </c>
      <c r="E239" s="491">
        <v>1457.33</v>
      </c>
      <c r="F239" s="394"/>
      <c r="G239" s="395">
        <f t="shared" si="77"/>
        <v>0</v>
      </c>
      <c r="H239" s="394"/>
      <c r="I239" s="395">
        <f t="shared" si="71"/>
        <v>0</v>
      </c>
      <c r="J239" s="394"/>
      <c r="K239" s="395">
        <f t="shared" si="72"/>
        <v>0</v>
      </c>
      <c r="L239" s="395">
        <v>21</v>
      </c>
      <c r="M239" s="395">
        <f t="shared" si="73"/>
        <v>0</v>
      </c>
      <c r="N239" s="395">
        <v>2.7000000000000001E-3</v>
      </c>
      <c r="O239" s="395">
        <f t="shared" si="74"/>
        <v>3.93</v>
      </c>
      <c r="P239" s="395">
        <v>0</v>
      </c>
      <c r="Q239" s="395">
        <f t="shared" si="75"/>
        <v>0</v>
      </c>
      <c r="R239" s="395" t="s">
        <v>253</v>
      </c>
      <c r="S239" s="395" t="s">
        <v>168</v>
      </c>
      <c r="T239" s="395">
        <v>0</v>
      </c>
      <c r="U239" s="396">
        <f t="shared" si="76"/>
        <v>0</v>
      </c>
      <c r="V239" s="395"/>
      <c r="W239" s="807"/>
      <c r="X239" s="807"/>
      <c r="Y239" s="376"/>
      <c r="Z239" s="376"/>
      <c r="AA239" s="376"/>
      <c r="AB239" s="376"/>
      <c r="AC239" s="376"/>
      <c r="AD239" s="376"/>
      <c r="AE239" s="376"/>
      <c r="AF239" s="376" t="s">
        <v>390</v>
      </c>
      <c r="AG239" s="376"/>
      <c r="AH239" s="376"/>
      <c r="AI239" s="376"/>
      <c r="AJ239" s="376"/>
      <c r="AK239" s="376"/>
      <c r="AL239" s="376"/>
      <c r="AM239" s="376"/>
      <c r="AN239" s="376"/>
      <c r="AO239" s="376"/>
      <c r="AP239" s="376"/>
      <c r="AQ239" s="376"/>
      <c r="AR239" s="376"/>
      <c r="AS239" s="376"/>
      <c r="AT239" s="376"/>
      <c r="AU239" s="376"/>
      <c r="AV239" s="376"/>
      <c r="AW239" s="376"/>
      <c r="AX239" s="376"/>
      <c r="AY239" s="376"/>
      <c r="AZ239" s="376"/>
      <c r="BA239" s="376"/>
      <c r="BB239" s="376"/>
      <c r="BC239" s="376"/>
      <c r="BD239" s="376"/>
      <c r="BE239" s="376"/>
      <c r="BF239" s="376"/>
      <c r="BG239" s="376"/>
    </row>
    <row r="240" spans="1:59" s="419" customFormat="1" ht="67.5" outlineLevel="1" x14ac:dyDescent="0.2">
      <c r="A240" s="487"/>
      <c r="B240" s="488"/>
      <c r="C240" s="778" t="s">
        <v>593</v>
      </c>
      <c r="D240" s="757"/>
      <c r="E240" s="491"/>
      <c r="F240" s="528"/>
      <c r="G240" s="395"/>
      <c r="H240" s="394"/>
      <c r="I240" s="395"/>
      <c r="J240" s="394"/>
      <c r="K240" s="395"/>
      <c r="L240" s="395"/>
      <c r="M240" s="395"/>
      <c r="N240" s="395"/>
      <c r="O240" s="395"/>
      <c r="P240" s="395"/>
      <c r="Q240" s="395"/>
      <c r="R240" s="395"/>
      <c r="S240" s="395"/>
      <c r="T240" s="395"/>
      <c r="U240" s="396"/>
      <c r="V240" s="395"/>
      <c r="W240" s="807"/>
      <c r="X240" s="807"/>
      <c r="Y240" s="376"/>
      <c r="Z240" s="376"/>
      <c r="AA240" s="376"/>
      <c r="AB240" s="376"/>
      <c r="AC240" s="376"/>
      <c r="AD240" s="376"/>
      <c r="AE240" s="376"/>
      <c r="AF240" s="376"/>
      <c r="AG240" s="376"/>
      <c r="AH240" s="376"/>
      <c r="AI240" s="376"/>
      <c r="AJ240" s="376"/>
      <c r="AK240" s="376"/>
      <c r="AL240" s="376"/>
      <c r="AM240" s="376"/>
      <c r="AN240" s="376"/>
      <c r="AO240" s="376"/>
      <c r="AP240" s="376"/>
      <c r="AQ240" s="376"/>
      <c r="AR240" s="376"/>
      <c r="AS240" s="376"/>
      <c r="AT240" s="376"/>
      <c r="AU240" s="376"/>
      <c r="AV240" s="376"/>
      <c r="AW240" s="376"/>
      <c r="AX240" s="376"/>
      <c r="AY240" s="376"/>
      <c r="AZ240" s="376"/>
      <c r="BA240" s="376"/>
      <c r="BB240" s="376"/>
      <c r="BC240" s="376"/>
      <c r="BD240" s="376"/>
      <c r="BE240" s="376"/>
      <c r="BF240" s="376"/>
      <c r="BG240" s="376"/>
    </row>
    <row r="241" spans="1:59" ht="22.5" outlineLevel="1" x14ac:dyDescent="0.2">
      <c r="A241" s="487">
        <v>209</v>
      </c>
      <c r="B241" s="488" t="s">
        <v>603</v>
      </c>
      <c r="C241" s="489" t="s">
        <v>604</v>
      </c>
      <c r="D241" s="757" t="s">
        <v>150</v>
      </c>
      <c r="E241" s="491">
        <v>105.46</v>
      </c>
      <c r="F241" s="394"/>
      <c r="G241" s="395">
        <f t="shared" si="77"/>
        <v>0</v>
      </c>
      <c r="H241" s="394"/>
      <c r="I241" s="395">
        <f t="shared" si="71"/>
        <v>0</v>
      </c>
      <c r="J241" s="394"/>
      <c r="K241" s="395">
        <f t="shared" si="72"/>
        <v>0</v>
      </c>
      <c r="L241" s="395">
        <v>21</v>
      </c>
      <c r="M241" s="395">
        <f t="shared" si="73"/>
        <v>0</v>
      </c>
      <c r="N241" s="395">
        <v>3.0000000000000001E-3</v>
      </c>
      <c r="O241" s="395">
        <f t="shared" si="74"/>
        <v>0.32</v>
      </c>
      <c r="P241" s="395">
        <v>0</v>
      </c>
      <c r="Q241" s="395">
        <f t="shared" si="75"/>
        <v>0</v>
      </c>
      <c r="R241" s="395" t="s">
        <v>253</v>
      </c>
      <c r="S241" s="395" t="s">
        <v>157</v>
      </c>
      <c r="T241" s="395">
        <v>0</v>
      </c>
      <c r="U241" s="396">
        <f t="shared" si="76"/>
        <v>0</v>
      </c>
      <c r="V241" s="395"/>
      <c r="W241" s="376"/>
      <c r="X241" s="376"/>
      <c r="Y241" s="376"/>
      <c r="Z241" s="376"/>
      <c r="AA241" s="376"/>
      <c r="AB241" s="376"/>
      <c r="AC241" s="376"/>
      <c r="AD241" s="376"/>
      <c r="AE241" s="376"/>
      <c r="AF241" s="376" t="s">
        <v>390</v>
      </c>
      <c r="AG241" s="376"/>
      <c r="AH241" s="376"/>
      <c r="AI241" s="376"/>
      <c r="AJ241" s="376"/>
      <c r="AK241" s="376"/>
      <c r="AL241" s="376"/>
      <c r="AM241" s="376"/>
      <c r="AN241" s="376"/>
      <c r="AO241" s="376"/>
      <c r="AP241" s="376"/>
      <c r="AQ241" s="376"/>
      <c r="AR241" s="376"/>
      <c r="AS241" s="376"/>
      <c r="AT241" s="376"/>
      <c r="AU241" s="376"/>
      <c r="AV241" s="376"/>
      <c r="AW241" s="376"/>
      <c r="AX241" s="376"/>
      <c r="AY241" s="376"/>
      <c r="AZ241" s="376"/>
      <c r="BA241" s="376"/>
      <c r="BB241" s="376"/>
      <c r="BC241" s="376"/>
      <c r="BD241" s="376"/>
      <c r="BE241" s="376"/>
      <c r="BF241" s="376"/>
      <c r="BG241" s="376"/>
    </row>
    <row r="242" spans="1:59" s="419" customFormat="1" outlineLevel="1" x14ac:dyDescent="0.2">
      <c r="A242" s="487">
        <v>210</v>
      </c>
      <c r="B242" s="488" t="s">
        <v>605</v>
      </c>
      <c r="C242" s="489" t="s">
        <v>606</v>
      </c>
      <c r="D242" s="757" t="s">
        <v>150</v>
      </c>
      <c r="E242" s="491">
        <v>254.9</v>
      </c>
      <c r="F242" s="394"/>
      <c r="G242" s="395">
        <f t="shared" ref="G242" si="79">ROUND(E242*F242,2)</f>
        <v>0</v>
      </c>
      <c r="H242" s="394"/>
      <c r="I242" s="395">
        <f t="shared" si="71"/>
        <v>0</v>
      </c>
      <c r="J242" s="394"/>
      <c r="K242" s="395">
        <f t="shared" si="72"/>
        <v>0</v>
      </c>
      <c r="L242" s="395"/>
      <c r="M242" s="395"/>
      <c r="N242" s="395"/>
      <c r="O242" s="395"/>
      <c r="P242" s="395"/>
      <c r="Q242" s="395"/>
      <c r="R242" s="395"/>
      <c r="S242" s="395"/>
      <c r="T242" s="395"/>
      <c r="U242" s="396"/>
      <c r="V242" s="395"/>
      <c r="W242" s="376"/>
      <c r="X242" s="376"/>
      <c r="Y242" s="376"/>
      <c r="Z242" s="376"/>
      <c r="AA242" s="376"/>
      <c r="AB242" s="376"/>
      <c r="AC242" s="376"/>
      <c r="AD242" s="376"/>
      <c r="AE242" s="376"/>
      <c r="AF242" s="376"/>
      <c r="AG242" s="376"/>
      <c r="AH242" s="376"/>
      <c r="AI242" s="376"/>
      <c r="AJ242" s="376"/>
      <c r="AK242" s="376"/>
      <c r="AL242" s="376"/>
      <c r="AM242" s="376"/>
      <c r="AN242" s="376"/>
      <c r="AO242" s="376"/>
      <c r="AP242" s="376"/>
      <c r="AQ242" s="376"/>
      <c r="AR242" s="376"/>
      <c r="AS242" s="376"/>
      <c r="AT242" s="376"/>
      <c r="AU242" s="376"/>
      <c r="AV242" s="376"/>
      <c r="AW242" s="376"/>
      <c r="AX242" s="376"/>
      <c r="AY242" s="376"/>
      <c r="AZ242" s="376"/>
      <c r="BA242" s="376"/>
      <c r="BB242" s="376"/>
      <c r="BC242" s="376"/>
      <c r="BD242" s="376"/>
      <c r="BE242" s="376"/>
      <c r="BF242" s="376"/>
      <c r="BG242" s="376"/>
    </row>
    <row r="243" spans="1:59" outlineLevel="1" x14ac:dyDescent="0.2">
      <c r="A243" s="487">
        <v>211</v>
      </c>
      <c r="B243" s="488" t="s">
        <v>607</v>
      </c>
      <c r="C243" s="489" t="s">
        <v>608</v>
      </c>
      <c r="D243" s="757" t="s">
        <v>150</v>
      </c>
      <c r="E243" s="491">
        <v>666.35799999999995</v>
      </c>
      <c r="F243" s="394"/>
      <c r="G243" s="395">
        <f t="shared" si="77"/>
        <v>0</v>
      </c>
      <c r="H243" s="394"/>
      <c r="I243" s="395">
        <f t="shared" si="71"/>
        <v>0</v>
      </c>
      <c r="J243" s="394"/>
      <c r="K243" s="395">
        <f t="shared" si="72"/>
        <v>0</v>
      </c>
      <c r="L243" s="395">
        <v>21</v>
      </c>
      <c r="M243" s="395">
        <f t="shared" si="73"/>
        <v>0</v>
      </c>
      <c r="N243" s="395">
        <v>0</v>
      </c>
      <c r="O243" s="395">
        <f t="shared" si="74"/>
        <v>0</v>
      </c>
      <c r="P243" s="395">
        <v>0</v>
      </c>
      <c r="Q243" s="395">
        <f t="shared" si="75"/>
        <v>0</v>
      </c>
      <c r="R243" s="395" t="s">
        <v>572</v>
      </c>
      <c r="S243" s="395" t="s">
        <v>168</v>
      </c>
      <c r="T243" s="395">
        <v>0</v>
      </c>
      <c r="U243" s="396">
        <f t="shared" si="76"/>
        <v>0</v>
      </c>
      <c r="V243" s="395"/>
      <c r="W243" s="376"/>
      <c r="X243" s="376"/>
      <c r="Y243" s="376"/>
      <c r="Z243" s="376"/>
      <c r="AA243" s="376"/>
      <c r="AB243" s="376"/>
      <c r="AC243" s="376"/>
      <c r="AD243" s="376"/>
      <c r="AE243" s="376"/>
      <c r="AF243" s="376" t="s">
        <v>609</v>
      </c>
      <c r="AG243" s="376"/>
      <c r="AH243" s="376"/>
      <c r="AI243" s="376"/>
      <c r="AJ243" s="376"/>
      <c r="AK243" s="376"/>
      <c r="AL243" s="376"/>
      <c r="AM243" s="376"/>
      <c r="AN243" s="376"/>
      <c r="AO243" s="376"/>
      <c r="AP243" s="376"/>
      <c r="AQ243" s="376"/>
      <c r="AR243" s="376"/>
      <c r="AS243" s="376"/>
      <c r="AT243" s="376"/>
      <c r="AU243" s="376"/>
      <c r="AV243" s="376"/>
      <c r="AW243" s="376"/>
      <c r="AX243" s="376"/>
      <c r="AY243" s="376"/>
      <c r="AZ243" s="376"/>
      <c r="BA243" s="376"/>
      <c r="BB243" s="376"/>
      <c r="BC243" s="376"/>
      <c r="BD243" s="376"/>
      <c r="BE243" s="376"/>
      <c r="BF243" s="376"/>
      <c r="BG243" s="376"/>
    </row>
    <row r="244" spans="1:59" s="419" customFormat="1" outlineLevel="1" x14ac:dyDescent="0.2">
      <c r="A244" s="487">
        <v>212</v>
      </c>
      <c r="B244" s="488" t="s">
        <v>610</v>
      </c>
      <c r="C244" s="489" t="s">
        <v>611</v>
      </c>
      <c r="D244" s="757" t="s">
        <v>150</v>
      </c>
      <c r="E244" s="491">
        <v>592.02</v>
      </c>
      <c r="F244" s="394"/>
      <c r="G244" s="395">
        <f t="shared" ref="G244" si="80">ROUND(E244*F244,2)</f>
        <v>0</v>
      </c>
      <c r="H244" s="394"/>
      <c r="I244" s="395"/>
      <c r="J244" s="394"/>
      <c r="K244" s="395"/>
      <c r="L244" s="395"/>
      <c r="M244" s="395"/>
      <c r="N244" s="395"/>
      <c r="O244" s="395"/>
      <c r="P244" s="395"/>
      <c r="Q244" s="395"/>
      <c r="R244" s="395"/>
      <c r="S244" s="395"/>
      <c r="T244" s="395"/>
      <c r="U244" s="396"/>
      <c r="V244" s="395"/>
      <c r="W244" s="376"/>
      <c r="X244" s="376"/>
      <c r="Y244" s="376"/>
      <c r="Z244" s="376"/>
      <c r="AA244" s="376"/>
      <c r="AB244" s="376"/>
      <c r="AC244" s="376"/>
      <c r="AD244" s="376"/>
      <c r="AE244" s="376"/>
      <c r="AF244" s="376"/>
      <c r="AG244" s="376"/>
      <c r="AH244" s="376"/>
      <c r="AI244" s="376"/>
      <c r="AJ244" s="376"/>
      <c r="AK244" s="376"/>
      <c r="AL244" s="376"/>
      <c r="AM244" s="376"/>
      <c r="AN244" s="376"/>
      <c r="AO244" s="376"/>
      <c r="AP244" s="376"/>
      <c r="AQ244" s="376"/>
      <c r="AR244" s="376"/>
      <c r="AS244" s="376"/>
      <c r="AT244" s="376"/>
      <c r="AU244" s="376"/>
      <c r="AV244" s="376"/>
      <c r="AW244" s="376"/>
      <c r="AX244" s="376"/>
      <c r="AY244" s="376"/>
      <c r="AZ244" s="376"/>
      <c r="BA244" s="376"/>
      <c r="BB244" s="376"/>
      <c r="BC244" s="376"/>
      <c r="BD244" s="376"/>
      <c r="BE244" s="376"/>
      <c r="BF244" s="376"/>
      <c r="BG244" s="376"/>
    </row>
    <row r="245" spans="1:59" ht="22.5" x14ac:dyDescent="0.2">
      <c r="A245" s="487">
        <v>213</v>
      </c>
      <c r="B245" s="488" t="s">
        <v>612</v>
      </c>
      <c r="C245" s="489" t="s">
        <v>613</v>
      </c>
      <c r="D245" s="757" t="s">
        <v>150</v>
      </c>
      <c r="E245" s="491">
        <v>712</v>
      </c>
      <c r="F245" s="394"/>
      <c r="G245" s="395">
        <f t="shared" si="77"/>
        <v>0</v>
      </c>
      <c r="H245" s="397"/>
      <c r="I245" s="397">
        <f>SUM(I246:I253)</f>
        <v>0</v>
      </c>
      <c r="J245" s="397"/>
      <c r="K245" s="397">
        <f>SUM(K246:K253)</f>
        <v>0</v>
      </c>
      <c r="L245" s="397"/>
      <c r="M245" s="397">
        <f>SUM(M246:M253)</f>
        <v>0</v>
      </c>
      <c r="N245" s="397"/>
      <c r="O245" s="397">
        <f>SUM(O246:O253)</f>
        <v>0.03</v>
      </c>
      <c r="P245" s="397"/>
      <c r="Q245" s="397">
        <f>SUM(Q246:Q253)</f>
        <v>0</v>
      </c>
      <c r="R245" s="397"/>
      <c r="S245" s="397"/>
      <c r="T245" s="397"/>
      <c r="U245" s="134">
        <f>SUM(U246:U253)</f>
        <v>7.45</v>
      </c>
      <c r="V245" s="397"/>
      <c r="W245" s="419"/>
      <c r="X245" s="419"/>
      <c r="Y245" s="419"/>
      <c r="Z245" s="419"/>
      <c r="AA245" s="419"/>
      <c r="AB245" s="419"/>
      <c r="AC245" s="419"/>
      <c r="AD245" s="419"/>
      <c r="AE245" s="419"/>
      <c r="AF245" s="419" t="s">
        <v>147</v>
      </c>
      <c r="AG245" s="419"/>
      <c r="AH245" s="419"/>
      <c r="AI245" s="419"/>
      <c r="AJ245" s="419"/>
      <c r="AK245" s="419"/>
      <c r="AL245" s="419"/>
      <c r="AM245" s="419"/>
      <c r="AN245" s="419"/>
      <c r="AO245" s="419"/>
      <c r="AP245" s="419"/>
      <c r="AQ245" s="419"/>
      <c r="AR245" s="419"/>
      <c r="AS245" s="419"/>
      <c r="AT245" s="419"/>
      <c r="AU245" s="419"/>
      <c r="AV245" s="419"/>
      <c r="AW245" s="419"/>
      <c r="AX245" s="419"/>
      <c r="AY245" s="419"/>
      <c r="AZ245" s="419"/>
      <c r="BA245" s="419"/>
      <c r="BB245" s="419"/>
      <c r="BC245" s="419"/>
      <c r="BD245" s="419"/>
      <c r="BE245" s="419"/>
      <c r="BF245" s="419"/>
      <c r="BG245" s="419"/>
    </row>
    <row r="246" spans="1:59" ht="22.5" outlineLevel="1" x14ac:dyDescent="0.2">
      <c r="A246" s="487">
        <v>214</v>
      </c>
      <c r="B246" s="488" t="s">
        <v>614</v>
      </c>
      <c r="C246" s="489" t="s">
        <v>615</v>
      </c>
      <c r="D246" s="757" t="s">
        <v>150</v>
      </c>
      <c r="E246" s="491">
        <v>712</v>
      </c>
      <c r="F246" s="394"/>
      <c r="G246" s="395">
        <f t="shared" si="77"/>
        <v>0</v>
      </c>
      <c r="H246" s="394"/>
      <c r="I246" s="395">
        <f t="shared" ref="I246:I253" si="81">ROUND(E246*H246,2)</f>
        <v>0</v>
      </c>
      <c r="J246" s="394"/>
      <c r="K246" s="395">
        <f t="shared" ref="K246:K253" si="82">ROUND(E246*J246,2)</f>
        <v>0</v>
      </c>
      <c r="L246" s="395">
        <v>21</v>
      </c>
      <c r="M246" s="395">
        <f t="shared" ref="M246:M253" si="83">G246*(1+L246/100)</f>
        <v>0</v>
      </c>
      <c r="N246" s="395">
        <v>0</v>
      </c>
      <c r="O246" s="395">
        <f t="shared" ref="O246:O253" si="84">ROUND(E246*N246,2)</f>
        <v>0</v>
      </c>
      <c r="P246" s="395">
        <v>0</v>
      </c>
      <c r="Q246" s="395">
        <f t="shared" ref="Q246:Q253" si="85">ROUND(E246*P246,2)</f>
        <v>0</v>
      </c>
      <c r="R246" s="395"/>
      <c r="S246" s="395" t="s">
        <v>151</v>
      </c>
      <c r="T246" s="395">
        <v>0</v>
      </c>
      <c r="U246" s="396">
        <f t="shared" ref="U246:U253" si="86">ROUND(E246*T246,2)</f>
        <v>0</v>
      </c>
      <c r="V246" s="395"/>
      <c r="W246" s="376"/>
      <c r="X246" s="376"/>
      <c r="Y246" s="376"/>
      <c r="Z246" s="376"/>
      <c r="AA246" s="376"/>
      <c r="AB246" s="376"/>
      <c r="AC246" s="376"/>
      <c r="AD246" s="376"/>
      <c r="AE246" s="376"/>
      <c r="AF246" s="376" t="s">
        <v>152</v>
      </c>
      <c r="AG246" s="376"/>
      <c r="AH246" s="376"/>
      <c r="AI246" s="376"/>
      <c r="AJ246" s="376"/>
      <c r="AK246" s="376"/>
      <c r="AL246" s="376"/>
      <c r="AM246" s="376"/>
      <c r="AN246" s="376"/>
      <c r="AO246" s="376"/>
      <c r="AP246" s="376"/>
      <c r="AQ246" s="376"/>
      <c r="AR246" s="376"/>
      <c r="AS246" s="376"/>
      <c r="AT246" s="376"/>
      <c r="AU246" s="376"/>
      <c r="AV246" s="376"/>
      <c r="AW246" s="376"/>
      <c r="AX246" s="376"/>
      <c r="AY246" s="376"/>
      <c r="AZ246" s="376"/>
      <c r="BA246" s="376"/>
      <c r="BB246" s="376"/>
      <c r="BC246" s="376"/>
      <c r="BD246" s="376"/>
      <c r="BE246" s="376"/>
      <c r="BF246" s="376"/>
      <c r="BG246" s="376"/>
    </row>
    <row r="247" spans="1:59" ht="22.5" outlineLevel="1" x14ac:dyDescent="0.2">
      <c r="A247" s="487">
        <v>215</v>
      </c>
      <c r="B247" s="488" t="s">
        <v>616</v>
      </c>
      <c r="C247" s="489" t="s">
        <v>617</v>
      </c>
      <c r="D247" s="757" t="s">
        <v>150</v>
      </c>
      <c r="E247" s="491">
        <v>712</v>
      </c>
      <c r="F247" s="394"/>
      <c r="G247" s="395">
        <f t="shared" si="77"/>
        <v>0</v>
      </c>
      <c r="H247" s="394"/>
      <c r="I247" s="395">
        <f t="shared" si="81"/>
        <v>0</v>
      </c>
      <c r="J247" s="394"/>
      <c r="K247" s="395">
        <f t="shared" si="82"/>
        <v>0</v>
      </c>
      <c r="L247" s="395">
        <v>21</v>
      </c>
      <c r="M247" s="395">
        <f t="shared" si="83"/>
        <v>0</v>
      </c>
      <c r="N247" s="395">
        <v>0</v>
      </c>
      <c r="O247" s="395">
        <f t="shared" si="84"/>
        <v>0</v>
      </c>
      <c r="P247" s="395">
        <v>0</v>
      </c>
      <c r="Q247" s="395">
        <f t="shared" si="85"/>
        <v>0</v>
      </c>
      <c r="R247" s="395"/>
      <c r="S247" s="395" t="s">
        <v>151</v>
      </c>
      <c r="T247" s="395">
        <v>0</v>
      </c>
      <c r="U247" s="396">
        <f t="shared" si="86"/>
        <v>0</v>
      </c>
      <c r="V247" s="395"/>
      <c r="W247" s="376"/>
      <c r="X247" s="376"/>
      <c r="Y247" s="376"/>
      <c r="Z247" s="376"/>
      <c r="AA247" s="376"/>
      <c r="AB247" s="376"/>
      <c r="AC247" s="376"/>
      <c r="AD247" s="376"/>
      <c r="AE247" s="376"/>
      <c r="AF247" s="376" t="s">
        <v>152</v>
      </c>
      <c r="AG247" s="376"/>
      <c r="AH247" s="376"/>
      <c r="AI247" s="376"/>
      <c r="AJ247" s="376"/>
      <c r="AK247" s="376"/>
      <c r="AL247" s="376"/>
      <c r="AM247" s="376"/>
      <c r="AN247" s="376"/>
      <c r="AO247" s="376"/>
      <c r="AP247" s="376"/>
      <c r="AQ247" s="376"/>
      <c r="AR247" s="376"/>
      <c r="AS247" s="376"/>
      <c r="AT247" s="376"/>
      <c r="AU247" s="376"/>
      <c r="AV247" s="376"/>
      <c r="AW247" s="376"/>
      <c r="AX247" s="376"/>
      <c r="AY247" s="376"/>
      <c r="AZ247" s="376"/>
      <c r="BA247" s="376"/>
      <c r="BB247" s="376"/>
      <c r="BC247" s="376"/>
      <c r="BD247" s="376"/>
      <c r="BE247" s="376"/>
      <c r="BF247" s="376"/>
      <c r="BG247" s="376"/>
    </row>
    <row r="248" spans="1:59" outlineLevel="1" x14ac:dyDescent="0.2">
      <c r="A248" s="487">
        <v>216</v>
      </c>
      <c r="B248" s="488" t="s">
        <v>618</v>
      </c>
      <c r="C248" s="489" t="s">
        <v>619</v>
      </c>
      <c r="D248" s="757" t="s">
        <v>161</v>
      </c>
      <c r="E248" s="491">
        <v>76.260000000000005</v>
      </c>
      <c r="F248" s="394"/>
      <c r="G248" s="395">
        <f t="shared" si="77"/>
        <v>0</v>
      </c>
      <c r="H248" s="394"/>
      <c r="I248" s="395">
        <f t="shared" si="81"/>
        <v>0</v>
      </c>
      <c r="J248" s="394"/>
      <c r="K248" s="395">
        <f t="shared" si="82"/>
        <v>0</v>
      </c>
      <c r="L248" s="395">
        <v>21</v>
      </c>
      <c r="M248" s="395">
        <f t="shared" si="83"/>
        <v>0</v>
      </c>
      <c r="N248" s="395">
        <v>0</v>
      </c>
      <c r="O248" s="395">
        <f t="shared" si="84"/>
        <v>0</v>
      </c>
      <c r="P248" s="395">
        <v>0</v>
      </c>
      <c r="Q248" s="395">
        <f t="shared" si="85"/>
        <v>0</v>
      </c>
      <c r="R248" s="395"/>
      <c r="S248" s="395" t="s">
        <v>151</v>
      </c>
      <c r="T248" s="395">
        <v>0</v>
      </c>
      <c r="U248" s="396">
        <f t="shared" si="86"/>
        <v>0</v>
      </c>
      <c r="V248" s="395"/>
      <c r="W248" s="376"/>
      <c r="X248" s="376"/>
      <c r="Y248" s="376"/>
      <c r="Z248" s="376"/>
      <c r="AA248" s="376"/>
      <c r="AB248" s="376"/>
      <c r="AC248" s="376"/>
      <c r="AD248" s="376"/>
      <c r="AE248" s="376"/>
      <c r="AF248" s="376" t="s">
        <v>152</v>
      </c>
      <c r="AG248" s="376"/>
      <c r="AH248" s="376"/>
      <c r="AI248" s="376"/>
      <c r="AJ248" s="376"/>
      <c r="AK248" s="376"/>
      <c r="AL248" s="376"/>
      <c r="AM248" s="376"/>
      <c r="AN248" s="376"/>
      <c r="AO248" s="376"/>
      <c r="AP248" s="376"/>
      <c r="AQ248" s="376"/>
      <c r="AR248" s="376"/>
      <c r="AS248" s="376"/>
      <c r="AT248" s="376"/>
      <c r="AU248" s="376"/>
      <c r="AV248" s="376"/>
      <c r="AW248" s="376"/>
      <c r="AX248" s="376"/>
      <c r="AY248" s="376"/>
      <c r="AZ248" s="376"/>
      <c r="BA248" s="376"/>
      <c r="BB248" s="376"/>
      <c r="BC248" s="376"/>
      <c r="BD248" s="376"/>
      <c r="BE248" s="376"/>
      <c r="BF248" s="376"/>
      <c r="BG248" s="376"/>
    </row>
    <row r="249" spans="1:59" ht="22.5" outlineLevel="1" x14ac:dyDescent="0.2">
      <c r="A249" s="487">
        <v>217</v>
      </c>
      <c r="B249" s="488" t="s">
        <v>620</v>
      </c>
      <c r="C249" s="489" t="s">
        <v>621</v>
      </c>
      <c r="D249" s="757" t="s">
        <v>150</v>
      </c>
      <c r="E249" s="491">
        <v>2418.7800000000002</v>
      </c>
      <c r="F249" s="394"/>
      <c r="G249" s="395">
        <f t="shared" si="77"/>
        <v>0</v>
      </c>
      <c r="H249" s="394"/>
      <c r="I249" s="395">
        <f t="shared" si="81"/>
        <v>0</v>
      </c>
      <c r="J249" s="394"/>
      <c r="K249" s="395">
        <f t="shared" si="82"/>
        <v>0</v>
      </c>
      <c r="L249" s="395">
        <v>21</v>
      </c>
      <c r="M249" s="395">
        <f t="shared" si="83"/>
        <v>0</v>
      </c>
      <c r="N249" s="395">
        <v>0</v>
      </c>
      <c r="O249" s="395">
        <f t="shared" si="84"/>
        <v>0</v>
      </c>
      <c r="P249" s="395">
        <v>0</v>
      </c>
      <c r="Q249" s="395">
        <f t="shared" si="85"/>
        <v>0</v>
      </c>
      <c r="R249" s="395"/>
      <c r="S249" s="395" t="s">
        <v>151</v>
      </c>
      <c r="T249" s="395">
        <v>0</v>
      </c>
      <c r="U249" s="396">
        <f t="shared" si="86"/>
        <v>0</v>
      </c>
      <c r="V249" s="395"/>
      <c r="W249" s="376"/>
      <c r="X249" s="376"/>
      <c r="Y249" s="376"/>
      <c r="Z249" s="376"/>
      <c r="AA249" s="376"/>
      <c r="AB249" s="376"/>
      <c r="AC249" s="376"/>
      <c r="AD249" s="376"/>
      <c r="AE249" s="376"/>
      <c r="AF249" s="376" t="s">
        <v>152</v>
      </c>
      <c r="AG249" s="376"/>
      <c r="AH249" s="376"/>
      <c r="AI249" s="376"/>
      <c r="AJ249" s="376"/>
      <c r="AK249" s="376"/>
      <c r="AL249" s="376"/>
      <c r="AM249" s="376"/>
      <c r="AN249" s="376"/>
      <c r="AO249" s="376"/>
      <c r="AP249" s="376"/>
      <c r="AQ249" s="376"/>
      <c r="AR249" s="376"/>
      <c r="AS249" s="376"/>
      <c r="AT249" s="376"/>
      <c r="AU249" s="376"/>
      <c r="AV249" s="376"/>
      <c r="AW249" s="376"/>
      <c r="AX249" s="376"/>
      <c r="AY249" s="376"/>
      <c r="AZ249" s="376"/>
      <c r="BA249" s="376"/>
      <c r="BB249" s="376"/>
      <c r="BC249" s="376"/>
      <c r="BD249" s="376"/>
      <c r="BE249" s="376"/>
      <c r="BF249" s="376"/>
      <c r="BG249" s="376"/>
    </row>
    <row r="250" spans="1:59" outlineLevel="1" x14ac:dyDescent="0.2">
      <c r="A250" s="487">
        <v>218</v>
      </c>
      <c r="B250" s="488" t="s">
        <v>622</v>
      </c>
      <c r="C250" s="489" t="s">
        <v>623</v>
      </c>
      <c r="D250" s="757" t="s">
        <v>150</v>
      </c>
      <c r="E250" s="491">
        <v>111.72</v>
      </c>
      <c r="F250" s="394"/>
      <c r="G250" s="395">
        <f t="shared" si="77"/>
        <v>0</v>
      </c>
      <c r="H250" s="394"/>
      <c r="I250" s="395">
        <f t="shared" si="81"/>
        <v>0</v>
      </c>
      <c r="J250" s="394"/>
      <c r="K250" s="395">
        <f t="shared" si="82"/>
        <v>0</v>
      </c>
      <c r="L250" s="395">
        <v>21</v>
      </c>
      <c r="M250" s="395">
        <f t="shared" si="83"/>
        <v>0</v>
      </c>
      <c r="N250" s="395">
        <v>0</v>
      </c>
      <c r="O250" s="395">
        <f t="shared" si="84"/>
        <v>0</v>
      </c>
      <c r="P250" s="395">
        <v>0</v>
      </c>
      <c r="Q250" s="395">
        <f t="shared" si="85"/>
        <v>0</v>
      </c>
      <c r="R250" s="395"/>
      <c r="S250" s="395" t="s">
        <v>151</v>
      </c>
      <c r="T250" s="395">
        <v>0</v>
      </c>
      <c r="U250" s="396">
        <f t="shared" si="86"/>
        <v>0</v>
      </c>
      <c r="V250" s="395"/>
      <c r="W250" s="376"/>
      <c r="X250" s="376"/>
      <c r="Y250" s="376"/>
      <c r="Z250" s="376"/>
      <c r="AA250" s="376"/>
      <c r="AB250" s="376"/>
      <c r="AC250" s="376"/>
      <c r="AD250" s="376"/>
      <c r="AE250" s="376"/>
      <c r="AF250" s="376" t="s">
        <v>152</v>
      </c>
      <c r="AG250" s="376"/>
      <c r="AH250" s="376"/>
      <c r="AI250" s="376"/>
      <c r="AJ250" s="376"/>
      <c r="AK250" s="376"/>
      <c r="AL250" s="376"/>
      <c r="AM250" s="376"/>
      <c r="AN250" s="376"/>
      <c r="AO250" s="376"/>
      <c r="AP250" s="376"/>
      <c r="AQ250" s="376"/>
      <c r="AR250" s="376"/>
      <c r="AS250" s="376"/>
      <c r="AT250" s="376"/>
      <c r="AU250" s="376"/>
      <c r="AV250" s="376"/>
      <c r="AW250" s="376"/>
      <c r="AX250" s="376"/>
      <c r="AY250" s="376"/>
      <c r="AZ250" s="376"/>
      <c r="BA250" s="376"/>
      <c r="BB250" s="376"/>
      <c r="BC250" s="376"/>
      <c r="BD250" s="376"/>
      <c r="BE250" s="376"/>
      <c r="BF250" s="376"/>
      <c r="BG250" s="376"/>
    </row>
    <row r="251" spans="1:59" outlineLevel="1" x14ac:dyDescent="0.2">
      <c r="A251" s="487">
        <v>219</v>
      </c>
      <c r="B251" s="488" t="s">
        <v>624</v>
      </c>
      <c r="C251" s="489" t="s">
        <v>625</v>
      </c>
      <c r="D251" s="757" t="s">
        <v>27</v>
      </c>
      <c r="E251" s="773"/>
      <c r="F251" s="394"/>
      <c r="G251" s="395">
        <f t="shared" si="77"/>
        <v>0</v>
      </c>
      <c r="H251" s="394"/>
      <c r="I251" s="395">
        <f t="shared" si="81"/>
        <v>0</v>
      </c>
      <c r="J251" s="394"/>
      <c r="K251" s="395">
        <f t="shared" si="82"/>
        <v>0</v>
      </c>
      <c r="L251" s="395">
        <v>21</v>
      </c>
      <c r="M251" s="395">
        <f t="shared" si="83"/>
        <v>0</v>
      </c>
      <c r="N251" s="395">
        <v>0</v>
      </c>
      <c r="O251" s="395">
        <f t="shared" si="84"/>
        <v>0</v>
      </c>
      <c r="P251" s="395">
        <v>0</v>
      </c>
      <c r="Q251" s="395">
        <f t="shared" si="85"/>
        <v>0</v>
      </c>
      <c r="R251" s="395"/>
      <c r="S251" s="395" t="s">
        <v>151</v>
      </c>
      <c r="T251" s="395">
        <v>0</v>
      </c>
      <c r="U251" s="396">
        <f t="shared" si="86"/>
        <v>0</v>
      </c>
      <c r="V251" s="395"/>
      <c r="W251" s="376"/>
      <c r="X251" s="376"/>
      <c r="Y251" s="376"/>
      <c r="Z251" s="376"/>
      <c r="AA251" s="376"/>
      <c r="AB251" s="376"/>
      <c r="AC251" s="376"/>
      <c r="AD251" s="376"/>
      <c r="AE251" s="376"/>
      <c r="AF251" s="376" t="s">
        <v>152</v>
      </c>
      <c r="AG251" s="376"/>
      <c r="AH251" s="376"/>
      <c r="AI251" s="376"/>
      <c r="AJ251" s="376"/>
      <c r="AK251" s="376"/>
      <c r="AL251" s="376"/>
      <c r="AM251" s="376"/>
      <c r="AN251" s="376"/>
      <c r="AO251" s="376"/>
      <c r="AP251" s="376"/>
      <c r="AQ251" s="376"/>
      <c r="AR251" s="376"/>
      <c r="AS251" s="376"/>
      <c r="AT251" s="376"/>
      <c r="AU251" s="376"/>
      <c r="AV251" s="376"/>
      <c r="AW251" s="376"/>
      <c r="AX251" s="376"/>
      <c r="AY251" s="376"/>
      <c r="AZ251" s="376"/>
      <c r="BA251" s="376"/>
      <c r="BB251" s="376"/>
      <c r="BC251" s="376"/>
      <c r="BD251" s="376"/>
      <c r="BE251" s="376"/>
      <c r="BF251" s="376"/>
      <c r="BG251" s="376"/>
    </row>
    <row r="252" spans="1:59" outlineLevel="1" x14ac:dyDescent="0.2">
      <c r="A252" s="758" t="s">
        <v>146</v>
      </c>
      <c r="B252" s="759" t="s">
        <v>85</v>
      </c>
      <c r="C252" s="760" t="s">
        <v>86</v>
      </c>
      <c r="D252" s="761"/>
      <c r="E252" s="762"/>
      <c r="F252" s="789"/>
      <c r="G252" s="397">
        <f>SUM(G253:G260)</f>
        <v>0</v>
      </c>
      <c r="H252" s="394"/>
      <c r="I252" s="395">
        <f t="shared" si="81"/>
        <v>0</v>
      </c>
      <c r="J252" s="394"/>
      <c r="K252" s="395">
        <f t="shared" si="82"/>
        <v>0</v>
      </c>
      <c r="L252" s="395">
        <v>21</v>
      </c>
      <c r="M252" s="395">
        <f t="shared" si="83"/>
        <v>0</v>
      </c>
      <c r="N252" s="395">
        <v>0</v>
      </c>
      <c r="O252" s="395">
        <f t="shared" si="84"/>
        <v>0</v>
      </c>
      <c r="P252" s="395">
        <v>0</v>
      </c>
      <c r="Q252" s="395">
        <f t="shared" si="85"/>
        <v>0</v>
      </c>
      <c r="R252" s="395"/>
      <c r="S252" s="395" t="s">
        <v>151</v>
      </c>
      <c r="T252" s="395">
        <v>0</v>
      </c>
      <c r="U252" s="396">
        <f t="shared" si="86"/>
        <v>0</v>
      </c>
      <c r="V252" s="395"/>
      <c r="W252" s="376"/>
      <c r="X252" s="376"/>
      <c r="Y252" s="376"/>
      <c r="Z252" s="376"/>
      <c r="AA252" s="376"/>
      <c r="AB252" s="376"/>
      <c r="AC252" s="376"/>
      <c r="AD252" s="376"/>
      <c r="AE252" s="376"/>
      <c r="AF252" s="376" t="s">
        <v>152</v>
      </c>
      <c r="AG252" s="376"/>
      <c r="AH252" s="376"/>
      <c r="AI252" s="376"/>
      <c r="AJ252" s="376"/>
      <c r="AK252" s="376"/>
      <c r="AL252" s="376"/>
      <c r="AM252" s="376"/>
      <c r="AN252" s="376"/>
      <c r="AO252" s="376"/>
      <c r="AP252" s="376"/>
      <c r="AQ252" s="376"/>
      <c r="AR252" s="376"/>
      <c r="AS252" s="376"/>
      <c r="AT252" s="376"/>
      <c r="AU252" s="376"/>
      <c r="AV252" s="376"/>
      <c r="AW252" s="376"/>
      <c r="AX252" s="376"/>
      <c r="AY252" s="376"/>
      <c r="AZ252" s="376"/>
      <c r="BA252" s="376"/>
      <c r="BB252" s="376"/>
      <c r="BC252" s="376"/>
      <c r="BD252" s="376"/>
      <c r="BE252" s="376"/>
      <c r="BF252" s="376"/>
      <c r="BG252" s="376"/>
    </row>
    <row r="253" spans="1:59" ht="22.5" outlineLevel="1" x14ac:dyDescent="0.2">
      <c r="A253" s="487">
        <v>220</v>
      </c>
      <c r="B253" s="488" t="s">
        <v>626</v>
      </c>
      <c r="C253" s="489" t="s">
        <v>627</v>
      </c>
      <c r="D253" s="757" t="s">
        <v>195</v>
      </c>
      <c r="E253" s="491">
        <v>8.5</v>
      </c>
      <c r="F253" s="394"/>
      <c r="G253" s="395">
        <f t="shared" ref="G253:G260" si="87">ROUND(E253*F253,2)</f>
        <v>0</v>
      </c>
      <c r="H253" s="394"/>
      <c r="I253" s="395">
        <f t="shared" si="81"/>
        <v>0</v>
      </c>
      <c r="J253" s="394"/>
      <c r="K253" s="395">
        <f t="shared" si="82"/>
        <v>0</v>
      </c>
      <c r="L253" s="395">
        <v>21</v>
      </c>
      <c r="M253" s="395">
        <f t="shared" si="83"/>
        <v>0</v>
      </c>
      <c r="N253" s="395">
        <v>3.79E-3</v>
      </c>
      <c r="O253" s="395">
        <f t="shared" si="84"/>
        <v>0.03</v>
      </c>
      <c r="P253" s="395">
        <v>0</v>
      </c>
      <c r="Q253" s="395">
        <f t="shared" si="85"/>
        <v>0</v>
      </c>
      <c r="R253" s="395"/>
      <c r="S253" s="395" t="s">
        <v>151</v>
      </c>
      <c r="T253" s="395">
        <v>0.877</v>
      </c>
      <c r="U253" s="396">
        <f t="shared" si="86"/>
        <v>7.45</v>
      </c>
      <c r="V253" s="395"/>
      <c r="W253" s="376"/>
      <c r="X253" s="376"/>
      <c r="Y253" s="376"/>
      <c r="Z253" s="376"/>
      <c r="AA253" s="376"/>
      <c r="AB253" s="376"/>
      <c r="AC253" s="376"/>
      <c r="AD253" s="376"/>
      <c r="AE253" s="376"/>
      <c r="AF253" s="376" t="s">
        <v>163</v>
      </c>
      <c r="AG253" s="376"/>
      <c r="AH253" s="376"/>
      <c r="AI253" s="376"/>
      <c r="AJ253" s="376"/>
      <c r="AK253" s="376"/>
      <c r="AL253" s="376"/>
      <c r="AM253" s="376"/>
      <c r="AN253" s="376"/>
      <c r="AO253" s="376"/>
      <c r="AP253" s="376"/>
      <c r="AQ253" s="376"/>
      <c r="AR253" s="376"/>
      <c r="AS253" s="376"/>
      <c r="AT253" s="376"/>
      <c r="AU253" s="376"/>
      <c r="AV253" s="376"/>
      <c r="AW253" s="376"/>
      <c r="AX253" s="376"/>
      <c r="AY253" s="376"/>
      <c r="AZ253" s="376"/>
      <c r="BA253" s="376"/>
      <c r="BB253" s="376"/>
      <c r="BC253" s="376"/>
      <c r="BD253" s="376"/>
      <c r="BE253" s="376"/>
      <c r="BF253" s="376"/>
      <c r="BG253" s="376"/>
    </row>
    <row r="254" spans="1:59" ht="22.5" x14ac:dyDescent="0.2">
      <c r="A254" s="487">
        <v>221</v>
      </c>
      <c r="B254" s="488" t="s">
        <v>628</v>
      </c>
      <c r="C254" s="489" t="s">
        <v>629</v>
      </c>
      <c r="D254" s="757" t="s">
        <v>195</v>
      </c>
      <c r="E254" s="491">
        <v>85</v>
      </c>
      <c r="F254" s="394"/>
      <c r="G254" s="395">
        <f t="shared" si="87"/>
        <v>0</v>
      </c>
      <c r="H254" s="397"/>
      <c r="I254" s="397">
        <f>SUM(I255:I268)</f>
        <v>0</v>
      </c>
      <c r="J254" s="397"/>
      <c r="K254" s="397">
        <f>SUM(K255:K268)</f>
        <v>0</v>
      </c>
      <c r="L254" s="397"/>
      <c r="M254" s="397">
        <f>SUM(M255:M268)</f>
        <v>0</v>
      </c>
      <c r="N254" s="397"/>
      <c r="O254" s="397">
        <f>SUM(O255:O268)</f>
        <v>0</v>
      </c>
      <c r="P254" s="397"/>
      <c r="Q254" s="397">
        <f>SUM(Q255:Q268)</f>
        <v>0</v>
      </c>
      <c r="R254" s="397"/>
      <c r="S254" s="397"/>
      <c r="T254" s="397"/>
      <c r="U254" s="134">
        <f>SUM(U255:U268)</f>
        <v>0</v>
      </c>
      <c r="V254" s="397"/>
      <c r="W254" s="419"/>
      <c r="X254" s="419"/>
      <c r="Y254" s="419"/>
      <c r="Z254" s="419"/>
      <c r="AA254" s="419"/>
      <c r="AB254" s="419"/>
      <c r="AC254" s="419"/>
      <c r="AD254" s="419"/>
      <c r="AE254" s="419"/>
      <c r="AF254" s="419" t="s">
        <v>147</v>
      </c>
      <c r="AG254" s="419"/>
      <c r="AH254" s="419"/>
      <c r="AI254" s="419"/>
      <c r="AJ254" s="419"/>
      <c r="AK254" s="419"/>
      <c r="AL254" s="419"/>
      <c r="AM254" s="419"/>
      <c r="AN254" s="419"/>
      <c r="AO254" s="419"/>
      <c r="AP254" s="419"/>
      <c r="AQ254" s="419"/>
      <c r="AR254" s="419"/>
      <c r="AS254" s="419"/>
      <c r="AT254" s="419"/>
      <c r="AU254" s="419"/>
      <c r="AV254" s="419"/>
      <c r="AW254" s="419"/>
      <c r="AX254" s="419"/>
      <c r="AY254" s="419"/>
      <c r="AZ254" s="419"/>
      <c r="BA254" s="419"/>
      <c r="BB254" s="419"/>
      <c r="BC254" s="419"/>
      <c r="BD254" s="419"/>
      <c r="BE254" s="419"/>
      <c r="BF254" s="419"/>
      <c r="BG254" s="419"/>
    </row>
    <row r="255" spans="1:59" ht="33.75" outlineLevel="1" x14ac:dyDescent="0.2">
      <c r="A255" s="487">
        <v>222</v>
      </c>
      <c r="B255" s="488" t="s">
        <v>630</v>
      </c>
      <c r="C255" s="489" t="s">
        <v>631</v>
      </c>
      <c r="D255" s="757" t="s">
        <v>195</v>
      </c>
      <c r="E255" s="491">
        <v>283</v>
      </c>
      <c r="F255" s="394"/>
      <c r="G255" s="395">
        <f t="shared" si="87"/>
        <v>0</v>
      </c>
      <c r="H255" s="394"/>
      <c r="I255" s="395">
        <f t="shared" ref="I255:I266" si="88">ROUND(E255*H255,2)</f>
        <v>0</v>
      </c>
      <c r="J255" s="394"/>
      <c r="K255" s="395">
        <f t="shared" ref="K255:K266" si="89">ROUND(E255*J255,2)</f>
        <v>0</v>
      </c>
      <c r="L255" s="395">
        <v>21</v>
      </c>
      <c r="M255" s="395">
        <f t="shared" ref="M255:M266" si="90">G255*(1+L255/100)</f>
        <v>0</v>
      </c>
      <c r="N255" s="395">
        <v>0</v>
      </c>
      <c r="O255" s="395">
        <f t="shared" ref="O255:O266" si="91">ROUND(E255*N255,2)</f>
        <v>0</v>
      </c>
      <c r="P255" s="395">
        <v>0</v>
      </c>
      <c r="Q255" s="395">
        <f t="shared" ref="Q255:Q266" si="92">ROUND(E255*P255,2)</f>
        <v>0</v>
      </c>
      <c r="R255" s="395"/>
      <c r="S255" s="395" t="s">
        <v>151</v>
      </c>
      <c r="T255" s="395">
        <v>0</v>
      </c>
      <c r="U255" s="396">
        <f t="shared" ref="U255:U266" si="93">ROUND(E255*T255,2)</f>
        <v>0</v>
      </c>
      <c r="V255" s="395"/>
      <c r="W255" s="376"/>
      <c r="X255" s="376"/>
      <c r="Y255" s="376"/>
      <c r="Z255" s="376"/>
      <c r="AA255" s="376"/>
      <c r="AB255" s="376"/>
      <c r="AC255" s="376"/>
      <c r="AD255" s="376"/>
      <c r="AE255" s="376"/>
      <c r="AF255" s="376" t="s">
        <v>163</v>
      </c>
      <c r="AG255" s="376"/>
      <c r="AH255" s="376"/>
      <c r="AI255" s="376"/>
      <c r="AJ255" s="376"/>
      <c r="AK255" s="376"/>
      <c r="AL255" s="376"/>
      <c r="AM255" s="376"/>
      <c r="AN255" s="376"/>
      <c r="AO255" s="376"/>
      <c r="AP255" s="376"/>
      <c r="AQ255" s="376"/>
      <c r="AR255" s="376"/>
      <c r="AS255" s="376"/>
      <c r="AT255" s="376"/>
      <c r="AU255" s="376"/>
      <c r="AV255" s="376"/>
      <c r="AW255" s="376"/>
      <c r="AX255" s="376"/>
      <c r="AY255" s="376"/>
      <c r="AZ255" s="376"/>
      <c r="BA255" s="376"/>
      <c r="BB255" s="376"/>
      <c r="BC255" s="376"/>
      <c r="BD255" s="376"/>
      <c r="BE255" s="376"/>
      <c r="BF255" s="376"/>
      <c r="BG255" s="376"/>
    </row>
    <row r="256" spans="1:59" ht="22.5" outlineLevel="1" x14ac:dyDescent="0.2">
      <c r="A256" s="487">
        <v>223</v>
      </c>
      <c r="B256" s="488" t="s">
        <v>632</v>
      </c>
      <c r="C256" s="489" t="s">
        <v>633</v>
      </c>
      <c r="D256" s="757" t="s">
        <v>195</v>
      </c>
      <c r="E256" s="491">
        <v>56</v>
      </c>
      <c r="F256" s="394"/>
      <c r="G256" s="395">
        <f t="shared" si="87"/>
        <v>0</v>
      </c>
      <c r="H256" s="394"/>
      <c r="I256" s="395">
        <f t="shared" si="88"/>
        <v>0</v>
      </c>
      <c r="J256" s="394"/>
      <c r="K256" s="395">
        <f t="shared" si="89"/>
        <v>0</v>
      </c>
      <c r="L256" s="395">
        <v>21</v>
      </c>
      <c r="M256" s="395">
        <f t="shared" si="90"/>
        <v>0</v>
      </c>
      <c r="N256" s="395">
        <v>0</v>
      </c>
      <c r="O256" s="395">
        <f t="shared" si="91"/>
        <v>0</v>
      </c>
      <c r="P256" s="395">
        <v>0</v>
      </c>
      <c r="Q256" s="395">
        <f t="shared" si="92"/>
        <v>0</v>
      </c>
      <c r="R256" s="395"/>
      <c r="S256" s="395" t="s">
        <v>151</v>
      </c>
      <c r="T256" s="395">
        <v>0</v>
      </c>
      <c r="U256" s="396">
        <f t="shared" si="93"/>
        <v>0</v>
      </c>
      <c r="V256" s="395"/>
      <c r="W256" s="376"/>
      <c r="X256" s="376"/>
      <c r="Y256" s="376"/>
      <c r="Z256" s="376"/>
      <c r="AA256" s="376"/>
      <c r="AB256" s="376"/>
      <c r="AC256" s="376"/>
      <c r="AD256" s="376"/>
      <c r="AE256" s="376"/>
      <c r="AF256" s="376" t="s">
        <v>163</v>
      </c>
      <c r="AG256" s="376"/>
      <c r="AH256" s="376"/>
      <c r="AI256" s="376"/>
      <c r="AJ256" s="376"/>
      <c r="AK256" s="376"/>
      <c r="AL256" s="376"/>
      <c r="AM256" s="376"/>
      <c r="AN256" s="376"/>
      <c r="AO256" s="376"/>
      <c r="AP256" s="376"/>
      <c r="AQ256" s="376"/>
      <c r="AR256" s="376"/>
      <c r="AS256" s="376"/>
      <c r="AT256" s="376"/>
      <c r="AU256" s="376"/>
      <c r="AV256" s="376"/>
      <c r="AW256" s="376"/>
      <c r="AX256" s="376"/>
      <c r="AY256" s="376"/>
      <c r="AZ256" s="376"/>
      <c r="BA256" s="376"/>
      <c r="BB256" s="376"/>
      <c r="BC256" s="376"/>
      <c r="BD256" s="376"/>
      <c r="BE256" s="376"/>
      <c r="BF256" s="376"/>
      <c r="BG256" s="376"/>
    </row>
    <row r="257" spans="1:59" outlineLevel="1" x14ac:dyDescent="0.2">
      <c r="A257" s="487">
        <v>224</v>
      </c>
      <c r="B257" s="488" t="s">
        <v>634</v>
      </c>
      <c r="C257" s="489" t="s">
        <v>635</v>
      </c>
      <c r="D257" s="757" t="s">
        <v>204</v>
      </c>
      <c r="E257" s="491">
        <v>190</v>
      </c>
      <c r="F257" s="394"/>
      <c r="G257" s="395">
        <f t="shared" si="87"/>
        <v>0</v>
      </c>
      <c r="H257" s="394"/>
      <c r="I257" s="395">
        <f t="shared" si="88"/>
        <v>0</v>
      </c>
      <c r="J257" s="394"/>
      <c r="K257" s="395">
        <f t="shared" si="89"/>
        <v>0</v>
      </c>
      <c r="L257" s="395">
        <v>21</v>
      </c>
      <c r="M257" s="395">
        <f t="shared" si="90"/>
        <v>0</v>
      </c>
      <c r="N257" s="395">
        <v>0</v>
      </c>
      <c r="O257" s="395">
        <f t="shared" si="91"/>
        <v>0</v>
      </c>
      <c r="P257" s="395">
        <v>0</v>
      </c>
      <c r="Q257" s="395">
        <f t="shared" si="92"/>
        <v>0</v>
      </c>
      <c r="R257" s="395"/>
      <c r="S257" s="395" t="s">
        <v>151</v>
      </c>
      <c r="T257" s="395">
        <v>0</v>
      </c>
      <c r="U257" s="396">
        <f t="shared" si="93"/>
        <v>0</v>
      </c>
      <c r="V257" s="395"/>
      <c r="W257" s="376"/>
      <c r="X257" s="376"/>
      <c r="Y257" s="376"/>
      <c r="Z257" s="376"/>
      <c r="AA257" s="376"/>
      <c r="AB257" s="376"/>
      <c r="AC257" s="376"/>
      <c r="AD257" s="376"/>
      <c r="AE257" s="376"/>
      <c r="AF257" s="376" t="s">
        <v>152</v>
      </c>
      <c r="AG257" s="376"/>
      <c r="AH257" s="376"/>
      <c r="AI257" s="376"/>
      <c r="AJ257" s="376"/>
      <c r="AK257" s="376"/>
      <c r="AL257" s="376"/>
      <c r="AM257" s="376"/>
      <c r="AN257" s="376"/>
      <c r="AO257" s="376"/>
      <c r="AP257" s="376"/>
      <c r="AQ257" s="376"/>
      <c r="AR257" s="376"/>
      <c r="AS257" s="376"/>
      <c r="AT257" s="376"/>
      <c r="AU257" s="376"/>
      <c r="AV257" s="376"/>
      <c r="AW257" s="376"/>
      <c r="AX257" s="376"/>
      <c r="AY257" s="376"/>
      <c r="AZ257" s="376"/>
      <c r="BA257" s="376"/>
      <c r="BB257" s="376"/>
      <c r="BC257" s="376"/>
      <c r="BD257" s="376"/>
      <c r="BE257" s="376"/>
      <c r="BF257" s="376"/>
      <c r="BG257" s="376"/>
    </row>
    <row r="258" spans="1:59" ht="22.5" outlineLevel="1" x14ac:dyDescent="0.2">
      <c r="A258" s="487">
        <v>225</v>
      </c>
      <c r="B258" s="488" t="s">
        <v>636</v>
      </c>
      <c r="C258" s="489" t="s">
        <v>637</v>
      </c>
      <c r="D258" s="757" t="s">
        <v>195</v>
      </c>
      <c r="E258" s="491">
        <v>14</v>
      </c>
      <c r="F258" s="394"/>
      <c r="G258" s="395">
        <f t="shared" si="87"/>
        <v>0</v>
      </c>
      <c r="H258" s="394"/>
      <c r="I258" s="395">
        <f t="shared" si="88"/>
        <v>0</v>
      </c>
      <c r="J258" s="394"/>
      <c r="K258" s="395">
        <f t="shared" si="89"/>
        <v>0</v>
      </c>
      <c r="L258" s="395">
        <v>21</v>
      </c>
      <c r="M258" s="395">
        <f t="shared" si="90"/>
        <v>0</v>
      </c>
      <c r="N258" s="395">
        <v>0</v>
      </c>
      <c r="O258" s="395">
        <f t="shared" si="91"/>
        <v>0</v>
      </c>
      <c r="P258" s="395">
        <v>0</v>
      </c>
      <c r="Q258" s="395">
        <f t="shared" si="92"/>
        <v>0</v>
      </c>
      <c r="R258" s="395"/>
      <c r="S258" s="395" t="s">
        <v>151</v>
      </c>
      <c r="T258" s="395">
        <v>0</v>
      </c>
      <c r="U258" s="396">
        <f t="shared" si="93"/>
        <v>0</v>
      </c>
      <c r="V258" s="395"/>
      <c r="W258" s="376"/>
      <c r="X258" s="376"/>
      <c r="Y258" s="376"/>
      <c r="Z258" s="376"/>
      <c r="AA258" s="376"/>
      <c r="AB258" s="376"/>
      <c r="AC258" s="376"/>
      <c r="AD258" s="376"/>
      <c r="AE258" s="376"/>
      <c r="AF258" s="376" t="s">
        <v>152</v>
      </c>
      <c r="AG258" s="376"/>
      <c r="AH258" s="376"/>
      <c r="AI258" s="376"/>
      <c r="AJ258" s="376"/>
      <c r="AK258" s="376"/>
      <c r="AL258" s="376"/>
      <c r="AM258" s="376"/>
      <c r="AN258" s="376"/>
      <c r="AO258" s="376"/>
      <c r="AP258" s="376"/>
      <c r="AQ258" s="376"/>
      <c r="AR258" s="376"/>
      <c r="AS258" s="376"/>
      <c r="AT258" s="376"/>
      <c r="AU258" s="376"/>
      <c r="AV258" s="376"/>
      <c r="AW258" s="376"/>
      <c r="AX258" s="376"/>
      <c r="AY258" s="376"/>
      <c r="AZ258" s="376"/>
      <c r="BA258" s="376"/>
      <c r="BB258" s="376"/>
      <c r="BC258" s="376"/>
      <c r="BD258" s="376"/>
      <c r="BE258" s="376"/>
      <c r="BF258" s="376"/>
      <c r="BG258" s="376"/>
    </row>
    <row r="259" spans="1:59" ht="22.5" outlineLevel="1" x14ac:dyDescent="0.2">
      <c r="A259" s="487">
        <v>226</v>
      </c>
      <c r="B259" s="488" t="s">
        <v>638</v>
      </c>
      <c r="C259" s="489" t="s">
        <v>639</v>
      </c>
      <c r="D259" s="757" t="s">
        <v>195</v>
      </c>
      <c r="E259" s="491">
        <v>92</v>
      </c>
      <c r="F259" s="394"/>
      <c r="G259" s="395">
        <f t="shared" si="87"/>
        <v>0</v>
      </c>
      <c r="H259" s="394"/>
      <c r="I259" s="395">
        <f t="shared" si="88"/>
        <v>0</v>
      </c>
      <c r="J259" s="394"/>
      <c r="K259" s="395">
        <f t="shared" si="89"/>
        <v>0</v>
      </c>
      <c r="L259" s="395">
        <v>21</v>
      </c>
      <c r="M259" s="395">
        <f t="shared" si="90"/>
        <v>0</v>
      </c>
      <c r="N259" s="395">
        <v>0</v>
      </c>
      <c r="O259" s="395">
        <f t="shared" si="91"/>
        <v>0</v>
      </c>
      <c r="P259" s="395">
        <v>0</v>
      </c>
      <c r="Q259" s="395">
        <f t="shared" si="92"/>
        <v>0</v>
      </c>
      <c r="R259" s="395"/>
      <c r="S259" s="395" t="s">
        <v>151</v>
      </c>
      <c r="T259" s="395">
        <v>0</v>
      </c>
      <c r="U259" s="396">
        <f t="shared" si="93"/>
        <v>0</v>
      </c>
      <c r="V259" s="395"/>
      <c r="W259" s="376"/>
      <c r="X259" s="376"/>
      <c r="Y259" s="376"/>
      <c r="Z259" s="376"/>
      <c r="AA259" s="376"/>
      <c r="AB259" s="376"/>
      <c r="AC259" s="376"/>
      <c r="AD259" s="376"/>
      <c r="AE259" s="376"/>
      <c r="AF259" s="376" t="s">
        <v>152</v>
      </c>
      <c r="AG259" s="376"/>
      <c r="AH259" s="376"/>
      <c r="AI259" s="376"/>
      <c r="AJ259" s="376"/>
      <c r="AK259" s="376"/>
      <c r="AL259" s="376"/>
      <c r="AM259" s="376"/>
      <c r="AN259" s="376"/>
      <c r="AO259" s="376"/>
      <c r="AP259" s="376"/>
      <c r="AQ259" s="376"/>
      <c r="AR259" s="376"/>
      <c r="AS259" s="376"/>
      <c r="AT259" s="376"/>
      <c r="AU259" s="376"/>
      <c r="AV259" s="376"/>
      <c r="AW259" s="376"/>
      <c r="AX259" s="376"/>
      <c r="AY259" s="376"/>
      <c r="AZ259" s="376"/>
      <c r="BA259" s="376"/>
      <c r="BB259" s="376"/>
      <c r="BC259" s="376"/>
      <c r="BD259" s="376"/>
      <c r="BE259" s="376"/>
      <c r="BF259" s="376"/>
      <c r="BG259" s="376"/>
    </row>
    <row r="260" spans="1:59" ht="22.5" outlineLevel="1" x14ac:dyDescent="0.2">
      <c r="A260" s="487">
        <v>227</v>
      </c>
      <c r="B260" s="488" t="s">
        <v>640</v>
      </c>
      <c r="C260" s="489" t="s">
        <v>641</v>
      </c>
      <c r="D260" s="757" t="s">
        <v>195</v>
      </c>
      <c r="E260" s="491">
        <v>83.05</v>
      </c>
      <c r="F260" s="394"/>
      <c r="G260" s="395">
        <f t="shared" si="87"/>
        <v>0</v>
      </c>
      <c r="H260" s="394"/>
      <c r="I260" s="395">
        <f t="shared" si="88"/>
        <v>0</v>
      </c>
      <c r="J260" s="394"/>
      <c r="K260" s="395">
        <f t="shared" si="89"/>
        <v>0</v>
      </c>
      <c r="L260" s="395">
        <v>21</v>
      </c>
      <c r="M260" s="395">
        <f t="shared" si="90"/>
        <v>0</v>
      </c>
      <c r="N260" s="395">
        <v>0</v>
      </c>
      <c r="O260" s="395">
        <f t="shared" si="91"/>
        <v>0</v>
      </c>
      <c r="P260" s="395">
        <v>0</v>
      </c>
      <c r="Q260" s="395">
        <f t="shared" si="92"/>
        <v>0</v>
      </c>
      <c r="R260" s="395"/>
      <c r="S260" s="395" t="s">
        <v>151</v>
      </c>
      <c r="T260" s="395">
        <v>0</v>
      </c>
      <c r="U260" s="396">
        <f t="shared" si="93"/>
        <v>0</v>
      </c>
      <c r="V260" s="395"/>
      <c r="W260" s="376"/>
      <c r="X260" s="376"/>
      <c r="Y260" s="376"/>
      <c r="Z260" s="376"/>
      <c r="AA260" s="376"/>
      <c r="AB260" s="376"/>
      <c r="AC260" s="376"/>
      <c r="AD260" s="376"/>
      <c r="AE260" s="376"/>
      <c r="AF260" s="376" t="s">
        <v>152</v>
      </c>
      <c r="AG260" s="376"/>
      <c r="AH260" s="376"/>
      <c r="AI260" s="376"/>
      <c r="AJ260" s="376"/>
      <c r="AK260" s="376"/>
      <c r="AL260" s="376"/>
      <c r="AM260" s="376"/>
      <c r="AN260" s="376"/>
      <c r="AO260" s="376"/>
      <c r="AP260" s="376"/>
      <c r="AQ260" s="376"/>
      <c r="AR260" s="376"/>
      <c r="AS260" s="376"/>
      <c r="AT260" s="376"/>
      <c r="AU260" s="376"/>
      <c r="AV260" s="376"/>
      <c r="AW260" s="376"/>
      <c r="AX260" s="376"/>
      <c r="AY260" s="376"/>
      <c r="AZ260" s="376"/>
      <c r="BA260" s="376"/>
      <c r="BB260" s="376"/>
      <c r="BC260" s="376"/>
      <c r="BD260" s="376"/>
      <c r="BE260" s="376"/>
      <c r="BF260" s="376"/>
      <c r="BG260" s="376"/>
    </row>
    <row r="261" spans="1:59" outlineLevel="1" x14ac:dyDescent="0.2">
      <c r="A261" s="758" t="s">
        <v>146</v>
      </c>
      <c r="B261" s="759" t="s">
        <v>87</v>
      </c>
      <c r="C261" s="760" t="s">
        <v>88</v>
      </c>
      <c r="D261" s="761"/>
      <c r="E261" s="762"/>
      <c r="F261" s="789"/>
      <c r="G261" s="397">
        <f>SUM(G262:G275)</f>
        <v>0</v>
      </c>
      <c r="H261" s="394"/>
      <c r="I261" s="395">
        <f t="shared" si="88"/>
        <v>0</v>
      </c>
      <c r="J261" s="394"/>
      <c r="K261" s="395">
        <f t="shared" si="89"/>
        <v>0</v>
      </c>
      <c r="L261" s="395">
        <v>21</v>
      </c>
      <c r="M261" s="395">
        <f t="shared" si="90"/>
        <v>0</v>
      </c>
      <c r="N261" s="395">
        <v>0</v>
      </c>
      <c r="O261" s="395">
        <f t="shared" si="91"/>
        <v>0</v>
      </c>
      <c r="P261" s="395">
        <v>0</v>
      </c>
      <c r="Q261" s="395">
        <f t="shared" si="92"/>
        <v>0</v>
      </c>
      <c r="R261" s="395"/>
      <c r="S261" s="395" t="s">
        <v>151</v>
      </c>
      <c r="T261" s="395">
        <v>0</v>
      </c>
      <c r="U261" s="396">
        <f t="shared" si="93"/>
        <v>0</v>
      </c>
      <c r="V261" s="395"/>
      <c r="W261" s="376"/>
      <c r="X261" s="376"/>
      <c r="Y261" s="376"/>
      <c r="Z261" s="376"/>
      <c r="AA261" s="376"/>
      <c r="AB261" s="376"/>
      <c r="AC261" s="376"/>
      <c r="AD261" s="376"/>
      <c r="AE261" s="376"/>
      <c r="AF261" s="376" t="s">
        <v>152</v>
      </c>
      <c r="AG261" s="376"/>
      <c r="AH261" s="376"/>
      <c r="AI261" s="376"/>
      <c r="AJ261" s="376"/>
      <c r="AK261" s="376"/>
      <c r="AL261" s="376"/>
      <c r="AM261" s="376"/>
      <c r="AN261" s="376"/>
      <c r="AO261" s="376"/>
      <c r="AP261" s="376"/>
      <c r="AQ261" s="376"/>
      <c r="AR261" s="376"/>
      <c r="AS261" s="376"/>
      <c r="AT261" s="376"/>
      <c r="AU261" s="376"/>
      <c r="AV261" s="376"/>
      <c r="AW261" s="376"/>
      <c r="AX261" s="376"/>
      <c r="AY261" s="376"/>
      <c r="AZ261" s="376"/>
      <c r="BA261" s="376"/>
      <c r="BB261" s="376"/>
      <c r="BC261" s="376"/>
      <c r="BD261" s="376"/>
      <c r="BE261" s="376"/>
      <c r="BF261" s="376"/>
      <c r="BG261" s="376"/>
    </row>
    <row r="262" spans="1:59" outlineLevel="1" x14ac:dyDescent="0.2">
      <c r="A262" s="487">
        <v>228</v>
      </c>
      <c r="B262" s="488" t="s">
        <v>642</v>
      </c>
      <c r="C262" s="489" t="s">
        <v>643</v>
      </c>
      <c r="D262" s="757" t="s">
        <v>204</v>
      </c>
      <c r="E262" s="491">
        <v>2</v>
      </c>
      <c r="F262" s="394"/>
      <c r="G262" s="395">
        <f t="shared" ref="G262:G275" si="94">ROUND(E262*F262,2)</f>
        <v>0</v>
      </c>
      <c r="H262" s="394"/>
      <c r="I262" s="395">
        <f t="shared" si="88"/>
        <v>0</v>
      </c>
      <c r="J262" s="394"/>
      <c r="K262" s="395">
        <f t="shared" si="89"/>
        <v>0</v>
      </c>
      <c r="L262" s="395">
        <v>21</v>
      </c>
      <c r="M262" s="395">
        <f t="shared" si="90"/>
        <v>0</v>
      </c>
      <c r="N262" s="395">
        <v>0</v>
      </c>
      <c r="O262" s="395">
        <f t="shared" si="91"/>
        <v>0</v>
      </c>
      <c r="P262" s="395">
        <v>0</v>
      </c>
      <c r="Q262" s="395">
        <f t="shared" si="92"/>
        <v>0</v>
      </c>
      <c r="R262" s="395"/>
      <c r="S262" s="395" t="s">
        <v>151</v>
      </c>
      <c r="T262" s="395">
        <v>0</v>
      </c>
      <c r="U262" s="396">
        <f t="shared" si="93"/>
        <v>0</v>
      </c>
      <c r="V262" s="395"/>
      <c r="W262" s="376"/>
      <c r="X262" s="376"/>
      <c r="Y262" s="376"/>
      <c r="Z262" s="376"/>
      <c r="AA262" s="376"/>
      <c r="AB262" s="376"/>
      <c r="AC262" s="376"/>
      <c r="AD262" s="376"/>
      <c r="AE262" s="376"/>
      <c r="AF262" s="376" t="s">
        <v>152</v>
      </c>
      <c r="AG262" s="376"/>
      <c r="AH262" s="376"/>
      <c r="AI262" s="376"/>
      <c r="AJ262" s="376"/>
      <c r="AK262" s="376"/>
      <c r="AL262" s="376"/>
      <c r="AM262" s="376"/>
      <c r="AN262" s="376"/>
      <c r="AO262" s="376"/>
      <c r="AP262" s="376"/>
      <c r="AQ262" s="376"/>
      <c r="AR262" s="376"/>
      <c r="AS262" s="376"/>
      <c r="AT262" s="376"/>
      <c r="AU262" s="376"/>
      <c r="AV262" s="376"/>
      <c r="AW262" s="376"/>
      <c r="AX262" s="376"/>
      <c r="AY262" s="376"/>
      <c r="AZ262" s="376"/>
      <c r="BA262" s="376"/>
      <c r="BB262" s="376"/>
      <c r="BC262" s="376"/>
      <c r="BD262" s="376"/>
      <c r="BE262" s="376"/>
      <c r="BF262" s="376"/>
      <c r="BG262" s="376"/>
    </row>
    <row r="263" spans="1:59" ht="22.5" outlineLevel="1" x14ac:dyDescent="0.2">
      <c r="A263" s="487">
        <v>229</v>
      </c>
      <c r="B263" s="488" t="s">
        <v>644</v>
      </c>
      <c r="C263" s="489" t="s">
        <v>645</v>
      </c>
      <c r="D263" s="757" t="s">
        <v>204</v>
      </c>
      <c r="E263" s="491">
        <v>1</v>
      </c>
      <c r="F263" s="394"/>
      <c r="G263" s="395">
        <f t="shared" si="94"/>
        <v>0</v>
      </c>
      <c r="H263" s="394"/>
      <c r="I263" s="395">
        <f t="shared" si="88"/>
        <v>0</v>
      </c>
      <c r="J263" s="394"/>
      <c r="K263" s="395">
        <f t="shared" si="89"/>
        <v>0</v>
      </c>
      <c r="L263" s="395">
        <v>21</v>
      </c>
      <c r="M263" s="395">
        <f t="shared" si="90"/>
        <v>0</v>
      </c>
      <c r="N263" s="395">
        <v>0</v>
      </c>
      <c r="O263" s="395">
        <f t="shared" si="91"/>
        <v>0</v>
      </c>
      <c r="P263" s="395">
        <v>0</v>
      </c>
      <c r="Q263" s="395">
        <f t="shared" si="92"/>
        <v>0</v>
      </c>
      <c r="R263" s="395"/>
      <c r="S263" s="395" t="s">
        <v>151</v>
      </c>
      <c r="T263" s="395">
        <v>0</v>
      </c>
      <c r="U263" s="396">
        <f t="shared" si="93"/>
        <v>0</v>
      </c>
      <c r="V263" s="395"/>
      <c r="W263" s="376"/>
      <c r="X263" s="376"/>
      <c r="Y263" s="376"/>
      <c r="Z263" s="376"/>
      <c r="AA263" s="376"/>
      <c r="AB263" s="376"/>
      <c r="AC263" s="376"/>
      <c r="AD263" s="376"/>
      <c r="AE263" s="376"/>
      <c r="AF263" s="376" t="s">
        <v>163</v>
      </c>
      <c r="AG263" s="376"/>
      <c r="AH263" s="376"/>
      <c r="AI263" s="376"/>
      <c r="AJ263" s="376"/>
      <c r="AK263" s="376"/>
      <c r="AL263" s="376"/>
      <c r="AM263" s="376"/>
      <c r="AN263" s="376"/>
      <c r="AO263" s="376"/>
      <c r="AP263" s="376"/>
      <c r="AQ263" s="376"/>
      <c r="AR263" s="376"/>
      <c r="AS263" s="376"/>
      <c r="AT263" s="376"/>
      <c r="AU263" s="376"/>
      <c r="AV263" s="376"/>
      <c r="AW263" s="376"/>
      <c r="AX263" s="376"/>
      <c r="AY263" s="376"/>
      <c r="AZ263" s="376"/>
      <c r="BA263" s="376"/>
      <c r="BB263" s="376"/>
      <c r="BC263" s="376"/>
      <c r="BD263" s="376"/>
      <c r="BE263" s="376"/>
      <c r="BF263" s="376"/>
      <c r="BG263" s="376"/>
    </row>
    <row r="264" spans="1:59" ht="22.5" outlineLevel="1" x14ac:dyDescent="0.2">
      <c r="A264" s="487">
        <v>230</v>
      </c>
      <c r="B264" s="488" t="s">
        <v>646</v>
      </c>
      <c r="C264" s="489" t="s">
        <v>647</v>
      </c>
      <c r="D264" s="757" t="s">
        <v>150</v>
      </c>
      <c r="E264" s="491">
        <v>127</v>
      </c>
      <c r="F264" s="394"/>
      <c r="G264" s="395">
        <f t="shared" si="94"/>
        <v>0</v>
      </c>
      <c r="H264" s="394"/>
      <c r="I264" s="395">
        <f t="shared" si="88"/>
        <v>0</v>
      </c>
      <c r="J264" s="394"/>
      <c r="K264" s="395">
        <f t="shared" si="89"/>
        <v>0</v>
      </c>
      <c r="L264" s="395">
        <v>21</v>
      </c>
      <c r="M264" s="395">
        <f t="shared" si="90"/>
        <v>0</v>
      </c>
      <c r="N264" s="395">
        <v>0</v>
      </c>
      <c r="O264" s="395">
        <f t="shared" si="91"/>
        <v>0</v>
      </c>
      <c r="P264" s="395">
        <v>0</v>
      </c>
      <c r="Q264" s="395">
        <f t="shared" si="92"/>
        <v>0</v>
      </c>
      <c r="R264" s="395"/>
      <c r="S264" s="395" t="s">
        <v>151</v>
      </c>
      <c r="T264" s="395">
        <v>0</v>
      </c>
      <c r="U264" s="396">
        <f t="shared" si="93"/>
        <v>0</v>
      </c>
      <c r="V264" s="395"/>
      <c r="W264" s="376"/>
      <c r="X264" s="376"/>
      <c r="Y264" s="376"/>
      <c r="Z264" s="376"/>
      <c r="AA264" s="376"/>
      <c r="AB264" s="376"/>
      <c r="AC264" s="376"/>
      <c r="AD264" s="376"/>
      <c r="AE264" s="376"/>
      <c r="AF264" s="376" t="s">
        <v>163</v>
      </c>
      <c r="AG264" s="376"/>
      <c r="AH264" s="376"/>
      <c r="AI264" s="376"/>
      <c r="AJ264" s="376"/>
      <c r="AK264" s="376"/>
      <c r="AL264" s="376"/>
      <c r="AM264" s="376"/>
      <c r="AN264" s="376"/>
      <c r="AO264" s="376"/>
      <c r="AP264" s="376"/>
      <c r="AQ264" s="376"/>
      <c r="AR264" s="376"/>
      <c r="AS264" s="376"/>
      <c r="AT264" s="376"/>
      <c r="AU264" s="376"/>
      <c r="AV264" s="376"/>
      <c r="AW264" s="376"/>
      <c r="AX264" s="376"/>
      <c r="AY264" s="376"/>
      <c r="AZ264" s="376"/>
      <c r="BA264" s="376"/>
      <c r="BB264" s="376"/>
      <c r="BC264" s="376"/>
      <c r="BD264" s="376"/>
      <c r="BE264" s="376"/>
      <c r="BF264" s="376"/>
      <c r="BG264" s="376"/>
    </row>
    <row r="265" spans="1:59" ht="22.5" outlineLevel="1" x14ac:dyDescent="0.2">
      <c r="A265" s="487">
        <v>231</v>
      </c>
      <c r="B265" s="488" t="s">
        <v>648</v>
      </c>
      <c r="C265" s="489" t="s">
        <v>649</v>
      </c>
      <c r="D265" s="757" t="s">
        <v>150</v>
      </c>
      <c r="E265" s="491">
        <v>538.49</v>
      </c>
      <c r="F265" s="394"/>
      <c r="G265" s="395">
        <f t="shared" si="94"/>
        <v>0</v>
      </c>
      <c r="H265" s="394"/>
      <c r="I265" s="395">
        <f t="shared" si="88"/>
        <v>0</v>
      </c>
      <c r="J265" s="394"/>
      <c r="K265" s="395">
        <f t="shared" si="89"/>
        <v>0</v>
      </c>
      <c r="L265" s="395">
        <v>21</v>
      </c>
      <c r="M265" s="395">
        <f t="shared" si="90"/>
        <v>0</v>
      </c>
      <c r="N265" s="395">
        <v>0</v>
      </c>
      <c r="O265" s="395">
        <f t="shared" si="91"/>
        <v>0</v>
      </c>
      <c r="P265" s="395">
        <v>0</v>
      </c>
      <c r="Q265" s="395">
        <f t="shared" si="92"/>
        <v>0</v>
      </c>
      <c r="R265" s="395"/>
      <c r="S265" s="395" t="s">
        <v>151</v>
      </c>
      <c r="T265" s="395">
        <v>0</v>
      </c>
      <c r="U265" s="396">
        <f t="shared" si="93"/>
        <v>0</v>
      </c>
      <c r="V265" s="395"/>
      <c r="W265" s="376"/>
      <c r="X265" s="376"/>
      <c r="Y265" s="376"/>
      <c r="Z265" s="376"/>
      <c r="AA265" s="376"/>
      <c r="AB265" s="376"/>
      <c r="AC265" s="376"/>
      <c r="AD265" s="376"/>
      <c r="AE265" s="376"/>
      <c r="AF265" s="376" t="s">
        <v>152</v>
      </c>
      <c r="AG265" s="376"/>
      <c r="AH265" s="376"/>
      <c r="AI265" s="376"/>
      <c r="AJ265" s="376"/>
      <c r="AK265" s="376"/>
      <c r="AL265" s="376"/>
      <c r="AM265" s="376"/>
      <c r="AN265" s="376"/>
      <c r="AO265" s="376"/>
      <c r="AP265" s="376"/>
      <c r="AQ265" s="376"/>
      <c r="AR265" s="376"/>
      <c r="AS265" s="376"/>
      <c r="AT265" s="376"/>
      <c r="AU265" s="376"/>
      <c r="AV265" s="376"/>
      <c r="AW265" s="376"/>
      <c r="AX265" s="376"/>
      <c r="AY265" s="376"/>
      <c r="AZ265" s="376"/>
      <c r="BA265" s="376"/>
      <c r="BB265" s="376"/>
      <c r="BC265" s="376"/>
      <c r="BD265" s="376"/>
      <c r="BE265" s="376"/>
      <c r="BF265" s="376"/>
      <c r="BG265" s="376"/>
    </row>
    <row r="266" spans="1:59" s="412" customFormat="1" ht="33.75" outlineLevel="1" x14ac:dyDescent="0.2">
      <c r="A266" s="487">
        <v>232</v>
      </c>
      <c r="B266" s="488" t="s">
        <v>650</v>
      </c>
      <c r="C266" s="489" t="s">
        <v>651</v>
      </c>
      <c r="D266" s="757" t="s">
        <v>652</v>
      </c>
      <c r="E266" s="491">
        <v>2151</v>
      </c>
      <c r="F266" s="394"/>
      <c r="G266" s="395">
        <f t="shared" si="94"/>
        <v>0</v>
      </c>
      <c r="H266" s="394"/>
      <c r="I266" s="395">
        <f t="shared" si="88"/>
        <v>0</v>
      </c>
      <c r="J266" s="394"/>
      <c r="K266" s="395">
        <f t="shared" si="89"/>
        <v>0</v>
      </c>
      <c r="L266" s="395">
        <v>21</v>
      </c>
      <c r="M266" s="395">
        <f t="shared" si="90"/>
        <v>0</v>
      </c>
      <c r="N266" s="395">
        <v>0</v>
      </c>
      <c r="O266" s="395">
        <f t="shared" si="91"/>
        <v>0</v>
      </c>
      <c r="P266" s="395">
        <v>0</v>
      </c>
      <c r="Q266" s="395">
        <f t="shared" si="92"/>
        <v>0</v>
      </c>
      <c r="R266" s="395"/>
      <c r="S266" s="395" t="s">
        <v>151</v>
      </c>
      <c r="T266" s="395">
        <v>0</v>
      </c>
      <c r="U266" s="396">
        <f t="shared" si="93"/>
        <v>0</v>
      </c>
      <c r="V266" s="395"/>
      <c r="W266" s="376"/>
      <c r="X266" s="376"/>
      <c r="Y266" s="376"/>
      <c r="Z266" s="376"/>
      <c r="AA266" s="376"/>
      <c r="AB266" s="376"/>
      <c r="AC266" s="376"/>
      <c r="AD266" s="376"/>
      <c r="AE266" s="376"/>
      <c r="AF266" s="376" t="s">
        <v>152</v>
      </c>
      <c r="AG266" s="376"/>
      <c r="AH266" s="376"/>
      <c r="AI266" s="376"/>
      <c r="AJ266" s="376"/>
      <c r="AK266" s="376"/>
      <c r="AL266" s="376"/>
      <c r="AM266" s="376"/>
      <c r="AN266" s="376"/>
      <c r="AO266" s="376"/>
      <c r="AP266" s="376"/>
      <c r="AQ266" s="376"/>
      <c r="AR266" s="376"/>
      <c r="AS266" s="376"/>
      <c r="AT266" s="376"/>
      <c r="AU266" s="376"/>
      <c r="AV266" s="376"/>
      <c r="AW266" s="376"/>
      <c r="AX266" s="376"/>
      <c r="AY266" s="376"/>
      <c r="AZ266" s="376"/>
      <c r="BA266" s="376"/>
      <c r="BB266" s="376"/>
      <c r="BC266" s="376"/>
      <c r="BD266" s="376"/>
      <c r="BE266" s="376"/>
      <c r="BF266" s="376"/>
      <c r="BG266" s="376"/>
    </row>
    <row r="267" spans="1:59" s="412" customFormat="1" ht="22.5" x14ac:dyDescent="0.2">
      <c r="A267" s="487">
        <v>233</v>
      </c>
      <c r="B267" s="488" t="s">
        <v>653</v>
      </c>
      <c r="C267" s="489" t="s">
        <v>654</v>
      </c>
      <c r="D267" s="757" t="s">
        <v>195</v>
      </c>
      <c r="E267" s="491">
        <v>292.89999999999998</v>
      </c>
      <c r="F267" s="394"/>
      <c r="G267" s="395">
        <f t="shared" si="94"/>
        <v>0</v>
      </c>
      <c r="H267" s="413"/>
      <c r="I267" s="413"/>
      <c r="J267" s="413"/>
      <c r="K267" s="413"/>
      <c r="L267" s="413"/>
      <c r="M267" s="413"/>
      <c r="N267" s="413"/>
      <c r="O267" s="413"/>
      <c r="P267" s="413"/>
      <c r="Q267" s="413"/>
      <c r="R267" s="413"/>
      <c r="S267" s="413"/>
      <c r="T267" s="413"/>
      <c r="U267" s="413"/>
      <c r="V267" s="413"/>
      <c r="W267" s="413"/>
      <c r="X267" s="419"/>
      <c r="Y267" s="419"/>
      <c r="Z267" s="419"/>
      <c r="AA267" s="419"/>
      <c r="AB267" s="419"/>
      <c r="AC267" s="419"/>
      <c r="AD267" s="419"/>
      <c r="AE267" s="419"/>
      <c r="AF267" s="419"/>
      <c r="AG267" s="419"/>
      <c r="AH267" s="419"/>
      <c r="AI267" s="419"/>
      <c r="AJ267" s="419"/>
      <c r="AK267" s="419"/>
      <c r="AL267" s="419"/>
      <c r="AM267" s="419"/>
      <c r="AN267" s="419"/>
      <c r="AO267" s="419"/>
      <c r="AP267" s="419"/>
      <c r="AQ267" s="419"/>
      <c r="AR267" s="419"/>
      <c r="AS267" s="419"/>
      <c r="AT267" s="419"/>
      <c r="AU267" s="419"/>
      <c r="AV267" s="419"/>
      <c r="AW267" s="419"/>
      <c r="AX267" s="419"/>
      <c r="AY267" s="419"/>
      <c r="AZ267" s="419"/>
      <c r="BA267" s="419"/>
      <c r="BB267" s="419"/>
      <c r="BC267" s="419"/>
      <c r="BD267" s="419"/>
      <c r="BE267" s="419"/>
      <c r="BF267" s="419"/>
      <c r="BG267" s="419"/>
    </row>
    <row r="268" spans="1:59" s="412" customFormat="1" ht="22.5" x14ac:dyDescent="0.2">
      <c r="A268" s="487">
        <v>234</v>
      </c>
      <c r="B268" s="488" t="s">
        <v>655</v>
      </c>
      <c r="C268" s="489" t="s">
        <v>656</v>
      </c>
      <c r="D268" s="757" t="s">
        <v>657</v>
      </c>
      <c r="E268" s="491">
        <v>1</v>
      </c>
      <c r="F268" s="394"/>
      <c r="G268" s="395">
        <f t="shared" si="94"/>
        <v>0</v>
      </c>
      <c r="H268" s="413"/>
      <c r="I268" s="413"/>
      <c r="J268" s="413"/>
      <c r="K268" s="413"/>
      <c r="L268" s="413"/>
      <c r="M268" s="413"/>
      <c r="N268" s="413"/>
      <c r="O268" s="413"/>
      <c r="P268" s="413"/>
      <c r="Q268" s="413"/>
      <c r="R268" s="413"/>
      <c r="S268" s="413"/>
      <c r="T268" s="413"/>
      <c r="U268" s="413"/>
      <c r="V268" s="413"/>
      <c r="W268" s="413"/>
      <c r="X268" s="419"/>
      <c r="Y268" s="419"/>
      <c r="Z268" s="419"/>
      <c r="AA268" s="419"/>
      <c r="AB268" s="419"/>
      <c r="AC268" s="419"/>
      <c r="AD268" s="419"/>
      <c r="AE268" s="419"/>
      <c r="AF268" s="419"/>
      <c r="AG268" s="419"/>
      <c r="AH268" s="419"/>
      <c r="AI268" s="419"/>
      <c r="AJ268" s="419"/>
      <c r="AK268" s="419"/>
      <c r="AL268" s="419"/>
      <c r="AM268" s="419"/>
      <c r="AN268" s="419"/>
      <c r="AO268" s="419"/>
      <c r="AP268" s="419"/>
      <c r="AQ268" s="419"/>
      <c r="AR268" s="419"/>
      <c r="AS268" s="419"/>
      <c r="AT268" s="419"/>
      <c r="AU268" s="419"/>
      <c r="AV268" s="419"/>
      <c r="AW268" s="419"/>
      <c r="AX268" s="419"/>
      <c r="AY268" s="419"/>
      <c r="AZ268" s="419"/>
      <c r="BA268" s="419"/>
      <c r="BB268" s="419"/>
      <c r="BC268" s="419"/>
      <c r="BD268" s="419"/>
      <c r="BE268" s="419"/>
      <c r="BF268" s="419"/>
      <c r="BG268" s="419"/>
    </row>
    <row r="269" spans="1:59" ht="22.5" x14ac:dyDescent="0.2">
      <c r="A269" s="487">
        <v>235</v>
      </c>
      <c r="B269" s="488" t="s">
        <v>658</v>
      </c>
      <c r="C269" s="489" t="s">
        <v>659</v>
      </c>
      <c r="D269" s="757" t="s">
        <v>195</v>
      </c>
      <c r="E269" s="491">
        <v>18.600000000000001</v>
      </c>
      <c r="F269" s="394"/>
      <c r="G269" s="395">
        <f t="shared" si="94"/>
        <v>0</v>
      </c>
      <c r="H269" s="397"/>
      <c r="I269" s="397">
        <f>SUM(I270:I277)</f>
        <v>0</v>
      </c>
      <c r="J269" s="397"/>
      <c r="K269" s="397">
        <f>SUM(K270:K277)</f>
        <v>0</v>
      </c>
      <c r="L269" s="397"/>
      <c r="M269" s="397">
        <f>SUM(M270:M277)</f>
        <v>0</v>
      </c>
      <c r="N269" s="397"/>
      <c r="O269" s="397">
        <f>SUM(O270:O277)</f>
        <v>6.4700000000000006</v>
      </c>
      <c r="P269" s="397"/>
      <c r="Q269" s="397">
        <f>SUM(Q270:Q277)</f>
        <v>0</v>
      </c>
      <c r="R269" s="397"/>
      <c r="S269" s="397"/>
      <c r="T269" s="397"/>
      <c r="U269" s="134">
        <f>SUM(U270:U277)</f>
        <v>541.76</v>
      </c>
      <c r="V269" s="397"/>
      <c r="W269" s="419"/>
      <c r="X269" s="419"/>
      <c r="Y269" s="419"/>
      <c r="Z269" s="419"/>
      <c r="AA269" s="419"/>
      <c r="AB269" s="419"/>
      <c r="AC269" s="419"/>
      <c r="AD269" s="419"/>
      <c r="AE269" s="419"/>
      <c r="AF269" s="419" t="s">
        <v>147</v>
      </c>
      <c r="AG269" s="419"/>
      <c r="AH269" s="419"/>
      <c r="AI269" s="419"/>
      <c r="AJ269" s="419"/>
      <c r="AK269" s="419"/>
      <c r="AL269" s="419"/>
      <c r="AM269" s="419"/>
      <c r="AN269" s="419"/>
      <c r="AO269" s="419"/>
      <c r="AP269" s="419"/>
      <c r="AQ269" s="419"/>
      <c r="AR269" s="419"/>
      <c r="AS269" s="419"/>
      <c r="AT269" s="419"/>
      <c r="AU269" s="419"/>
      <c r="AV269" s="419"/>
      <c r="AW269" s="419"/>
      <c r="AX269" s="419"/>
      <c r="AY269" s="419"/>
      <c r="AZ269" s="419"/>
      <c r="BA269" s="419"/>
      <c r="BB269" s="419"/>
      <c r="BC269" s="419"/>
      <c r="BD269" s="419"/>
      <c r="BE269" s="419"/>
      <c r="BF269" s="419"/>
      <c r="BG269" s="419"/>
    </row>
    <row r="270" spans="1:59" outlineLevel="1" x14ac:dyDescent="0.2">
      <c r="A270" s="487">
        <v>236</v>
      </c>
      <c r="B270" s="488" t="s">
        <v>660</v>
      </c>
      <c r="C270" s="489" t="s">
        <v>661</v>
      </c>
      <c r="D270" s="757" t="s">
        <v>195</v>
      </c>
      <c r="E270" s="491">
        <v>18</v>
      </c>
      <c r="F270" s="394"/>
      <c r="G270" s="395">
        <f t="shared" si="94"/>
        <v>0</v>
      </c>
      <c r="H270" s="394"/>
      <c r="I270" s="395">
        <f t="shared" ref="I270:I277" si="95">ROUND(E270*H270,2)</f>
        <v>0</v>
      </c>
      <c r="J270" s="394"/>
      <c r="K270" s="395">
        <f t="shared" ref="K270:K277" si="96">ROUND(E270*J270,2)</f>
        <v>0</v>
      </c>
      <c r="L270" s="395">
        <v>21</v>
      </c>
      <c r="M270" s="395">
        <f t="shared" ref="M270:M277" si="97">G270*(1+L270/100)</f>
        <v>0</v>
      </c>
      <c r="N270" s="395">
        <v>2.1000000000000001E-4</v>
      </c>
      <c r="O270" s="395">
        <f t="shared" ref="O270:O277" si="98">ROUND(E270*N270,2)</f>
        <v>0</v>
      </c>
      <c r="P270" s="395">
        <v>0</v>
      </c>
      <c r="Q270" s="395">
        <f t="shared" ref="Q270:Q277" si="99">ROUND(E270*P270,2)</f>
        <v>0</v>
      </c>
      <c r="R270" s="395" t="s">
        <v>662</v>
      </c>
      <c r="S270" s="395" t="s">
        <v>168</v>
      </c>
      <c r="T270" s="395">
        <v>0.05</v>
      </c>
      <c r="U270" s="396">
        <f t="shared" ref="U270:U277" si="100">ROUND(E270*T270,2)</f>
        <v>0.9</v>
      </c>
      <c r="V270" s="395"/>
      <c r="W270" s="376"/>
      <c r="X270" s="376"/>
      <c r="Y270" s="376"/>
      <c r="Z270" s="376"/>
      <c r="AA270" s="376"/>
      <c r="AB270" s="376"/>
      <c r="AC270" s="376"/>
      <c r="AD270" s="376"/>
      <c r="AE270" s="376"/>
      <c r="AF270" s="376" t="s">
        <v>163</v>
      </c>
      <c r="AG270" s="376"/>
      <c r="AH270" s="376"/>
      <c r="AI270" s="376"/>
      <c r="AJ270" s="376"/>
      <c r="AK270" s="376"/>
      <c r="AL270" s="376"/>
      <c r="AM270" s="376"/>
      <c r="AN270" s="376"/>
      <c r="AO270" s="376"/>
      <c r="AP270" s="376"/>
      <c r="AQ270" s="376"/>
      <c r="AR270" s="376"/>
      <c r="AS270" s="376"/>
      <c r="AT270" s="376"/>
      <c r="AU270" s="376"/>
      <c r="AV270" s="376"/>
      <c r="AW270" s="376"/>
      <c r="AX270" s="376"/>
      <c r="AY270" s="376"/>
      <c r="AZ270" s="376"/>
      <c r="BA270" s="376"/>
      <c r="BB270" s="376"/>
      <c r="BC270" s="376"/>
      <c r="BD270" s="376"/>
      <c r="BE270" s="376"/>
      <c r="BF270" s="376"/>
      <c r="BG270" s="376"/>
    </row>
    <row r="271" spans="1:59" outlineLevel="1" x14ac:dyDescent="0.2">
      <c r="A271" s="487">
        <v>237</v>
      </c>
      <c r="B271" s="488" t="s">
        <v>663</v>
      </c>
      <c r="C271" s="489" t="s">
        <v>664</v>
      </c>
      <c r="D271" s="757" t="s">
        <v>204</v>
      </c>
      <c r="E271" s="491">
        <v>4</v>
      </c>
      <c r="F271" s="394"/>
      <c r="G271" s="395">
        <f t="shared" si="94"/>
        <v>0</v>
      </c>
      <c r="H271" s="394"/>
      <c r="I271" s="395">
        <f t="shared" si="95"/>
        <v>0</v>
      </c>
      <c r="J271" s="394"/>
      <c r="K271" s="395">
        <f t="shared" si="96"/>
        <v>0</v>
      </c>
      <c r="L271" s="395">
        <v>21</v>
      </c>
      <c r="M271" s="395">
        <f t="shared" si="97"/>
        <v>0</v>
      </c>
      <c r="N271" s="395">
        <v>3.2000000000000003E-4</v>
      </c>
      <c r="O271" s="395">
        <f t="shared" si="98"/>
        <v>0</v>
      </c>
      <c r="P271" s="395">
        <v>0</v>
      </c>
      <c r="Q271" s="395">
        <f t="shared" si="99"/>
        <v>0</v>
      </c>
      <c r="R271" s="395" t="s">
        <v>662</v>
      </c>
      <c r="S271" s="395" t="s">
        <v>157</v>
      </c>
      <c r="T271" s="395">
        <v>0.74</v>
      </c>
      <c r="U271" s="396">
        <f t="shared" si="100"/>
        <v>2.96</v>
      </c>
      <c r="V271" s="395"/>
      <c r="W271" s="376"/>
      <c r="X271" s="376"/>
      <c r="Y271" s="376"/>
      <c r="Z271" s="376"/>
      <c r="AA271" s="376"/>
      <c r="AB271" s="376"/>
      <c r="AC271" s="376"/>
      <c r="AD271" s="376"/>
      <c r="AE271" s="376"/>
      <c r="AF271" s="376" t="s">
        <v>163</v>
      </c>
      <c r="AG271" s="376"/>
      <c r="AH271" s="376"/>
      <c r="AI271" s="376"/>
      <c r="AJ271" s="376"/>
      <c r="AK271" s="376"/>
      <c r="AL271" s="376"/>
      <c r="AM271" s="376"/>
      <c r="AN271" s="376"/>
      <c r="AO271" s="376"/>
      <c r="AP271" s="376"/>
      <c r="AQ271" s="376"/>
      <c r="AR271" s="376"/>
      <c r="AS271" s="376"/>
      <c r="AT271" s="376"/>
      <c r="AU271" s="376"/>
      <c r="AV271" s="376"/>
      <c r="AW271" s="376"/>
      <c r="AX271" s="376"/>
      <c r="AY271" s="376"/>
      <c r="AZ271" s="376"/>
      <c r="BA271" s="376"/>
      <c r="BB271" s="376"/>
      <c r="BC271" s="376"/>
      <c r="BD271" s="376"/>
      <c r="BE271" s="376"/>
      <c r="BF271" s="376"/>
      <c r="BG271" s="376"/>
    </row>
    <row r="272" spans="1:59" ht="33.75" outlineLevel="1" x14ac:dyDescent="0.2">
      <c r="A272" s="487">
        <v>238</v>
      </c>
      <c r="B272" s="488" t="s">
        <v>665</v>
      </c>
      <c r="C272" s="489" t="s">
        <v>666</v>
      </c>
      <c r="D272" s="757" t="s">
        <v>652</v>
      </c>
      <c r="E272" s="491">
        <v>550</v>
      </c>
      <c r="F272" s="394"/>
      <c r="G272" s="395">
        <f t="shared" si="94"/>
        <v>0</v>
      </c>
      <c r="H272" s="394"/>
      <c r="I272" s="395">
        <f t="shared" si="95"/>
        <v>0</v>
      </c>
      <c r="J272" s="394"/>
      <c r="K272" s="395">
        <f t="shared" si="96"/>
        <v>0</v>
      </c>
      <c r="L272" s="395">
        <v>21</v>
      </c>
      <c r="M272" s="395">
        <f t="shared" si="97"/>
        <v>0</v>
      </c>
      <c r="N272" s="395">
        <v>5.0400000000000002E-3</v>
      </c>
      <c r="O272" s="395">
        <f t="shared" si="98"/>
        <v>2.77</v>
      </c>
      <c r="P272" s="395">
        <v>0</v>
      </c>
      <c r="Q272" s="395">
        <f t="shared" si="99"/>
        <v>0</v>
      </c>
      <c r="R272" s="395" t="s">
        <v>662</v>
      </c>
      <c r="S272" s="395" t="s">
        <v>168</v>
      </c>
      <c r="T272" s="395">
        <v>0.97799999999999998</v>
      </c>
      <c r="U272" s="396">
        <f t="shared" si="100"/>
        <v>537.9</v>
      </c>
      <c r="V272" s="395"/>
      <c r="W272" s="376"/>
      <c r="X272" s="376"/>
      <c r="Y272" s="376"/>
      <c r="Z272" s="376"/>
      <c r="AA272" s="376"/>
      <c r="AB272" s="376"/>
      <c r="AC272" s="376"/>
      <c r="AD272" s="376"/>
      <c r="AE272" s="376"/>
      <c r="AF272" s="376" t="s">
        <v>163</v>
      </c>
      <c r="AG272" s="376"/>
      <c r="AH272" s="376"/>
      <c r="AI272" s="376"/>
      <c r="AJ272" s="376"/>
      <c r="AK272" s="376"/>
      <c r="AL272" s="376"/>
      <c r="AM272" s="376"/>
      <c r="AN272" s="376"/>
      <c r="AO272" s="376"/>
      <c r="AP272" s="376"/>
      <c r="AQ272" s="376"/>
      <c r="AR272" s="376"/>
      <c r="AS272" s="376"/>
      <c r="AT272" s="376"/>
      <c r="AU272" s="376"/>
      <c r="AV272" s="376"/>
      <c r="AW272" s="376"/>
      <c r="AX272" s="376"/>
      <c r="AY272" s="376"/>
      <c r="AZ272" s="376"/>
      <c r="BA272" s="376"/>
      <c r="BB272" s="376"/>
      <c r="BC272" s="376"/>
      <c r="BD272" s="376"/>
      <c r="BE272" s="376"/>
      <c r="BF272" s="376"/>
      <c r="BG272" s="376"/>
    </row>
    <row r="273" spans="1:59" ht="33.75" outlineLevel="1" x14ac:dyDescent="0.2">
      <c r="A273" s="487">
        <v>239</v>
      </c>
      <c r="B273" s="488" t="s">
        <v>667</v>
      </c>
      <c r="C273" s="489" t="s">
        <v>668</v>
      </c>
      <c r="D273" s="757" t="s">
        <v>652</v>
      </c>
      <c r="E273" s="491">
        <v>4328</v>
      </c>
      <c r="F273" s="394"/>
      <c r="G273" s="395">
        <f t="shared" si="94"/>
        <v>0</v>
      </c>
      <c r="H273" s="394"/>
      <c r="I273" s="395">
        <f t="shared" si="95"/>
        <v>0</v>
      </c>
      <c r="J273" s="394"/>
      <c r="K273" s="395">
        <f t="shared" si="96"/>
        <v>0</v>
      </c>
      <c r="L273" s="395">
        <v>21</v>
      </c>
      <c r="M273" s="395">
        <f t="shared" si="97"/>
        <v>0</v>
      </c>
      <c r="N273" s="395">
        <v>8.0000000000000004E-4</v>
      </c>
      <c r="O273" s="395">
        <f t="shared" si="98"/>
        <v>3.46</v>
      </c>
      <c r="P273" s="395">
        <v>0</v>
      </c>
      <c r="Q273" s="395">
        <f t="shared" si="99"/>
        <v>0</v>
      </c>
      <c r="R273" s="395" t="s">
        <v>662</v>
      </c>
      <c r="S273" s="395" t="s">
        <v>168</v>
      </c>
      <c r="T273" s="395">
        <v>0</v>
      </c>
      <c r="U273" s="396">
        <f t="shared" si="100"/>
        <v>0</v>
      </c>
      <c r="V273" s="395"/>
      <c r="W273" s="376"/>
      <c r="X273" s="376"/>
      <c r="Y273" s="376"/>
      <c r="Z273" s="376"/>
      <c r="AA273" s="376"/>
      <c r="AB273" s="376"/>
      <c r="AC273" s="376"/>
      <c r="AD273" s="376"/>
      <c r="AE273" s="376"/>
      <c r="AF273" s="376" t="s">
        <v>163</v>
      </c>
      <c r="AG273" s="376"/>
      <c r="AH273" s="376"/>
      <c r="AI273" s="376"/>
      <c r="AJ273" s="376"/>
      <c r="AK273" s="376"/>
      <c r="AL273" s="376"/>
      <c r="AM273" s="376"/>
      <c r="AN273" s="376"/>
      <c r="AO273" s="376"/>
      <c r="AP273" s="376"/>
      <c r="AQ273" s="376"/>
      <c r="AR273" s="376"/>
      <c r="AS273" s="376"/>
      <c r="AT273" s="376"/>
      <c r="AU273" s="376"/>
      <c r="AV273" s="376"/>
      <c r="AW273" s="376"/>
      <c r="AX273" s="376"/>
      <c r="AY273" s="376"/>
      <c r="AZ273" s="376"/>
      <c r="BA273" s="376"/>
      <c r="BB273" s="376"/>
      <c r="BC273" s="376"/>
      <c r="BD273" s="376"/>
      <c r="BE273" s="376"/>
      <c r="BF273" s="376"/>
      <c r="BG273" s="376"/>
    </row>
    <row r="274" spans="1:59" ht="22.5" outlineLevel="1" x14ac:dyDescent="0.2">
      <c r="A274" s="774">
        <v>240</v>
      </c>
      <c r="B274" s="488" t="s">
        <v>669</v>
      </c>
      <c r="C274" s="775" t="s">
        <v>670</v>
      </c>
      <c r="D274" s="776" t="s">
        <v>195</v>
      </c>
      <c r="E274" s="777">
        <v>204</v>
      </c>
      <c r="F274" s="394"/>
      <c r="G274" s="395">
        <f t="shared" si="94"/>
        <v>0</v>
      </c>
      <c r="H274" s="394"/>
      <c r="I274" s="395">
        <f t="shared" si="95"/>
        <v>0</v>
      </c>
      <c r="J274" s="394"/>
      <c r="K274" s="395">
        <f t="shared" si="96"/>
        <v>0</v>
      </c>
      <c r="L274" s="395">
        <v>21</v>
      </c>
      <c r="M274" s="395">
        <f t="shared" si="97"/>
        <v>0</v>
      </c>
      <c r="N274" s="395">
        <v>1E-3</v>
      </c>
      <c r="O274" s="395">
        <f t="shared" si="98"/>
        <v>0.2</v>
      </c>
      <c r="P274" s="395">
        <v>0</v>
      </c>
      <c r="Q274" s="395">
        <f t="shared" si="99"/>
        <v>0</v>
      </c>
      <c r="R274" s="395" t="s">
        <v>253</v>
      </c>
      <c r="S274" s="395" t="s">
        <v>168</v>
      </c>
      <c r="T274" s="395">
        <v>0</v>
      </c>
      <c r="U274" s="396">
        <f t="shared" si="100"/>
        <v>0</v>
      </c>
      <c r="V274" s="395"/>
      <c r="W274" s="376"/>
      <c r="X274" s="376"/>
      <c r="Y274" s="376"/>
      <c r="Z274" s="376"/>
      <c r="AA274" s="376"/>
      <c r="AB274" s="376"/>
      <c r="AC274" s="376"/>
      <c r="AD274" s="376"/>
      <c r="AE274" s="376"/>
      <c r="AF274" s="376" t="s">
        <v>390</v>
      </c>
      <c r="AG274" s="376"/>
      <c r="AH274" s="376"/>
      <c r="AI274" s="376"/>
      <c r="AJ274" s="376"/>
      <c r="AK274" s="376"/>
      <c r="AL274" s="376"/>
      <c r="AM274" s="376"/>
      <c r="AN274" s="376"/>
      <c r="AO274" s="376"/>
      <c r="AP274" s="376"/>
      <c r="AQ274" s="376"/>
      <c r="AR274" s="376"/>
      <c r="AS274" s="376"/>
      <c r="AT274" s="376"/>
      <c r="AU274" s="376"/>
      <c r="AV274" s="376"/>
      <c r="AW274" s="376"/>
      <c r="AX274" s="376"/>
      <c r="AY274" s="376"/>
      <c r="AZ274" s="376"/>
      <c r="BA274" s="376"/>
      <c r="BB274" s="376"/>
      <c r="BC274" s="376"/>
      <c r="BD274" s="376"/>
      <c r="BE274" s="376"/>
      <c r="BF274" s="376"/>
      <c r="BG274" s="376"/>
    </row>
    <row r="275" spans="1:59" outlineLevel="1" x14ac:dyDescent="0.2">
      <c r="A275" s="774">
        <v>241</v>
      </c>
      <c r="B275" s="488" t="s">
        <v>671</v>
      </c>
      <c r="C275" s="775" t="s">
        <v>672</v>
      </c>
      <c r="D275" s="776" t="s">
        <v>657</v>
      </c>
      <c r="E275" s="777">
        <v>2</v>
      </c>
      <c r="F275" s="394"/>
      <c r="G275" s="395">
        <f t="shared" si="94"/>
        <v>0</v>
      </c>
      <c r="H275" s="394"/>
      <c r="I275" s="395">
        <f t="shared" si="95"/>
        <v>0</v>
      </c>
      <c r="J275" s="394"/>
      <c r="K275" s="395">
        <f t="shared" si="96"/>
        <v>0</v>
      </c>
      <c r="L275" s="395">
        <v>21</v>
      </c>
      <c r="M275" s="395">
        <f t="shared" si="97"/>
        <v>0</v>
      </c>
      <c r="N275" s="395">
        <v>1.9199999999999998E-2</v>
      </c>
      <c r="O275" s="395">
        <f t="shared" si="98"/>
        <v>0.04</v>
      </c>
      <c r="P275" s="395">
        <v>0</v>
      </c>
      <c r="Q275" s="395">
        <f t="shared" si="99"/>
        <v>0</v>
      </c>
      <c r="R275" s="395" t="s">
        <v>253</v>
      </c>
      <c r="S275" s="395" t="s">
        <v>157</v>
      </c>
      <c r="T275" s="395">
        <v>0</v>
      </c>
      <c r="U275" s="396">
        <f t="shared" si="100"/>
        <v>0</v>
      </c>
      <c r="V275" s="395"/>
      <c r="W275" s="376"/>
      <c r="X275" s="376"/>
      <c r="Y275" s="376"/>
      <c r="Z275" s="376"/>
      <c r="AA275" s="376"/>
      <c r="AB275" s="376"/>
      <c r="AC275" s="376"/>
      <c r="AD275" s="376"/>
      <c r="AE275" s="376"/>
      <c r="AF275" s="376" t="s">
        <v>390</v>
      </c>
      <c r="AG275" s="376"/>
      <c r="AH275" s="376"/>
      <c r="AI275" s="376"/>
      <c r="AJ275" s="376"/>
      <c r="AK275" s="376"/>
      <c r="AL275" s="376"/>
      <c r="AM275" s="376"/>
      <c r="AN275" s="376"/>
      <c r="AO275" s="376"/>
      <c r="AP275" s="376"/>
      <c r="AQ275" s="376"/>
      <c r="AR275" s="376"/>
      <c r="AS275" s="376"/>
      <c r="AT275" s="376"/>
      <c r="AU275" s="376"/>
      <c r="AV275" s="376"/>
      <c r="AW275" s="376"/>
      <c r="AX275" s="376"/>
      <c r="AY275" s="376"/>
      <c r="AZ275" s="376"/>
      <c r="BA275" s="376"/>
      <c r="BB275" s="376"/>
      <c r="BC275" s="376"/>
      <c r="BD275" s="376"/>
      <c r="BE275" s="376"/>
      <c r="BF275" s="376"/>
      <c r="BG275" s="376"/>
    </row>
    <row r="276" spans="1:59" outlineLevel="1" x14ac:dyDescent="0.2">
      <c r="A276" s="758" t="s">
        <v>146</v>
      </c>
      <c r="B276" s="759" t="s">
        <v>89</v>
      </c>
      <c r="C276" s="760" t="s">
        <v>90</v>
      </c>
      <c r="D276" s="761"/>
      <c r="E276" s="762"/>
      <c r="F276" s="789"/>
      <c r="G276" s="397">
        <f>SUM(G277:G284)</f>
        <v>0</v>
      </c>
      <c r="H276" s="394"/>
      <c r="I276" s="395">
        <f t="shared" si="95"/>
        <v>0</v>
      </c>
      <c r="J276" s="394"/>
      <c r="K276" s="395">
        <f t="shared" si="96"/>
        <v>0</v>
      </c>
      <c r="L276" s="395">
        <v>21</v>
      </c>
      <c r="M276" s="395">
        <f t="shared" si="97"/>
        <v>0</v>
      </c>
      <c r="N276" s="395">
        <v>0</v>
      </c>
      <c r="O276" s="395">
        <f t="shared" si="98"/>
        <v>0</v>
      </c>
      <c r="P276" s="395">
        <v>0</v>
      </c>
      <c r="Q276" s="395">
        <f t="shared" si="99"/>
        <v>0</v>
      </c>
      <c r="R276" s="395"/>
      <c r="S276" s="395" t="s">
        <v>151</v>
      </c>
      <c r="T276" s="395">
        <v>0</v>
      </c>
      <c r="U276" s="396">
        <f t="shared" si="100"/>
        <v>0</v>
      </c>
      <c r="V276" s="395"/>
      <c r="W276" s="376"/>
      <c r="X276" s="376"/>
      <c r="Y276" s="376"/>
      <c r="Z276" s="376"/>
      <c r="AA276" s="376"/>
      <c r="AB276" s="376"/>
      <c r="AC276" s="376"/>
      <c r="AD276" s="376"/>
      <c r="AE276" s="376"/>
      <c r="AF276" s="376" t="s">
        <v>390</v>
      </c>
      <c r="AG276" s="376"/>
      <c r="AH276" s="376"/>
      <c r="AI276" s="376"/>
      <c r="AJ276" s="376"/>
      <c r="AK276" s="376"/>
      <c r="AL276" s="376"/>
      <c r="AM276" s="376"/>
      <c r="AN276" s="376"/>
      <c r="AO276" s="376"/>
      <c r="AP276" s="376"/>
      <c r="AQ276" s="376"/>
      <c r="AR276" s="376"/>
      <c r="AS276" s="376"/>
      <c r="AT276" s="376"/>
      <c r="AU276" s="376"/>
      <c r="AV276" s="376"/>
      <c r="AW276" s="376"/>
      <c r="AX276" s="376"/>
      <c r="AY276" s="376"/>
      <c r="AZ276" s="376"/>
      <c r="BA276" s="376"/>
      <c r="BB276" s="376"/>
      <c r="BC276" s="376"/>
      <c r="BD276" s="376"/>
      <c r="BE276" s="376"/>
      <c r="BF276" s="376"/>
      <c r="BG276" s="376"/>
    </row>
    <row r="277" spans="1:59" outlineLevel="1" x14ac:dyDescent="0.2">
      <c r="A277" s="487">
        <v>242</v>
      </c>
      <c r="B277" s="488" t="s">
        <v>673</v>
      </c>
      <c r="C277" s="489" t="s">
        <v>674</v>
      </c>
      <c r="D277" s="757" t="s">
        <v>150</v>
      </c>
      <c r="E277" s="491">
        <v>146.69</v>
      </c>
      <c r="F277" s="394"/>
      <c r="G277" s="395">
        <f t="shared" ref="G277:G284" si="101">ROUND(E277*F277,2)</f>
        <v>0</v>
      </c>
      <c r="H277" s="394"/>
      <c r="I277" s="395">
        <f t="shared" si="95"/>
        <v>0</v>
      </c>
      <c r="J277" s="394"/>
      <c r="K277" s="395">
        <f t="shared" si="96"/>
        <v>0</v>
      </c>
      <c r="L277" s="395">
        <v>21</v>
      </c>
      <c r="M277" s="395">
        <f t="shared" si="97"/>
        <v>0</v>
      </c>
      <c r="N277" s="395">
        <v>0</v>
      </c>
      <c r="O277" s="395">
        <f t="shared" si="98"/>
        <v>0</v>
      </c>
      <c r="P277" s="395">
        <v>0</v>
      </c>
      <c r="Q277" s="395">
        <f t="shared" si="99"/>
        <v>0</v>
      </c>
      <c r="R277" s="395" t="s">
        <v>662</v>
      </c>
      <c r="S277" s="395" t="s">
        <v>168</v>
      </c>
      <c r="T277" s="395">
        <v>0</v>
      </c>
      <c r="U277" s="396">
        <f t="shared" si="100"/>
        <v>0</v>
      </c>
      <c r="V277" s="395"/>
      <c r="W277" s="376"/>
      <c r="X277" s="376"/>
      <c r="Y277" s="376"/>
      <c r="Z277" s="376"/>
      <c r="AA277" s="376"/>
      <c r="AB277" s="376"/>
      <c r="AC277" s="376"/>
      <c r="AD277" s="376"/>
      <c r="AE277" s="376"/>
      <c r="AF277" s="376" t="s">
        <v>609</v>
      </c>
      <c r="AG277" s="376"/>
      <c r="AH277" s="376"/>
      <c r="AI277" s="376"/>
      <c r="AJ277" s="376"/>
      <c r="AK277" s="376"/>
      <c r="AL277" s="376"/>
      <c r="AM277" s="376"/>
      <c r="AN277" s="376"/>
      <c r="AO277" s="376"/>
      <c r="AP277" s="376"/>
      <c r="AQ277" s="376"/>
      <c r="AR277" s="376"/>
      <c r="AS277" s="376"/>
      <c r="AT277" s="376"/>
      <c r="AU277" s="376"/>
      <c r="AV277" s="376"/>
      <c r="AW277" s="376"/>
      <c r="AX277" s="376"/>
      <c r="AY277" s="376"/>
      <c r="AZ277" s="376"/>
      <c r="BA277" s="376"/>
      <c r="BB277" s="376"/>
      <c r="BC277" s="376"/>
      <c r="BD277" s="376"/>
      <c r="BE277" s="376"/>
      <c r="BF277" s="376"/>
      <c r="BG277" s="376"/>
    </row>
    <row r="278" spans="1:59" ht="22.5" x14ac:dyDescent="0.2">
      <c r="A278" s="487">
        <v>243</v>
      </c>
      <c r="B278" s="488" t="s">
        <v>675</v>
      </c>
      <c r="C278" s="489" t="s">
        <v>676</v>
      </c>
      <c r="D278" s="757" t="s">
        <v>195</v>
      </c>
      <c r="E278" s="491">
        <v>121.8</v>
      </c>
      <c r="F278" s="394"/>
      <c r="G278" s="395">
        <f t="shared" si="101"/>
        <v>0</v>
      </c>
      <c r="H278" s="397"/>
      <c r="I278" s="397">
        <f>SUM(I279:I283)</f>
        <v>0</v>
      </c>
      <c r="J278" s="397"/>
      <c r="K278" s="397">
        <f>SUM(K279:K283)</f>
        <v>0</v>
      </c>
      <c r="L278" s="397"/>
      <c r="M278" s="397">
        <f>SUM(M279:M283)</f>
        <v>0</v>
      </c>
      <c r="N278" s="397"/>
      <c r="O278" s="397">
        <f>SUM(O279:O283)</f>
        <v>0.1</v>
      </c>
      <c r="P278" s="397"/>
      <c r="Q278" s="397">
        <f>SUM(Q279:Q283)</f>
        <v>0</v>
      </c>
      <c r="R278" s="397"/>
      <c r="S278" s="397"/>
      <c r="T278" s="397"/>
      <c r="U278" s="134">
        <f>SUM(U279:U283)</f>
        <v>0</v>
      </c>
      <c r="V278" s="397"/>
      <c r="W278" s="419"/>
      <c r="X278" s="419"/>
      <c r="Y278" s="419"/>
      <c r="Z278" s="419"/>
      <c r="AA278" s="419"/>
      <c r="AB278" s="419"/>
      <c r="AC278" s="419"/>
      <c r="AD278" s="419"/>
      <c r="AE278" s="419"/>
      <c r="AF278" s="419" t="s">
        <v>147</v>
      </c>
      <c r="AG278" s="419"/>
      <c r="AH278" s="419"/>
      <c r="AI278" s="419"/>
      <c r="AJ278" s="419"/>
      <c r="AK278" s="419"/>
      <c r="AL278" s="419"/>
      <c r="AM278" s="419"/>
      <c r="AN278" s="419"/>
      <c r="AO278" s="419"/>
      <c r="AP278" s="419"/>
      <c r="AQ278" s="419"/>
      <c r="AR278" s="419"/>
      <c r="AS278" s="419"/>
      <c r="AT278" s="419"/>
      <c r="AU278" s="419"/>
      <c r="AV278" s="419"/>
      <c r="AW278" s="419"/>
      <c r="AX278" s="419"/>
      <c r="AY278" s="419"/>
      <c r="AZ278" s="419"/>
      <c r="BA278" s="419"/>
      <c r="BB278" s="419"/>
      <c r="BC278" s="419"/>
      <c r="BD278" s="419"/>
      <c r="BE278" s="419"/>
      <c r="BF278" s="419"/>
      <c r="BG278" s="419"/>
    </row>
    <row r="279" spans="1:59" outlineLevel="1" x14ac:dyDescent="0.2">
      <c r="A279" s="487">
        <v>244</v>
      </c>
      <c r="B279" s="488" t="s">
        <v>677</v>
      </c>
      <c r="C279" s="489" t="s">
        <v>678</v>
      </c>
      <c r="D279" s="757" t="s">
        <v>150</v>
      </c>
      <c r="E279" s="491">
        <v>134.51</v>
      </c>
      <c r="F279" s="394"/>
      <c r="G279" s="395">
        <f t="shared" si="101"/>
        <v>0</v>
      </c>
      <c r="H279" s="394"/>
      <c r="I279" s="395">
        <f>ROUND(E279*H279,2)</f>
        <v>0</v>
      </c>
      <c r="J279" s="394"/>
      <c r="K279" s="395">
        <f>ROUND(E279*J279,2)</f>
        <v>0</v>
      </c>
      <c r="L279" s="395">
        <v>21</v>
      </c>
      <c r="M279" s="395">
        <f>G279*(1+L279/100)</f>
        <v>0</v>
      </c>
      <c r="N279" s="395">
        <v>0</v>
      </c>
      <c r="O279" s="395">
        <f>ROUND(E279*N279,2)</f>
        <v>0</v>
      </c>
      <c r="P279" s="395">
        <v>0</v>
      </c>
      <c r="Q279" s="395">
        <f>ROUND(E279*P279,2)</f>
        <v>0</v>
      </c>
      <c r="R279" s="395"/>
      <c r="S279" s="395" t="s">
        <v>157</v>
      </c>
      <c r="T279" s="395">
        <v>0</v>
      </c>
      <c r="U279" s="396">
        <f>ROUND(E279*T279,2)</f>
        <v>0</v>
      </c>
      <c r="V279" s="395"/>
      <c r="W279" s="376"/>
      <c r="X279" s="376"/>
      <c r="Y279" s="376"/>
      <c r="Z279" s="376"/>
      <c r="AA279" s="376"/>
      <c r="AB279" s="376"/>
      <c r="AC279" s="376"/>
      <c r="AD279" s="376"/>
      <c r="AE279" s="376"/>
      <c r="AF279" s="376" t="s">
        <v>545</v>
      </c>
      <c r="AG279" s="376"/>
      <c r="AH279" s="376"/>
      <c r="AI279" s="376"/>
      <c r="AJ279" s="376"/>
      <c r="AK279" s="376"/>
      <c r="AL279" s="376"/>
      <c r="AM279" s="376"/>
      <c r="AN279" s="376"/>
      <c r="AO279" s="376"/>
      <c r="AP279" s="376"/>
      <c r="AQ279" s="376"/>
      <c r="AR279" s="376"/>
      <c r="AS279" s="376"/>
      <c r="AT279" s="376"/>
      <c r="AU279" s="376"/>
      <c r="AV279" s="376"/>
      <c r="AW279" s="376"/>
      <c r="AX279" s="376"/>
      <c r="AY279" s="376"/>
      <c r="AZ279" s="376"/>
      <c r="BA279" s="376"/>
      <c r="BB279" s="376"/>
      <c r="BC279" s="376"/>
      <c r="BD279" s="376"/>
      <c r="BE279" s="376"/>
      <c r="BF279" s="376"/>
      <c r="BG279" s="376"/>
    </row>
    <row r="280" spans="1:59" outlineLevel="1" x14ac:dyDescent="0.2">
      <c r="A280" s="487">
        <v>245</v>
      </c>
      <c r="B280" s="488" t="s">
        <v>679</v>
      </c>
      <c r="C280" s="489" t="s">
        <v>680</v>
      </c>
      <c r="D280" s="757" t="s">
        <v>150</v>
      </c>
      <c r="E280" s="491">
        <v>146.69</v>
      </c>
      <c r="F280" s="394"/>
      <c r="G280" s="395">
        <f t="shared" si="101"/>
        <v>0</v>
      </c>
      <c r="H280" s="394"/>
      <c r="I280" s="395">
        <f>ROUND(E280*H280,2)</f>
        <v>0</v>
      </c>
      <c r="J280" s="394"/>
      <c r="K280" s="395">
        <f>ROUND(E280*J280,2)</f>
        <v>0</v>
      </c>
      <c r="L280" s="395">
        <v>21</v>
      </c>
      <c r="M280" s="395">
        <f>G280*(1+L280/100)</f>
        <v>0</v>
      </c>
      <c r="N280" s="395">
        <v>0</v>
      </c>
      <c r="O280" s="395">
        <f>ROUND(E280*N280,2)</f>
        <v>0</v>
      </c>
      <c r="P280" s="395">
        <v>0</v>
      </c>
      <c r="Q280" s="395">
        <f>ROUND(E280*P280,2)</f>
        <v>0</v>
      </c>
      <c r="R280" s="395"/>
      <c r="S280" s="395" t="s">
        <v>157</v>
      </c>
      <c r="T280" s="395">
        <v>0</v>
      </c>
      <c r="U280" s="396">
        <f>ROUND(E280*T280,2)</f>
        <v>0</v>
      </c>
      <c r="V280" s="395"/>
      <c r="W280" s="376"/>
      <c r="X280" s="376"/>
      <c r="Y280" s="376"/>
      <c r="Z280" s="376"/>
      <c r="AA280" s="376"/>
      <c r="AB280" s="376"/>
      <c r="AC280" s="376"/>
      <c r="AD280" s="376"/>
      <c r="AE280" s="376"/>
      <c r="AF280" s="376" t="s">
        <v>545</v>
      </c>
      <c r="AG280" s="376"/>
      <c r="AH280" s="376"/>
      <c r="AI280" s="376"/>
      <c r="AJ280" s="376"/>
      <c r="AK280" s="376"/>
      <c r="AL280" s="376"/>
      <c r="AM280" s="376"/>
      <c r="AN280" s="376"/>
      <c r="AO280" s="376"/>
      <c r="AP280" s="376"/>
      <c r="AQ280" s="376"/>
      <c r="AR280" s="376"/>
      <c r="AS280" s="376"/>
      <c r="AT280" s="376"/>
      <c r="AU280" s="376"/>
      <c r="AV280" s="376"/>
      <c r="AW280" s="376"/>
      <c r="AX280" s="376"/>
      <c r="AY280" s="376"/>
      <c r="AZ280" s="376"/>
      <c r="BA280" s="376"/>
      <c r="BB280" s="376"/>
      <c r="BC280" s="376"/>
      <c r="BD280" s="376"/>
      <c r="BE280" s="376"/>
      <c r="BF280" s="376"/>
      <c r="BG280" s="376"/>
    </row>
    <row r="281" spans="1:59" outlineLevel="1" x14ac:dyDescent="0.2">
      <c r="A281" s="487">
        <v>246</v>
      </c>
      <c r="B281" s="488" t="s">
        <v>681</v>
      </c>
      <c r="C281" s="489" t="s">
        <v>682</v>
      </c>
      <c r="D281" s="757" t="s">
        <v>683</v>
      </c>
      <c r="E281" s="491">
        <v>14</v>
      </c>
      <c r="F281" s="394"/>
      <c r="G281" s="395">
        <f t="shared" si="101"/>
        <v>0</v>
      </c>
      <c r="H281" s="394"/>
      <c r="I281" s="395">
        <f>ROUND(E281*H281,2)</f>
        <v>0</v>
      </c>
      <c r="J281" s="394"/>
      <c r="K281" s="395">
        <f>ROUND(E281*J281,2)</f>
        <v>0</v>
      </c>
      <c r="L281" s="395">
        <v>21</v>
      </c>
      <c r="M281" s="395">
        <f>G281*(1+L281/100)</f>
        <v>0</v>
      </c>
      <c r="N281" s="395">
        <v>7.1999999999999998E-3</v>
      </c>
      <c r="O281" s="395">
        <f>ROUND(E281*N281,2)</f>
        <v>0.1</v>
      </c>
      <c r="P281" s="395">
        <v>0</v>
      </c>
      <c r="Q281" s="395">
        <f>ROUND(E281*P281,2)</f>
        <v>0</v>
      </c>
      <c r="R281" s="395" t="s">
        <v>253</v>
      </c>
      <c r="S281" s="395" t="s">
        <v>168</v>
      </c>
      <c r="T281" s="395">
        <v>0</v>
      </c>
      <c r="U281" s="396">
        <f>ROUND(E281*T281,2)</f>
        <v>0</v>
      </c>
      <c r="V281" s="395"/>
      <c r="W281" s="376"/>
      <c r="X281" s="376"/>
      <c r="Y281" s="376"/>
      <c r="Z281" s="376"/>
      <c r="AA281" s="376"/>
      <c r="AB281" s="376"/>
      <c r="AC281" s="376"/>
      <c r="AD281" s="376"/>
      <c r="AE281" s="376"/>
      <c r="AF281" s="376" t="s">
        <v>684</v>
      </c>
      <c r="AG281" s="376"/>
      <c r="AH281" s="376"/>
      <c r="AI281" s="376"/>
      <c r="AJ281" s="376"/>
      <c r="AK281" s="376"/>
      <c r="AL281" s="376"/>
      <c r="AM281" s="376"/>
      <c r="AN281" s="376"/>
      <c r="AO281" s="376"/>
      <c r="AP281" s="376"/>
      <c r="AQ281" s="376"/>
      <c r="AR281" s="376"/>
      <c r="AS281" s="376"/>
      <c r="AT281" s="376"/>
      <c r="AU281" s="376"/>
      <c r="AV281" s="376"/>
      <c r="AW281" s="376"/>
      <c r="AX281" s="376"/>
      <c r="AY281" s="376"/>
      <c r="AZ281" s="376"/>
      <c r="BA281" s="376"/>
      <c r="BB281" s="376"/>
      <c r="BC281" s="376"/>
      <c r="BD281" s="376"/>
      <c r="BE281" s="376"/>
      <c r="BF281" s="376"/>
      <c r="BG281" s="376"/>
    </row>
    <row r="282" spans="1:59" outlineLevel="1" x14ac:dyDescent="0.2">
      <c r="A282" s="487">
        <v>247</v>
      </c>
      <c r="B282" s="488" t="s">
        <v>685</v>
      </c>
      <c r="C282" s="489" t="s">
        <v>686</v>
      </c>
      <c r="D282" s="757" t="s">
        <v>150</v>
      </c>
      <c r="E282" s="491">
        <v>150.79900000000001</v>
      </c>
      <c r="F282" s="394"/>
      <c r="G282" s="395">
        <f t="shared" si="101"/>
        <v>0</v>
      </c>
      <c r="H282" s="394"/>
      <c r="I282" s="395">
        <f>ROUND(E282*H282,2)</f>
        <v>0</v>
      </c>
      <c r="J282" s="394"/>
      <c r="K282" s="395">
        <f>ROUND(E282*J282,2)</f>
        <v>0</v>
      </c>
      <c r="L282" s="395">
        <v>21</v>
      </c>
      <c r="M282" s="395">
        <f>G282*(1+L282/100)</f>
        <v>0</v>
      </c>
      <c r="N282" s="395">
        <v>0</v>
      </c>
      <c r="O282" s="395">
        <f>ROUND(E282*N282,2)</f>
        <v>0</v>
      </c>
      <c r="P282" s="395">
        <v>0</v>
      </c>
      <c r="Q282" s="395">
        <f>ROUND(E282*P282,2)</f>
        <v>0</v>
      </c>
      <c r="R282" s="395"/>
      <c r="S282" s="395" t="s">
        <v>151</v>
      </c>
      <c r="T282" s="395">
        <v>0</v>
      </c>
      <c r="U282" s="396">
        <f>ROUND(E282*T282,2)</f>
        <v>0</v>
      </c>
      <c r="V282" s="395"/>
      <c r="W282" s="376"/>
      <c r="X282" s="376"/>
      <c r="Y282" s="376"/>
      <c r="Z282" s="376"/>
      <c r="AA282" s="376"/>
      <c r="AB282" s="376"/>
      <c r="AC282" s="376"/>
      <c r="AD282" s="376"/>
      <c r="AE282" s="376"/>
      <c r="AF282" s="376" t="s">
        <v>684</v>
      </c>
      <c r="AG282" s="376"/>
      <c r="AH282" s="376"/>
      <c r="AI282" s="376"/>
      <c r="AJ282" s="376"/>
      <c r="AK282" s="376"/>
      <c r="AL282" s="376"/>
      <c r="AM282" s="376"/>
      <c r="AN282" s="376"/>
      <c r="AO282" s="376"/>
      <c r="AP282" s="376"/>
      <c r="AQ282" s="376"/>
      <c r="AR282" s="376"/>
      <c r="AS282" s="376"/>
      <c r="AT282" s="376"/>
      <c r="AU282" s="376"/>
      <c r="AV282" s="376"/>
      <c r="AW282" s="376"/>
      <c r="AX282" s="376"/>
      <c r="AY282" s="376"/>
      <c r="AZ282" s="376"/>
      <c r="BA282" s="376"/>
      <c r="BB282" s="376"/>
      <c r="BC282" s="376"/>
      <c r="BD282" s="376"/>
      <c r="BE282" s="376"/>
      <c r="BF282" s="376"/>
      <c r="BG282" s="376"/>
    </row>
    <row r="283" spans="1:59" ht="22.5" outlineLevel="1" x14ac:dyDescent="0.2">
      <c r="A283" s="487">
        <v>248</v>
      </c>
      <c r="B283" s="488" t="s">
        <v>687</v>
      </c>
      <c r="C283" s="489" t="s">
        <v>688</v>
      </c>
      <c r="D283" s="757" t="s">
        <v>150</v>
      </c>
      <c r="E283" s="491">
        <v>31</v>
      </c>
      <c r="F283" s="394"/>
      <c r="G283" s="395">
        <f t="shared" si="101"/>
        <v>0</v>
      </c>
      <c r="H283" s="394"/>
      <c r="I283" s="395">
        <f>ROUND(E283*H283,2)</f>
        <v>0</v>
      </c>
      <c r="J283" s="394"/>
      <c r="K283" s="395">
        <f>ROUND(E283*J283,2)</f>
        <v>0</v>
      </c>
      <c r="L283" s="395">
        <v>21</v>
      </c>
      <c r="M283" s="395">
        <f>G283*(1+L283/100)</f>
        <v>0</v>
      </c>
      <c r="N283" s="395">
        <v>0</v>
      </c>
      <c r="O283" s="395">
        <f>ROUND(E283*N283,2)</f>
        <v>0</v>
      </c>
      <c r="P283" s="395">
        <v>0</v>
      </c>
      <c r="Q283" s="395">
        <f>ROUND(E283*P283,2)</f>
        <v>0</v>
      </c>
      <c r="R283" s="395" t="s">
        <v>689</v>
      </c>
      <c r="S283" s="395" t="s">
        <v>168</v>
      </c>
      <c r="T283" s="395">
        <v>0</v>
      </c>
      <c r="U283" s="396">
        <f>ROUND(E283*T283,2)</f>
        <v>0</v>
      </c>
      <c r="V283" s="395"/>
      <c r="W283" s="376"/>
      <c r="X283" s="376"/>
      <c r="Y283" s="376"/>
      <c r="Z283" s="376"/>
      <c r="AA283" s="376"/>
      <c r="AB283" s="376"/>
      <c r="AC283" s="376"/>
      <c r="AD283" s="376"/>
      <c r="AE283" s="376"/>
      <c r="AF283" s="376" t="s">
        <v>609</v>
      </c>
      <c r="AG283" s="376"/>
      <c r="AH283" s="376"/>
      <c r="AI283" s="376"/>
      <c r="AJ283" s="376"/>
      <c r="AK283" s="376"/>
      <c r="AL283" s="376"/>
      <c r="AM283" s="376"/>
      <c r="AN283" s="376"/>
      <c r="AO283" s="376"/>
      <c r="AP283" s="376"/>
      <c r="AQ283" s="376"/>
      <c r="AR283" s="376"/>
      <c r="AS283" s="376"/>
      <c r="AT283" s="376"/>
      <c r="AU283" s="376"/>
      <c r="AV283" s="376"/>
      <c r="AW283" s="376"/>
      <c r="AX283" s="376"/>
      <c r="AY283" s="376"/>
      <c r="AZ283" s="376"/>
      <c r="BA283" s="376"/>
      <c r="BB283" s="376"/>
      <c r="BC283" s="376"/>
      <c r="BD283" s="376"/>
      <c r="BE283" s="376"/>
      <c r="BF283" s="376"/>
      <c r="BG283" s="376"/>
    </row>
    <row r="284" spans="1:59" x14ac:dyDescent="0.2">
      <c r="A284" s="487">
        <v>249</v>
      </c>
      <c r="B284" s="488" t="s">
        <v>690</v>
      </c>
      <c r="C284" s="489" t="s">
        <v>691</v>
      </c>
      <c r="D284" s="757" t="s">
        <v>27</v>
      </c>
      <c r="E284" s="773"/>
      <c r="F284" s="394"/>
      <c r="G284" s="395">
        <f t="shared" si="101"/>
        <v>0</v>
      </c>
      <c r="H284" s="397"/>
      <c r="I284" s="397">
        <f>SUM(I285:I290)</f>
        <v>0</v>
      </c>
      <c r="J284" s="397"/>
      <c r="K284" s="397">
        <f>SUM(K285:K290)</f>
        <v>0</v>
      </c>
      <c r="L284" s="397"/>
      <c r="M284" s="397">
        <f>SUM(M285:M290)</f>
        <v>0</v>
      </c>
      <c r="N284" s="397"/>
      <c r="O284" s="397">
        <f>SUM(O285:O290)</f>
        <v>0</v>
      </c>
      <c r="P284" s="397"/>
      <c r="Q284" s="397">
        <f>SUM(Q285:Q290)</f>
        <v>0</v>
      </c>
      <c r="R284" s="397"/>
      <c r="S284" s="397"/>
      <c r="T284" s="397"/>
      <c r="U284" s="134">
        <f>SUM(U285:U290)</f>
        <v>0</v>
      </c>
      <c r="V284" s="397"/>
      <c r="W284" s="419"/>
      <c r="X284" s="419"/>
      <c r="Y284" s="419"/>
      <c r="Z284" s="419"/>
      <c r="AA284" s="419"/>
      <c r="AB284" s="419"/>
      <c r="AC284" s="419"/>
      <c r="AD284" s="419"/>
      <c r="AE284" s="419"/>
      <c r="AF284" s="419" t="s">
        <v>147</v>
      </c>
      <c r="AG284" s="419"/>
      <c r="AH284" s="419"/>
      <c r="AI284" s="419"/>
      <c r="AJ284" s="419"/>
      <c r="AK284" s="419"/>
      <c r="AL284" s="419"/>
      <c r="AM284" s="419"/>
      <c r="AN284" s="419"/>
      <c r="AO284" s="419"/>
      <c r="AP284" s="419"/>
      <c r="AQ284" s="419"/>
      <c r="AR284" s="419"/>
      <c r="AS284" s="419"/>
      <c r="AT284" s="419"/>
      <c r="AU284" s="419"/>
      <c r="AV284" s="419"/>
      <c r="AW284" s="419"/>
      <c r="AX284" s="419"/>
      <c r="AY284" s="419"/>
      <c r="AZ284" s="419"/>
      <c r="BA284" s="419"/>
      <c r="BB284" s="419"/>
      <c r="BC284" s="419"/>
      <c r="BD284" s="419"/>
      <c r="BE284" s="419"/>
      <c r="BF284" s="419"/>
      <c r="BG284" s="419"/>
    </row>
    <row r="285" spans="1:59" outlineLevel="1" x14ac:dyDescent="0.2">
      <c r="A285" s="758" t="s">
        <v>146</v>
      </c>
      <c r="B285" s="759" t="s">
        <v>91</v>
      </c>
      <c r="C285" s="760" t="s">
        <v>92</v>
      </c>
      <c r="D285" s="761"/>
      <c r="E285" s="762"/>
      <c r="F285" s="789"/>
      <c r="G285" s="397">
        <f>SUM(G286:G290)</f>
        <v>0</v>
      </c>
      <c r="H285" s="394"/>
      <c r="I285" s="395">
        <f>ROUND(E285*H285,2)</f>
        <v>0</v>
      </c>
      <c r="J285" s="394"/>
      <c r="K285" s="395">
        <f>ROUND(E285*J285,2)</f>
        <v>0</v>
      </c>
      <c r="L285" s="395">
        <v>21</v>
      </c>
      <c r="M285" s="395">
        <f>G285*(1+L285/100)</f>
        <v>0</v>
      </c>
      <c r="N285" s="395">
        <v>0</v>
      </c>
      <c r="O285" s="395">
        <f>ROUND(E285*N285,2)</f>
        <v>0</v>
      </c>
      <c r="P285" s="395">
        <v>0</v>
      </c>
      <c r="Q285" s="395">
        <f>ROUND(E285*P285,2)</f>
        <v>0</v>
      </c>
      <c r="R285" s="395"/>
      <c r="S285" s="395" t="s">
        <v>151</v>
      </c>
      <c r="T285" s="395">
        <v>0</v>
      </c>
      <c r="U285" s="396">
        <f>ROUND(E285*T285,2)</f>
        <v>0</v>
      </c>
      <c r="V285" s="395"/>
      <c r="W285" s="376"/>
      <c r="X285" s="376"/>
      <c r="Y285" s="376"/>
      <c r="Z285" s="376"/>
      <c r="AA285" s="376"/>
      <c r="AB285" s="376"/>
      <c r="AC285" s="376"/>
      <c r="AD285" s="376"/>
      <c r="AE285" s="376"/>
      <c r="AF285" s="376" t="s">
        <v>152</v>
      </c>
      <c r="AG285" s="376"/>
      <c r="AH285" s="376"/>
      <c r="AI285" s="376"/>
      <c r="AJ285" s="376"/>
      <c r="AK285" s="376"/>
      <c r="AL285" s="376"/>
      <c r="AM285" s="376"/>
      <c r="AN285" s="376"/>
      <c r="AO285" s="376"/>
      <c r="AP285" s="376"/>
      <c r="AQ285" s="376"/>
      <c r="AR285" s="376"/>
      <c r="AS285" s="376"/>
      <c r="AT285" s="376"/>
      <c r="AU285" s="376"/>
      <c r="AV285" s="376"/>
      <c r="AW285" s="376"/>
      <c r="AX285" s="376"/>
      <c r="AY285" s="376"/>
      <c r="AZ285" s="376"/>
      <c r="BA285" s="376"/>
      <c r="BB285" s="376"/>
      <c r="BC285" s="376"/>
      <c r="BD285" s="376"/>
      <c r="BE285" s="376"/>
      <c r="BF285" s="376"/>
      <c r="BG285" s="376"/>
    </row>
    <row r="286" spans="1:59" s="419" customFormat="1" ht="16.5" customHeight="1" outlineLevel="1" x14ac:dyDescent="0.2">
      <c r="A286" s="487">
        <v>250</v>
      </c>
      <c r="B286" s="488" t="s">
        <v>692</v>
      </c>
      <c r="C286" s="489" t="s">
        <v>693</v>
      </c>
      <c r="D286" s="757" t="s">
        <v>150</v>
      </c>
      <c r="E286" s="491">
        <v>20.5</v>
      </c>
      <c r="F286" s="394"/>
      <c r="G286" s="395">
        <f>ROUND(E286*F286,2)</f>
        <v>0</v>
      </c>
      <c r="H286" s="394"/>
      <c r="I286" s="395"/>
      <c r="J286" s="394"/>
      <c r="K286" s="395"/>
      <c r="L286" s="395"/>
      <c r="M286" s="395"/>
      <c r="N286" s="395"/>
      <c r="O286" s="395"/>
      <c r="P286" s="395"/>
      <c r="Q286" s="395"/>
      <c r="R286" s="395"/>
      <c r="S286" s="395"/>
      <c r="T286" s="395"/>
      <c r="U286" s="396"/>
      <c r="V286" s="395"/>
      <c r="W286" s="376"/>
      <c r="X286" s="376"/>
      <c r="Y286" s="376"/>
      <c r="AA286" s="376"/>
      <c r="AB286" s="376"/>
      <c r="AC286" s="376"/>
      <c r="AD286" s="376"/>
      <c r="AE286" s="376"/>
      <c r="AF286" s="376"/>
      <c r="AG286" s="376"/>
      <c r="AH286" s="376"/>
      <c r="AI286" s="376"/>
      <c r="AJ286" s="376"/>
      <c r="AK286" s="376"/>
      <c r="AL286" s="376"/>
      <c r="AM286" s="376"/>
      <c r="AN286" s="376"/>
      <c r="AO286" s="376"/>
      <c r="AP286" s="376"/>
      <c r="AQ286" s="376"/>
      <c r="AR286" s="376"/>
      <c r="AS286" s="376"/>
      <c r="AT286" s="376"/>
      <c r="AU286" s="376"/>
      <c r="AV286" s="376"/>
      <c r="AW286" s="376"/>
      <c r="AX286" s="376"/>
      <c r="AY286" s="376"/>
      <c r="AZ286" s="376"/>
      <c r="BA286" s="376"/>
      <c r="BB286" s="376"/>
      <c r="BC286" s="376"/>
      <c r="BD286" s="376"/>
      <c r="BE286" s="376"/>
      <c r="BF286" s="376"/>
      <c r="BG286" s="376"/>
    </row>
    <row r="287" spans="1:59" outlineLevel="1" x14ac:dyDescent="0.2">
      <c r="A287" s="487">
        <v>251</v>
      </c>
      <c r="B287" s="488" t="s">
        <v>694</v>
      </c>
      <c r="C287" s="489" t="s">
        <v>695</v>
      </c>
      <c r="D287" s="757" t="s">
        <v>150</v>
      </c>
      <c r="E287" s="491">
        <v>20.5</v>
      </c>
      <c r="F287" s="394"/>
      <c r="G287" s="395">
        <f>ROUND(E287*F287,2)</f>
        <v>0</v>
      </c>
      <c r="H287" s="394"/>
      <c r="I287" s="395">
        <f>ROUND(E287*H287,2)</f>
        <v>0</v>
      </c>
      <c r="J287" s="394"/>
      <c r="K287" s="395">
        <f>ROUND(E287*J287,2)</f>
        <v>0</v>
      </c>
      <c r="L287" s="395">
        <v>21</v>
      </c>
      <c r="M287" s="395">
        <f>G287*(1+L287/100)</f>
        <v>0</v>
      </c>
      <c r="N287" s="395">
        <v>0</v>
      </c>
      <c r="O287" s="395">
        <f>ROUND(E287*N287,2)</f>
        <v>0</v>
      </c>
      <c r="P287" s="395">
        <v>0</v>
      </c>
      <c r="Q287" s="395">
        <f>ROUND(E287*P287,2)</f>
        <v>0</v>
      </c>
      <c r="R287" s="395"/>
      <c r="S287" s="395" t="s">
        <v>151</v>
      </c>
      <c r="T287" s="395">
        <v>0</v>
      </c>
      <c r="U287" s="396">
        <f>ROUND(E287*T287,2)</f>
        <v>0</v>
      </c>
      <c r="V287" s="395"/>
      <c r="W287" s="376"/>
      <c r="X287" s="376"/>
      <c r="Y287" s="376"/>
      <c r="Z287" s="376"/>
      <c r="AA287" s="376"/>
      <c r="AB287" s="376"/>
      <c r="AC287" s="376"/>
      <c r="AD287" s="376"/>
      <c r="AE287" s="376"/>
      <c r="AF287" s="376" t="s">
        <v>152</v>
      </c>
      <c r="AG287" s="376"/>
      <c r="AH287" s="376"/>
      <c r="AI287" s="376"/>
      <c r="AJ287" s="376"/>
      <c r="AK287" s="376"/>
      <c r="AL287" s="376"/>
      <c r="AM287" s="376"/>
      <c r="AN287" s="376"/>
      <c r="AO287" s="376"/>
      <c r="AP287" s="376"/>
      <c r="AQ287" s="376"/>
      <c r="AR287" s="376"/>
      <c r="AS287" s="376"/>
      <c r="AT287" s="376"/>
      <c r="AU287" s="376"/>
      <c r="AV287" s="376"/>
      <c r="AW287" s="376"/>
      <c r="AX287" s="376"/>
      <c r="AY287" s="376"/>
      <c r="AZ287" s="376"/>
      <c r="BA287" s="376"/>
      <c r="BB287" s="376"/>
      <c r="BC287" s="376"/>
      <c r="BD287" s="376"/>
      <c r="BE287" s="376"/>
      <c r="BF287" s="376"/>
      <c r="BG287" s="376"/>
    </row>
    <row r="288" spans="1:59" outlineLevel="1" x14ac:dyDescent="0.2">
      <c r="A288" s="487">
        <v>252</v>
      </c>
      <c r="B288" s="488" t="s">
        <v>696</v>
      </c>
      <c r="C288" s="489" t="s">
        <v>697</v>
      </c>
      <c r="D288" s="757" t="s">
        <v>150</v>
      </c>
      <c r="E288" s="491">
        <v>20.5</v>
      </c>
      <c r="F288" s="394"/>
      <c r="G288" s="395">
        <f>ROUND(E288*F288,2)</f>
        <v>0</v>
      </c>
      <c r="H288" s="394"/>
      <c r="I288" s="395">
        <f>ROUND(E288*H288,2)</f>
        <v>0</v>
      </c>
      <c r="J288" s="394"/>
      <c r="K288" s="395">
        <f>ROUND(E288*J288,2)</f>
        <v>0</v>
      </c>
      <c r="L288" s="395">
        <v>21</v>
      </c>
      <c r="M288" s="395">
        <f>G288*(1+L288/100)</f>
        <v>0</v>
      </c>
      <c r="N288" s="395">
        <v>0</v>
      </c>
      <c r="O288" s="395">
        <f>ROUND(E288*N288,2)</f>
        <v>0</v>
      </c>
      <c r="P288" s="395">
        <v>0</v>
      </c>
      <c r="Q288" s="395">
        <f>ROUND(E288*P288,2)</f>
        <v>0</v>
      </c>
      <c r="R288" s="395"/>
      <c r="S288" s="395" t="s">
        <v>151</v>
      </c>
      <c r="T288" s="395">
        <v>0</v>
      </c>
      <c r="U288" s="396">
        <f>ROUND(E288*T288,2)</f>
        <v>0</v>
      </c>
      <c r="V288" s="395"/>
      <c r="W288" s="376"/>
      <c r="X288" s="376"/>
      <c r="Y288" s="376"/>
      <c r="Z288" s="376"/>
      <c r="AA288" s="376"/>
      <c r="AB288" s="376"/>
      <c r="AC288" s="376"/>
      <c r="AD288" s="376"/>
      <c r="AE288" s="376"/>
      <c r="AF288" s="376" t="s">
        <v>152</v>
      </c>
      <c r="AG288" s="376"/>
      <c r="AH288" s="376"/>
      <c r="AI288" s="376"/>
      <c r="AJ288" s="376"/>
      <c r="AK288" s="376"/>
      <c r="AL288" s="376"/>
      <c r="AM288" s="376"/>
      <c r="AN288" s="376"/>
      <c r="AO288" s="376"/>
      <c r="AP288" s="376"/>
      <c r="AQ288" s="376"/>
      <c r="AR288" s="376"/>
      <c r="AS288" s="376"/>
      <c r="AT288" s="376"/>
      <c r="AU288" s="376"/>
      <c r="AV288" s="376"/>
      <c r="AW288" s="376"/>
      <c r="AX288" s="376"/>
      <c r="AY288" s="376"/>
      <c r="AZ288" s="376"/>
      <c r="BA288" s="376"/>
      <c r="BB288" s="376"/>
      <c r="BC288" s="376"/>
      <c r="BD288" s="376"/>
      <c r="BE288" s="376"/>
      <c r="BF288" s="376"/>
      <c r="BG288" s="376"/>
    </row>
    <row r="289" spans="1:59" outlineLevel="1" x14ac:dyDescent="0.2">
      <c r="A289" s="487">
        <v>253</v>
      </c>
      <c r="B289" s="488" t="s">
        <v>698</v>
      </c>
      <c r="C289" s="489" t="s">
        <v>699</v>
      </c>
      <c r="D289" s="757" t="s">
        <v>195</v>
      </c>
      <c r="E289" s="491">
        <v>46</v>
      </c>
      <c r="F289" s="394"/>
      <c r="G289" s="395">
        <f>ROUND(E289*F289,2)</f>
        <v>0</v>
      </c>
      <c r="H289" s="394"/>
      <c r="I289" s="395">
        <f>ROUND(E289*H289,2)</f>
        <v>0</v>
      </c>
      <c r="J289" s="394"/>
      <c r="K289" s="395">
        <f>ROUND(E289*J289,2)</f>
        <v>0</v>
      </c>
      <c r="L289" s="395">
        <v>21</v>
      </c>
      <c r="M289" s="395">
        <f>G289*(1+L289/100)</f>
        <v>0</v>
      </c>
      <c r="N289" s="395">
        <v>0</v>
      </c>
      <c r="O289" s="395">
        <f>ROUND(E289*N289,2)</f>
        <v>0</v>
      </c>
      <c r="P289" s="395">
        <v>0</v>
      </c>
      <c r="Q289" s="395">
        <f>ROUND(E289*P289,2)</f>
        <v>0</v>
      </c>
      <c r="R289" s="395"/>
      <c r="S289" s="395" t="s">
        <v>151</v>
      </c>
      <c r="T289" s="395">
        <v>0</v>
      </c>
      <c r="U289" s="396">
        <f>ROUND(E289*T289,2)</f>
        <v>0</v>
      </c>
      <c r="V289" s="395"/>
      <c r="W289" s="376"/>
      <c r="X289" s="433"/>
      <c r="Y289" s="433"/>
      <c r="Z289" s="376"/>
      <c r="AA289" s="376"/>
      <c r="AB289" s="376"/>
      <c r="AC289" s="376"/>
      <c r="AD289" s="376"/>
      <c r="AE289" s="376"/>
      <c r="AF289" s="376" t="s">
        <v>152</v>
      </c>
      <c r="AG289" s="376"/>
      <c r="AH289" s="376"/>
      <c r="AI289" s="376"/>
      <c r="AJ289" s="376"/>
      <c r="AK289" s="376"/>
      <c r="AL289" s="376"/>
      <c r="AM289" s="376"/>
      <c r="AN289" s="376"/>
      <c r="AO289" s="376"/>
      <c r="AP289" s="376"/>
      <c r="AQ289" s="376"/>
      <c r="AR289" s="376"/>
      <c r="AS289" s="376"/>
      <c r="AT289" s="376"/>
      <c r="AU289" s="376"/>
      <c r="AV289" s="376"/>
      <c r="AW289" s="376"/>
      <c r="AX289" s="376"/>
      <c r="AY289" s="376"/>
      <c r="AZ289" s="376"/>
      <c r="BA289" s="376"/>
      <c r="BB289" s="376"/>
      <c r="BC289" s="376"/>
      <c r="BD289" s="376"/>
      <c r="BE289" s="376"/>
      <c r="BF289" s="376"/>
      <c r="BG289" s="376"/>
    </row>
    <row r="290" spans="1:59" outlineLevel="1" x14ac:dyDescent="0.2">
      <c r="A290" s="487">
        <v>254</v>
      </c>
      <c r="B290" s="488" t="s">
        <v>700</v>
      </c>
      <c r="C290" s="489" t="s">
        <v>701</v>
      </c>
      <c r="D290" s="757" t="s">
        <v>27</v>
      </c>
      <c r="E290" s="773"/>
      <c r="F290" s="394"/>
      <c r="G290" s="395">
        <f>ROUND(E290*F290,2)</f>
        <v>0</v>
      </c>
      <c r="H290" s="394"/>
      <c r="I290" s="395">
        <f>ROUND(E290*H290,2)</f>
        <v>0</v>
      </c>
      <c r="J290" s="394"/>
      <c r="K290" s="395">
        <f>ROUND(E290*J290,2)</f>
        <v>0</v>
      </c>
      <c r="L290" s="395">
        <v>21</v>
      </c>
      <c r="M290" s="395">
        <f>G290*(1+L290/100)</f>
        <v>0</v>
      </c>
      <c r="N290" s="395">
        <v>0</v>
      </c>
      <c r="O290" s="395">
        <f>ROUND(E290*N290,2)</f>
        <v>0</v>
      </c>
      <c r="P290" s="395">
        <v>0</v>
      </c>
      <c r="Q290" s="395">
        <f>ROUND(E290*P290,2)</f>
        <v>0</v>
      </c>
      <c r="R290" s="395"/>
      <c r="S290" s="395" t="s">
        <v>151</v>
      </c>
      <c r="T290" s="395">
        <v>0</v>
      </c>
      <c r="U290" s="396">
        <f>ROUND(E290*T290,2)</f>
        <v>0</v>
      </c>
      <c r="V290" s="395"/>
      <c r="W290" s="376"/>
      <c r="X290" s="433"/>
      <c r="Y290" s="433"/>
      <c r="Z290" s="376"/>
      <c r="AA290" s="376"/>
      <c r="AB290" s="376"/>
      <c r="AC290" s="376"/>
      <c r="AD290" s="376"/>
      <c r="AE290" s="376"/>
      <c r="AF290" s="376" t="s">
        <v>152</v>
      </c>
      <c r="AG290" s="376"/>
      <c r="AH290" s="376"/>
      <c r="AI290" s="376"/>
      <c r="AJ290" s="376"/>
      <c r="AK290" s="376"/>
      <c r="AL290" s="376"/>
      <c r="AM290" s="376"/>
      <c r="AN290" s="376"/>
      <c r="AO290" s="376"/>
      <c r="AP290" s="376"/>
      <c r="AQ290" s="376"/>
      <c r="AR290" s="376"/>
      <c r="AS290" s="376"/>
      <c r="AT290" s="376"/>
      <c r="AU290" s="376"/>
      <c r="AV290" s="376"/>
      <c r="AW290" s="376"/>
      <c r="AX290" s="376"/>
      <c r="AY290" s="376"/>
      <c r="AZ290" s="376"/>
      <c r="BA290" s="376"/>
      <c r="BB290" s="376"/>
      <c r="BC290" s="376"/>
      <c r="BD290" s="376"/>
      <c r="BE290" s="376"/>
      <c r="BF290" s="376"/>
      <c r="BG290" s="376"/>
    </row>
    <row r="291" spans="1:59" x14ac:dyDescent="0.2">
      <c r="A291" s="758" t="s">
        <v>146</v>
      </c>
      <c r="B291" s="759" t="s">
        <v>93</v>
      </c>
      <c r="C291" s="760" t="s">
        <v>94</v>
      </c>
      <c r="D291" s="761"/>
      <c r="E291" s="762"/>
      <c r="F291" s="789"/>
      <c r="G291" s="397">
        <f>SUM(G292:G297)</f>
        <v>0</v>
      </c>
      <c r="H291" s="397"/>
      <c r="I291" s="397">
        <f>SUM(I292:I299)</f>
        <v>0</v>
      </c>
      <c r="J291" s="397"/>
      <c r="K291" s="397">
        <f>SUM(K292:K299)</f>
        <v>0</v>
      </c>
      <c r="L291" s="397"/>
      <c r="M291" s="397">
        <f>SUM(M292:M299)</f>
        <v>0</v>
      </c>
      <c r="N291" s="397"/>
      <c r="O291" s="397">
        <f>SUM(O292:O299)</f>
        <v>124.15999999999998</v>
      </c>
      <c r="P291" s="397"/>
      <c r="Q291" s="397">
        <f>SUM(Q292:Q299)</f>
        <v>0</v>
      </c>
      <c r="R291" s="397"/>
      <c r="S291" s="397"/>
      <c r="T291" s="397"/>
      <c r="U291" s="134">
        <f>SUM(U292:U299)</f>
        <v>2763.82</v>
      </c>
      <c r="V291" s="397"/>
      <c r="W291" s="419"/>
      <c r="X291" s="365"/>
      <c r="Y291" s="365"/>
      <c r="Z291" s="419"/>
      <c r="AA291" s="419"/>
      <c r="AB291" s="419"/>
      <c r="AC291" s="419"/>
      <c r="AD291" s="419"/>
      <c r="AE291" s="419"/>
      <c r="AF291" s="419" t="s">
        <v>147</v>
      </c>
      <c r="AG291" s="419"/>
      <c r="AH291" s="419"/>
      <c r="AI291" s="419"/>
      <c r="AJ291" s="419"/>
      <c r="AK291" s="419"/>
      <c r="AL291" s="419"/>
      <c r="AM291" s="419"/>
      <c r="AN291" s="419"/>
      <c r="AO291" s="419"/>
      <c r="AP291" s="419"/>
      <c r="AQ291" s="419"/>
      <c r="AR291" s="419"/>
      <c r="AS291" s="419"/>
      <c r="AT291" s="419"/>
      <c r="AU291" s="419"/>
      <c r="AV291" s="419"/>
      <c r="AW291" s="419"/>
      <c r="AX291" s="419"/>
      <c r="AY291" s="419"/>
      <c r="AZ291" s="419"/>
      <c r="BA291" s="419"/>
      <c r="BB291" s="419"/>
      <c r="BC291" s="419"/>
      <c r="BD291" s="419"/>
      <c r="BE291" s="419"/>
      <c r="BF291" s="419"/>
      <c r="BG291" s="419"/>
    </row>
    <row r="292" spans="1:59" ht="22.5" outlineLevel="1" x14ac:dyDescent="0.2">
      <c r="A292" s="487">
        <v>255</v>
      </c>
      <c r="B292" s="488" t="s">
        <v>702</v>
      </c>
      <c r="C292" s="489" t="s">
        <v>703</v>
      </c>
      <c r="D292" s="757" t="s">
        <v>195</v>
      </c>
      <c r="E292" s="491">
        <v>794.68</v>
      </c>
      <c r="F292" s="394"/>
      <c r="G292" s="395">
        <f>ROUND(E292*F292,2)</f>
        <v>0</v>
      </c>
      <c r="H292" s="394"/>
      <c r="I292" s="395">
        <f t="shared" ref="I292:I297" si="102">ROUND(E292*H292,2)</f>
        <v>0</v>
      </c>
      <c r="J292" s="394"/>
      <c r="K292" s="395">
        <f t="shared" ref="K292:K297" si="103">ROUND(E292*J292,2)</f>
        <v>0</v>
      </c>
      <c r="L292" s="395">
        <v>21</v>
      </c>
      <c r="M292" s="395">
        <f t="shared" ref="M292:M297" si="104">G292*(1+L292/100)</f>
        <v>0</v>
      </c>
      <c r="N292" s="395">
        <v>1.6000000000000001E-4</v>
      </c>
      <c r="O292" s="395">
        <f t="shared" ref="O292:O297" si="105">ROUND(E292*N292,2)</f>
        <v>0.13</v>
      </c>
      <c r="P292" s="395">
        <v>0</v>
      </c>
      <c r="Q292" s="395">
        <f t="shared" ref="Q292:Q297" si="106">ROUND(E292*P292,2)</f>
        <v>0</v>
      </c>
      <c r="R292" s="395" t="s">
        <v>662</v>
      </c>
      <c r="S292" s="395" t="s">
        <v>168</v>
      </c>
      <c r="T292" s="395">
        <v>0.05</v>
      </c>
      <c r="U292" s="396">
        <f t="shared" ref="U292:U297" si="107">ROUND(E292*T292,2)</f>
        <v>39.729999999999997</v>
      </c>
      <c r="V292" s="395"/>
      <c r="W292" s="376"/>
      <c r="X292" s="433"/>
      <c r="Y292" s="433"/>
      <c r="Z292" s="376"/>
      <c r="AA292" s="376"/>
      <c r="AB292" s="376"/>
      <c r="AC292" s="376"/>
      <c r="AD292" s="376"/>
      <c r="AE292" s="376"/>
      <c r="AF292" s="376" t="s">
        <v>163</v>
      </c>
      <c r="AG292" s="376"/>
      <c r="AH292" s="376"/>
      <c r="AI292" s="376"/>
      <c r="AJ292" s="376"/>
      <c r="AK292" s="376"/>
      <c r="AL292" s="376"/>
      <c r="AM292" s="376"/>
      <c r="AN292" s="376"/>
      <c r="AO292" s="376"/>
      <c r="AP292" s="376"/>
      <c r="AQ292" s="376"/>
      <c r="AR292" s="376"/>
      <c r="AS292" s="376"/>
      <c r="AT292" s="376"/>
      <c r="AU292" s="376"/>
      <c r="AV292" s="376"/>
      <c r="AW292" s="376"/>
      <c r="AX292" s="376"/>
      <c r="AY292" s="376"/>
      <c r="AZ292" s="376"/>
      <c r="BA292" s="376"/>
      <c r="BB292" s="376"/>
      <c r="BC292" s="376"/>
      <c r="BD292" s="376"/>
      <c r="BE292" s="376"/>
      <c r="BF292" s="376"/>
      <c r="BG292" s="376"/>
    </row>
    <row r="293" spans="1:59" ht="150.75" customHeight="1" outlineLevel="1" x14ac:dyDescent="0.2">
      <c r="A293" s="487"/>
      <c r="B293" s="488"/>
      <c r="C293" s="778" t="s">
        <v>704</v>
      </c>
      <c r="D293" s="757"/>
      <c r="E293" s="491"/>
      <c r="F293" s="394"/>
      <c r="G293" s="395"/>
      <c r="H293" s="394"/>
      <c r="I293" s="395">
        <f t="shared" si="102"/>
        <v>0</v>
      </c>
      <c r="J293" s="394"/>
      <c r="K293" s="395">
        <f t="shared" si="103"/>
        <v>0</v>
      </c>
      <c r="L293" s="395">
        <v>21</v>
      </c>
      <c r="M293" s="395">
        <f t="shared" si="104"/>
        <v>0</v>
      </c>
      <c r="N293" s="395">
        <v>3.0000000000000001E-5</v>
      </c>
      <c r="O293" s="395">
        <f t="shared" si="105"/>
        <v>0</v>
      </c>
      <c r="P293" s="395">
        <v>0</v>
      </c>
      <c r="Q293" s="395">
        <f t="shared" si="106"/>
        <v>0</v>
      </c>
      <c r="R293" s="395" t="s">
        <v>662</v>
      </c>
      <c r="S293" s="395" t="s">
        <v>168</v>
      </c>
      <c r="T293" s="395">
        <v>0</v>
      </c>
      <c r="U293" s="396">
        <f t="shared" si="107"/>
        <v>0</v>
      </c>
      <c r="V293" s="395"/>
      <c r="W293" s="376"/>
      <c r="X293" s="433"/>
      <c r="Y293" s="433"/>
      <c r="Z293" s="376"/>
      <c r="AA293" s="376"/>
      <c r="AB293" s="376"/>
      <c r="AC293" s="376"/>
      <c r="AD293" s="376"/>
      <c r="AE293" s="376"/>
      <c r="AF293" s="376" t="s">
        <v>163</v>
      </c>
      <c r="AG293" s="376"/>
      <c r="AH293" s="376"/>
      <c r="AI293" s="376"/>
      <c r="AJ293" s="376"/>
      <c r="AK293" s="376"/>
      <c r="AL293" s="376"/>
      <c r="AM293" s="376"/>
      <c r="AN293" s="376"/>
      <c r="AO293" s="376"/>
      <c r="AP293" s="376"/>
      <c r="AQ293" s="376"/>
      <c r="AR293" s="376"/>
      <c r="AS293" s="376"/>
      <c r="AT293" s="376"/>
      <c r="AU293" s="376"/>
      <c r="AV293" s="376"/>
      <c r="AW293" s="376"/>
      <c r="AX293" s="376"/>
      <c r="AY293" s="376"/>
      <c r="AZ293" s="376"/>
      <c r="BA293" s="376"/>
      <c r="BB293" s="376"/>
      <c r="BC293" s="376"/>
      <c r="BD293" s="376"/>
      <c r="BE293" s="376"/>
      <c r="BF293" s="376"/>
      <c r="BG293" s="376"/>
    </row>
    <row r="294" spans="1:59" ht="22.5" outlineLevel="1" x14ac:dyDescent="0.2">
      <c r="A294" s="487">
        <v>256</v>
      </c>
      <c r="B294" s="488" t="s">
        <v>705</v>
      </c>
      <c r="C294" s="489" t="s">
        <v>706</v>
      </c>
      <c r="D294" s="757" t="s">
        <v>150</v>
      </c>
      <c r="E294" s="491">
        <v>2020.84</v>
      </c>
      <c r="F294" s="394"/>
      <c r="G294" s="395">
        <f>ROUND(E294*F294,2)</f>
        <v>0</v>
      </c>
      <c r="H294" s="394"/>
      <c r="I294" s="395">
        <f t="shared" si="102"/>
        <v>0</v>
      </c>
      <c r="J294" s="394"/>
      <c r="K294" s="395">
        <f t="shared" si="103"/>
        <v>0</v>
      </c>
      <c r="L294" s="395">
        <v>21</v>
      </c>
      <c r="M294" s="395">
        <f t="shared" si="104"/>
        <v>0</v>
      </c>
      <c r="N294" s="395">
        <v>4.385E-2</v>
      </c>
      <c r="O294" s="395">
        <f t="shared" si="105"/>
        <v>88.61</v>
      </c>
      <c r="P294" s="395">
        <v>0</v>
      </c>
      <c r="Q294" s="395">
        <f t="shared" si="106"/>
        <v>0</v>
      </c>
      <c r="R294" s="395"/>
      <c r="S294" s="395" t="s">
        <v>157</v>
      </c>
      <c r="T294" s="395">
        <v>1.3480000000000001</v>
      </c>
      <c r="U294" s="396">
        <f t="shared" si="107"/>
        <v>2724.09</v>
      </c>
      <c r="V294" s="395"/>
      <c r="W294" s="376"/>
      <c r="X294" s="433"/>
      <c r="Y294" s="433"/>
      <c r="Z294" s="376"/>
      <c r="AA294" s="376"/>
      <c r="AB294" s="376"/>
      <c r="AC294" s="376"/>
      <c r="AD294" s="376"/>
      <c r="AE294" s="376"/>
      <c r="AF294" s="376" t="s">
        <v>545</v>
      </c>
      <c r="AG294" s="376"/>
      <c r="AH294" s="376"/>
      <c r="AI294" s="376"/>
      <c r="AJ294" s="376"/>
      <c r="AK294" s="376"/>
      <c r="AL294" s="376"/>
      <c r="AM294" s="376"/>
      <c r="AN294" s="376"/>
      <c r="AO294" s="376"/>
      <c r="AP294" s="376"/>
      <c r="AQ294" s="376"/>
      <c r="AR294" s="376"/>
      <c r="AS294" s="376"/>
      <c r="AT294" s="376"/>
      <c r="AU294" s="376"/>
      <c r="AV294" s="376"/>
      <c r="AW294" s="376"/>
      <c r="AX294" s="376"/>
      <c r="AY294" s="376"/>
      <c r="AZ294" s="376"/>
      <c r="BA294" s="376"/>
      <c r="BB294" s="376"/>
      <c r="BC294" s="376"/>
      <c r="BD294" s="376"/>
      <c r="BE294" s="376"/>
      <c r="BF294" s="376"/>
      <c r="BG294" s="376"/>
    </row>
    <row r="295" spans="1:59" outlineLevel="1" x14ac:dyDescent="0.2">
      <c r="A295" s="487">
        <v>257</v>
      </c>
      <c r="B295" s="488" t="s">
        <v>707</v>
      </c>
      <c r="C295" s="489" t="s">
        <v>708</v>
      </c>
      <c r="D295" s="757" t="s">
        <v>150</v>
      </c>
      <c r="E295" s="491">
        <v>2020.84</v>
      </c>
      <c r="F295" s="394"/>
      <c r="G295" s="395">
        <f>ROUND(E295*F295,2)</f>
        <v>0</v>
      </c>
      <c r="H295" s="394"/>
      <c r="I295" s="395">
        <f t="shared" si="102"/>
        <v>0</v>
      </c>
      <c r="J295" s="394"/>
      <c r="K295" s="395">
        <f t="shared" si="103"/>
        <v>0</v>
      </c>
      <c r="L295" s="395">
        <v>21</v>
      </c>
      <c r="M295" s="395">
        <f t="shared" si="104"/>
        <v>0</v>
      </c>
      <c r="N295" s="395">
        <v>5.2999999999999998E-4</v>
      </c>
      <c r="O295" s="395">
        <f t="shared" si="105"/>
        <v>1.07</v>
      </c>
      <c r="P295" s="395">
        <v>0</v>
      </c>
      <c r="Q295" s="395">
        <f t="shared" si="106"/>
        <v>0</v>
      </c>
      <c r="R295" s="395"/>
      <c r="S295" s="395" t="s">
        <v>157</v>
      </c>
      <c r="T295" s="395">
        <v>0</v>
      </c>
      <c r="U295" s="396">
        <f t="shared" si="107"/>
        <v>0</v>
      </c>
      <c r="V295" s="395"/>
      <c r="W295" s="376"/>
      <c r="X295" s="433"/>
      <c r="Y295" s="433"/>
      <c r="Z295" s="376"/>
      <c r="AA295" s="376"/>
      <c r="AB295" s="376"/>
      <c r="AC295" s="376"/>
      <c r="AD295" s="376"/>
      <c r="AE295" s="376"/>
      <c r="AF295" s="376" t="s">
        <v>545</v>
      </c>
      <c r="AG295" s="376"/>
      <c r="AH295" s="376"/>
      <c r="AI295" s="376"/>
      <c r="AJ295" s="376"/>
      <c r="AK295" s="376"/>
      <c r="AL295" s="376"/>
      <c r="AM295" s="376"/>
      <c r="AN295" s="376"/>
      <c r="AO295" s="376"/>
      <c r="AP295" s="376"/>
      <c r="AQ295" s="376"/>
      <c r="AR295" s="376"/>
      <c r="AS295" s="376"/>
      <c r="AT295" s="376"/>
      <c r="AU295" s="376"/>
      <c r="AV295" s="376"/>
      <c r="AW295" s="376"/>
      <c r="AX295" s="376"/>
      <c r="AY295" s="376"/>
      <c r="AZ295" s="376"/>
      <c r="BA295" s="376"/>
      <c r="BB295" s="376"/>
      <c r="BC295" s="376"/>
      <c r="BD295" s="376"/>
      <c r="BE295" s="376"/>
      <c r="BF295" s="376"/>
      <c r="BG295" s="376"/>
    </row>
    <row r="296" spans="1:59" outlineLevel="1" x14ac:dyDescent="0.2">
      <c r="A296" s="487">
        <v>258</v>
      </c>
      <c r="B296" s="488" t="s">
        <v>709</v>
      </c>
      <c r="C296" s="489" t="s">
        <v>710</v>
      </c>
      <c r="D296" s="757" t="s">
        <v>150</v>
      </c>
      <c r="E296" s="491">
        <v>2020.84</v>
      </c>
      <c r="F296" s="394"/>
      <c r="G296" s="395">
        <f>ROUND(E296*F296,2)</f>
        <v>0</v>
      </c>
      <c r="H296" s="394"/>
      <c r="I296" s="395">
        <f t="shared" si="102"/>
        <v>0</v>
      </c>
      <c r="J296" s="394"/>
      <c r="K296" s="395">
        <f t="shared" si="103"/>
        <v>0</v>
      </c>
      <c r="L296" s="395">
        <v>21</v>
      </c>
      <c r="M296" s="395">
        <f t="shared" si="104"/>
        <v>0</v>
      </c>
      <c r="N296" s="395">
        <v>1E-3</v>
      </c>
      <c r="O296" s="395">
        <f t="shared" si="105"/>
        <v>2.02</v>
      </c>
      <c r="P296" s="395">
        <v>0</v>
      </c>
      <c r="Q296" s="395">
        <f t="shared" si="106"/>
        <v>0</v>
      </c>
      <c r="R296" s="395"/>
      <c r="S296" s="395" t="s">
        <v>151</v>
      </c>
      <c r="T296" s="395">
        <v>0</v>
      </c>
      <c r="U296" s="396">
        <f t="shared" si="107"/>
        <v>0</v>
      </c>
      <c r="V296" s="395"/>
      <c r="W296" s="376"/>
      <c r="X296" s="433"/>
      <c r="Y296" s="433"/>
      <c r="Z296" s="376"/>
      <c r="AA296" s="376"/>
      <c r="AB296" s="376"/>
      <c r="AC296" s="376"/>
      <c r="AD296" s="376"/>
      <c r="AE296" s="376"/>
      <c r="AF296" s="376" t="s">
        <v>390</v>
      </c>
      <c r="AG296" s="376"/>
      <c r="AH296" s="376"/>
      <c r="AI296" s="376"/>
      <c r="AJ296" s="376"/>
      <c r="AK296" s="376"/>
      <c r="AL296" s="376"/>
      <c r="AM296" s="376"/>
      <c r="AN296" s="376"/>
      <c r="AO296" s="376"/>
      <c r="AP296" s="376"/>
      <c r="AQ296" s="376"/>
      <c r="AR296" s="376"/>
      <c r="AS296" s="376"/>
      <c r="AT296" s="376"/>
      <c r="AU296" s="376"/>
      <c r="AV296" s="376"/>
      <c r="AW296" s="376"/>
      <c r="AX296" s="376"/>
      <c r="AY296" s="376"/>
      <c r="AZ296" s="376"/>
      <c r="BA296" s="376"/>
      <c r="BB296" s="376"/>
      <c r="BC296" s="376"/>
      <c r="BD296" s="376"/>
      <c r="BE296" s="376"/>
      <c r="BF296" s="376"/>
      <c r="BG296" s="376"/>
    </row>
    <row r="297" spans="1:59" outlineLevel="1" x14ac:dyDescent="0.2">
      <c r="A297" s="487">
        <v>259</v>
      </c>
      <c r="B297" s="488" t="s">
        <v>711</v>
      </c>
      <c r="C297" s="489" t="s">
        <v>712</v>
      </c>
      <c r="D297" s="757" t="s">
        <v>150</v>
      </c>
      <c r="E297" s="491">
        <v>2020.84</v>
      </c>
      <c r="F297" s="394"/>
      <c r="G297" s="395">
        <f>ROUND(E297*F297,2)</f>
        <v>0</v>
      </c>
      <c r="H297" s="394"/>
      <c r="I297" s="395">
        <f t="shared" si="102"/>
        <v>0</v>
      </c>
      <c r="J297" s="394"/>
      <c r="K297" s="395">
        <f t="shared" si="103"/>
        <v>0</v>
      </c>
      <c r="L297" s="395">
        <v>21</v>
      </c>
      <c r="M297" s="395">
        <f t="shared" si="104"/>
        <v>0</v>
      </c>
      <c r="N297" s="395">
        <v>1.6E-2</v>
      </c>
      <c r="O297" s="395">
        <f t="shared" si="105"/>
        <v>32.33</v>
      </c>
      <c r="P297" s="395">
        <v>0</v>
      </c>
      <c r="Q297" s="395">
        <f t="shared" si="106"/>
        <v>0</v>
      </c>
      <c r="R297" s="395" t="s">
        <v>253</v>
      </c>
      <c r="S297" s="395" t="s">
        <v>157</v>
      </c>
      <c r="T297" s="395">
        <v>0</v>
      </c>
      <c r="U297" s="396">
        <f t="shared" si="107"/>
        <v>0</v>
      </c>
      <c r="V297" s="395"/>
      <c r="W297" s="376"/>
      <c r="X297" s="433"/>
      <c r="Y297" s="433"/>
      <c r="Z297" s="376"/>
      <c r="AA297" s="376"/>
      <c r="AB297" s="376"/>
      <c r="AC297" s="376"/>
      <c r="AD297" s="376"/>
      <c r="AE297" s="376"/>
      <c r="AF297" s="376" t="s">
        <v>560</v>
      </c>
      <c r="AG297" s="376"/>
      <c r="AH297" s="376"/>
      <c r="AI297" s="376"/>
      <c r="AJ297" s="376"/>
      <c r="AK297" s="376"/>
      <c r="AL297" s="376"/>
      <c r="AM297" s="376"/>
      <c r="AN297" s="376"/>
      <c r="AO297" s="376"/>
      <c r="AP297" s="376"/>
      <c r="AQ297" s="376"/>
      <c r="AR297" s="376"/>
      <c r="AS297" s="376"/>
      <c r="AT297" s="376"/>
      <c r="AU297" s="376"/>
      <c r="AV297" s="376"/>
      <c r="AW297" s="376"/>
      <c r="AX297" s="376"/>
      <c r="AY297" s="376"/>
      <c r="AZ297" s="376"/>
      <c r="BA297" s="376"/>
      <c r="BB297" s="376"/>
      <c r="BC297" s="376"/>
      <c r="BD297" s="376"/>
      <c r="BE297" s="376"/>
      <c r="BF297" s="376"/>
      <c r="BG297" s="376"/>
    </row>
    <row r="298" spans="1:59" s="419" customFormat="1" outlineLevel="1" x14ac:dyDescent="0.2">
      <c r="A298" s="758" t="s">
        <v>146</v>
      </c>
      <c r="B298" s="759" t="s">
        <v>95</v>
      </c>
      <c r="C298" s="760" t="s">
        <v>96</v>
      </c>
      <c r="D298" s="761"/>
      <c r="E298" s="762"/>
      <c r="F298" s="789"/>
      <c r="G298" s="397">
        <f>SUM(G299:G306)</f>
        <v>0</v>
      </c>
      <c r="H298" s="394"/>
      <c r="I298" s="395"/>
      <c r="J298" s="394"/>
      <c r="K298" s="395"/>
      <c r="L298" s="395"/>
      <c r="M298" s="395"/>
      <c r="N298" s="395"/>
      <c r="O298" s="395"/>
      <c r="P298" s="395"/>
      <c r="Q298" s="395"/>
      <c r="R298" s="395"/>
      <c r="S298" s="395"/>
      <c r="T298" s="395"/>
      <c r="U298" s="396"/>
      <c r="V298" s="395"/>
      <c r="W298" s="376"/>
      <c r="X298" s="433"/>
      <c r="Y298" s="433"/>
      <c r="Z298" s="376"/>
      <c r="AA298" s="376"/>
      <c r="AB298" s="376"/>
      <c r="AC298" s="376"/>
      <c r="AD298" s="376"/>
      <c r="AE298" s="376"/>
      <c r="AF298" s="376"/>
      <c r="AG298" s="376"/>
      <c r="AH298" s="376"/>
      <c r="AI298" s="376"/>
      <c r="AJ298" s="376"/>
      <c r="AK298" s="376"/>
      <c r="AL298" s="376"/>
      <c r="AM298" s="376"/>
      <c r="AN298" s="376"/>
      <c r="AO298" s="376"/>
      <c r="AP298" s="376"/>
      <c r="AQ298" s="376"/>
      <c r="AR298" s="376"/>
      <c r="AS298" s="376"/>
      <c r="AT298" s="376"/>
      <c r="AU298" s="376"/>
      <c r="AV298" s="376"/>
      <c r="AW298" s="376"/>
      <c r="AX298" s="376"/>
      <c r="AY298" s="376"/>
      <c r="AZ298" s="376"/>
      <c r="BA298" s="376"/>
      <c r="BB298" s="376"/>
      <c r="BC298" s="376"/>
      <c r="BD298" s="376"/>
      <c r="BE298" s="376"/>
      <c r="BF298" s="376"/>
      <c r="BG298" s="376"/>
    </row>
    <row r="299" spans="1:59" outlineLevel="1" x14ac:dyDescent="0.2">
      <c r="A299" s="487">
        <v>260</v>
      </c>
      <c r="B299" s="488" t="s">
        <v>713</v>
      </c>
      <c r="C299" s="489" t="s">
        <v>714</v>
      </c>
      <c r="D299" s="757" t="s">
        <v>150</v>
      </c>
      <c r="E299" s="491">
        <v>613.08000000000004</v>
      </c>
      <c r="F299" s="394"/>
      <c r="G299" s="395">
        <f t="shared" ref="G299:G306" si="108">ROUND(E299*F299,2)</f>
        <v>0</v>
      </c>
      <c r="H299" s="394"/>
      <c r="I299" s="395">
        <f>ROUND(E299*H299,2)</f>
        <v>0</v>
      </c>
      <c r="J299" s="394"/>
      <c r="K299" s="395">
        <f>ROUND(E299*J299,2)</f>
        <v>0</v>
      </c>
      <c r="L299" s="395">
        <v>21</v>
      </c>
      <c r="M299" s="395">
        <f>G299*(1+L299/100)</f>
        <v>0</v>
      </c>
      <c r="N299" s="395">
        <v>0</v>
      </c>
      <c r="O299" s="395">
        <f>ROUND(E299*N299,2)</f>
        <v>0</v>
      </c>
      <c r="P299" s="395">
        <v>0</v>
      </c>
      <c r="Q299" s="395">
        <f>ROUND(E299*P299,2)</f>
        <v>0</v>
      </c>
      <c r="R299" s="395" t="s">
        <v>662</v>
      </c>
      <c r="S299" s="395" t="s">
        <v>168</v>
      </c>
      <c r="T299" s="395">
        <v>0</v>
      </c>
      <c r="U299" s="396">
        <f>ROUND(E299*T299,2)</f>
        <v>0</v>
      </c>
      <c r="V299" s="395"/>
      <c r="W299" s="376"/>
      <c r="X299" s="433"/>
      <c r="Y299" s="433"/>
      <c r="Z299" s="376"/>
      <c r="AA299" s="376"/>
      <c r="AB299" s="376"/>
      <c r="AC299" s="376"/>
      <c r="AD299" s="376"/>
      <c r="AE299" s="376"/>
      <c r="AF299" s="376" t="s">
        <v>567</v>
      </c>
      <c r="AG299" s="376"/>
      <c r="AH299" s="376"/>
      <c r="AI299" s="376"/>
      <c r="AJ299" s="376"/>
      <c r="AK299" s="376"/>
      <c r="AL299" s="376"/>
      <c r="AM299" s="376"/>
      <c r="AN299" s="376"/>
      <c r="AO299" s="376"/>
      <c r="AP299" s="376"/>
      <c r="AQ299" s="376"/>
      <c r="AR299" s="376"/>
      <c r="AS299" s="376"/>
      <c r="AT299" s="376"/>
      <c r="AU299" s="376"/>
      <c r="AV299" s="376"/>
      <c r="AW299" s="376"/>
      <c r="AX299" s="376"/>
      <c r="AY299" s="376"/>
      <c r="AZ299" s="376"/>
      <c r="BA299" s="376"/>
      <c r="BB299" s="376"/>
      <c r="BC299" s="376"/>
      <c r="BD299" s="376"/>
      <c r="BE299" s="376"/>
      <c r="BF299" s="376"/>
      <c r="BG299" s="376"/>
    </row>
    <row r="300" spans="1:59" ht="22.5" x14ac:dyDescent="0.2">
      <c r="A300" s="487">
        <v>261</v>
      </c>
      <c r="B300" s="488" t="s">
        <v>715</v>
      </c>
      <c r="C300" s="489" t="s">
        <v>716</v>
      </c>
      <c r="D300" s="757" t="s">
        <v>195</v>
      </c>
      <c r="E300" s="491">
        <v>232</v>
      </c>
      <c r="F300" s="394"/>
      <c r="G300" s="395">
        <f t="shared" si="108"/>
        <v>0</v>
      </c>
      <c r="H300" s="397"/>
      <c r="I300" s="397">
        <f>SUM(I301:I306)</f>
        <v>0</v>
      </c>
      <c r="J300" s="397"/>
      <c r="K300" s="397">
        <f>SUM(K301:K306)</f>
        <v>0</v>
      </c>
      <c r="L300" s="397"/>
      <c r="M300" s="397">
        <f>SUM(M301:M306)</f>
        <v>0</v>
      </c>
      <c r="N300" s="397"/>
      <c r="O300" s="397">
        <f>SUM(O301:O306)</f>
        <v>0.37</v>
      </c>
      <c r="P300" s="397"/>
      <c r="Q300" s="397">
        <f>SUM(Q301:Q306)</f>
        <v>0</v>
      </c>
      <c r="R300" s="397"/>
      <c r="S300" s="397"/>
      <c r="T300" s="397"/>
      <c r="U300" s="134">
        <f>SUM(U301:U306)</f>
        <v>146.53</v>
      </c>
      <c r="V300" s="397"/>
      <c r="W300" s="419"/>
      <c r="X300" s="365"/>
      <c r="Y300" s="365"/>
      <c r="Z300" s="419"/>
      <c r="AA300" s="419"/>
      <c r="AB300" s="419"/>
      <c r="AC300" s="419"/>
      <c r="AD300" s="419"/>
      <c r="AE300" s="419"/>
      <c r="AF300" s="419" t="s">
        <v>147</v>
      </c>
      <c r="AG300" s="419"/>
      <c r="AH300" s="419"/>
      <c r="AI300" s="419"/>
      <c r="AJ300" s="419"/>
      <c r="AK300" s="419"/>
      <c r="AL300" s="419"/>
      <c r="AM300" s="419"/>
      <c r="AN300" s="419"/>
      <c r="AO300" s="419"/>
      <c r="AP300" s="419"/>
      <c r="AQ300" s="419"/>
      <c r="AR300" s="419"/>
      <c r="AS300" s="419"/>
      <c r="AT300" s="419"/>
      <c r="AU300" s="419"/>
      <c r="AV300" s="419"/>
      <c r="AW300" s="419"/>
      <c r="AX300" s="419"/>
      <c r="AY300" s="419"/>
      <c r="AZ300" s="419"/>
      <c r="BA300" s="419"/>
      <c r="BB300" s="419"/>
      <c r="BC300" s="419"/>
      <c r="BD300" s="419"/>
      <c r="BE300" s="419"/>
      <c r="BF300" s="419"/>
      <c r="BG300" s="419"/>
    </row>
    <row r="301" spans="1:59" ht="22.5" outlineLevel="1" x14ac:dyDescent="0.2">
      <c r="A301" s="487">
        <v>262</v>
      </c>
      <c r="B301" s="488" t="s">
        <v>717</v>
      </c>
      <c r="C301" s="489" t="s">
        <v>718</v>
      </c>
      <c r="D301" s="757" t="s">
        <v>150</v>
      </c>
      <c r="E301" s="491">
        <v>613.08000000000004</v>
      </c>
      <c r="F301" s="394"/>
      <c r="G301" s="395">
        <f t="shared" si="108"/>
        <v>0</v>
      </c>
      <c r="H301" s="394"/>
      <c r="I301" s="395">
        <f>ROUND(E301*H301,2)</f>
        <v>0</v>
      </c>
      <c r="J301" s="394"/>
      <c r="K301" s="395">
        <f>ROUND(E301*J301,2)</f>
        <v>0</v>
      </c>
      <c r="L301" s="395">
        <v>21</v>
      </c>
      <c r="M301" s="395">
        <f>G301*(1+L301/100)</f>
        <v>0</v>
      </c>
      <c r="N301" s="395">
        <v>5.9999999999999995E-4</v>
      </c>
      <c r="O301" s="395">
        <f>ROUND(E301*N301,2)</f>
        <v>0.37</v>
      </c>
      <c r="P301" s="395">
        <v>0</v>
      </c>
      <c r="Q301" s="395">
        <f>ROUND(E301*P301,2)</f>
        <v>0</v>
      </c>
      <c r="R301" s="395" t="s">
        <v>719</v>
      </c>
      <c r="S301" s="395" t="s">
        <v>197</v>
      </c>
      <c r="T301" s="395">
        <v>0.23899999999999999</v>
      </c>
      <c r="U301" s="396">
        <f>ROUND(E301*T301,2)</f>
        <v>146.53</v>
      </c>
      <c r="V301" s="395"/>
      <c r="W301" s="376"/>
      <c r="X301" s="433"/>
      <c r="Y301" s="433"/>
      <c r="Z301" s="376"/>
      <c r="AA301" s="376"/>
      <c r="AB301" s="376"/>
      <c r="AC301" s="376"/>
      <c r="AD301" s="376"/>
      <c r="AE301" s="376"/>
      <c r="AF301" s="376" t="s">
        <v>163</v>
      </c>
      <c r="AG301" s="376"/>
      <c r="AH301" s="376"/>
      <c r="AI301" s="376"/>
      <c r="AJ301" s="376"/>
      <c r="AK301" s="376"/>
      <c r="AL301" s="376"/>
      <c r="AM301" s="376"/>
      <c r="AN301" s="376"/>
      <c r="AO301" s="376"/>
      <c r="AP301" s="376"/>
      <c r="AQ301" s="376"/>
      <c r="AR301" s="376"/>
      <c r="AS301" s="376"/>
      <c r="AT301" s="376"/>
      <c r="AU301" s="376"/>
      <c r="AV301" s="376"/>
      <c r="AW301" s="376"/>
      <c r="AX301" s="376"/>
      <c r="AY301" s="376"/>
      <c r="AZ301" s="376"/>
      <c r="BA301" s="376"/>
      <c r="BB301" s="376"/>
      <c r="BC301" s="376"/>
      <c r="BD301" s="376"/>
      <c r="BE301" s="376"/>
      <c r="BF301" s="376"/>
      <c r="BG301" s="376"/>
    </row>
    <row r="302" spans="1:59" s="419" customFormat="1" outlineLevel="1" x14ac:dyDescent="0.2">
      <c r="A302" s="487">
        <v>263</v>
      </c>
      <c r="B302" s="488" t="s">
        <v>720</v>
      </c>
      <c r="C302" s="489" t="s">
        <v>721</v>
      </c>
      <c r="D302" s="757" t="s">
        <v>150</v>
      </c>
      <c r="E302" s="491">
        <v>613.08000000000004</v>
      </c>
      <c r="F302" s="394"/>
      <c r="G302" s="395">
        <f t="shared" si="108"/>
        <v>0</v>
      </c>
      <c r="H302" s="394"/>
      <c r="I302" s="395">
        <f>ROUND(E302*H302,2)</f>
        <v>0</v>
      </c>
      <c r="J302" s="394"/>
      <c r="K302" s="395">
        <f>ROUND(E302*J302,2)</f>
        <v>0</v>
      </c>
      <c r="L302" s="395">
        <v>21</v>
      </c>
      <c r="M302" s="395">
        <f>G302*(1+L302/100)</f>
        <v>0</v>
      </c>
      <c r="N302" s="395">
        <v>0</v>
      </c>
      <c r="O302" s="395">
        <f>ROUND(E302*N302,2)</f>
        <v>0</v>
      </c>
      <c r="P302" s="395">
        <v>0</v>
      </c>
      <c r="Q302" s="395">
        <f>ROUND(E302*P302,2)</f>
        <v>0</v>
      </c>
      <c r="R302" s="395"/>
      <c r="S302" s="395" t="s">
        <v>151</v>
      </c>
      <c r="T302" s="395">
        <v>0</v>
      </c>
      <c r="U302" s="396">
        <f>ROUND(E302*T302,2)</f>
        <v>0</v>
      </c>
      <c r="V302" s="395"/>
      <c r="W302" s="376"/>
      <c r="X302" s="433"/>
      <c r="Y302" s="433"/>
      <c r="Z302" s="376"/>
      <c r="AA302" s="376"/>
      <c r="AB302" s="376"/>
      <c r="AC302" s="376"/>
      <c r="AD302" s="376"/>
      <c r="AE302" s="376"/>
      <c r="AF302" s="376" t="s">
        <v>152</v>
      </c>
      <c r="AG302" s="376"/>
      <c r="AH302" s="376"/>
      <c r="AI302" s="376"/>
      <c r="AJ302" s="376"/>
      <c r="AK302" s="376"/>
      <c r="AL302" s="376"/>
      <c r="AM302" s="376"/>
      <c r="AN302" s="376"/>
      <c r="AO302" s="376"/>
      <c r="AP302" s="376"/>
      <c r="AQ302" s="376"/>
      <c r="AR302" s="376"/>
      <c r="AS302" s="376"/>
      <c r="AT302" s="376"/>
      <c r="AU302" s="376"/>
      <c r="AV302" s="376"/>
      <c r="AW302" s="376"/>
      <c r="AX302" s="376"/>
      <c r="AY302" s="376"/>
      <c r="AZ302" s="376"/>
      <c r="BA302" s="376"/>
      <c r="BB302" s="376"/>
      <c r="BC302" s="376"/>
      <c r="BD302" s="376"/>
      <c r="BE302" s="376"/>
      <c r="BF302" s="376"/>
      <c r="BG302" s="376"/>
    </row>
    <row r="303" spans="1:59" s="419" customFormat="1" outlineLevel="1" x14ac:dyDescent="0.2">
      <c r="A303" s="487">
        <v>264</v>
      </c>
      <c r="B303" s="488" t="s">
        <v>722</v>
      </c>
      <c r="C303" s="489" t="s">
        <v>682</v>
      </c>
      <c r="D303" s="757" t="s">
        <v>683</v>
      </c>
      <c r="E303" s="491">
        <v>52</v>
      </c>
      <c r="F303" s="394"/>
      <c r="G303" s="395">
        <f t="shared" si="108"/>
        <v>0</v>
      </c>
      <c r="H303" s="394"/>
      <c r="I303" s="395"/>
      <c r="J303" s="394"/>
      <c r="K303" s="395"/>
      <c r="L303" s="395"/>
      <c r="M303" s="395"/>
      <c r="N303" s="395"/>
      <c r="O303" s="395"/>
      <c r="P303" s="395"/>
      <c r="Q303" s="395"/>
      <c r="R303" s="395"/>
      <c r="S303" s="395"/>
      <c r="T303" s="395"/>
      <c r="U303" s="396"/>
      <c r="V303" s="395"/>
      <c r="W303" s="376"/>
      <c r="X303" s="376"/>
      <c r="Y303" s="376"/>
      <c r="Z303" s="376"/>
      <c r="AA303" s="376"/>
      <c r="AB303" s="376"/>
      <c r="AC303" s="376"/>
      <c r="AD303" s="376"/>
      <c r="AE303" s="376"/>
      <c r="AF303" s="376"/>
      <c r="AG303" s="376"/>
      <c r="AH303" s="376"/>
      <c r="AI303" s="376"/>
      <c r="AJ303" s="376"/>
      <c r="AK303" s="376"/>
      <c r="AL303" s="376"/>
      <c r="AM303" s="376"/>
      <c r="AN303" s="376"/>
      <c r="AO303" s="376"/>
      <c r="AP303" s="376"/>
      <c r="AQ303" s="376"/>
      <c r="AR303" s="376"/>
      <c r="AS303" s="376"/>
      <c r="AT303" s="376"/>
      <c r="AU303" s="376"/>
      <c r="AV303" s="376"/>
      <c r="AW303" s="376"/>
      <c r="AX303" s="376"/>
      <c r="AY303" s="376"/>
      <c r="AZ303" s="376"/>
      <c r="BA303" s="376"/>
      <c r="BB303" s="376"/>
      <c r="BC303" s="376"/>
      <c r="BD303" s="376"/>
      <c r="BE303" s="376"/>
      <c r="BF303" s="376"/>
      <c r="BG303" s="376"/>
    </row>
    <row r="304" spans="1:59" s="419" customFormat="1" outlineLevel="1" x14ac:dyDescent="0.2">
      <c r="A304" s="487">
        <v>265</v>
      </c>
      <c r="B304" s="488" t="s">
        <v>723</v>
      </c>
      <c r="C304" s="489" t="s">
        <v>724</v>
      </c>
      <c r="D304" s="757" t="s">
        <v>150</v>
      </c>
      <c r="E304" s="491">
        <v>1202.7619999999999</v>
      </c>
      <c r="F304" s="394"/>
      <c r="G304" s="395">
        <f t="shared" si="108"/>
        <v>0</v>
      </c>
      <c r="H304" s="394"/>
      <c r="I304" s="395"/>
      <c r="J304" s="394"/>
      <c r="K304" s="395"/>
      <c r="L304" s="395"/>
      <c r="M304" s="395"/>
      <c r="N304" s="395"/>
      <c r="O304" s="395"/>
      <c r="P304" s="395"/>
      <c r="Q304" s="395"/>
      <c r="R304" s="395"/>
      <c r="S304" s="395"/>
      <c r="T304" s="395"/>
      <c r="U304" s="396"/>
      <c r="V304" s="395"/>
      <c r="W304" s="376"/>
      <c r="X304" s="376"/>
      <c r="Y304" s="376"/>
      <c r="Z304" s="376"/>
      <c r="AA304" s="376"/>
      <c r="AB304" s="376"/>
      <c r="AC304" s="376"/>
      <c r="AD304" s="376"/>
      <c r="AE304" s="376"/>
      <c r="AF304" s="376"/>
      <c r="AG304" s="376"/>
      <c r="AH304" s="376"/>
      <c r="AI304" s="376"/>
      <c r="AJ304" s="376"/>
      <c r="AK304" s="376"/>
      <c r="AL304" s="376"/>
      <c r="AM304" s="376"/>
      <c r="AN304" s="376"/>
      <c r="AO304" s="376"/>
      <c r="AP304" s="376"/>
      <c r="AQ304" s="376"/>
      <c r="AR304" s="376"/>
      <c r="AS304" s="376"/>
      <c r="AT304" s="376"/>
      <c r="AU304" s="376"/>
      <c r="AV304" s="376"/>
      <c r="AW304" s="376"/>
      <c r="AX304" s="376"/>
      <c r="AY304" s="376"/>
      <c r="AZ304" s="376"/>
      <c r="BA304" s="376"/>
      <c r="BB304" s="376"/>
      <c r="BC304" s="376"/>
      <c r="BD304" s="376"/>
      <c r="BE304" s="376"/>
      <c r="BF304" s="376"/>
      <c r="BG304" s="376"/>
    </row>
    <row r="305" spans="1:59" s="419" customFormat="1" outlineLevel="1" x14ac:dyDescent="0.2">
      <c r="A305" s="487"/>
      <c r="B305" s="488"/>
      <c r="C305" s="778" t="s">
        <v>725</v>
      </c>
      <c r="D305" s="757"/>
      <c r="E305" s="491"/>
      <c r="F305" s="394"/>
      <c r="G305" s="395"/>
      <c r="H305" s="394"/>
      <c r="I305" s="395"/>
      <c r="J305" s="394"/>
      <c r="K305" s="395"/>
      <c r="L305" s="395"/>
      <c r="M305" s="395"/>
      <c r="N305" s="395"/>
      <c r="O305" s="395"/>
      <c r="P305" s="395"/>
      <c r="Q305" s="395"/>
      <c r="R305" s="395"/>
      <c r="S305" s="395"/>
      <c r="T305" s="395"/>
      <c r="U305" s="396"/>
      <c r="V305" s="395"/>
      <c r="W305" s="376"/>
      <c r="X305" s="376"/>
      <c r="Y305" s="376"/>
      <c r="Z305" s="376"/>
      <c r="AA305" s="376"/>
      <c r="AB305" s="376"/>
      <c r="AC305" s="376"/>
      <c r="AD305" s="376"/>
      <c r="AE305" s="376"/>
      <c r="AF305" s="376"/>
      <c r="AG305" s="376"/>
      <c r="AH305" s="376"/>
      <c r="AI305" s="376"/>
      <c r="AJ305" s="376"/>
      <c r="AK305" s="376"/>
      <c r="AL305" s="376"/>
      <c r="AM305" s="376"/>
      <c r="AN305" s="376"/>
      <c r="AO305" s="376"/>
      <c r="AP305" s="376"/>
      <c r="AQ305" s="376"/>
      <c r="AR305" s="376"/>
      <c r="AS305" s="376"/>
      <c r="AT305" s="376"/>
      <c r="AU305" s="376"/>
      <c r="AV305" s="376"/>
      <c r="AW305" s="376"/>
      <c r="AX305" s="376"/>
      <c r="AY305" s="376"/>
      <c r="AZ305" s="376"/>
      <c r="BA305" s="376"/>
      <c r="BB305" s="376"/>
      <c r="BC305" s="376"/>
      <c r="BD305" s="376"/>
      <c r="BE305" s="376"/>
      <c r="BF305" s="376"/>
      <c r="BG305" s="376"/>
    </row>
    <row r="306" spans="1:59" outlineLevel="1" x14ac:dyDescent="0.2">
      <c r="A306" s="487">
        <v>266</v>
      </c>
      <c r="B306" s="488" t="s">
        <v>726</v>
      </c>
      <c r="C306" s="489" t="s">
        <v>727</v>
      </c>
      <c r="D306" s="757" t="s">
        <v>27</v>
      </c>
      <c r="E306" s="773"/>
      <c r="F306" s="394"/>
      <c r="G306" s="395">
        <f t="shared" si="108"/>
        <v>0</v>
      </c>
      <c r="H306" s="394"/>
      <c r="I306" s="395">
        <f>ROUND(E306*H306,2)</f>
        <v>0</v>
      </c>
      <c r="J306" s="394"/>
      <c r="K306" s="395">
        <f>ROUND(E306*J306,2)</f>
        <v>0</v>
      </c>
      <c r="L306" s="395">
        <v>21</v>
      </c>
      <c r="M306" s="395">
        <f>G306*(1+L306/100)</f>
        <v>0</v>
      </c>
      <c r="N306" s="395">
        <v>0</v>
      </c>
      <c r="O306" s="395">
        <f>ROUND(E306*N306,2)</f>
        <v>0</v>
      </c>
      <c r="P306" s="395">
        <v>0</v>
      </c>
      <c r="Q306" s="395">
        <f>ROUND(E306*P306,2)</f>
        <v>0</v>
      </c>
      <c r="R306" s="395"/>
      <c r="S306" s="395" t="s">
        <v>151</v>
      </c>
      <c r="T306" s="395">
        <v>0</v>
      </c>
      <c r="U306" s="396">
        <f>ROUND(E306*T306,2)</f>
        <v>0</v>
      </c>
      <c r="V306" s="395"/>
      <c r="W306" s="376"/>
      <c r="X306" s="376"/>
      <c r="Y306" s="376"/>
      <c r="Z306" s="376"/>
      <c r="AA306" s="376"/>
      <c r="AB306" s="376"/>
      <c r="AC306" s="376"/>
      <c r="AD306" s="376"/>
      <c r="AE306" s="376"/>
      <c r="AF306" s="376" t="s">
        <v>152</v>
      </c>
      <c r="AG306" s="376"/>
      <c r="AH306" s="376"/>
      <c r="AI306" s="376"/>
      <c r="AJ306" s="376"/>
      <c r="AK306" s="376"/>
      <c r="AL306" s="376"/>
      <c r="AM306" s="376"/>
      <c r="AN306" s="376"/>
      <c r="AO306" s="376"/>
      <c r="AP306" s="376"/>
      <c r="AQ306" s="376"/>
      <c r="AR306" s="376"/>
      <c r="AS306" s="376"/>
      <c r="AT306" s="376"/>
      <c r="AU306" s="376"/>
      <c r="AV306" s="376"/>
      <c r="AW306" s="376"/>
      <c r="AX306" s="376"/>
      <c r="AY306" s="376"/>
      <c r="AZ306" s="376"/>
      <c r="BA306" s="376"/>
      <c r="BB306" s="376"/>
      <c r="BC306" s="376"/>
      <c r="BD306" s="376"/>
      <c r="BE306" s="376"/>
      <c r="BF306" s="376"/>
      <c r="BG306" s="376"/>
    </row>
    <row r="307" spans="1:59" x14ac:dyDescent="0.2">
      <c r="A307" s="758" t="s">
        <v>146</v>
      </c>
      <c r="B307" s="759" t="s">
        <v>97</v>
      </c>
      <c r="C307" s="779" t="s">
        <v>98</v>
      </c>
      <c r="D307" s="761"/>
      <c r="E307" s="762"/>
      <c r="F307" s="789"/>
      <c r="G307" s="397">
        <f>SUM(G308:G313)</f>
        <v>0</v>
      </c>
      <c r="H307" s="397"/>
      <c r="I307" s="397">
        <f>SUM(I308:I312)</f>
        <v>0</v>
      </c>
      <c r="J307" s="397"/>
      <c r="K307" s="397">
        <f>SUM(K308:K312)</f>
        <v>0</v>
      </c>
      <c r="L307" s="397"/>
      <c r="M307" s="397">
        <f>SUM(M308:M312)</f>
        <v>0</v>
      </c>
      <c r="N307" s="397"/>
      <c r="O307" s="397">
        <f>SUM(O308:O312)</f>
        <v>0</v>
      </c>
      <c r="P307" s="397"/>
      <c r="Q307" s="397">
        <f>SUM(Q308:Q312)</f>
        <v>0</v>
      </c>
      <c r="R307" s="397"/>
      <c r="S307" s="397"/>
      <c r="T307" s="397"/>
      <c r="U307" s="134">
        <f>SUM(U308:U312)</f>
        <v>1148.75</v>
      </c>
      <c r="V307" s="397"/>
      <c r="W307" s="419"/>
      <c r="X307" s="419"/>
      <c r="Y307" s="419"/>
      <c r="Z307" s="419"/>
      <c r="AA307" s="419"/>
      <c r="AB307" s="419"/>
      <c r="AC307" s="419"/>
      <c r="AD307" s="419"/>
      <c r="AE307" s="419"/>
      <c r="AF307" s="419" t="s">
        <v>147</v>
      </c>
      <c r="AG307" s="419"/>
      <c r="AH307" s="419"/>
      <c r="AI307" s="419"/>
      <c r="AJ307" s="419"/>
      <c r="AK307" s="419"/>
      <c r="AL307" s="419"/>
      <c r="AM307" s="419"/>
      <c r="AN307" s="419"/>
      <c r="AO307" s="419"/>
      <c r="AP307" s="419"/>
      <c r="AQ307" s="419"/>
      <c r="AR307" s="419"/>
      <c r="AS307" s="419"/>
      <c r="AT307" s="419"/>
      <c r="AU307" s="419"/>
      <c r="AV307" s="419"/>
      <c r="AW307" s="419"/>
      <c r="AX307" s="419"/>
      <c r="AY307" s="419"/>
      <c r="AZ307" s="419"/>
      <c r="BA307" s="419"/>
      <c r="BB307" s="419"/>
      <c r="BC307" s="419"/>
      <c r="BD307" s="419"/>
      <c r="BE307" s="419"/>
      <c r="BF307" s="419"/>
      <c r="BG307" s="419"/>
    </row>
    <row r="308" spans="1:59" ht="22.5" outlineLevel="1" x14ac:dyDescent="0.2">
      <c r="A308" s="487">
        <v>267</v>
      </c>
      <c r="B308" s="488" t="s">
        <v>728</v>
      </c>
      <c r="C308" s="484" t="s">
        <v>729</v>
      </c>
      <c r="D308" s="757" t="s">
        <v>150</v>
      </c>
      <c r="E308" s="491">
        <v>256.5</v>
      </c>
      <c r="F308" s="394"/>
      <c r="G308" s="395">
        <f>ROUND(E308*F308,2)</f>
        <v>0</v>
      </c>
      <c r="H308" s="394"/>
      <c r="I308" s="395">
        <f>ROUND(E308*H308,2)</f>
        <v>0</v>
      </c>
      <c r="J308" s="394"/>
      <c r="K308" s="395">
        <f>ROUND(E308*J308,2)</f>
        <v>0</v>
      </c>
      <c r="L308" s="395">
        <v>21</v>
      </c>
      <c r="M308" s="395">
        <f>G308*(1+L308/100)</f>
        <v>0</v>
      </c>
      <c r="N308" s="395">
        <v>0</v>
      </c>
      <c r="O308" s="395">
        <f>ROUND(E308*N308,2)</f>
        <v>0</v>
      </c>
      <c r="P308" s="395">
        <v>0</v>
      </c>
      <c r="Q308" s="395">
        <f>ROUND(E308*P308,2)</f>
        <v>0</v>
      </c>
      <c r="R308" s="395" t="s">
        <v>502</v>
      </c>
      <c r="S308" s="395" t="s">
        <v>157</v>
      </c>
      <c r="T308" s="395">
        <v>0.93300000000000005</v>
      </c>
      <c r="U308" s="396">
        <f>ROUND(E308*T308,2)</f>
        <v>239.31</v>
      </c>
      <c r="V308" s="395"/>
      <c r="W308" s="376"/>
      <c r="X308" s="376"/>
      <c r="Y308" s="376"/>
      <c r="Z308" s="376"/>
      <c r="AA308" s="376"/>
      <c r="AB308" s="376"/>
      <c r="AC308" s="376"/>
      <c r="AD308" s="376"/>
      <c r="AE308" s="376"/>
      <c r="AF308" s="376" t="s">
        <v>730</v>
      </c>
      <c r="AG308" s="376"/>
      <c r="AH308" s="376"/>
      <c r="AI308" s="376"/>
      <c r="AJ308" s="376"/>
      <c r="AK308" s="376"/>
      <c r="AL308" s="376"/>
      <c r="AM308" s="376"/>
      <c r="AN308" s="376"/>
      <c r="AO308" s="376"/>
      <c r="AP308" s="376"/>
      <c r="AQ308" s="376"/>
      <c r="AR308" s="376"/>
      <c r="AS308" s="376"/>
      <c r="AT308" s="376"/>
      <c r="AU308" s="376"/>
      <c r="AV308" s="376"/>
      <c r="AW308" s="376"/>
      <c r="AX308" s="376"/>
      <c r="AY308" s="376"/>
      <c r="AZ308" s="376"/>
      <c r="BA308" s="376"/>
      <c r="BB308" s="376"/>
      <c r="BC308" s="376"/>
      <c r="BD308" s="376"/>
      <c r="BE308" s="376"/>
      <c r="BF308" s="376"/>
      <c r="BG308" s="376"/>
    </row>
    <row r="309" spans="1:59" ht="56.25" outlineLevel="1" x14ac:dyDescent="0.2">
      <c r="A309" s="487">
        <v>268</v>
      </c>
      <c r="B309" s="488" t="s">
        <v>731</v>
      </c>
      <c r="C309" s="489" t="s">
        <v>732</v>
      </c>
      <c r="D309" s="757" t="s">
        <v>150</v>
      </c>
      <c r="E309" s="491">
        <v>1856</v>
      </c>
      <c r="F309" s="394"/>
      <c r="G309" s="395">
        <f>ROUND(E309*F309,2)</f>
        <v>0</v>
      </c>
      <c r="H309" s="394"/>
      <c r="I309" s="395">
        <f>ROUND(E309*H309,2)</f>
        <v>0</v>
      </c>
      <c r="J309" s="394"/>
      <c r="K309" s="395">
        <f>ROUND(E309*J309,2)</f>
        <v>0</v>
      </c>
      <c r="L309" s="395">
        <v>21</v>
      </c>
      <c r="M309" s="395">
        <f>G309*(1+L309/100)</f>
        <v>0</v>
      </c>
      <c r="N309" s="395">
        <v>0</v>
      </c>
      <c r="O309" s="395">
        <f>ROUND(E309*N309,2)</f>
        <v>0</v>
      </c>
      <c r="P309" s="395">
        <v>0</v>
      </c>
      <c r="Q309" s="395">
        <f>ROUND(E309*P309,2)</f>
        <v>0</v>
      </c>
      <c r="R309" s="395"/>
      <c r="S309" s="395" t="s">
        <v>168</v>
      </c>
      <c r="T309" s="395">
        <v>0.49</v>
      </c>
      <c r="U309" s="396">
        <f>ROUND(E309*T309,2)</f>
        <v>909.44</v>
      </c>
      <c r="V309" s="395"/>
      <c r="W309" s="376"/>
      <c r="X309" s="376"/>
      <c r="Y309" s="376"/>
      <c r="Z309" s="376"/>
      <c r="AA309" s="376"/>
      <c r="AB309" s="376"/>
      <c r="AC309" s="376"/>
      <c r="AD309" s="376"/>
      <c r="AE309" s="376"/>
      <c r="AF309" s="376" t="s">
        <v>730</v>
      </c>
      <c r="AG309" s="376"/>
      <c r="AH309" s="376"/>
      <c r="AI309" s="376"/>
      <c r="AJ309" s="376"/>
      <c r="AK309" s="376"/>
      <c r="AL309" s="376"/>
      <c r="AM309" s="376"/>
      <c r="AN309" s="376"/>
      <c r="AO309" s="376"/>
      <c r="AP309" s="376"/>
      <c r="AQ309" s="376"/>
      <c r="AR309" s="376"/>
      <c r="AS309" s="376"/>
      <c r="AT309" s="376"/>
      <c r="AU309" s="376"/>
      <c r="AV309" s="376"/>
      <c r="AW309" s="376"/>
      <c r="AX309" s="376"/>
      <c r="AY309" s="376"/>
      <c r="AZ309" s="376"/>
      <c r="BA309" s="376"/>
      <c r="BB309" s="376"/>
      <c r="BC309" s="376"/>
      <c r="BD309" s="376"/>
      <c r="BE309" s="376"/>
      <c r="BF309" s="376"/>
      <c r="BG309" s="376"/>
    </row>
    <row r="310" spans="1:59" ht="33.75" outlineLevel="1" x14ac:dyDescent="0.2">
      <c r="A310" s="487"/>
      <c r="B310" s="488"/>
      <c r="C310" s="780" t="s">
        <v>733</v>
      </c>
      <c r="D310" s="757"/>
      <c r="E310" s="491"/>
      <c r="F310" s="394"/>
      <c r="G310" s="395"/>
      <c r="H310" s="394"/>
      <c r="I310" s="395">
        <f>ROUND(E310*H310,2)</f>
        <v>0</v>
      </c>
      <c r="J310" s="394"/>
      <c r="K310" s="395">
        <f>ROUND(E310*J310,2)</f>
        <v>0</v>
      </c>
      <c r="L310" s="395">
        <v>21</v>
      </c>
      <c r="M310" s="395">
        <f>G310*(1+L310/100)</f>
        <v>0</v>
      </c>
      <c r="N310" s="395">
        <v>0</v>
      </c>
      <c r="O310" s="395">
        <f>ROUND(E310*N310,2)</f>
        <v>0</v>
      </c>
      <c r="P310" s="395">
        <v>0</v>
      </c>
      <c r="Q310" s="395">
        <f>ROUND(E310*P310,2)</f>
        <v>0</v>
      </c>
      <c r="R310" s="395"/>
      <c r="S310" s="395" t="s">
        <v>168</v>
      </c>
      <c r="T310" s="395">
        <v>0</v>
      </c>
      <c r="U310" s="396">
        <f>ROUND(E310*T310,2)</f>
        <v>0</v>
      </c>
      <c r="V310" s="395"/>
      <c r="W310" s="376"/>
      <c r="X310" s="376"/>
      <c r="Y310" s="376"/>
      <c r="Z310" s="376"/>
      <c r="AA310" s="376"/>
      <c r="AB310" s="376"/>
      <c r="AC310" s="376"/>
      <c r="AD310" s="376"/>
      <c r="AE310" s="376"/>
      <c r="AF310" s="376" t="s">
        <v>730</v>
      </c>
      <c r="AG310" s="376"/>
      <c r="AH310" s="376"/>
      <c r="AI310" s="376"/>
      <c r="AJ310" s="376"/>
      <c r="AK310" s="376"/>
      <c r="AL310" s="376"/>
      <c r="AM310" s="376"/>
      <c r="AN310" s="376"/>
      <c r="AO310" s="376"/>
      <c r="AP310" s="376"/>
      <c r="AQ310" s="376"/>
      <c r="AR310" s="376"/>
      <c r="AS310" s="376"/>
      <c r="AT310" s="376"/>
      <c r="AU310" s="376"/>
      <c r="AV310" s="376"/>
      <c r="AW310" s="376"/>
      <c r="AX310" s="376"/>
      <c r="AY310" s="376"/>
      <c r="AZ310" s="376"/>
      <c r="BA310" s="376"/>
      <c r="BB310" s="376"/>
      <c r="BC310" s="376"/>
      <c r="BD310" s="376"/>
      <c r="BE310" s="376"/>
      <c r="BF310" s="376"/>
      <c r="BG310" s="376"/>
    </row>
    <row r="311" spans="1:59" outlineLevel="1" x14ac:dyDescent="0.2">
      <c r="A311" s="487"/>
      <c r="B311" s="488"/>
      <c r="C311" s="781" t="s">
        <v>734</v>
      </c>
      <c r="D311" s="757"/>
      <c r="E311" s="491"/>
      <c r="F311" s="394"/>
      <c r="G311" s="395"/>
      <c r="H311" s="394"/>
      <c r="I311" s="395">
        <f>ROUND(E311*H311,2)</f>
        <v>0</v>
      </c>
      <c r="J311" s="394"/>
      <c r="K311" s="395">
        <f>ROUND(E311*J311,2)</f>
        <v>0</v>
      </c>
      <c r="L311" s="395">
        <v>21</v>
      </c>
      <c r="M311" s="395">
        <f>G311*(1+L311/100)</f>
        <v>0</v>
      </c>
      <c r="N311" s="395">
        <v>0</v>
      </c>
      <c r="O311" s="395">
        <f>ROUND(E311*N311,2)</f>
        <v>0</v>
      </c>
      <c r="P311" s="395">
        <v>0</v>
      </c>
      <c r="Q311" s="395">
        <f>ROUND(E311*P311,2)</f>
        <v>0</v>
      </c>
      <c r="R311" s="395"/>
      <c r="S311" s="395" t="s">
        <v>168</v>
      </c>
      <c r="T311" s="395">
        <v>0.94199999999999995</v>
      </c>
      <c r="U311" s="396">
        <f>ROUND(E311*T311,2)</f>
        <v>0</v>
      </c>
      <c r="V311" s="395"/>
      <c r="W311" s="376"/>
      <c r="X311" s="376"/>
      <c r="Y311" s="376"/>
      <c r="Z311" s="376"/>
      <c r="AA311" s="376"/>
      <c r="AB311" s="376"/>
      <c r="AC311" s="376"/>
      <c r="AD311" s="376"/>
      <c r="AE311" s="376"/>
      <c r="AF311" s="376" t="s">
        <v>730</v>
      </c>
      <c r="AG311" s="376"/>
      <c r="AH311" s="376"/>
      <c r="AI311" s="376"/>
      <c r="AJ311" s="376"/>
      <c r="AK311" s="376"/>
      <c r="AL311" s="376"/>
      <c r="AM311" s="376"/>
      <c r="AN311" s="376"/>
      <c r="AO311" s="376"/>
      <c r="AP311" s="376"/>
      <c r="AQ311" s="376"/>
      <c r="AR311" s="376"/>
      <c r="AS311" s="376"/>
      <c r="AT311" s="376"/>
      <c r="AU311" s="376"/>
      <c r="AV311" s="376"/>
      <c r="AW311" s="376"/>
      <c r="AX311" s="376"/>
      <c r="AY311" s="376"/>
      <c r="AZ311" s="376"/>
      <c r="BA311" s="376"/>
      <c r="BB311" s="376"/>
      <c r="BC311" s="376"/>
      <c r="BD311" s="376"/>
      <c r="BE311" s="376"/>
      <c r="BF311" s="376"/>
      <c r="BG311" s="376"/>
    </row>
    <row r="312" spans="1:59" ht="22.5" outlineLevel="1" x14ac:dyDescent="0.2">
      <c r="A312" s="487"/>
      <c r="B312" s="488"/>
      <c r="C312" s="780" t="s">
        <v>735</v>
      </c>
      <c r="D312" s="757"/>
      <c r="E312" s="491"/>
      <c r="F312" s="394"/>
      <c r="G312" s="395"/>
      <c r="H312" s="135"/>
      <c r="I312" s="136">
        <f>ROUND(E312*H312,2)</f>
        <v>0</v>
      </c>
      <c r="J312" s="135"/>
      <c r="K312" s="136">
        <f>ROUND(E312*J312,2)</f>
        <v>0</v>
      </c>
      <c r="L312" s="136">
        <v>21</v>
      </c>
      <c r="M312" s="136">
        <f>G312*(1+L312/100)</f>
        <v>0</v>
      </c>
      <c r="N312" s="136">
        <v>0</v>
      </c>
      <c r="O312" s="136">
        <f>ROUND(E312*N312,2)</f>
        <v>0</v>
      </c>
      <c r="P312" s="136">
        <v>0</v>
      </c>
      <c r="Q312" s="136">
        <f>ROUND(E312*P312,2)</f>
        <v>0</v>
      </c>
      <c r="R312" s="136"/>
      <c r="S312" s="136" t="s">
        <v>157</v>
      </c>
      <c r="T312" s="136">
        <v>0</v>
      </c>
      <c r="U312" s="137">
        <f>ROUND(E312*T312,2)</f>
        <v>0</v>
      </c>
      <c r="V312" s="136"/>
      <c r="W312" s="376"/>
      <c r="X312" s="376"/>
      <c r="Y312" s="376"/>
      <c r="Z312" s="376"/>
      <c r="AA312" s="376"/>
      <c r="AB312" s="376"/>
      <c r="AC312" s="376"/>
      <c r="AD312" s="376"/>
      <c r="AE312" s="376"/>
      <c r="AF312" s="376" t="s">
        <v>730</v>
      </c>
      <c r="AG312" s="376"/>
      <c r="AH312" s="376"/>
      <c r="AI312" s="376"/>
      <c r="AJ312" s="376"/>
      <c r="AK312" s="376"/>
      <c r="AL312" s="376"/>
      <c r="AM312" s="376"/>
      <c r="AN312" s="376"/>
      <c r="AO312" s="376"/>
      <c r="AP312" s="376"/>
      <c r="AQ312" s="376"/>
      <c r="AR312" s="376"/>
      <c r="AS312" s="376"/>
      <c r="AT312" s="376"/>
      <c r="AU312" s="376"/>
      <c r="AV312" s="376"/>
      <c r="AW312" s="376"/>
      <c r="AX312" s="376"/>
      <c r="AY312" s="376"/>
      <c r="AZ312" s="376"/>
      <c r="BA312" s="376"/>
      <c r="BB312" s="376"/>
      <c r="BC312" s="376"/>
      <c r="BD312" s="376"/>
      <c r="BE312" s="376"/>
      <c r="BF312" s="376"/>
      <c r="BG312" s="376"/>
    </row>
    <row r="313" spans="1:59" x14ac:dyDescent="0.2">
      <c r="A313" s="487">
        <v>269</v>
      </c>
      <c r="B313" s="488" t="s">
        <v>731</v>
      </c>
      <c r="C313" s="489" t="s">
        <v>736</v>
      </c>
      <c r="D313" s="757" t="s">
        <v>150</v>
      </c>
      <c r="E313" s="491">
        <v>2277</v>
      </c>
      <c r="F313" s="394"/>
      <c r="G313" s="395">
        <f>ROUND(E313*F313,2)</f>
        <v>0</v>
      </c>
      <c r="H313" s="810"/>
      <c r="I313" s="810"/>
      <c r="J313" s="810"/>
      <c r="K313" s="810"/>
      <c r="L313" s="810"/>
      <c r="M313" s="810"/>
      <c r="N313" s="810"/>
      <c r="O313" s="810"/>
      <c r="P313" s="810"/>
      <c r="Q313" s="810"/>
      <c r="R313" s="810"/>
      <c r="S313" s="810"/>
      <c r="T313" s="810"/>
      <c r="U313" s="810"/>
      <c r="V313" s="810"/>
      <c r="W313" s="419"/>
      <c r="X313" s="419"/>
      <c r="Y313" s="419"/>
      <c r="Z313" s="419"/>
      <c r="AA313" s="419"/>
      <c r="AB313" s="419"/>
      <c r="AC313" s="419"/>
      <c r="AD313" s="419">
        <v>15</v>
      </c>
      <c r="AE313" s="419">
        <v>21</v>
      </c>
      <c r="AF313" s="419"/>
      <c r="AG313" s="419"/>
      <c r="AH313" s="419"/>
      <c r="AI313" s="419"/>
      <c r="AJ313" s="419"/>
      <c r="AK313" s="419"/>
      <c r="AL313" s="419"/>
      <c r="AM313" s="419"/>
      <c r="AN313" s="419"/>
      <c r="AO313" s="419"/>
      <c r="AP313" s="419"/>
      <c r="AQ313" s="419"/>
      <c r="AR313" s="419"/>
      <c r="AS313" s="419"/>
      <c r="AT313" s="419"/>
      <c r="AU313" s="419"/>
      <c r="AV313" s="419"/>
      <c r="AW313" s="419"/>
      <c r="AX313" s="419"/>
      <c r="AY313" s="419"/>
      <c r="AZ313" s="419"/>
      <c r="BA313" s="419"/>
      <c r="BB313" s="419"/>
      <c r="BC313" s="419"/>
      <c r="BD313" s="419"/>
      <c r="BE313" s="419"/>
      <c r="BF313" s="419"/>
      <c r="BG313" s="419"/>
    </row>
    <row r="314" spans="1:59" x14ac:dyDescent="0.2">
      <c r="A314" s="758" t="s">
        <v>146</v>
      </c>
      <c r="B314" s="759" t="s">
        <v>99</v>
      </c>
      <c r="C314" s="760" t="s">
        <v>100</v>
      </c>
      <c r="D314" s="761"/>
      <c r="E314" s="762"/>
      <c r="F314" s="789"/>
      <c r="G314" s="397">
        <f>SUM(G315:G319)</f>
        <v>0</v>
      </c>
      <c r="H314" s="810"/>
      <c r="I314" s="810"/>
      <c r="J314" s="810"/>
      <c r="K314" s="810"/>
      <c r="L314" s="810"/>
      <c r="M314" s="810"/>
      <c r="N314" s="810"/>
      <c r="O314" s="810"/>
      <c r="P314" s="810"/>
      <c r="Q314" s="810"/>
      <c r="R314" s="810"/>
      <c r="S314" s="810"/>
      <c r="T314" s="810"/>
      <c r="U314" s="810"/>
      <c r="V314" s="810"/>
      <c r="W314" s="419"/>
      <c r="X314" s="419"/>
      <c r="Y314" s="419"/>
      <c r="Z314" s="419"/>
      <c r="AA314" s="419"/>
      <c r="AB314" s="419"/>
      <c r="AC314" s="419"/>
      <c r="AD314" s="419">
        <f>SUMIF(L7:L312,AD313,G7:G312)</f>
        <v>0</v>
      </c>
      <c r="AE314" s="419">
        <f>SUMIF(L7:L312,AE313,G7:G312)</f>
        <v>0</v>
      </c>
      <c r="AF314" s="419" t="s">
        <v>737</v>
      </c>
      <c r="AG314" s="419"/>
      <c r="AH314" s="419"/>
      <c r="AI314" s="419"/>
      <c r="AJ314" s="419"/>
      <c r="AK314" s="419"/>
      <c r="AL314" s="419"/>
      <c r="AM314" s="419"/>
      <c r="AN314" s="419"/>
      <c r="AO314" s="419"/>
      <c r="AP314" s="419"/>
      <c r="AQ314" s="419"/>
      <c r="AR314" s="419"/>
      <c r="AS314" s="419"/>
      <c r="AT314" s="419"/>
      <c r="AU314" s="419"/>
      <c r="AV314" s="419"/>
      <c r="AW314" s="419"/>
      <c r="AX314" s="419"/>
      <c r="AY314" s="419"/>
      <c r="AZ314" s="419"/>
      <c r="BA314" s="419"/>
      <c r="BB314" s="419"/>
      <c r="BC314" s="419"/>
      <c r="BD314" s="419"/>
      <c r="BE314" s="419"/>
      <c r="BF314" s="419"/>
      <c r="BG314" s="419"/>
    </row>
    <row r="315" spans="1:59" x14ac:dyDescent="0.2">
      <c r="A315" s="487">
        <v>270</v>
      </c>
      <c r="B315" s="488" t="s">
        <v>738</v>
      </c>
      <c r="C315" s="489" t="s">
        <v>739</v>
      </c>
      <c r="D315" s="757" t="s">
        <v>218</v>
      </c>
      <c r="E315" s="491">
        <v>3373.779</v>
      </c>
      <c r="F315" s="394"/>
      <c r="G315" s="395">
        <f>ROUND(E315*F315,2)</f>
        <v>0</v>
      </c>
      <c r="H315" s="810"/>
      <c r="I315" s="810"/>
      <c r="J315" s="810"/>
      <c r="K315" s="810"/>
      <c r="L315" s="810"/>
      <c r="M315" s="810"/>
      <c r="N315" s="810"/>
      <c r="O315" s="810"/>
      <c r="P315" s="810"/>
      <c r="Q315" s="810"/>
      <c r="R315" s="810"/>
      <c r="S315" s="810"/>
      <c r="T315" s="810"/>
      <c r="U315" s="810"/>
      <c r="V315" s="810"/>
      <c r="W315" s="419"/>
      <c r="X315" s="419"/>
      <c r="Y315" s="419"/>
      <c r="Z315" s="419"/>
      <c r="AA315" s="419"/>
      <c r="AB315" s="419"/>
      <c r="AC315" s="419"/>
      <c r="AD315" s="419"/>
      <c r="AE315" s="419"/>
      <c r="AF315" s="419"/>
      <c r="AG315" s="419"/>
      <c r="AH315" s="419"/>
      <c r="AI315" s="419"/>
      <c r="AJ315" s="419"/>
      <c r="AK315" s="419"/>
      <c r="AL315" s="419"/>
      <c r="AM315" s="419"/>
      <c r="AN315" s="419"/>
      <c r="AO315" s="419"/>
      <c r="AP315" s="419"/>
      <c r="AQ315" s="419"/>
      <c r="AR315" s="419"/>
      <c r="AS315" s="419"/>
      <c r="AT315" s="419"/>
      <c r="AU315" s="419"/>
      <c r="AV315" s="419"/>
      <c r="AW315" s="419"/>
      <c r="AX315" s="419"/>
      <c r="AY315" s="419"/>
      <c r="AZ315" s="419"/>
      <c r="BA315" s="419"/>
      <c r="BB315" s="419"/>
      <c r="BC315" s="419"/>
      <c r="BD315" s="419"/>
      <c r="BE315" s="419"/>
      <c r="BF315" s="419"/>
      <c r="BG315" s="419"/>
    </row>
    <row r="316" spans="1:59" x14ac:dyDescent="0.2">
      <c r="A316" s="487">
        <v>271</v>
      </c>
      <c r="B316" s="488" t="s">
        <v>740</v>
      </c>
      <c r="C316" s="489" t="s">
        <v>741</v>
      </c>
      <c r="D316" s="757" t="s">
        <v>218</v>
      </c>
      <c r="E316" s="491">
        <f>E315</f>
        <v>3373.779</v>
      </c>
      <c r="F316" s="394"/>
      <c r="G316" s="395">
        <f>ROUND(E316*F316,2)</f>
        <v>0</v>
      </c>
      <c r="H316" s="810"/>
      <c r="I316" s="810"/>
      <c r="J316" s="810"/>
      <c r="K316" s="810"/>
      <c r="L316" s="810"/>
      <c r="M316" s="810"/>
      <c r="N316" s="810"/>
      <c r="O316" s="810"/>
      <c r="P316" s="810"/>
      <c r="Q316" s="810"/>
      <c r="R316" s="810"/>
      <c r="S316" s="810"/>
      <c r="T316" s="810"/>
      <c r="U316" s="810"/>
      <c r="V316" s="810"/>
      <c r="W316" s="419"/>
      <c r="X316" s="419"/>
      <c r="Y316" s="419"/>
      <c r="Z316" s="419"/>
      <c r="AA316" s="419"/>
      <c r="AB316" s="419"/>
      <c r="AC316" s="419"/>
      <c r="AD316" s="419"/>
      <c r="AE316" s="419"/>
      <c r="AF316" s="419"/>
      <c r="AG316" s="419"/>
      <c r="AH316" s="419"/>
      <c r="AI316" s="419"/>
      <c r="AJ316" s="419"/>
      <c r="AK316" s="419"/>
      <c r="AL316" s="419"/>
      <c r="AM316" s="419"/>
      <c r="AN316" s="419"/>
      <c r="AO316" s="419"/>
      <c r="AP316" s="419"/>
      <c r="AQ316" s="419"/>
      <c r="AR316" s="419"/>
      <c r="AS316" s="419"/>
      <c r="AT316" s="419"/>
      <c r="AU316" s="419"/>
      <c r="AV316" s="419"/>
      <c r="AW316" s="419"/>
      <c r="AX316" s="419"/>
      <c r="AY316" s="419"/>
      <c r="AZ316" s="419"/>
      <c r="BA316" s="419"/>
      <c r="BB316" s="419"/>
      <c r="BC316" s="419"/>
      <c r="BD316" s="419"/>
      <c r="BE316" s="419"/>
      <c r="BF316" s="419"/>
      <c r="BG316" s="419"/>
    </row>
    <row r="317" spans="1:59" x14ac:dyDescent="0.2">
      <c r="A317" s="487">
        <v>272</v>
      </c>
      <c r="B317" s="488" t="s">
        <v>742</v>
      </c>
      <c r="C317" s="489" t="s">
        <v>743</v>
      </c>
      <c r="D317" s="757" t="s">
        <v>218</v>
      </c>
      <c r="E317" s="491">
        <f>E316*15</f>
        <v>50606.684999999998</v>
      </c>
      <c r="F317" s="394"/>
      <c r="G317" s="395">
        <f>ROUND(E317*F317,2)</f>
        <v>0</v>
      </c>
      <c r="H317" s="810"/>
      <c r="I317" s="810"/>
      <c r="J317" s="810"/>
      <c r="K317" s="810"/>
      <c r="L317" s="810"/>
      <c r="M317" s="810"/>
      <c r="N317" s="810"/>
      <c r="O317" s="810"/>
      <c r="P317" s="810"/>
      <c r="Q317" s="810"/>
      <c r="R317" s="810"/>
      <c r="S317" s="810"/>
      <c r="T317" s="810"/>
      <c r="U317" s="810"/>
      <c r="V317" s="810"/>
      <c r="W317" s="419"/>
      <c r="X317" s="419"/>
      <c r="Y317" s="419"/>
      <c r="Z317" s="419"/>
      <c r="AA317" s="419"/>
      <c r="AB317" s="419"/>
      <c r="AC317" s="419"/>
      <c r="AD317" s="419"/>
      <c r="AE317" s="419"/>
      <c r="AF317" s="419"/>
      <c r="AG317" s="419"/>
      <c r="AH317" s="419"/>
      <c r="AI317" s="419"/>
      <c r="AJ317" s="419"/>
      <c r="AK317" s="419"/>
      <c r="AL317" s="419"/>
      <c r="AM317" s="419"/>
      <c r="AN317" s="419"/>
      <c r="AO317" s="419"/>
      <c r="AP317" s="419"/>
      <c r="AQ317" s="419"/>
      <c r="AR317" s="419"/>
      <c r="AS317" s="419"/>
      <c r="AT317" s="419"/>
      <c r="AU317" s="419"/>
      <c r="AV317" s="419"/>
      <c r="AW317" s="419"/>
      <c r="AX317" s="419"/>
      <c r="AY317" s="419"/>
      <c r="AZ317" s="419"/>
      <c r="BA317" s="419"/>
      <c r="BB317" s="419"/>
      <c r="BC317" s="419"/>
      <c r="BD317" s="419"/>
      <c r="BE317" s="419"/>
      <c r="BF317" s="419"/>
      <c r="BG317" s="419"/>
    </row>
    <row r="318" spans="1:59" x14ac:dyDescent="0.2">
      <c r="A318" s="487">
        <v>273</v>
      </c>
      <c r="B318" s="488" t="s">
        <v>744</v>
      </c>
      <c r="C318" s="489" t="s">
        <v>745</v>
      </c>
      <c r="D318" s="757" t="s">
        <v>218</v>
      </c>
      <c r="E318" s="491">
        <f>E316</f>
        <v>3373.779</v>
      </c>
      <c r="F318" s="394"/>
      <c r="G318" s="395">
        <f>ROUND(E318*F318,2)</f>
        <v>0</v>
      </c>
      <c r="H318" s="810"/>
      <c r="I318" s="810"/>
      <c r="J318" s="810"/>
      <c r="K318" s="810"/>
      <c r="L318" s="810"/>
      <c r="M318" s="810"/>
      <c r="N318" s="810"/>
      <c r="O318" s="810"/>
      <c r="P318" s="810"/>
      <c r="Q318" s="810"/>
      <c r="R318" s="810"/>
      <c r="S318" s="810"/>
      <c r="T318" s="810"/>
      <c r="U318" s="810"/>
      <c r="V318" s="810"/>
      <c r="W318" s="419"/>
      <c r="X318" s="419"/>
      <c r="Y318" s="419"/>
      <c r="Z318" s="419"/>
      <c r="AA318" s="419"/>
      <c r="AB318" s="419"/>
      <c r="AC318" s="419"/>
      <c r="AD318" s="419"/>
      <c r="AE318" s="419"/>
      <c r="AF318" s="419" t="s">
        <v>746</v>
      </c>
      <c r="AG318" s="419"/>
      <c r="AH318" s="419"/>
      <c r="AI318" s="419"/>
      <c r="AJ318" s="419"/>
      <c r="AK318" s="419"/>
      <c r="AL318" s="419"/>
      <c r="AM318" s="419"/>
      <c r="AN318" s="419"/>
      <c r="AO318" s="419"/>
      <c r="AP318" s="419"/>
      <c r="AQ318" s="419"/>
      <c r="AR318" s="419"/>
      <c r="AS318" s="419"/>
      <c r="AT318" s="419"/>
      <c r="AU318" s="419"/>
      <c r="AV318" s="419"/>
      <c r="AW318" s="419"/>
      <c r="AX318" s="419"/>
      <c r="AY318" s="419"/>
      <c r="AZ318" s="419"/>
      <c r="BA318" s="419"/>
      <c r="BB318" s="419"/>
      <c r="BC318" s="419"/>
      <c r="BD318" s="419"/>
      <c r="BE318" s="419"/>
      <c r="BF318" s="419"/>
      <c r="BG318" s="419"/>
    </row>
    <row r="319" spans="1:59" x14ac:dyDescent="0.2">
      <c r="A319" s="518">
        <v>274</v>
      </c>
      <c r="B319" s="782" t="s">
        <v>747</v>
      </c>
      <c r="C319" s="783" t="s">
        <v>748</v>
      </c>
      <c r="D319" s="784" t="s">
        <v>218</v>
      </c>
      <c r="E319" s="522">
        <f>E316</f>
        <v>3373.779</v>
      </c>
      <c r="F319" s="135"/>
      <c r="G319" s="136">
        <f>ROUND(E319*F319,2)</f>
        <v>0</v>
      </c>
      <c r="H319" s="810"/>
      <c r="I319" s="810"/>
      <c r="J319" s="810"/>
      <c r="K319" s="810"/>
      <c r="L319" s="810"/>
      <c r="M319" s="810"/>
      <c r="N319" s="810"/>
      <c r="O319" s="810"/>
      <c r="P319" s="810"/>
      <c r="Q319" s="810"/>
      <c r="R319" s="810"/>
      <c r="S319" s="810"/>
      <c r="T319" s="810"/>
      <c r="U319" s="810"/>
      <c r="V319" s="810"/>
      <c r="W319" s="419"/>
      <c r="X319" s="419"/>
      <c r="Y319" s="419"/>
      <c r="Z319" s="419"/>
      <c r="AA319" s="419"/>
      <c r="AB319" s="419"/>
      <c r="AC319" s="419"/>
      <c r="AD319" s="419"/>
      <c r="AE319" s="419"/>
      <c r="AF319" s="419"/>
      <c r="AG319" s="419"/>
      <c r="AH319" s="419"/>
      <c r="AI319" s="419"/>
      <c r="AJ319" s="419"/>
      <c r="AK319" s="419"/>
      <c r="AL319" s="419"/>
      <c r="AM319" s="419"/>
      <c r="AN319" s="419"/>
      <c r="AO319" s="419"/>
      <c r="AP319" s="419"/>
      <c r="AQ319" s="419"/>
      <c r="AR319" s="419"/>
      <c r="AS319" s="419"/>
      <c r="AT319" s="419"/>
      <c r="AU319" s="419"/>
      <c r="AV319" s="419"/>
      <c r="AW319" s="419"/>
      <c r="AX319" s="419"/>
      <c r="AY319" s="419"/>
      <c r="AZ319" s="419"/>
      <c r="BA319" s="419"/>
      <c r="BB319" s="419"/>
      <c r="BC319" s="419"/>
      <c r="BD319" s="419"/>
      <c r="BE319" s="419"/>
      <c r="BF319" s="419"/>
      <c r="BG319" s="419"/>
    </row>
    <row r="320" spans="1:59" x14ac:dyDescent="0.2">
      <c r="A320" s="810"/>
      <c r="B320" s="366" t="s">
        <v>749</v>
      </c>
      <c r="C320" s="410" t="s">
        <v>749</v>
      </c>
      <c r="D320" s="367"/>
      <c r="E320" s="810"/>
      <c r="F320" s="790"/>
      <c r="G320" s="810"/>
      <c r="H320" s="810"/>
      <c r="I320" s="810"/>
      <c r="J320" s="810"/>
      <c r="K320" s="810"/>
      <c r="L320" s="810"/>
      <c r="M320" s="810"/>
      <c r="N320" s="810"/>
      <c r="O320" s="810"/>
      <c r="P320" s="810"/>
      <c r="Q320" s="810"/>
      <c r="R320" s="810"/>
      <c r="S320" s="810"/>
      <c r="T320" s="810"/>
      <c r="U320" s="810"/>
      <c r="V320" s="810"/>
      <c r="W320" s="419"/>
      <c r="X320" s="419"/>
      <c r="Y320" s="419"/>
      <c r="Z320" s="419"/>
      <c r="AA320" s="419"/>
      <c r="AB320" s="419"/>
      <c r="AC320" s="419"/>
      <c r="AD320" s="419"/>
      <c r="AE320" s="419"/>
      <c r="AF320" s="419"/>
      <c r="AG320" s="419"/>
      <c r="AH320" s="419"/>
      <c r="AI320" s="419"/>
      <c r="AJ320" s="419"/>
      <c r="AK320" s="419"/>
      <c r="AL320" s="419"/>
      <c r="AM320" s="419"/>
      <c r="AN320" s="419"/>
      <c r="AO320" s="419"/>
      <c r="AP320" s="419"/>
      <c r="AQ320" s="419"/>
      <c r="AR320" s="419"/>
      <c r="AS320" s="419"/>
      <c r="AT320" s="419"/>
      <c r="AU320" s="419"/>
      <c r="AV320" s="419"/>
      <c r="AW320" s="419"/>
      <c r="AX320" s="419"/>
      <c r="AY320" s="419"/>
      <c r="AZ320" s="419"/>
      <c r="BA320" s="419"/>
      <c r="BB320" s="419"/>
      <c r="BC320" s="419"/>
      <c r="BD320" s="419"/>
      <c r="BE320" s="419"/>
      <c r="BF320" s="419"/>
      <c r="BG320" s="419"/>
    </row>
    <row r="321" spans="1:59" x14ac:dyDescent="0.2">
      <c r="A321" s="402"/>
      <c r="B321" s="403" t="s">
        <v>17</v>
      </c>
      <c r="C321" s="411" t="s">
        <v>749</v>
      </c>
      <c r="D321" s="404"/>
      <c r="E321" s="405"/>
      <c r="F321" s="791"/>
      <c r="G321" s="406">
        <f>G7+G10+G26+G54+G69+G74+G84+G101+G103+G116+G129+G149+G182+G188+G190+G210+G212+G227+G252+G261+G276+G285+G291+G298+G307+G314</f>
        <v>0</v>
      </c>
      <c r="H321" s="810"/>
      <c r="I321" s="810"/>
      <c r="J321" s="810"/>
      <c r="K321" s="810"/>
      <c r="L321" s="810"/>
      <c r="M321" s="810"/>
      <c r="N321" s="810"/>
      <c r="O321" s="810"/>
      <c r="P321" s="810"/>
      <c r="Q321" s="810"/>
      <c r="R321" s="810"/>
      <c r="S321" s="810"/>
      <c r="T321" s="810"/>
      <c r="U321" s="810"/>
      <c r="V321" s="810"/>
      <c r="W321" s="419"/>
      <c r="X321" s="419"/>
      <c r="Y321" s="419"/>
      <c r="Z321" s="419"/>
      <c r="AA321" s="419"/>
      <c r="AB321" s="419"/>
      <c r="AC321" s="419"/>
      <c r="AD321" s="419"/>
      <c r="AE321" s="419"/>
      <c r="AF321" s="419"/>
      <c r="AG321" s="419"/>
      <c r="AH321" s="419"/>
      <c r="AI321" s="419"/>
      <c r="AJ321" s="419"/>
      <c r="AK321" s="419"/>
      <c r="AL321" s="419"/>
      <c r="AM321" s="419"/>
      <c r="AN321" s="419"/>
      <c r="AO321" s="419"/>
      <c r="AP321" s="419"/>
      <c r="AQ321" s="419"/>
      <c r="AR321" s="419"/>
      <c r="AS321" s="419"/>
      <c r="AT321" s="419"/>
      <c r="AU321" s="419"/>
      <c r="AV321" s="419"/>
      <c r="AW321" s="419"/>
      <c r="AX321" s="419"/>
      <c r="AY321" s="419"/>
      <c r="AZ321" s="419"/>
      <c r="BA321" s="419"/>
      <c r="BB321" s="419"/>
      <c r="BC321" s="419"/>
      <c r="BD321" s="419"/>
      <c r="BE321" s="419"/>
      <c r="BF321" s="419"/>
      <c r="BG321" s="419"/>
    </row>
    <row r="322" spans="1:59" x14ac:dyDescent="0.2">
      <c r="A322" s="810"/>
      <c r="B322" s="366" t="s">
        <v>749</v>
      </c>
      <c r="C322" s="410" t="s">
        <v>749</v>
      </c>
      <c r="D322" s="367"/>
      <c r="E322" s="810"/>
      <c r="F322" s="810"/>
      <c r="G322" s="810"/>
      <c r="H322" s="810"/>
      <c r="I322" s="810"/>
      <c r="J322" s="810"/>
      <c r="K322" s="810"/>
      <c r="L322" s="810"/>
      <c r="M322" s="810"/>
      <c r="N322" s="810"/>
      <c r="O322" s="810"/>
      <c r="P322" s="810"/>
      <c r="Q322" s="810"/>
      <c r="R322" s="810"/>
      <c r="S322" s="810"/>
      <c r="T322" s="810"/>
      <c r="U322" s="810"/>
      <c r="V322" s="810"/>
      <c r="W322" s="419"/>
      <c r="X322" s="419"/>
      <c r="Y322" s="419"/>
      <c r="Z322" s="419"/>
      <c r="AA322" s="419"/>
      <c r="AB322" s="419"/>
      <c r="AC322" s="419"/>
      <c r="AD322" s="419"/>
      <c r="AE322" s="419"/>
      <c r="AF322" s="419"/>
      <c r="AG322" s="419"/>
      <c r="AH322" s="419"/>
      <c r="AI322" s="419"/>
      <c r="AJ322" s="419"/>
      <c r="AK322" s="419"/>
      <c r="AL322" s="419"/>
      <c r="AM322" s="419"/>
      <c r="AN322" s="419"/>
      <c r="AO322" s="419"/>
      <c r="AP322" s="419"/>
      <c r="AQ322" s="419"/>
      <c r="AR322" s="419"/>
      <c r="AS322" s="419"/>
      <c r="AT322" s="419"/>
      <c r="AU322" s="419"/>
      <c r="AV322" s="419"/>
      <c r="AW322" s="419"/>
      <c r="AX322" s="419"/>
      <c r="AY322" s="419"/>
      <c r="AZ322" s="419"/>
      <c r="BA322" s="419"/>
      <c r="BB322" s="419"/>
      <c r="BC322" s="419"/>
      <c r="BD322" s="419"/>
      <c r="BE322" s="419"/>
      <c r="BF322" s="419"/>
      <c r="BG322" s="419"/>
    </row>
    <row r="323" spans="1:59" x14ac:dyDescent="0.2">
      <c r="A323" s="810"/>
      <c r="B323" s="366" t="s">
        <v>749</v>
      </c>
      <c r="C323" s="410" t="s">
        <v>749</v>
      </c>
      <c r="D323" s="367"/>
      <c r="E323" s="810"/>
      <c r="F323" s="810"/>
      <c r="G323" s="810"/>
      <c r="H323" s="810"/>
      <c r="I323" s="810"/>
      <c r="J323" s="810"/>
      <c r="K323" s="810"/>
      <c r="L323" s="810"/>
      <c r="M323" s="810"/>
      <c r="N323" s="810"/>
      <c r="O323" s="810"/>
      <c r="P323" s="810"/>
      <c r="Q323" s="810"/>
      <c r="R323" s="810"/>
      <c r="S323" s="810"/>
      <c r="T323" s="810"/>
      <c r="U323" s="810"/>
      <c r="V323" s="810"/>
      <c r="W323" s="419"/>
      <c r="X323" s="419"/>
      <c r="Y323" s="419"/>
      <c r="Z323" s="419"/>
      <c r="AA323" s="419"/>
      <c r="AB323" s="419"/>
      <c r="AC323" s="419"/>
      <c r="AD323" s="419"/>
      <c r="AE323" s="419"/>
      <c r="AF323" s="419"/>
      <c r="AG323" s="419"/>
      <c r="AH323" s="419"/>
      <c r="AI323" s="419"/>
      <c r="AJ323" s="419"/>
      <c r="AK323" s="419"/>
      <c r="AL323" s="419"/>
      <c r="AM323" s="419"/>
      <c r="AN323" s="419"/>
      <c r="AO323" s="419"/>
      <c r="AP323" s="419"/>
      <c r="AQ323" s="419"/>
      <c r="AR323" s="419"/>
      <c r="AS323" s="419"/>
      <c r="AT323" s="419"/>
      <c r="AU323" s="419"/>
      <c r="AV323" s="419"/>
      <c r="AW323" s="419"/>
      <c r="AX323" s="419"/>
      <c r="AY323" s="419"/>
      <c r="AZ323" s="419"/>
      <c r="BA323" s="419"/>
      <c r="BB323" s="419"/>
      <c r="BC323" s="419"/>
      <c r="BD323" s="419"/>
      <c r="BE323" s="419"/>
      <c r="BF323" s="419"/>
      <c r="BG323" s="419"/>
    </row>
    <row r="324" spans="1:59" x14ac:dyDescent="0.2">
      <c r="A324" s="870" t="s">
        <v>750</v>
      </c>
      <c r="B324" s="870"/>
      <c r="C324" s="871"/>
      <c r="D324" s="367"/>
      <c r="E324" s="810"/>
      <c r="F324" s="810"/>
      <c r="G324" s="810"/>
      <c r="H324" s="419"/>
      <c r="I324" s="419"/>
      <c r="J324" s="419"/>
      <c r="K324" s="419"/>
      <c r="L324" s="419"/>
      <c r="M324" s="419"/>
      <c r="N324" s="419"/>
      <c r="O324" s="419"/>
      <c r="P324" s="419"/>
      <c r="Q324" s="419"/>
      <c r="R324" s="419"/>
      <c r="S324" s="419"/>
      <c r="T324" s="419"/>
      <c r="U324" s="419"/>
      <c r="V324" s="419"/>
      <c r="W324" s="419"/>
      <c r="X324" s="419"/>
      <c r="Y324" s="419"/>
      <c r="Z324" s="419"/>
      <c r="AA324" s="419"/>
      <c r="AB324" s="419"/>
      <c r="AC324" s="419"/>
      <c r="AD324" s="419"/>
      <c r="AE324" s="419"/>
      <c r="AF324" s="419" t="s">
        <v>751</v>
      </c>
      <c r="AG324" s="419"/>
      <c r="AH324" s="419"/>
      <c r="AI324" s="419"/>
      <c r="AJ324" s="419"/>
      <c r="AK324" s="419"/>
      <c r="AL324" s="419"/>
      <c r="AM324" s="419"/>
      <c r="AN324" s="419"/>
      <c r="AO324" s="419"/>
      <c r="AP324" s="419"/>
      <c r="AQ324" s="419"/>
      <c r="AR324" s="419"/>
      <c r="AS324" s="419"/>
      <c r="AT324" s="419"/>
      <c r="AU324" s="419"/>
      <c r="AV324" s="419"/>
      <c r="AW324" s="419"/>
      <c r="AX324" s="419"/>
      <c r="AY324" s="419"/>
      <c r="AZ324" s="419"/>
      <c r="BA324" s="419"/>
      <c r="BB324" s="419"/>
      <c r="BC324" s="419"/>
      <c r="BD324" s="419"/>
      <c r="BE324" s="419"/>
      <c r="BF324" s="419"/>
      <c r="BG324" s="419"/>
    </row>
    <row r="325" spans="1:59" x14ac:dyDescent="0.2">
      <c r="A325" s="872"/>
      <c r="B325" s="873"/>
      <c r="C325" s="874"/>
      <c r="D325" s="873"/>
      <c r="E325" s="873"/>
      <c r="F325" s="873"/>
      <c r="G325" s="875"/>
      <c r="H325" s="419"/>
      <c r="I325" s="419"/>
      <c r="J325" s="419"/>
      <c r="K325" s="419"/>
      <c r="L325" s="419"/>
      <c r="M325" s="419"/>
      <c r="N325" s="419"/>
      <c r="O325" s="419"/>
      <c r="P325" s="419"/>
      <c r="Q325" s="419"/>
      <c r="R325" s="419"/>
      <c r="S325" s="419"/>
      <c r="T325" s="419"/>
      <c r="U325" s="419"/>
      <c r="V325" s="419"/>
      <c r="W325" s="419"/>
      <c r="X325" s="419"/>
      <c r="Y325" s="419"/>
      <c r="Z325" s="419"/>
      <c r="AA325" s="419"/>
      <c r="AB325" s="419"/>
      <c r="AC325" s="419"/>
      <c r="AD325" s="419"/>
      <c r="AE325" s="419"/>
      <c r="AF325" s="419"/>
      <c r="AG325" s="419"/>
      <c r="AH325" s="419"/>
      <c r="AI325" s="419"/>
      <c r="AJ325" s="419"/>
      <c r="AK325" s="419"/>
      <c r="AL325" s="419"/>
      <c r="AM325" s="419"/>
      <c r="AN325" s="419"/>
      <c r="AO325" s="419"/>
      <c r="AP325" s="419"/>
      <c r="AQ325" s="419"/>
      <c r="AR325" s="419"/>
      <c r="AS325" s="419"/>
      <c r="AT325" s="419"/>
      <c r="AU325" s="419"/>
      <c r="AV325" s="419"/>
      <c r="AW325" s="419"/>
      <c r="AX325" s="419"/>
      <c r="AY325" s="419"/>
      <c r="AZ325" s="419"/>
      <c r="BA325" s="419"/>
      <c r="BB325" s="419"/>
      <c r="BC325" s="419"/>
      <c r="BD325" s="419"/>
      <c r="BE325" s="419"/>
      <c r="BF325" s="419"/>
      <c r="BG325" s="419"/>
    </row>
    <row r="326" spans="1:59" x14ac:dyDescent="0.2">
      <c r="A326" s="876"/>
      <c r="B326" s="877"/>
      <c r="C326" s="878"/>
      <c r="D326" s="877"/>
      <c r="E326" s="877"/>
      <c r="F326" s="877"/>
      <c r="G326" s="879"/>
      <c r="H326" s="419"/>
      <c r="I326" s="419"/>
      <c r="J326" s="419"/>
      <c r="K326" s="419"/>
      <c r="L326" s="419"/>
      <c r="M326" s="419"/>
      <c r="N326" s="419"/>
      <c r="O326" s="419"/>
      <c r="P326" s="419"/>
      <c r="Q326" s="419"/>
      <c r="R326" s="419"/>
      <c r="S326" s="419"/>
      <c r="T326" s="419"/>
      <c r="U326" s="419"/>
      <c r="V326" s="419"/>
      <c r="W326" s="419"/>
      <c r="X326" s="419"/>
      <c r="Y326" s="419"/>
      <c r="Z326" s="419"/>
      <c r="AA326" s="419"/>
      <c r="AB326" s="419"/>
      <c r="AC326" s="419"/>
      <c r="AD326" s="419"/>
      <c r="AE326" s="419"/>
      <c r="AF326" s="419"/>
      <c r="AG326" s="419"/>
      <c r="AH326" s="419"/>
      <c r="AI326" s="419"/>
      <c r="AJ326" s="419"/>
      <c r="AK326" s="419"/>
      <c r="AL326" s="419"/>
      <c r="AM326" s="419"/>
      <c r="AN326" s="419"/>
      <c r="AO326" s="419"/>
      <c r="AP326" s="419"/>
      <c r="AQ326" s="419"/>
      <c r="AR326" s="419"/>
      <c r="AS326" s="419"/>
      <c r="AT326" s="419"/>
      <c r="AU326" s="419"/>
      <c r="AV326" s="419"/>
      <c r="AW326" s="419"/>
      <c r="AX326" s="419"/>
      <c r="AY326" s="419"/>
      <c r="AZ326" s="419"/>
      <c r="BA326" s="419"/>
      <c r="BB326" s="419"/>
      <c r="BC326" s="419"/>
      <c r="BD326" s="419"/>
      <c r="BE326" s="419"/>
      <c r="BF326" s="419"/>
      <c r="BG326" s="419"/>
    </row>
    <row r="327" spans="1:59" x14ac:dyDescent="0.2">
      <c r="A327" s="876"/>
      <c r="B327" s="877"/>
      <c r="C327" s="878"/>
      <c r="D327" s="877"/>
      <c r="E327" s="877"/>
      <c r="F327" s="877"/>
      <c r="G327" s="879"/>
      <c r="H327" s="419"/>
      <c r="I327" s="419"/>
      <c r="J327" s="419"/>
      <c r="K327" s="419"/>
      <c r="L327" s="419"/>
      <c r="M327" s="419"/>
      <c r="N327" s="419"/>
      <c r="O327" s="419"/>
      <c r="P327" s="419"/>
      <c r="Q327" s="419"/>
      <c r="R327" s="419"/>
      <c r="S327" s="419"/>
      <c r="T327" s="419"/>
      <c r="U327" s="419"/>
      <c r="V327" s="419"/>
      <c r="W327" s="419"/>
      <c r="X327" s="419"/>
      <c r="Y327" s="419"/>
      <c r="Z327" s="419"/>
      <c r="AA327" s="419"/>
      <c r="AB327" s="419"/>
      <c r="AC327" s="419"/>
      <c r="AD327" s="419"/>
      <c r="AE327" s="419"/>
      <c r="AF327" s="419"/>
      <c r="AG327" s="419"/>
      <c r="AH327" s="419"/>
      <c r="AI327" s="419"/>
      <c r="AJ327" s="419"/>
      <c r="AK327" s="419"/>
      <c r="AL327" s="419"/>
      <c r="AM327" s="419"/>
      <c r="AN327" s="419"/>
      <c r="AO327" s="419"/>
      <c r="AP327" s="419"/>
      <c r="AQ327" s="419"/>
      <c r="AR327" s="419"/>
      <c r="AS327" s="419"/>
      <c r="AT327" s="419"/>
      <c r="AU327" s="419"/>
      <c r="AV327" s="419"/>
      <c r="AW327" s="419"/>
      <c r="AX327" s="419"/>
      <c r="AY327" s="419"/>
      <c r="AZ327" s="419"/>
      <c r="BA327" s="419"/>
      <c r="BB327" s="419"/>
      <c r="BC327" s="419"/>
      <c r="BD327" s="419"/>
      <c r="BE327" s="419"/>
      <c r="BF327" s="419"/>
      <c r="BG327" s="419"/>
    </row>
    <row r="328" spans="1:59" x14ac:dyDescent="0.2">
      <c r="A328" s="876"/>
      <c r="B328" s="877"/>
      <c r="C328" s="878"/>
      <c r="D328" s="877"/>
      <c r="E328" s="877"/>
      <c r="F328" s="877"/>
      <c r="G328" s="879"/>
      <c r="H328" s="419"/>
      <c r="I328" s="419"/>
      <c r="J328" s="419"/>
      <c r="K328" s="419"/>
      <c r="L328" s="419"/>
      <c r="M328" s="419"/>
      <c r="N328" s="419"/>
      <c r="O328" s="419"/>
      <c r="P328" s="419"/>
      <c r="Q328" s="419"/>
      <c r="R328" s="419"/>
      <c r="S328" s="419"/>
      <c r="T328" s="419"/>
      <c r="U328" s="419"/>
      <c r="V328" s="419"/>
      <c r="W328" s="419"/>
      <c r="X328" s="419"/>
      <c r="Y328" s="419"/>
      <c r="Z328" s="419"/>
      <c r="AA328" s="419"/>
      <c r="AB328" s="419"/>
      <c r="AC328" s="419"/>
      <c r="AD328" s="419"/>
      <c r="AE328" s="419"/>
      <c r="AF328" s="419"/>
      <c r="AG328" s="419"/>
      <c r="AH328" s="419"/>
      <c r="AI328" s="419"/>
      <c r="AJ328" s="419"/>
      <c r="AK328" s="419"/>
      <c r="AL328" s="419"/>
      <c r="AM328" s="419"/>
      <c r="AN328" s="419"/>
      <c r="AO328" s="419"/>
      <c r="AP328" s="419"/>
      <c r="AQ328" s="419"/>
      <c r="AR328" s="419"/>
      <c r="AS328" s="419"/>
      <c r="AT328" s="419"/>
      <c r="AU328" s="419"/>
      <c r="AV328" s="419"/>
      <c r="AW328" s="419"/>
      <c r="AX328" s="419"/>
      <c r="AY328" s="419"/>
      <c r="AZ328" s="419"/>
      <c r="BA328" s="419"/>
      <c r="BB328" s="419"/>
      <c r="BC328" s="419"/>
      <c r="BD328" s="419"/>
      <c r="BE328" s="419"/>
      <c r="BF328" s="419"/>
      <c r="BG328" s="419"/>
    </row>
    <row r="329" spans="1:59" x14ac:dyDescent="0.2">
      <c r="A329" s="880"/>
      <c r="B329" s="881"/>
      <c r="C329" s="882"/>
      <c r="D329" s="881"/>
      <c r="E329" s="881"/>
      <c r="F329" s="881"/>
      <c r="G329" s="883"/>
      <c r="H329" s="419"/>
      <c r="I329" s="419"/>
      <c r="J329" s="419"/>
      <c r="K329" s="419"/>
      <c r="L329" s="419"/>
      <c r="M329" s="419"/>
      <c r="N329" s="419"/>
      <c r="O329" s="419"/>
      <c r="P329" s="419"/>
      <c r="Q329" s="419"/>
      <c r="R329" s="419"/>
      <c r="S329" s="419"/>
      <c r="T329" s="419"/>
      <c r="U329" s="419"/>
      <c r="V329" s="419"/>
      <c r="W329" s="419"/>
      <c r="X329" s="419"/>
      <c r="Y329" s="419"/>
      <c r="Z329" s="419"/>
      <c r="AA329" s="419"/>
      <c r="AB329" s="419"/>
      <c r="AC329" s="419"/>
      <c r="AD329" s="419"/>
      <c r="AE329" s="419"/>
      <c r="AF329" s="419"/>
      <c r="AG329" s="419"/>
      <c r="AH329" s="419"/>
      <c r="AI329" s="419"/>
      <c r="AJ329" s="419"/>
      <c r="AK329" s="419"/>
      <c r="AL329" s="419"/>
      <c r="AM329" s="419"/>
      <c r="AN329" s="419"/>
      <c r="AO329" s="419"/>
      <c r="AP329" s="419"/>
      <c r="AQ329" s="419"/>
      <c r="AR329" s="419"/>
      <c r="AS329" s="419"/>
      <c r="AT329" s="419"/>
      <c r="AU329" s="419"/>
      <c r="AV329" s="419"/>
      <c r="AW329" s="419"/>
      <c r="AX329" s="419"/>
      <c r="AY329" s="419"/>
      <c r="AZ329" s="419"/>
      <c r="BA329" s="419"/>
      <c r="BB329" s="419"/>
      <c r="BC329" s="419"/>
      <c r="BD329" s="419"/>
      <c r="BE329" s="419"/>
      <c r="BF329" s="419"/>
      <c r="BG329" s="419"/>
    </row>
    <row r="330" spans="1:59" x14ac:dyDescent="0.2">
      <c r="A330" s="810"/>
      <c r="B330" s="366" t="s">
        <v>749</v>
      </c>
      <c r="C330" s="410" t="s">
        <v>749</v>
      </c>
      <c r="D330" s="367"/>
      <c r="E330" s="810"/>
      <c r="F330" s="810"/>
      <c r="G330" s="810"/>
      <c r="H330" s="419"/>
      <c r="I330" s="419"/>
      <c r="J330" s="419"/>
      <c r="K330" s="419"/>
      <c r="L330" s="419"/>
      <c r="M330" s="419"/>
      <c r="N330" s="419"/>
      <c r="O330" s="419"/>
      <c r="P330" s="419"/>
      <c r="Q330" s="419"/>
      <c r="R330" s="419"/>
      <c r="S330" s="419"/>
      <c r="T330" s="419"/>
      <c r="U330" s="419"/>
      <c r="V330" s="419"/>
      <c r="W330" s="419"/>
      <c r="X330" s="419"/>
      <c r="Y330" s="419"/>
      <c r="Z330" s="419"/>
      <c r="AA330" s="419"/>
      <c r="AB330" s="419"/>
      <c r="AC330" s="419"/>
      <c r="AD330" s="419"/>
      <c r="AE330" s="419"/>
      <c r="AF330" s="419"/>
      <c r="AG330" s="419"/>
      <c r="AH330" s="419"/>
      <c r="AI330" s="419"/>
      <c r="AJ330" s="419"/>
      <c r="AK330" s="419"/>
      <c r="AL330" s="419"/>
      <c r="AM330" s="419"/>
      <c r="AN330" s="419"/>
      <c r="AO330" s="419"/>
      <c r="AP330" s="419"/>
      <c r="AQ330" s="419"/>
      <c r="AR330" s="419"/>
      <c r="AS330" s="419"/>
      <c r="AT330" s="419"/>
      <c r="AU330" s="419"/>
      <c r="AV330" s="419"/>
      <c r="AW330" s="419"/>
      <c r="AX330" s="419"/>
      <c r="AY330" s="419"/>
      <c r="AZ330" s="419"/>
      <c r="BA330" s="419"/>
      <c r="BB330" s="419"/>
      <c r="BC330" s="419"/>
      <c r="BD330" s="419"/>
      <c r="BE330" s="419"/>
      <c r="BF330" s="419"/>
      <c r="BG330" s="419"/>
    </row>
    <row r="331" spans="1:59" x14ac:dyDescent="0.2">
      <c r="C331" s="138"/>
      <c r="D331" s="372"/>
      <c r="H331" s="419"/>
      <c r="I331" s="419"/>
      <c r="J331" s="419"/>
      <c r="K331" s="419"/>
      <c r="L331" s="419"/>
      <c r="M331" s="419"/>
      <c r="N331" s="419"/>
      <c r="O331" s="419"/>
      <c r="P331" s="419"/>
      <c r="Q331" s="419"/>
      <c r="R331" s="419"/>
      <c r="S331" s="419"/>
      <c r="T331" s="419"/>
      <c r="U331" s="419"/>
      <c r="V331" s="419"/>
      <c r="W331" s="419"/>
      <c r="X331" s="419"/>
      <c r="Y331" s="419"/>
      <c r="Z331" s="419"/>
      <c r="AA331" s="419"/>
      <c r="AB331" s="419"/>
      <c r="AC331" s="419"/>
      <c r="AD331" s="419"/>
      <c r="AE331" s="419"/>
      <c r="AF331" s="419"/>
      <c r="AG331" s="419"/>
      <c r="AH331" s="419"/>
      <c r="AI331" s="419"/>
      <c r="AJ331" s="419"/>
      <c r="AK331" s="419"/>
      <c r="AL331" s="419"/>
      <c r="AM331" s="419"/>
      <c r="AN331" s="419"/>
      <c r="AO331" s="419"/>
      <c r="AP331" s="419"/>
      <c r="AQ331" s="419"/>
      <c r="AR331" s="419"/>
      <c r="AS331" s="419"/>
      <c r="AT331" s="419"/>
      <c r="AU331" s="419"/>
      <c r="AV331" s="419"/>
      <c r="AW331" s="419"/>
      <c r="AX331" s="419"/>
      <c r="AY331" s="419"/>
      <c r="AZ331" s="419"/>
      <c r="BA331" s="419"/>
      <c r="BB331" s="419"/>
      <c r="BC331" s="419"/>
      <c r="BD331" s="419"/>
      <c r="BE331" s="419"/>
      <c r="BF331" s="419"/>
      <c r="BG331" s="419"/>
    </row>
    <row r="332" spans="1:59" x14ac:dyDescent="0.2">
      <c r="D332" s="372"/>
      <c r="H332" s="419"/>
      <c r="I332" s="419"/>
      <c r="J332" s="419"/>
      <c r="K332" s="419"/>
      <c r="L332" s="419"/>
      <c r="M332" s="419"/>
      <c r="N332" s="419"/>
      <c r="O332" s="419"/>
      <c r="P332" s="419"/>
      <c r="Q332" s="419"/>
      <c r="R332" s="419"/>
      <c r="S332" s="419"/>
      <c r="T332" s="419"/>
      <c r="U332" s="419"/>
      <c r="V332" s="419"/>
      <c r="W332" s="419"/>
      <c r="X332" s="419"/>
      <c r="Y332" s="419"/>
      <c r="Z332" s="419"/>
      <c r="AA332" s="419"/>
      <c r="AB332" s="419"/>
      <c r="AC332" s="419"/>
      <c r="AD332" s="419"/>
      <c r="AE332" s="419"/>
      <c r="AF332" s="419"/>
      <c r="AG332" s="419"/>
      <c r="AH332" s="419"/>
      <c r="AI332" s="419"/>
      <c r="AJ332" s="419"/>
      <c r="AK332" s="419"/>
      <c r="AL332" s="419"/>
      <c r="AM332" s="419"/>
      <c r="AN332" s="419"/>
      <c r="AO332" s="419"/>
      <c r="AP332" s="419"/>
      <c r="AQ332" s="419"/>
      <c r="AR332" s="419"/>
      <c r="AS332" s="419"/>
      <c r="AT332" s="419"/>
      <c r="AU332" s="419"/>
      <c r="AV332" s="419"/>
      <c r="AW332" s="419"/>
      <c r="AX332" s="419"/>
      <c r="AY332" s="419"/>
      <c r="AZ332" s="419"/>
      <c r="BA332" s="419"/>
      <c r="BB332" s="419"/>
      <c r="BC332" s="419"/>
      <c r="BD332" s="419"/>
      <c r="BE332" s="419"/>
      <c r="BF332" s="419"/>
      <c r="BG332" s="419"/>
    </row>
    <row r="333" spans="1:59" x14ac:dyDescent="0.2">
      <c r="D333" s="372"/>
      <c r="H333" s="419"/>
      <c r="I333" s="419"/>
      <c r="J333" s="419"/>
      <c r="K333" s="419"/>
      <c r="L333" s="419"/>
      <c r="M333" s="419"/>
      <c r="N333" s="419"/>
      <c r="O333" s="419"/>
      <c r="P333" s="419"/>
      <c r="Q333" s="419"/>
      <c r="R333" s="419"/>
      <c r="S333" s="419"/>
      <c r="T333" s="419"/>
      <c r="U333" s="419"/>
      <c r="V333" s="419"/>
      <c r="W333" s="419"/>
      <c r="X333" s="419"/>
      <c r="Y333" s="419"/>
      <c r="Z333" s="419"/>
      <c r="AA333" s="419"/>
      <c r="AB333" s="419"/>
      <c r="AC333" s="419"/>
      <c r="AD333" s="419"/>
      <c r="AE333" s="419"/>
      <c r="AF333" s="419"/>
      <c r="AG333" s="419"/>
      <c r="AH333" s="419"/>
      <c r="AI333" s="419"/>
      <c r="AJ333" s="419"/>
      <c r="AK333" s="419"/>
      <c r="AL333" s="419"/>
      <c r="AM333" s="419"/>
      <c r="AN333" s="419"/>
      <c r="AO333" s="419"/>
      <c r="AP333" s="419"/>
      <c r="AQ333" s="419"/>
      <c r="AR333" s="419"/>
      <c r="AS333" s="419"/>
      <c r="AT333" s="419"/>
      <c r="AU333" s="419"/>
      <c r="AV333" s="419"/>
      <c r="AW333" s="419"/>
      <c r="AX333" s="419"/>
      <c r="AY333" s="419"/>
      <c r="AZ333" s="419"/>
      <c r="BA333" s="419"/>
      <c r="BB333" s="419"/>
      <c r="BC333" s="419"/>
      <c r="BD333" s="419"/>
      <c r="BE333" s="419"/>
      <c r="BF333" s="419"/>
      <c r="BG333" s="419"/>
    </row>
    <row r="334" spans="1:59" x14ac:dyDescent="0.2">
      <c r="D334" s="372"/>
      <c r="H334" s="419"/>
      <c r="I334" s="419"/>
      <c r="J334" s="419"/>
      <c r="K334" s="419"/>
      <c r="L334" s="419"/>
      <c r="M334" s="419"/>
      <c r="N334" s="419"/>
      <c r="O334" s="419"/>
      <c r="P334" s="419"/>
      <c r="Q334" s="419"/>
      <c r="R334" s="419"/>
      <c r="S334" s="419"/>
      <c r="T334" s="419"/>
      <c r="U334" s="419"/>
      <c r="V334" s="419"/>
      <c r="W334" s="419"/>
      <c r="X334" s="419"/>
      <c r="Y334" s="419"/>
      <c r="Z334" s="419"/>
      <c r="AA334" s="419"/>
      <c r="AB334" s="419"/>
      <c r="AC334" s="419"/>
      <c r="AD334" s="419"/>
      <c r="AE334" s="419"/>
      <c r="AF334" s="419"/>
      <c r="AG334" s="419"/>
      <c r="AH334" s="419"/>
      <c r="AI334" s="419"/>
      <c r="AJ334" s="419"/>
      <c r="AK334" s="419"/>
      <c r="AL334" s="419"/>
      <c r="AM334" s="419"/>
      <c r="AN334" s="419"/>
      <c r="AO334" s="419"/>
      <c r="AP334" s="419"/>
      <c r="AQ334" s="419"/>
      <c r="AR334" s="419"/>
      <c r="AS334" s="419"/>
      <c r="AT334" s="419"/>
      <c r="AU334" s="419"/>
      <c r="AV334" s="419"/>
      <c r="AW334" s="419"/>
      <c r="AX334" s="419"/>
      <c r="AY334" s="419"/>
      <c r="AZ334" s="419"/>
      <c r="BA334" s="419"/>
      <c r="BB334" s="419"/>
      <c r="BC334" s="419"/>
      <c r="BD334" s="419"/>
      <c r="BE334" s="419"/>
      <c r="BF334" s="419"/>
      <c r="BG334" s="419"/>
    </row>
    <row r="335" spans="1:59" x14ac:dyDescent="0.2">
      <c r="D335" s="372"/>
      <c r="H335" s="419"/>
      <c r="I335" s="419"/>
      <c r="J335" s="419"/>
      <c r="K335" s="419"/>
      <c r="L335" s="419"/>
      <c r="M335" s="419"/>
      <c r="N335" s="419"/>
      <c r="O335" s="419"/>
      <c r="P335" s="419"/>
      <c r="Q335" s="419"/>
      <c r="R335" s="419"/>
      <c r="S335" s="419"/>
      <c r="T335" s="419"/>
      <c r="U335" s="419"/>
      <c r="V335" s="419"/>
      <c r="W335" s="419"/>
      <c r="X335" s="419"/>
      <c r="Y335" s="419"/>
      <c r="Z335" s="419"/>
      <c r="AA335" s="419"/>
      <c r="AB335" s="419"/>
      <c r="AC335" s="419"/>
      <c r="AD335" s="419"/>
      <c r="AE335" s="419"/>
      <c r="AF335" s="419"/>
      <c r="AG335" s="419"/>
      <c r="AH335" s="419"/>
      <c r="AI335" s="419"/>
      <c r="AJ335" s="419"/>
      <c r="AK335" s="419"/>
      <c r="AL335" s="419"/>
      <c r="AM335" s="419"/>
      <c r="AN335" s="419"/>
      <c r="AO335" s="419"/>
      <c r="AP335" s="419"/>
      <c r="AQ335" s="419"/>
      <c r="AR335" s="419"/>
      <c r="AS335" s="419"/>
      <c r="AT335" s="419"/>
      <c r="AU335" s="419"/>
      <c r="AV335" s="419"/>
      <c r="AW335" s="419"/>
      <c r="AX335" s="419"/>
      <c r="AY335" s="419"/>
      <c r="AZ335" s="419"/>
      <c r="BA335" s="419"/>
      <c r="BB335" s="419"/>
      <c r="BC335" s="419"/>
      <c r="BD335" s="419"/>
      <c r="BE335" s="419"/>
      <c r="BF335" s="419"/>
      <c r="BG335" s="419"/>
    </row>
    <row r="336" spans="1:59" x14ac:dyDescent="0.2">
      <c r="D336" s="372"/>
      <c r="H336" s="419"/>
      <c r="I336" s="419"/>
      <c r="J336" s="419"/>
      <c r="K336" s="419"/>
      <c r="L336" s="419"/>
      <c r="M336" s="419"/>
      <c r="N336" s="419"/>
      <c r="O336" s="419"/>
      <c r="P336" s="419"/>
      <c r="Q336" s="419"/>
      <c r="R336" s="419"/>
      <c r="S336" s="419"/>
      <c r="T336" s="419"/>
      <c r="U336" s="419"/>
      <c r="V336" s="419"/>
      <c r="W336" s="419"/>
      <c r="X336" s="419"/>
      <c r="Y336" s="419"/>
      <c r="Z336" s="419"/>
      <c r="AA336" s="419"/>
      <c r="AB336" s="419"/>
      <c r="AC336" s="419"/>
      <c r="AD336" s="419"/>
      <c r="AE336" s="419"/>
      <c r="AF336" s="419"/>
      <c r="AG336" s="419"/>
      <c r="AH336" s="419"/>
      <c r="AI336" s="419"/>
      <c r="AJ336" s="419"/>
      <c r="AK336" s="419"/>
      <c r="AL336" s="419"/>
      <c r="AM336" s="419"/>
      <c r="AN336" s="419"/>
      <c r="AO336" s="419"/>
      <c r="AP336" s="419"/>
      <c r="AQ336" s="419"/>
      <c r="AR336" s="419"/>
      <c r="AS336" s="419"/>
      <c r="AT336" s="419"/>
      <c r="AU336" s="419"/>
      <c r="AV336" s="419"/>
      <c r="AW336" s="419"/>
      <c r="AX336" s="419"/>
      <c r="AY336" s="419"/>
      <c r="AZ336" s="419"/>
      <c r="BA336" s="419"/>
      <c r="BB336" s="419"/>
      <c r="BC336" s="419"/>
      <c r="BD336" s="419"/>
      <c r="BE336" s="419"/>
      <c r="BF336" s="419"/>
      <c r="BG336" s="419"/>
    </row>
    <row r="337" spans="4:32" x14ac:dyDescent="0.2">
      <c r="D337" s="372"/>
      <c r="H337" s="419"/>
      <c r="I337" s="419"/>
      <c r="J337" s="419"/>
      <c r="K337" s="419"/>
      <c r="L337" s="419"/>
      <c r="M337" s="419"/>
      <c r="N337" s="419"/>
      <c r="O337" s="419"/>
      <c r="P337" s="419"/>
      <c r="Q337" s="419"/>
      <c r="R337" s="419"/>
      <c r="S337" s="419"/>
      <c r="T337" s="419"/>
      <c r="U337" s="419"/>
      <c r="V337" s="419"/>
      <c r="W337" s="419"/>
      <c r="X337" s="419"/>
      <c r="Y337" s="419"/>
      <c r="Z337" s="419"/>
      <c r="AA337" s="419"/>
      <c r="AB337" s="419"/>
      <c r="AC337" s="419"/>
      <c r="AD337" s="419"/>
      <c r="AE337" s="419"/>
      <c r="AF337" s="419"/>
    </row>
    <row r="338" spans="4:32" x14ac:dyDescent="0.2">
      <c r="D338" s="372"/>
      <c r="H338" s="419"/>
      <c r="I338" s="419"/>
      <c r="J338" s="419"/>
      <c r="K338" s="419"/>
      <c r="L338" s="419"/>
      <c r="M338" s="419"/>
      <c r="N338" s="419"/>
      <c r="O338" s="419"/>
      <c r="P338" s="419"/>
      <c r="Q338" s="419"/>
      <c r="R338" s="419"/>
      <c r="S338" s="419"/>
      <c r="T338" s="419"/>
      <c r="U338" s="419"/>
      <c r="V338" s="419"/>
      <c r="W338" s="419"/>
      <c r="X338" s="419"/>
      <c r="Y338" s="419"/>
      <c r="Z338" s="419"/>
      <c r="AA338" s="419"/>
      <c r="AB338" s="419"/>
      <c r="AC338" s="419"/>
      <c r="AD338" s="419"/>
      <c r="AE338" s="419"/>
      <c r="AF338" s="419"/>
    </row>
    <row r="339" spans="4:32" x14ac:dyDescent="0.2">
      <c r="D339" s="372"/>
      <c r="H339" s="419"/>
      <c r="I339" s="419"/>
      <c r="J339" s="419"/>
      <c r="K339" s="419"/>
      <c r="L339" s="419"/>
      <c r="M339" s="419"/>
      <c r="N339" s="419"/>
      <c r="O339" s="419"/>
      <c r="P339" s="419"/>
      <c r="Q339" s="419"/>
      <c r="R339" s="419"/>
      <c r="S339" s="419"/>
      <c r="T339" s="419"/>
      <c r="U339" s="419"/>
      <c r="V339" s="419"/>
      <c r="W339" s="419"/>
      <c r="X339" s="419"/>
      <c r="Y339" s="419"/>
      <c r="Z339" s="419"/>
      <c r="AA339" s="419"/>
      <c r="AB339" s="419"/>
      <c r="AC339" s="419"/>
      <c r="AD339" s="419"/>
      <c r="AE339" s="419"/>
      <c r="AF339" s="419"/>
    </row>
    <row r="340" spans="4:32" x14ac:dyDescent="0.2">
      <c r="D340" s="372"/>
      <c r="H340" s="419"/>
      <c r="I340" s="419"/>
      <c r="J340" s="419"/>
      <c r="K340" s="419"/>
      <c r="L340" s="419"/>
      <c r="M340" s="419"/>
      <c r="N340" s="419"/>
      <c r="O340" s="419"/>
      <c r="P340" s="419"/>
      <c r="Q340" s="419"/>
      <c r="R340" s="419"/>
      <c r="S340" s="419"/>
      <c r="T340" s="419"/>
      <c r="U340" s="419"/>
      <c r="V340" s="419"/>
      <c r="W340" s="419"/>
      <c r="X340" s="419"/>
      <c r="Y340" s="419"/>
      <c r="Z340" s="419"/>
      <c r="AA340" s="419"/>
      <c r="AB340" s="419"/>
      <c r="AC340" s="419"/>
      <c r="AD340" s="419"/>
      <c r="AE340" s="419"/>
      <c r="AF340" s="419"/>
    </row>
    <row r="341" spans="4:32" x14ac:dyDescent="0.2">
      <c r="D341" s="372"/>
      <c r="H341" s="419"/>
      <c r="I341" s="419"/>
      <c r="J341" s="419"/>
      <c r="K341" s="419"/>
      <c r="L341" s="419"/>
      <c r="M341" s="419"/>
      <c r="N341" s="419"/>
      <c r="O341" s="419"/>
      <c r="P341" s="419"/>
      <c r="Q341" s="419"/>
      <c r="R341" s="419"/>
      <c r="S341" s="419"/>
      <c r="T341" s="419"/>
      <c r="U341" s="419"/>
      <c r="V341" s="419"/>
      <c r="W341" s="419"/>
      <c r="X341" s="419"/>
      <c r="Y341" s="419"/>
      <c r="Z341" s="419"/>
      <c r="AA341" s="419"/>
      <c r="AB341" s="419"/>
      <c r="AC341" s="419"/>
      <c r="AD341" s="419"/>
      <c r="AE341" s="419"/>
      <c r="AF341" s="419"/>
    </row>
    <row r="342" spans="4:32" x14ac:dyDescent="0.2">
      <c r="D342" s="372"/>
      <c r="H342" s="419"/>
      <c r="I342" s="419"/>
      <c r="J342" s="419"/>
      <c r="K342" s="419"/>
      <c r="L342" s="419"/>
      <c r="M342" s="419"/>
      <c r="N342" s="419"/>
      <c r="O342" s="419"/>
      <c r="P342" s="419"/>
      <c r="Q342" s="419"/>
      <c r="R342" s="419"/>
      <c r="S342" s="419"/>
      <c r="T342" s="419"/>
      <c r="U342" s="419"/>
      <c r="V342" s="419"/>
      <c r="W342" s="419"/>
      <c r="X342" s="419"/>
      <c r="Y342" s="419"/>
      <c r="Z342" s="419"/>
      <c r="AA342" s="419"/>
      <c r="AB342" s="419"/>
      <c r="AC342" s="419"/>
      <c r="AD342" s="419"/>
      <c r="AE342" s="419"/>
      <c r="AF342" s="419"/>
    </row>
    <row r="343" spans="4:32" x14ac:dyDescent="0.2">
      <c r="D343" s="372"/>
      <c r="H343" s="419"/>
      <c r="I343" s="419"/>
      <c r="J343" s="419"/>
      <c r="K343" s="419"/>
      <c r="L343" s="419"/>
      <c r="M343" s="419"/>
      <c r="N343" s="419"/>
      <c r="O343" s="419"/>
      <c r="P343" s="419"/>
      <c r="Q343" s="419"/>
      <c r="R343" s="419"/>
      <c r="S343" s="419"/>
      <c r="T343" s="419"/>
      <c r="U343" s="419"/>
      <c r="V343" s="419"/>
      <c r="W343" s="419"/>
      <c r="X343" s="419"/>
      <c r="Y343" s="419"/>
      <c r="Z343" s="419"/>
      <c r="AA343" s="419"/>
      <c r="AB343" s="419"/>
      <c r="AC343" s="419"/>
      <c r="AD343" s="419"/>
      <c r="AE343" s="419"/>
      <c r="AF343" s="419"/>
    </row>
    <row r="344" spans="4:32" x14ac:dyDescent="0.2">
      <c r="D344" s="372"/>
      <c r="H344" s="419"/>
      <c r="I344" s="419"/>
      <c r="J344" s="419"/>
      <c r="K344" s="419"/>
      <c r="L344" s="419"/>
      <c r="M344" s="419"/>
      <c r="N344" s="419"/>
      <c r="O344" s="419"/>
      <c r="P344" s="419"/>
      <c r="Q344" s="419"/>
      <c r="R344" s="419"/>
      <c r="S344" s="419"/>
      <c r="T344" s="419"/>
      <c r="U344" s="419"/>
      <c r="V344" s="419"/>
      <c r="W344" s="419"/>
      <c r="X344" s="419"/>
      <c r="Y344" s="419"/>
      <c r="Z344" s="419"/>
      <c r="AA344" s="419"/>
      <c r="AB344" s="419"/>
      <c r="AC344" s="419"/>
      <c r="AD344" s="419"/>
      <c r="AE344" s="419"/>
      <c r="AF344" s="419"/>
    </row>
    <row r="345" spans="4:32" x14ac:dyDescent="0.2">
      <c r="D345" s="372"/>
      <c r="H345" s="419"/>
      <c r="I345" s="419"/>
      <c r="J345" s="419"/>
      <c r="K345" s="419"/>
      <c r="L345" s="419"/>
      <c r="M345" s="419"/>
      <c r="N345" s="419"/>
      <c r="O345" s="419"/>
      <c r="P345" s="419"/>
      <c r="Q345" s="419"/>
      <c r="R345" s="419"/>
      <c r="S345" s="419"/>
      <c r="T345" s="419"/>
      <c r="U345" s="419"/>
      <c r="V345" s="419"/>
      <c r="W345" s="419"/>
      <c r="X345" s="419"/>
      <c r="Y345" s="419"/>
      <c r="Z345" s="419"/>
      <c r="AA345" s="419"/>
      <c r="AB345" s="419"/>
      <c r="AC345" s="419"/>
      <c r="AD345" s="419"/>
      <c r="AE345" s="419"/>
      <c r="AF345" s="419"/>
    </row>
    <row r="346" spans="4:32" x14ac:dyDescent="0.2">
      <c r="D346" s="372"/>
      <c r="H346" s="419"/>
      <c r="I346" s="419"/>
      <c r="J346" s="419"/>
      <c r="K346" s="419"/>
      <c r="L346" s="419"/>
      <c r="M346" s="419"/>
      <c r="N346" s="419"/>
      <c r="O346" s="419"/>
      <c r="P346" s="419"/>
      <c r="Q346" s="419"/>
      <c r="R346" s="419"/>
      <c r="S346" s="419"/>
      <c r="T346" s="419"/>
      <c r="U346" s="419"/>
      <c r="V346" s="419"/>
      <c r="W346" s="419"/>
      <c r="X346" s="419"/>
      <c r="Y346" s="419"/>
      <c r="Z346" s="419"/>
      <c r="AA346" s="419"/>
      <c r="AB346" s="419"/>
      <c r="AC346" s="419"/>
      <c r="AD346" s="419"/>
      <c r="AE346" s="419"/>
      <c r="AF346" s="419"/>
    </row>
    <row r="347" spans="4:32" x14ac:dyDescent="0.2">
      <c r="D347" s="372"/>
      <c r="H347" s="419"/>
      <c r="I347" s="419"/>
      <c r="J347" s="419"/>
      <c r="K347" s="419"/>
      <c r="L347" s="419"/>
      <c r="M347" s="419"/>
      <c r="N347" s="419"/>
      <c r="O347" s="419"/>
      <c r="P347" s="419"/>
      <c r="Q347" s="419"/>
      <c r="R347" s="419"/>
      <c r="S347" s="419"/>
      <c r="T347" s="419"/>
      <c r="U347" s="419"/>
      <c r="V347" s="419"/>
      <c r="W347" s="419"/>
      <c r="X347" s="419"/>
      <c r="Y347" s="419"/>
      <c r="Z347" s="419"/>
      <c r="AA347" s="419"/>
      <c r="AB347" s="419"/>
      <c r="AC347" s="419"/>
      <c r="AD347" s="419"/>
      <c r="AE347" s="419"/>
      <c r="AF347" s="419"/>
    </row>
    <row r="348" spans="4:32" x14ac:dyDescent="0.2">
      <c r="D348" s="372"/>
      <c r="H348" s="419"/>
      <c r="I348" s="419"/>
      <c r="J348" s="419"/>
      <c r="K348" s="419"/>
      <c r="L348" s="419"/>
      <c r="M348" s="419"/>
      <c r="N348" s="419"/>
      <c r="O348" s="419"/>
      <c r="P348" s="419"/>
      <c r="Q348" s="419"/>
      <c r="R348" s="419"/>
      <c r="S348" s="419"/>
      <c r="T348" s="419"/>
      <c r="U348" s="419"/>
      <c r="V348" s="419"/>
      <c r="W348" s="419"/>
      <c r="X348" s="419"/>
      <c r="Y348" s="419"/>
      <c r="Z348" s="419"/>
      <c r="AA348" s="419"/>
      <c r="AB348" s="419"/>
      <c r="AC348" s="419"/>
      <c r="AD348" s="419"/>
      <c r="AE348" s="419"/>
      <c r="AF348" s="419"/>
    </row>
    <row r="349" spans="4:32" x14ac:dyDescent="0.2">
      <c r="D349" s="372"/>
      <c r="H349" s="419"/>
      <c r="I349" s="419"/>
      <c r="J349" s="419"/>
      <c r="K349" s="419"/>
      <c r="L349" s="419"/>
      <c r="M349" s="419"/>
      <c r="N349" s="419"/>
      <c r="O349" s="419"/>
      <c r="P349" s="419"/>
      <c r="Q349" s="419"/>
      <c r="R349" s="419"/>
      <c r="S349" s="419"/>
      <c r="T349" s="419"/>
      <c r="U349" s="419"/>
      <c r="V349" s="419"/>
      <c r="W349" s="419"/>
      <c r="X349" s="419"/>
      <c r="Y349" s="419"/>
      <c r="Z349" s="419"/>
      <c r="AA349" s="419"/>
      <c r="AB349" s="419"/>
      <c r="AC349" s="419"/>
      <c r="AD349" s="419"/>
      <c r="AE349" s="419"/>
      <c r="AF349" s="419"/>
    </row>
    <row r="350" spans="4:32" x14ac:dyDescent="0.2">
      <c r="D350" s="372"/>
      <c r="H350" s="419"/>
      <c r="I350" s="419"/>
      <c r="J350" s="419"/>
      <c r="K350" s="419"/>
      <c r="L350" s="419"/>
      <c r="M350" s="419"/>
      <c r="N350" s="419"/>
      <c r="O350" s="419"/>
      <c r="P350" s="419"/>
      <c r="Q350" s="419"/>
      <c r="R350" s="419"/>
      <c r="S350" s="419"/>
      <c r="T350" s="419"/>
      <c r="U350" s="419"/>
      <c r="V350" s="419"/>
      <c r="W350" s="419"/>
      <c r="X350" s="419"/>
      <c r="Y350" s="419"/>
      <c r="Z350" s="419"/>
      <c r="AA350" s="419"/>
      <c r="AB350" s="419"/>
      <c r="AC350" s="419"/>
      <c r="AD350" s="419"/>
      <c r="AE350" s="419"/>
      <c r="AF350" s="419"/>
    </row>
    <row r="351" spans="4:32" x14ac:dyDescent="0.2">
      <c r="D351" s="372"/>
      <c r="H351" s="419"/>
      <c r="I351" s="419"/>
      <c r="J351" s="419"/>
      <c r="K351" s="419"/>
      <c r="L351" s="419"/>
      <c r="M351" s="419"/>
      <c r="N351" s="419"/>
      <c r="O351" s="419"/>
      <c r="P351" s="419"/>
      <c r="Q351" s="419"/>
      <c r="R351" s="419"/>
      <c r="S351" s="419"/>
      <c r="T351" s="419"/>
      <c r="U351" s="419"/>
      <c r="V351" s="419"/>
      <c r="W351" s="419"/>
      <c r="X351" s="419"/>
      <c r="Y351" s="419"/>
      <c r="Z351" s="419"/>
      <c r="AA351" s="419"/>
      <c r="AB351" s="419"/>
      <c r="AC351" s="419"/>
      <c r="AD351" s="419"/>
      <c r="AE351" s="419"/>
      <c r="AF351" s="419"/>
    </row>
    <row r="352" spans="4:32" x14ac:dyDescent="0.2">
      <c r="D352" s="372"/>
      <c r="H352" s="419"/>
      <c r="I352" s="419"/>
      <c r="J352" s="419"/>
      <c r="K352" s="419"/>
      <c r="L352" s="419"/>
      <c r="M352" s="419"/>
      <c r="N352" s="419"/>
      <c r="O352" s="419"/>
      <c r="P352" s="419"/>
      <c r="Q352" s="419"/>
      <c r="R352" s="419"/>
      <c r="S352" s="419"/>
      <c r="T352" s="419"/>
      <c r="U352" s="419"/>
      <c r="V352" s="419"/>
      <c r="W352" s="419"/>
      <c r="X352" s="419"/>
      <c r="Y352" s="419"/>
      <c r="Z352" s="419"/>
      <c r="AA352" s="419"/>
      <c r="AB352" s="419"/>
      <c r="AC352" s="419"/>
      <c r="AD352" s="419"/>
      <c r="AE352" s="419"/>
      <c r="AF352" s="419"/>
    </row>
    <row r="353" spans="4:4" x14ac:dyDescent="0.2">
      <c r="D353" s="372"/>
    </row>
    <row r="354" spans="4:4" x14ac:dyDescent="0.2">
      <c r="D354" s="372"/>
    </row>
    <row r="355" spans="4:4" x14ac:dyDescent="0.2">
      <c r="D355" s="372"/>
    </row>
    <row r="356" spans="4:4" x14ac:dyDescent="0.2">
      <c r="D356" s="372"/>
    </row>
    <row r="357" spans="4:4" x14ac:dyDescent="0.2">
      <c r="D357" s="372"/>
    </row>
    <row r="358" spans="4:4" x14ac:dyDescent="0.2">
      <c r="D358" s="372"/>
    </row>
    <row r="359" spans="4:4" x14ac:dyDescent="0.2">
      <c r="D359" s="372"/>
    </row>
    <row r="360" spans="4:4" x14ac:dyDescent="0.2">
      <c r="D360" s="372"/>
    </row>
    <row r="361" spans="4:4" x14ac:dyDescent="0.2">
      <c r="D361" s="372"/>
    </row>
    <row r="362" spans="4:4" x14ac:dyDescent="0.2">
      <c r="D362" s="372"/>
    </row>
    <row r="363" spans="4:4" x14ac:dyDescent="0.2">
      <c r="D363" s="372"/>
    </row>
    <row r="364" spans="4:4" x14ac:dyDescent="0.2">
      <c r="D364" s="372"/>
    </row>
    <row r="365" spans="4:4" x14ac:dyDescent="0.2">
      <c r="D365" s="372"/>
    </row>
    <row r="366" spans="4:4" x14ac:dyDescent="0.2">
      <c r="D366" s="372"/>
    </row>
    <row r="367" spans="4:4" x14ac:dyDescent="0.2">
      <c r="D367" s="372"/>
    </row>
    <row r="368" spans="4:4" x14ac:dyDescent="0.2">
      <c r="D368" s="372"/>
    </row>
    <row r="369" spans="4:4" x14ac:dyDescent="0.2">
      <c r="D369" s="372"/>
    </row>
    <row r="370" spans="4:4" x14ac:dyDescent="0.2">
      <c r="D370" s="372"/>
    </row>
    <row r="371" spans="4:4" x14ac:dyDescent="0.2">
      <c r="D371" s="372"/>
    </row>
    <row r="372" spans="4:4" x14ac:dyDescent="0.2">
      <c r="D372" s="372"/>
    </row>
    <row r="373" spans="4:4" x14ac:dyDescent="0.2">
      <c r="D373" s="372"/>
    </row>
    <row r="374" spans="4:4" x14ac:dyDescent="0.2">
      <c r="D374" s="372"/>
    </row>
    <row r="375" spans="4:4" x14ac:dyDescent="0.2">
      <c r="D375" s="372"/>
    </row>
    <row r="376" spans="4:4" x14ac:dyDescent="0.2">
      <c r="D376" s="372"/>
    </row>
    <row r="377" spans="4:4" x14ac:dyDescent="0.2">
      <c r="D377" s="372"/>
    </row>
    <row r="378" spans="4:4" x14ac:dyDescent="0.2">
      <c r="D378" s="372"/>
    </row>
    <row r="379" spans="4:4" x14ac:dyDescent="0.2">
      <c r="D379" s="372"/>
    </row>
    <row r="380" spans="4:4" x14ac:dyDescent="0.2">
      <c r="D380" s="372"/>
    </row>
    <row r="381" spans="4:4" x14ac:dyDescent="0.2">
      <c r="D381" s="372"/>
    </row>
    <row r="382" spans="4:4" x14ac:dyDescent="0.2">
      <c r="D382" s="372"/>
    </row>
    <row r="383" spans="4:4" x14ac:dyDescent="0.2">
      <c r="D383" s="372"/>
    </row>
    <row r="384" spans="4:4" x14ac:dyDescent="0.2">
      <c r="D384" s="372"/>
    </row>
    <row r="385" spans="4:4" x14ac:dyDescent="0.2">
      <c r="D385" s="372"/>
    </row>
    <row r="386" spans="4:4" x14ac:dyDescent="0.2">
      <c r="D386" s="372"/>
    </row>
    <row r="387" spans="4:4" x14ac:dyDescent="0.2">
      <c r="D387" s="372"/>
    </row>
    <row r="388" spans="4:4" x14ac:dyDescent="0.2">
      <c r="D388" s="372"/>
    </row>
    <row r="389" spans="4:4" x14ac:dyDescent="0.2">
      <c r="D389" s="372"/>
    </row>
    <row r="390" spans="4:4" x14ac:dyDescent="0.2">
      <c r="D390" s="372"/>
    </row>
    <row r="391" spans="4:4" x14ac:dyDescent="0.2">
      <c r="D391" s="372"/>
    </row>
    <row r="392" spans="4:4" x14ac:dyDescent="0.2">
      <c r="D392" s="372"/>
    </row>
    <row r="393" spans="4:4" x14ac:dyDescent="0.2">
      <c r="D393" s="372"/>
    </row>
    <row r="394" spans="4:4" x14ac:dyDescent="0.2">
      <c r="D394" s="372"/>
    </row>
    <row r="395" spans="4:4" x14ac:dyDescent="0.2">
      <c r="D395" s="372"/>
    </row>
    <row r="396" spans="4:4" x14ac:dyDescent="0.2">
      <c r="D396" s="372"/>
    </row>
    <row r="397" spans="4:4" x14ac:dyDescent="0.2">
      <c r="D397" s="372"/>
    </row>
    <row r="398" spans="4:4" x14ac:dyDescent="0.2">
      <c r="D398" s="372"/>
    </row>
    <row r="399" spans="4:4" x14ac:dyDescent="0.2">
      <c r="D399" s="372"/>
    </row>
    <row r="400" spans="4:4" x14ac:dyDescent="0.2">
      <c r="D400" s="372"/>
    </row>
    <row r="401" spans="4:4" x14ac:dyDescent="0.2">
      <c r="D401" s="372"/>
    </row>
    <row r="402" spans="4:4" x14ac:dyDescent="0.2">
      <c r="D402" s="372"/>
    </row>
    <row r="403" spans="4:4" x14ac:dyDescent="0.2">
      <c r="D403" s="372"/>
    </row>
    <row r="404" spans="4:4" x14ac:dyDescent="0.2">
      <c r="D404" s="372"/>
    </row>
    <row r="405" spans="4:4" x14ac:dyDescent="0.2">
      <c r="D405" s="372"/>
    </row>
    <row r="406" spans="4:4" x14ac:dyDescent="0.2">
      <c r="D406" s="372"/>
    </row>
    <row r="407" spans="4:4" x14ac:dyDescent="0.2">
      <c r="D407" s="372"/>
    </row>
    <row r="408" spans="4:4" x14ac:dyDescent="0.2">
      <c r="D408" s="372"/>
    </row>
    <row r="409" spans="4:4" x14ac:dyDescent="0.2">
      <c r="D409" s="372"/>
    </row>
    <row r="410" spans="4:4" x14ac:dyDescent="0.2">
      <c r="D410" s="372"/>
    </row>
    <row r="411" spans="4:4" x14ac:dyDescent="0.2">
      <c r="D411" s="372"/>
    </row>
    <row r="412" spans="4:4" x14ac:dyDescent="0.2">
      <c r="D412" s="372"/>
    </row>
    <row r="413" spans="4:4" x14ac:dyDescent="0.2">
      <c r="D413" s="372"/>
    </row>
    <row r="414" spans="4:4" x14ac:dyDescent="0.2">
      <c r="D414" s="372"/>
    </row>
    <row r="415" spans="4:4" x14ac:dyDescent="0.2">
      <c r="D415" s="372"/>
    </row>
    <row r="416" spans="4:4" x14ac:dyDescent="0.2">
      <c r="D416" s="372"/>
    </row>
    <row r="417" spans="4:4" x14ac:dyDescent="0.2">
      <c r="D417" s="372"/>
    </row>
    <row r="418" spans="4:4" x14ac:dyDescent="0.2">
      <c r="D418" s="372"/>
    </row>
    <row r="419" spans="4:4" x14ac:dyDescent="0.2">
      <c r="D419" s="372"/>
    </row>
    <row r="420" spans="4:4" x14ac:dyDescent="0.2">
      <c r="D420" s="372"/>
    </row>
    <row r="421" spans="4:4" x14ac:dyDescent="0.2">
      <c r="D421" s="372"/>
    </row>
    <row r="422" spans="4:4" x14ac:dyDescent="0.2">
      <c r="D422" s="372"/>
    </row>
    <row r="423" spans="4:4" x14ac:dyDescent="0.2">
      <c r="D423" s="372"/>
    </row>
    <row r="424" spans="4:4" x14ac:dyDescent="0.2">
      <c r="D424" s="372"/>
    </row>
    <row r="425" spans="4:4" x14ac:dyDescent="0.2">
      <c r="D425" s="372"/>
    </row>
    <row r="426" spans="4:4" x14ac:dyDescent="0.2">
      <c r="D426" s="372"/>
    </row>
    <row r="427" spans="4:4" x14ac:dyDescent="0.2">
      <c r="D427" s="372"/>
    </row>
    <row r="428" spans="4:4" x14ac:dyDescent="0.2">
      <c r="D428" s="372"/>
    </row>
    <row r="429" spans="4:4" x14ac:dyDescent="0.2">
      <c r="D429" s="372"/>
    </row>
    <row r="430" spans="4:4" x14ac:dyDescent="0.2">
      <c r="D430" s="372"/>
    </row>
    <row r="431" spans="4:4" x14ac:dyDescent="0.2">
      <c r="D431" s="372"/>
    </row>
    <row r="432" spans="4:4" x14ac:dyDescent="0.2">
      <c r="D432" s="372"/>
    </row>
    <row r="433" spans="4:4" x14ac:dyDescent="0.2">
      <c r="D433" s="372"/>
    </row>
    <row r="434" spans="4:4" x14ac:dyDescent="0.2">
      <c r="D434" s="372"/>
    </row>
    <row r="435" spans="4:4" x14ac:dyDescent="0.2">
      <c r="D435" s="372"/>
    </row>
    <row r="436" spans="4:4" x14ac:dyDescent="0.2">
      <c r="D436" s="372"/>
    </row>
    <row r="437" spans="4:4" x14ac:dyDescent="0.2">
      <c r="D437" s="372"/>
    </row>
    <row r="438" spans="4:4" x14ac:dyDescent="0.2">
      <c r="D438" s="372"/>
    </row>
    <row r="439" spans="4:4" x14ac:dyDescent="0.2">
      <c r="D439" s="372"/>
    </row>
    <row r="440" spans="4:4" x14ac:dyDescent="0.2">
      <c r="D440" s="372"/>
    </row>
    <row r="441" spans="4:4" x14ac:dyDescent="0.2">
      <c r="D441" s="372"/>
    </row>
    <row r="442" spans="4:4" x14ac:dyDescent="0.2">
      <c r="D442" s="372"/>
    </row>
    <row r="443" spans="4:4" x14ac:dyDescent="0.2">
      <c r="D443" s="372"/>
    </row>
    <row r="444" spans="4:4" x14ac:dyDescent="0.2">
      <c r="D444" s="372"/>
    </row>
    <row r="445" spans="4:4" x14ac:dyDescent="0.2">
      <c r="D445" s="372"/>
    </row>
    <row r="446" spans="4:4" x14ac:dyDescent="0.2">
      <c r="D446" s="372"/>
    </row>
    <row r="447" spans="4:4" x14ac:dyDescent="0.2">
      <c r="D447" s="372"/>
    </row>
    <row r="448" spans="4:4" x14ac:dyDescent="0.2">
      <c r="D448" s="372"/>
    </row>
    <row r="449" spans="4:4" x14ac:dyDescent="0.2">
      <c r="D449" s="372"/>
    </row>
    <row r="450" spans="4:4" x14ac:dyDescent="0.2">
      <c r="D450" s="372"/>
    </row>
    <row r="451" spans="4:4" x14ac:dyDescent="0.2">
      <c r="D451" s="372"/>
    </row>
    <row r="452" spans="4:4" x14ac:dyDescent="0.2">
      <c r="D452" s="372"/>
    </row>
    <row r="453" spans="4:4" x14ac:dyDescent="0.2">
      <c r="D453" s="372"/>
    </row>
    <row r="454" spans="4:4" x14ac:dyDescent="0.2">
      <c r="D454" s="372"/>
    </row>
    <row r="455" spans="4:4" x14ac:dyDescent="0.2">
      <c r="D455" s="372"/>
    </row>
    <row r="456" spans="4:4" x14ac:dyDescent="0.2">
      <c r="D456" s="372"/>
    </row>
    <row r="457" spans="4:4" x14ac:dyDescent="0.2">
      <c r="D457" s="372"/>
    </row>
    <row r="458" spans="4:4" x14ac:dyDescent="0.2">
      <c r="D458" s="372"/>
    </row>
    <row r="459" spans="4:4" x14ac:dyDescent="0.2">
      <c r="D459" s="372"/>
    </row>
    <row r="460" spans="4:4" x14ac:dyDescent="0.2">
      <c r="D460" s="372"/>
    </row>
    <row r="461" spans="4:4" x14ac:dyDescent="0.2">
      <c r="D461" s="372"/>
    </row>
    <row r="462" spans="4:4" x14ac:dyDescent="0.2">
      <c r="D462" s="372"/>
    </row>
    <row r="463" spans="4:4" x14ac:dyDescent="0.2">
      <c r="D463" s="372"/>
    </row>
    <row r="464" spans="4:4" x14ac:dyDescent="0.2">
      <c r="D464" s="372"/>
    </row>
    <row r="465" spans="4:4" x14ac:dyDescent="0.2">
      <c r="D465" s="372"/>
    </row>
    <row r="466" spans="4:4" x14ac:dyDescent="0.2">
      <c r="D466" s="372"/>
    </row>
    <row r="467" spans="4:4" x14ac:dyDescent="0.2">
      <c r="D467" s="372"/>
    </row>
    <row r="468" spans="4:4" x14ac:dyDescent="0.2">
      <c r="D468" s="372"/>
    </row>
    <row r="469" spans="4:4" x14ac:dyDescent="0.2">
      <c r="D469" s="372"/>
    </row>
    <row r="470" spans="4:4" x14ac:dyDescent="0.2">
      <c r="D470" s="372"/>
    </row>
    <row r="471" spans="4:4" x14ac:dyDescent="0.2">
      <c r="D471" s="372"/>
    </row>
    <row r="472" spans="4:4" x14ac:dyDescent="0.2">
      <c r="D472" s="372"/>
    </row>
    <row r="473" spans="4:4" x14ac:dyDescent="0.2">
      <c r="D473" s="372"/>
    </row>
    <row r="474" spans="4:4" x14ac:dyDescent="0.2">
      <c r="D474" s="372"/>
    </row>
    <row r="475" spans="4:4" x14ac:dyDescent="0.2">
      <c r="D475" s="372"/>
    </row>
    <row r="476" spans="4:4" x14ac:dyDescent="0.2">
      <c r="D476" s="372"/>
    </row>
    <row r="477" spans="4:4" x14ac:dyDescent="0.2">
      <c r="D477" s="372"/>
    </row>
    <row r="478" spans="4:4" x14ac:dyDescent="0.2">
      <c r="D478" s="372"/>
    </row>
    <row r="479" spans="4:4" x14ac:dyDescent="0.2">
      <c r="D479" s="372"/>
    </row>
    <row r="480" spans="4:4" x14ac:dyDescent="0.2">
      <c r="D480" s="372"/>
    </row>
    <row r="481" spans="4:4" x14ac:dyDescent="0.2">
      <c r="D481" s="372"/>
    </row>
    <row r="482" spans="4:4" x14ac:dyDescent="0.2">
      <c r="D482" s="372"/>
    </row>
    <row r="483" spans="4:4" x14ac:dyDescent="0.2">
      <c r="D483" s="372"/>
    </row>
    <row r="484" spans="4:4" x14ac:dyDescent="0.2">
      <c r="D484" s="372"/>
    </row>
    <row r="485" spans="4:4" x14ac:dyDescent="0.2">
      <c r="D485" s="372"/>
    </row>
    <row r="486" spans="4:4" x14ac:dyDescent="0.2">
      <c r="D486" s="372"/>
    </row>
    <row r="487" spans="4:4" x14ac:dyDescent="0.2">
      <c r="D487" s="372"/>
    </row>
    <row r="488" spans="4:4" x14ac:dyDescent="0.2">
      <c r="D488" s="372"/>
    </row>
    <row r="489" spans="4:4" x14ac:dyDescent="0.2">
      <c r="D489" s="372"/>
    </row>
    <row r="490" spans="4:4" x14ac:dyDescent="0.2">
      <c r="D490" s="372"/>
    </row>
    <row r="491" spans="4:4" x14ac:dyDescent="0.2">
      <c r="D491" s="372"/>
    </row>
    <row r="492" spans="4:4" x14ac:dyDescent="0.2">
      <c r="D492" s="372"/>
    </row>
    <row r="493" spans="4:4" x14ac:dyDescent="0.2">
      <c r="D493" s="372"/>
    </row>
    <row r="494" spans="4:4" x14ac:dyDescent="0.2">
      <c r="D494" s="372"/>
    </row>
    <row r="495" spans="4:4" x14ac:dyDescent="0.2">
      <c r="D495" s="372"/>
    </row>
    <row r="496" spans="4:4" x14ac:dyDescent="0.2">
      <c r="D496" s="372"/>
    </row>
    <row r="497" spans="4:4" x14ac:dyDescent="0.2">
      <c r="D497" s="372"/>
    </row>
    <row r="498" spans="4:4" x14ac:dyDescent="0.2">
      <c r="D498" s="372"/>
    </row>
    <row r="499" spans="4:4" x14ac:dyDescent="0.2">
      <c r="D499" s="372"/>
    </row>
    <row r="500" spans="4:4" x14ac:dyDescent="0.2">
      <c r="D500" s="372"/>
    </row>
    <row r="501" spans="4:4" x14ac:dyDescent="0.2">
      <c r="D501" s="372"/>
    </row>
    <row r="502" spans="4:4" x14ac:dyDescent="0.2">
      <c r="D502" s="372"/>
    </row>
    <row r="503" spans="4:4" x14ac:dyDescent="0.2">
      <c r="D503" s="372"/>
    </row>
    <row r="504" spans="4:4" x14ac:dyDescent="0.2">
      <c r="D504" s="372"/>
    </row>
    <row r="505" spans="4:4" x14ac:dyDescent="0.2">
      <c r="D505" s="372"/>
    </row>
    <row r="506" spans="4:4" x14ac:dyDescent="0.2">
      <c r="D506" s="372"/>
    </row>
    <row r="507" spans="4:4" x14ac:dyDescent="0.2">
      <c r="D507" s="372"/>
    </row>
    <row r="508" spans="4:4" x14ac:dyDescent="0.2">
      <c r="D508" s="372"/>
    </row>
    <row r="509" spans="4:4" x14ac:dyDescent="0.2">
      <c r="D509" s="372"/>
    </row>
    <row r="510" spans="4:4" x14ac:dyDescent="0.2">
      <c r="D510" s="372"/>
    </row>
    <row r="511" spans="4:4" x14ac:dyDescent="0.2">
      <c r="D511" s="372"/>
    </row>
    <row r="512" spans="4:4" x14ac:dyDescent="0.2">
      <c r="D512" s="372"/>
    </row>
    <row r="513" spans="4:4" x14ac:dyDescent="0.2">
      <c r="D513" s="372"/>
    </row>
    <row r="514" spans="4:4" x14ac:dyDescent="0.2">
      <c r="D514" s="372"/>
    </row>
    <row r="515" spans="4:4" x14ac:dyDescent="0.2">
      <c r="D515" s="372"/>
    </row>
    <row r="516" spans="4:4" x14ac:dyDescent="0.2">
      <c r="D516" s="372"/>
    </row>
    <row r="517" spans="4:4" x14ac:dyDescent="0.2">
      <c r="D517" s="372"/>
    </row>
    <row r="518" spans="4:4" x14ac:dyDescent="0.2">
      <c r="D518" s="372"/>
    </row>
    <row r="519" spans="4:4" x14ac:dyDescent="0.2">
      <c r="D519" s="372"/>
    </row>
    <row r="520" spans="4:4" x14ac:dyDescent="0.2">
      <c r="D520" s="372"/>
    </row>
    <row r="521" spans="4:4" x14ac:dyDescent="0.2">
      <c r="D521" s="372"/>
    </row>
    <row r="522" spans="4:4" x14ac:dyDescent="0.2">
      <c r="D522" s="372"/>
    </row>
    <row r="523" spans="4:4" x14ac:dyDescent="0.2">
      <c r="D523" s="372"/>
    </row>
    <row r="524" spans="4:4" x14ac:dyDescent="0.2">
      <c r="D524" s="372"/>
    </row>
    <row r="525" spans="4:4" x14ac:dyDescent="0.2">
      <c r="D525" s="372"/>
    </row>
    <row r="526" spans="4:4" x14ac:dyDescent="0.2">
      <c r="D526" s="372"/>
    </row>
    <row r="527" spans="4:4" x14ac:dyDescent="0.2">
      <c r="D527" s="372"/>
    </row>
    <row r="528" spans="4:4" x14ac:dyDescent="0.2">
      <c r="D528" s="372"/>
    </row>
    <row r="529" spans="4:4" x14ac:dyDescent="0.2">
      <c r="D529" s="372"/>
    </row>
    <row r="530" spans="4:4" x14ac:dyDescent="0.2">
      <c r="D530" s="372"/>
    </row>
    <row r="531" spans="4:4" x14ac:dyDescent="0.2">
      <c r="D531" s="372"/>
    </row>
    <row r="532" spans="4:4" x14ac:dyDescent="0.2">
      <c r="D532" s="372"/>
    </row>
    <row r="533" spans="4:4" x14ac:dyDescent="0.2">
      <c r="D533" s="372"/>
    </row>
    <row r="534" spans="4:4" x14ac:dyDescent="0.2">
      <c r="D534" s="372"/>
    </row>
    <row r="535" spans="4:4" x14ac:dyDescent="0.2">
      <c r="D535" s="372"/>
    </row>
    <row r="536" spans="4:4" x14ac:dyDescent="0.2">
      <c r="D536" s="372"/>
    </row>
    <row r="537" spans="4:4" x14ac:dyDescent="0.2">
      <c r="D537" s="372"/>
    </row>
    <row r="538" spans="4:4" x14ac:dyDescent="0.2">
      <c r="D538" s="372"/>
    </row>
    <row r="539" spans="4:4" x14ac:dyDescent="0.2">
      <c r="D539" s="372"/>
    </row>
    <row r="540" spans="4:4" x14ac:dyDescent="0.2">
      <c r="D540" s="372"/>
    </row>
    <row r="541" spans="4:4" x14ac:dyDescent="0.2">
      <c r="D541" s="372"/>
    </row>
    <row r="542" spans="4:4" x14ac:dyDescent="0.2">
      <c r="D542" s="372"/>
    </row>
    <row r="543" spans="4:4" x14ac:dyDescent="0.2">
      <c r="D543" s="372"/>
    </row>
    <row r="544" spans="4:4" x14ac:dyDescent="0.2">
      <c r="D544" s="372"/>
    </row>
    <row r="545" spans="4:4" x14ac:dyDescent="0.2">
      <c r="D545" s="372"/>
    </row>
    <row r="546" spans="4:4" x14ac:dyDescent="0.2">
      <c r="D546" s="372"/>
    </row>
    <row r="547" spans="4:4" x14ac:dyDescent="0.2">
      <c r="D547" s="372"/>
    </row>
    <row r="548" spans="4:4" x14ac:dyDescent="0.2">
      <c r="D548" s="372"/>
    </row>
    <row r="549" spans="4:4" x14ac:dyDescent="0.2">
      <c r="D549" s="372"/>
    </row>
    <row r="550" spans="4:4" x14ac:dyDescent="0.2">
      <c r="D550" s="372"/>
    </row>
    <row r="551" spans="4:4" x14ac:dyDescent="0.2">
      <c r="D551" s="372"/>
    </row>
    <row r="552" spans="4:4" x14ac:dyDescent="0.2">
      <c r="D552" s="372"/>
    </row>
    <row r="553" spans="4:4" x14ac:dyDescent="0.2">
      <c r="D553" s="372"/>
    </row>
    <row r="554" spans="4:4" x14ac:dyDescent="0.2">
      <c r="D554" s="372"/>
    </row>
    <row r="555" spans="4:4" x14ac:dyDescent="0.2">
      <c r="D555" s="372"/>
    </row>
    <row r="556" spans="4:4" x14ac:dyDescent="0.2">
      <c r="D556" s="372"/>
    </row>
    <row r="557" spans="4:4" x14ac:dyDescent="0.2">
      <c r="D557" s="372"/>
    </row>
    <row r="558" spans="4:4" x14ac:dyDescent="0.2">
      <c r="D558" s="372"/>
    </row>
    <row r="559" spans="4:4" x14ac:dyDescent="0.2">
      <c r="D559" s="372"/>
    </row>
    <row r="560" spans="4:4" x14ac:dyDescent="0.2">
      <c r="D560" s="372"/>
    </row>
    <row r="561" spans="4:4" x14ac:dyDescent="0.2">
      <c r="D561" s="372"/>
    </row>
    <row r="562" spans="4:4" x14ac:dyDescent="0.2">
      <c r="D562" s="372"/>
    </row>
    <row r="563" spans="4:4" x14ac:dyDescent="0.2">
      <c r="D563" s="372"/>
    </row>
    <row r="564" spans="4:4" x14ac:dyDescent="0.2">
      <c r="D564" s="372"/>
    </row>
    <row r="565" spans="4:4" x14ac:dyDescent="0.2">
      <c r="D565" s="372"/>
    </row>
    <row r="566" spans="4:4" x14ac:dyDescent="0.2">
      <c r="D566" s="372"/>
    </row>
    <row r="567" spans="4:4" x14ac:dyDescent="0.2">
      <c r="D567" s="372"/>
    </row>
    <row r="568" spans="4:4" x14ac:dyDescent="0.2">
      <c r="D568" s="372"/>
    </row>
    <row r="569" spans="4:4" x14ac:dyDescent="0.2">
      <c r="D569" s="372"/>
    </row>
    <row r="570" spans="4:4" x14ac:dyDescent="0.2">
      <c r="D570" s="372"/>
    </row>
    <row r="571" spans="4:4" x14ac:dyDescent="0.2">
      <c r="D571" s="372"/>
    </row>
    <row r="572" spans="4:4" x14ac:dyDescent="0.2">
      <c r="D572" s="372"/>
    </row>
    <row r="573" spans="4:4" x14ac:dyDescent="0.2">
      <c r="D573" s="372"/>
    </row>
    <row r="574" spans="4:4" x14ac:dyDescent="0.2">
      <c r="D574" s="372"/>
    </row>
    <row r="575" spans="4:4" x14ac:dyDescent="0.2">
      <c r="D575" s="372"/>
    </row>
    <row r="576" spans="4:4" x14ac:dyDescent="0.2">
      <c r="D576" s="372"/>
    </row>
    <row r="577" spans="4:4" x14ac:dyDescent="0.2">
      <c r="D577" s="372"/>
    </row>
    <row r="578" spans="4:4" x14ac:dyDescent="0.2">
      <c r="D578" s="372"/>
    </row>
    <row r="579" spans="4:4" x14ac:dyDescent="0.2">
      <c r="D579" s="372"/>
    </row>
    <row r="580" spans="4:4" x14ac:dyDescent="0.2">
      <c r="D580" s="372"/>
    </row>
    <row r="581" spans="4:4" x14ac:dyDescent="0.2">
      <c r="D581" s="372"/>
    </row>
    <row r="582" spans="4:4" x14ac:dyDescent="0.2">
      <c r="D582" s="372"/>
    </row>
    <row r="583" spans="4:4" x14ac:dyDescent="0.2">
      <c r="D583" s="372"/>
    </row>
    <row r="584" spans="4:4" x14ac:dyDescent="0.2">
      <c r="D584" s="372"/>
    </row>
    <row r="585" spans="4:4" x14ac:dyDescent="0.2">
      <c r="D585" s="372"/>
    </row>
    <row r="586" spans="4:4" x14ac:dyDescent="0.2">
      <c r="D586" s="372"/>
    </row>
    <row r="587" spans="4:4" x14ac:dyDescent="0.2">
      <c r="D587" s="372"/>
    </row>
    <row r="588" spans="4:4" x14ac:dyDescent="0.2">
      <c r="D588" s="372"/>
    </row>
    <row r="589" spans="4:4" x14ac:dyDescent="0.2">
      <c r="D589" s="372"/>
    </row>
    <row r="590" spans="4:4" x14ac:dyDescent="0.2">
      <c r="D590" s="372"/>
    </row>
    <row r="591" spans="4:4" x14ac:dyDescent="0.2">
      <c r="D591" s="372"/>
    </row>
    <row r="592" spans="4:4" x14ac:dyDescent="0.2">
      <c r="D592" s="372"/>
    </row>
    <row r="593" spans="4:4" x14ac:dyDescent="0.2">
      <c r="D593" s="372"/>
    </row>
    <row r="594" spans="4:4" x14ac:dyDescent="0.2">
      <c r="D594" s="372"/>
    </row>
    <row r="595" spans="4:4" x14ac:dyDescent="0.2">
      <c r="D595" s="372"/>
    </row>
    <row r="596" spans="4:4" x14ac:dyDescent="0.2">
      <c r="D596" s="372"/>
    </row>
    <row r="597" spans="4:4" x14ac:dyDescent="0.2">
      <c r="D597" s="372"/>
    </row>
    <row r="598" spans="4:4" x14ac:dyDescent="0.2">
      <c r="D598" s="372"/>
    </row>
    <row r="599" spans="4:4" x14ac:dyDescent="0.2">
      <c r="D599" s="372"/>
    </row>
    <row r="600" spans="4:4" x14ac:dyDescent="0.2">
      <c r="D600" s="372"/>
    </row>
    <row r="601" spans="4:4" x14ac:dyDescent="0.2">
      <c r="D601" s="372"/>
    </row>
    <row r="602" spans="4:4" x14ac:dyDescent="0.2">
      <c r="D602" s="372"/>
    </row>
    <row r="603" spans="4:4" x14ac:dyDescent="0.2">
      <c r="D603" s="372"/>
    </row>
    <row r="604" spans="4:4" x14ac:dyDescent="0.2">
      <c r="D604" s="372"/>
    </row>
    <row r="605" spans="4:4" x14ac:dyDescent="0.2">
      <c r="D605" s="372"/>
    </row>
    <row r="606" spans="4:4" x14ac:dyDescent="0.2">
      <c r="D606" s="372"/>
    </row>
    <row r="607" spans="4:4" x14ac:dyDescent="0.2">
      <c r="D607" s="372"/>
    </row>
    <row r="608" spans="4:4" x14ac:dyDescent="0.2">
      <c r="D608" s="372"/>
    </row>
    <row r="609" spans="4:4" x14ac:dyDescent="0.2">
      <c r="D609" s="372"/>
    </row>
    <row r="610" spans="4:4" x14ac:dyDescent="0.2">
      <c r="D610" s="372"/>
    </row>
    <row r="611" spans="4:4" x14ac:dyDescent="0.2">
      <c r="D611" s="372"/>
    </row>
    <row r="612" spans="4:4" x14ac:dyDescent="0.2">
      <c r="D612" s="372"/>
    </row>
    <row r="613" spans="4:4" x14ac:dyDescent="0.2">
      <c r="D613" s="372"/>
    </row>
    <row r="614" spans="4:4" x14ac:dyDescent="0.2">
      <c r="D614" s="372"/>
    </row>
    <row r="615" spans="4:4" x14ac:dyDescent="0.2">
      <c r="D615" s="372"/>
    </row>
    <row r="616" spans="4:4" x14ac:dyDescent="0.2">
      <c r="D616" s="372"/>
    </row>
    <row r="617" spans="4:4" x14ac:dyDescent="0.2">
      <c r="D617" s="372"/>
    </row>
    <row r="618" spans="4:4" x14ac:dyDescent="0.2">
      <c r="D618" s="372"/>
    </row>
    <row r="619" spans="4:4" x14ac:dyDescent="0.2">
      <c r="D619" s="372"/>
    </row>
    <row r="620" spans="4:4" x14ac:dyDescent="0.2">
      <c r="D620" s="372"/>
    </row>
    <row r="621" spans="4:4" x14ac:dyDescent="0.2">
      <c r="D621" s="372"/>
    </row>
    <row r="622" spans="4:4" x14ac:dyDescent="0.2">
      <c r="D622" s="372"/>
    </row>
    <row r="623" spans="4:4" x14ac:dyDescent="0.2">
      <c r="D623" s="372"/>
    </row>
    <row r="624" spans="4:4" x14ac:dyDescent="0.2">
      <c r="D624" s="372"/>
    </row>
    <row r="625" spans="4:4" x14ac:dyDescent="0.2">
      <c r="D625" s="372"/>
    </row>
    <row r="626" spans="4:4" x14ac:dyDescent="0.2">
      <c r="D626" s="372"/>
    </row>
    <row r="627" spans="4:4" x14ac:dyDescent="0.2">
      <c r="D627" s="372"/>
    </row>
    <row r="628" spans="4:4" x14ac:dyDescent="0.2">
      <c r="D628" s="372"/>
    </row>
    <row r="629" spans="4:4" x14ac:dyDescent="0.2">
      <c r="D629" s="372"/>
    </row>
    <row r="630" spans="4:4" x14ac:dyDescent="0.2">
      <c r="D630" s="372"/>
    </row>
    <row r="631" spans="4:4" x14ac:dyDescent="0.2">
      <c r="D631" s="372"/>
    </row>
    <row r="632" spans="4:4" x14ac:dyDescent="0.2">
      <c r="D632" s="372"/>
    </row>
    <row r="633" spans="4:4" x14ac:dyDescent="0.2">
      <c r="D633" s="372"/>
    </row>
    <row r="634" spans="4:4" x14ac:dyDescent="0.2">
      <c r="D634" s="372"/>
    </row>
    <row r="635" spans="4:4" x14ac:dyDescent="0.2">
      <c r="D635" s="372"/>
    </row>
    <row r="636" spans="4:4" x14ac:dyDescent="0.2">
      <c r="D636" s="372"/>
    </row>
    <row r="637" spans="4:4" x14ac:dyDescent="0.2">
      <c r="D637" s="372"/>
    </row>
    <row r="638" spans="4:4" x14ac:dyDescent="0.2">
      <c r="D638" s="372"/>
    </row>
    <row r="639" spans="4:4" x14ac:dyDescent="0.2">
      <c r="D639" s="372"/>
    </row>
    <row r="640" spans="4:4" x14ac:dyDescent="0.2">
      <c r="D640" s="372"/>
    </row>
    <row r="641" spans="4:4" x14ac:dyDescent="0.2">
      <c r="D641" s="372"/>
    </row>
    <row r="642" spans="4:4" x14ac:dyDescent="0.2">
      <c r="D642" s="372"/>
    </row>
    <row r="643" spans="4:4" x14ac:dyDescent="0.2">
      <c r="D643" s="372"/>
    </row>
    <row r="644" spans="4:4" x14ac:dyDescent="0.2">
      <c r="D644" s="372"/>
    </row>
    <row r="645" spans="4:4" x14ac:dyDescent="0.2">
      <c r="D645" s="372"/>
    </row>
    <row r="646" spans="4:4" x14ac:dyDescent="0.2">
      <c r="D646" s="372"/>
    </row>
    <row r="647" spans="4:4" x14ac:dyDescent="0.2">
      <c r="D647" s="372"/>
    </row>
    <row r="648" spans="4:4" x14ac:dyDescent="0.2">
      <c r="D648" s="372"/>
    </row>
    <row r="649" spans="4:4" x14ac:dyDescent="0.2">
      <c r="D649" s="372"/>
    </row>
    <row r="650" spans="4:4" x14ac:dyDescent="0.2">
      <c r="D650" s="372"/>
    </row>
    <row r="651" spans="4:4" x14ac:dyDescent="0.2">
      <c r="D651" s="372"/>
    </row>
    <row r="652" spans="4:4" x14ac:dyDescent="0.2">
      <c r="D652" s="372"/>
    </row>
    <row r="653" spans="4:4" x14ac:dyDescent="0.2">
      <c r="D653" s="372"/>
    </row>
    <row r="654" spans="4:4" x14ac:dyDescent="0.2">
      <c r="D654" s="372"/>
    </row>
    <row r="655" spans="4:4" x14ac:dyDescent="0.2">
      <c r="D655" s="372"/>
    </row>
    <row r="656" spans="4:4" x14ac:dyDescent="0.2">
      <c r="D656" s="372"/>
    </row>
    <row r="657" spans="4:4" x14ac:dyDescent="0.2">
      <c r="D657" s="372"/>
    </row>
    <row r="658" spans="4:4" x14ac:dyDescent="0.2">
      <c r="D658" s="372"/>
    </row>
    <row r="659" spans="4:4" x14ac:dyDescent="0.2">
      <c r="D659" s="372"/>
    </row>
    <row r="660" spans="4:4" x14ac:dyDescent="0.2">
      <c r="D660" s="372"/>
    </row>
    <row r="661" spans="4:4" x14ac:dyDescent="0.2">
      <c r="D661" s="372"/>
    </row>
    <row r="662" spans="4:4" x14ac:dyDescent="0.2">
      <c r="D662" s="372"/>
    </row>
    <row r="663" spans="4:4" x14ac:dyDescent="0.2">
      <c r="D663" s="372"/>
    </row>
    <row r="664" spans="4:4" x14ac:dyDescent="0.2">
      <c r="D664" s="372"/>
    </row>
    <row r="665" spans="4:4" x14ac:dyDescent="0.2">
      <c r="D665" s="372"/>
    </row>
    <row r="666" spans="4:4" x14ac:dyDescent="0.2">
      <c r="D666" s="372"/>
    </row>
    <row r="667" spans="4:4" x14ac:dyDescent="0.2">
      <c r="D667" s="372"/>
    </row>
    <row r="668" spans="4:4" x14ac:dyDescent="0.2">
      <c r="D668" s="372"/>
    </row>
    <row r="669" spans="4:4" x14ac:dyDescent="0.2">
      <c r="D669" s="372"/>
    </row>
    <row r="670" spans="4:4" x14ac:dyDescent="0.2">
      <c r="D670" s="372"/>
    </row>
    <row r="671" spans="4:4" x14ac:dyDescent="0.2">
      <c r="D671" s="372"/>
    </row>
    <row r="672" spans="4:4" x14ac:dyDescent="0.2">
      <c r="D672" s="372"/>
    </row>
    <row r="673" spans="4:4" x14ac:dyDescent="0.2">
      <c r="D673" s="372"/>
    </row>
    <row r="674" spans="4:4" x14ac:dyDescent="0.2">
      <c r="D674" s="372"/>
    </row>
    <row r="675" spans="4:4" x14ac:dyDescent="0.2">
      <c r="D675" s="372"/>
    </row>
    <row r="676" spans="4:4" x14ac:dyDescent="0.2">
      <c r="D676" s="372"/>
    </row>
    <row r="677" spans="4:4" x14ac:dyDescent="0.2">
      <c r="D677" s="372"/>
    </row>
    <row r="678" spans="4:4" x14ac:dyDescent="0.2">
      <c r="D678" s="372"/>
    </row>
    <row r="679" spans="4:4" x14ac:dyDescent="0.2">
      <c r="D679" s="372"/>
    </row>
    <row r="680" spans="4:4" x14ac:dyDescent="0.2">
      <c r="D680" s="372"/>
    </row>
    <row r="681" spans="4:4" x14ac:dyDescent="0.2">
      <c r="D681" s="372"/>
    </row>
    <row r="682" spans="4:4" x14ac:dyDescent="0.2">
      <c r="D682" s="372"/>
    </row>
    <row r="683" spans="4:4" x14ac:dyDescent="0.2">
      <c r="D683" s="372"/>
    </row>
    <row r="684" spans="4:4" x14ac:dyDescent="0.2">
      <c r="D684" s="372"/>
    </row>
    <row r="685" spans="4:4" x14ac:dyDescent="0.2">
      <c r="D685" s="372"/>
    </row>
    <row r="686" spans="4:4" x14ac:dyDescent="0.2">
      <c r="D686" s="372"/>
    </row>
    <row r="687" spans="4:4" x14ac:dyDescent="0.2">
      <c r="D687" s="372"/>
    </row>
    <row r="688" spans="4:4" x14ac:dyDescent="0.2">
      <c r="D688" s="372"/>
    </row>
    <row r="689" spans="4:4" x14ac:dyDescent="0.2">
      <c r="D689" s="372"/>
    </row>
    <row r="690" spans="4:4" x14ac:dyDescent="0.2">
      <c r="D690" s="372"/>
    </row>
    <row r="691" spans="4:4" x14ac:dyDescent="0.2">
      <c r="D691" s="372"/>
    </row>
    <row r="692" spans="4:4" x14ac:dyDescent="0.2">
      <c r="D692" s="372"/>
    </row>
    <row r="693" spans="4:4" x14ac:dyDescent="0.2">
      <c r="D693" s="372"/>
    </row>
    <row r="694" spans="4:4" x14ac:dyDescent="0.2">
      <c r="D694" s="372"/>
    </row>
    <row r="695" spans="4:4" x14ac:dyDescent="0.2">
      <c r="D695" s="372"/>
    </row>
    <row r="696" spans="4:4" x14ac:dyDescent="0.2">
      <c r="D696" s="372"/>
    </row>
    <row r="697" spans="4:4" x14ac:dyDescent="0.2">
      <c r="D697" s="372"/>
    </row>
    <row r="698" spans="4:4" x14ac:dyDescent="0.2">
      <c r="D698" s="372"/>
    </row>
    <row r="699" spans="4:4" x14ac:dyDescent="0.2">
      <c r="D699" s="372"/>
    </row>
    <row r="700" spans="4:4" x14ac:dyDescent="0.2">
      <c r="D700" s="372"/>
    </row>
    <row r="701" spans="4:4" x14ac:dyDescent="0.2">
      <c r="D701" s="372"/>
    </row>
    <row r="702" spans="4:4" x14ac:dyDescent="0.2">
      <c r="D702" s="372"/>
    </row>
    <row r="703" spans="4:4" x14ac:dyDescent="0.2">
      <c r="D703" s="372"/>
    </row>
    <row r="704" spans="4:4" x14ac:dyDescent="0.2">
      <c r="D704" s="372"/>
    </row>
    <row r="705" spans="4:4" x14ac:dyDescent="0.2">
      <c r="D705" s="372"/>
    </row>
    <row r="706" spans="4:4" x14ac:dyDescent="0.2">
      <c r="D706" s="372"/>
    </row>
    <row r="707" spans="4:4" x14ac:dyDescent="0.2">
      <c r="D707" s="372"/>
    </row>
    <row r="708" spans="4:4" x14ac:dyDescent="0.2">
      <c r="D708" s="372"/>
    </row>
    <row r="709" spans="4:4" x14ac:dyDescent="0.2">
      <c r="D709" s="372"/>
    </row>
    <row r="710" spans="4:4" x14ac:dyDescent="0.2">
      <c r="D710" s="372"/>
    </row>
    <row r="711" spans="4:4" x14ac:dyDescent="0.2">
      <c r="D711" s="372"/>
    </row>
    <row r="712" spans="4:4" x14ac:dyDescent="0.2">
      <c r="D712" s="372"/>
    </row>
    <row r="713" spans="4:4" x14ac:dyDescent="0.2">
      <c r="D713" s="372"/>
    </row>
    <row r="714" spans="4:4" x14ac:dyDescent="0.2">
      <c r="D714" s="372"/>
    </row>
    <row r="715" spans="4:4" x14ac:dyDescent="0.2">
      <c r="D715" s="372"/>
    </row>
    <row r="716" spans="4:4" x14ac:dyDescent="0.2">
      <c r="D716" s="372"/>
    </row>
    <row r="717" spans="4:4" x14ac:dyDescent="0.2">
      <c r="D717" s="372"/>
    </row>
    <row r="718" spans="4:4" x14ac:dyDescent="0.2">
      <c r="D718" s="372"/>
    </row>
    <row r="719" spans="4:4" x14ac:dyDescent="0.2">
      <c r="D719" s="372"/>
    </row>
    <row r="720" spans="4:4" x14ac:dyDescent="0.2">
      <c r="D720" s="372"/>
    </row>
    <row r="721" spans="4:4" x14ac:dyDescent="0.2">
      <c r="D721" s="372"/>
    </row>
    <row r="722" spans="4:4" x14ac:dyDescent="0.2">
      <c r="D722" s="372"/>
    </row>
    <row r="723" spans="4:4" x14ac:dyDescent="0.2">
      <c r="D723" s="372"/>
    </row>
    <row r="724" spans="4:4" x14ac:dyDescent="0.2">
      <c r="D724" s="372"/>
    </row>
    <row r="725" spans="4:4" x14ac:dyDescent="0.2">
      <c r="D725" s="372"/>
    </row>
    <row r="726" spans="4:4" x14ac:dyDescent="0.2">
      <c r="D726" s="372"/>
    </row>
    <row r="727" spans="4:4" x14ac:dyDescent="0.2">
      <c r="D727" s="372"/>
    </row>
    <row r="728" spans="4:4" x14ac:dyDescent="0.2">
      <c r="D728" s="372"/>
    </row>
    <row r="729" spans="4:4" x14ac:dyDescent="0.2">
      <c r="D729" s="372"/>
    </row>
    <row r="730" spans="4:4" x14ac:dyDescent="0.2">
      <c r="D730" s="372"/>
    </row>
    <row r="731" spans="4:4" x14ac:dyDescent="0.2">
      <c r="D731" s="372"/>
    </row>
    <row r="732" spans="4:4" x14ac:dyDescent="0.2">
      <c r="D732" s="372"/>
    </row>
    <row r="733" spans="4:4" x14ac:dyDescent="0.2">
      <c r="D733" s="372"/>
    </row>
    <row r="734" spans="4:4" x14ac:dyDescent="0.2">
      <c r="D734" s="372"/>
    </row>
    <row r="735" spans="4:4" x14ac:dyDescent="0.2">
      <c r="D735" s="372"/>
    </row>
    <row r="736" spans="4:4" x14ac:dyDescent="0.2">
      <c r="D736" s="372"/>
    </row>
    <row r="737" spans="4:4" x14ac:dyDescent="0.2">
      <c r="D737" s="372"/>
    </row>
    <row r="738" spans="4:4" x14ac:dyDescent="0.2">
      <c r="D738" s="372"/>
    </row>
    <row r="739" spans="4:4" x14ac:dyDescent="0.2">
      <c r="D739" s="372"/>
    </row>
    <row r="740" spans="4:4" x14ac:dyDescent="0.2">
      <c r="D740" s="372"/>
    </row>
    <row r="741" spans="4:4" x14ac:dyDescent="0.2">
      <c r="D741" s="372"/>
    </row>
    <row r="742" spans="4:4" x14ac:dyDescent="0.2">
      <c r="D742" s="372"/>
    </row>
    <row r="743" spans="4:4" x14ac:dyDescent="0.2">
      <c r="D743" s="372"/>
    </row>
    <row r="744" spans="4:4" x14ac:dyDescent="0.2">
      <c r="D744" s="372"/>
    </row>
    <row r="745" spans="4:4" x14ac:dyDescent="0.2">
      <c r="D745" s="372"/>
    </row>
    <row r="746" spans="4:4" x14ac:dyDescent="0.2">
      <c r="D746" s="372"/>
    </row>
    <row r="747" spans="4:4" x14ac:dyDescent="0.2">
      <c r="D747" s="372"/>
    </row>
    <row r="748" spans="4:4" x14ac:dyDescent="0.2">
      <c r="D748" s="372"/>
    </row>
    <row r="749" spans="4:4" x14ac:dyDescent="0.2">
      <c r="D749" s="372"/>
    </row>
    <row r="750" spans="4:4" x14ac:dyDescent="0.2">
      <c r="D750" s="372"/>
    </row>
    <row r="751" spans="4:4" x14ac:dyDescent="0.2">
      <c r="D751" s="372"/>
    </row>
    <row r="752" spans="4:4" x14ac:dyDescent="0.2">
      <c r="D752" s="372"/>
    </row>
    <row r="753" spans="4:4" x14ac:dyDescent="0.2">
      <c r="D753" s="372"/>
    </row>
    <row r="754" spans="4:4" x14ac:dyDescent="0.2">
      <c r="D754" s="372"/>
    </row>
    <row r="755" spans="4:4" x14ac:dyDescent="0.2">
      <c r="D755" s="372"/>
    </row>
    <row r="756" spans="4:4" x14ac:dyDescent="0.2">
      <c r="D756" s="372"/>
    </row>
    <row r="757" spans="4:4" x14ac:dyDescent="0.2">
      <c r="D757" s="372"/>
    </row>
    <row r="758" spans="4:4" x14ac:dyDescent="0.2">
      <c r="D758" s="372"/>
    </row>
    <row r="759" spans="4:4" x14ac:dyDescent="0.2">
      <c r="D759" s="372"/>
    </row>
    <row r="760" spans="4:4" x14ac:dyDescent="0.2">
      <c r="D760" s="372"/>
    </row>
    <row r="761" spans="4:4" x14ac:dyDescent="0.2">
      <c r="D761" s="372"/>
    </row>
    <row r="762" spans="4:4" x14ac:dyDescent="0.2">
      <c r="D762" s="372"/>
    </row>
    <row r="763" spans="4:4" x14ac:dyDescent="0.2">
      <c r="D763" s="372"/>
    </row>
    <row r="764" spans="4:4" x14ac:dyDescent="0.2">
      <c r="D764" s="372"/>
    </row>
    <row r="765" spans="4:4" x14ac:dyDescent="0.2">
      <c r="D765" s="372"/>
    </row>
    <row r="766" spans="4:4" x14ac:dyDescent="0.2">
      <c r="D766" s="372"/>
    </row>
    <row r="767" spans="4:4" x14ac:dyDescent="0.2">
      <c r="D767" s="372"/>
    </row>
    <row r="768" spans="4:4" x14ac:dyDescent="0.2">
      <c r="D768" s="372"/>
    </row>
    <row r="769" spans="4:4" x14ac:dyDescent="0.2">
      <c r="D769" s="372"/>
    </row>
    <row r="770" spans="4:4" x14ac:dyDescent="0.2">
      <c r="D770" s="372"/>
    </row>
    <row r="771" spans="4:4" x14ac:dyDescent="0.2">
      <c r="D771" s="372"/>
    </row>
    <row r="772" spans="4:4" x14ac:dyDescent="0.2">
      <c r="D772" s="372"/>
    </row>
    <row r="773" spans="4:4" x14ac:dyDescent="0.2">
      <c r="D773" s="372"/>
    </row>
    <row r="774" spans="4:4" x14ac:dyDescent="0.2">
      <c r="D774" s="372"/>
    </row>
    <row r="775" spans="4:4" x14ac:dyDescent="0.2">
      <c r="D775" s="372"/>
    </row>
    <row r="776" spans="4:4" x14ac:dyDescent="0.2">
      <c r="D776" s="372"/>
    </row>
    <row r="777" spans="4:4" x14ac:dyDescent="0.2">
      <c r="D777" s="372"/>
    </row>
    <row r="778" spans="4:4" x14ac:dyDescent="0.2">
      <c r="D778" s="372"/>
    </row>
    <row r="779" spans="4:4" x14ac:dyDescent="0.2">
      <c r="D779" s="372"/>
    </row>
    <row r="780" spans="4:4" x14ac:dyDescent="0.2">
      <c r="D780" s="372"/>
    </row>
    <row r="781" spans="4:4" x14ac:dyDescent="0.2">
      <c r="D781" s="372"/>
    </row>
    <row r="782" spans="4:4" x14ac:dyDescent="0.2">
      <c r="D782" s="372"/>
    </row>
    <row r="783" spans="4:4" x14ac:dyDescent="0.2">
      <c r="D783" s="372"/>
    </row>
    <row r="784" spans="4:4" x14ac:dyDescent="0.2">
      <c r="D784" s="372"/>
    </row>
    <row r="785" spans="4:4" x14ac:dyDescent="0.2">
      <c r="D785" s="372"/>
    </row>
    <row r="786" spans="4:4" x14ac:dyDescent="0.2">
      <c r="D786" s="372"/>
    </row>
    <row r="787" spans="4:4" x14ac:dyDescent="0.2">
      <c r="D787" s="372"/>
    </row>
    <row r="788" spans="4:4" x14ac:dyDescent="0.2">
      <c r="D788" s="372"/>
    </row>
    <row r="789" spans="4:4" x14ac:dyDescent="0.2">
      <c r="D789" s="372"/>
    </row>
    <row r="790" spans="4:4" x14ac:dyDescent="0.2">
      <c r="D790" s="372"/>
    </row>
    <row r="791" spans="4:4" x14ac:dyDescent="0.2">
      <c r="D791" s="372"/>
    </row>
    <row r="792" spans="4:4" x14ac:dyDescent="0.2">
      <c r="D792" s="372"/>
    </row>
    <row r="793" spans="4:4" x14ac:dyDescent="0.2">
      <c r="D793" s="372"/>
    </row>
    <row r="794" spans="4:4" x14ac:dyDescent="0.2">
      <c r="D794" s="372"/>
    </row>
    <row r="795" spans="4:4" x14ac:dyDescent="0.2">
      <c r="D795" s="372"/>
    </row>
    <row r="796" spans="4:4" x14ac:dyDescent="0.2">
      <c r="D796" s="372"/>
    </row>
    <row r="797" spans="4:4" x14ac:dyDescent="0.2">
      <c r="D797" s="372"/>
    </row>
    <row r="798" spans="4:4" x14ac:dyDescent="0.2">
      <c r="D798" s="372"/>
    </row>
    <row r="799" spans="4:4" x14ac:dyDescent="0.2">
      <c r="D799" s="372"/>
    </row>
    <row r="800" spans="4:4" x14ac:dyDescent="0.2">
      <c r="D800" s="372"/>
    </row>
    <row r="801" spans="4:4" x14ac:dyDescent="0.2">
      <c r="D801" s="372"/>
    </row>
    <row r="802" spans="4:4" x14ac:dyDescent="0.2">
      <c r="D802" s="372"/>
    </row>
    <row r="803" spans="4:4" x14ac:dyDescent="0.2">
      <c r="D803" s="372"/>
    </row>
    <row r="804" spans="4:4" x14ac:dyDescent="0.2">
      <c r="D804" s="372"/>
    </row>
    <row r="805" spans="4:4" x14ac:dyDescent="0.2">
      <c r="D805" s="372"/>
    </row>
    <row r="806" spans="4:4" x14ac:dyDescent="0.2">
      <c r="D806" s="372"/>
    </row>
    <row r="807" spans="4:4" x14ac:dyDescent="0.2">
      <c r="D807" s="372"/>
    </row>
    <row r="808" spans="4:4" x14ac:dyDescent="0.2">
      <c r="D808" s="372"/>
    </row>
    <row r="809" spans="4:4" x14ac:dyDescent="0.2">
      <c r="D809" s="372"/>
    </row>
    <row r="810" spans="4:4" x14ac:dyDescent="0.2">
      <c r="D810" s="372"/>
    </row>
    <row r="811" spans="4:4" x14ac:dyDescent="0.2">
      <c r="D811" s="372"/>
    </row>
    <row r="812" spans="4:4" x14ac:dyDescent="0.2">
      <c r="D812" s="372"/>
    </row>
    <row r="813" spans="4:4" x14ac:dyDescent="0.2">
      <c r="D813" s="372"/>
    </row>
    <row r="814" spans="4:4" x14ac:dyDescent="0.2">
      <c r="D814" s="372"/>
    </row>
    <row r="815" spans="4:4" x14ac:dyDescent="0.2">
      <c r="D815" s="372"/>
    </row>
    <row r="816" spans="4:4" x14ac:dyDescent="0.2">
      <c r="D816" s="372"/>
    </row>
    <row r="817" spans="4:4" x14ac:dyDescent="0.2">
      <c r="D817" s="372"/>
    </row>
    <row r="818" spans="4:4" x14ac:dyDescent="0.2">
      <c r="D818" s="372"/>
    </row>
    <row r="819" spans="4:4" x14ac:dyDescent="0.2">
      <c r="D819" s="372"/>
    </row>
    <row r="820" spans="4:4" x14ac:dyDescent="0.2">
      <c r="D820" s="372"/>
    </row>
    <row r="821" spans="4:4" x14ac:dyDescent="0.2">
      <c r="D821" s="372"/>
    </row>
    <row r="822" spans="4:4" x14ac:dyDescent="0.2">
      <c r="D822" s="372"/>
    </row>
    <row r="823" spans="4:4" x14ac:dyDescent="0.2">
      <c r="D823" s="372"/>
    </row>
    <row r="824" spans="4:4" x14ac:dyDescent="0.2">
      <c r="D824" s="372"/>
    </row>
    <row r="825" spans="4:4" x14ac:dyDescent="0.2">
      <c r="D825" s="372"/>
    </row>
    <row r="826" spans="4:4" x14ac:dyDescent="0.2">
      <c r="D826" s="372"/>
    </row>
    <row r="827" spans="4:4" x14ac:dyDescent="0.2">
      <c r="D827" s="372"/>
    </row>
    <row r="828" spans="4:4" x14ac:dyDescent="0.2">
      <c r="D828" s="372"/>
    </row>
    <row r="829" spans="4:4" x14ac:dyDescent="0.2">
      <c r="D829" s="372"/>
    </row>
    <row r="830" spans="4:4" x14ac:dyDescent="0.2">
      <c r="D830" s="372"/>
    </row>
    <row r="831" spans="4:4" x14ac:dyDescent="0.2">
      <c r="D831" s="372"/>
    </row>
    <row r="832" spans="4:4" x14ac:dyDescent="0.2">
      <c r="D832" s="372"/>
    </row>
    <row r="833" spans="4:4" x14ac:dyDescent="0.2">
      <c r="D833" s="372"/>
    </row>
    <row r="834" spans="4:4" x14ac:dyDescent="0.2">
      <c r="D834" s="372"/>
    </row>
    <row r="835" spans="4:4" x14ac:dyDescent="0.2">
      <c r="D835" s="372"/>
    </row>
    <row r="836" spans="4:4" x14ac:dyDescent="0.2">
      <c r="D836" s="372"/>
    </row>
    <row r="837" spans="4:4" x14ac:dyDescent="0.2">
      <c r="D837" s="372"/>
    </row>
    <row r="838" spans="4:4" x14ac:dyDescent="0.2">
      <c r="D838" s="372"/>
    </row>
    <row r="839" spans="4:4" x14ac:dyDescent="0.2">
      <c r="D839" s="372"/>
    </row>
    <row r="840" spans="4:4" x14ac:dyDescent="0.2">
      <c r="D840" s="372"/>
    </row>
    <row r="841" spans="4:4" x14ac:dyDescent="0.2">
      <c r="D841" s="372"/>
    </row>
    <row r="842" spans="4:4" x14ac:dyDescent="0.2">
      <c r="D842" s="372"/>
    </row>
    <row r="843" spans="4:4" x14ac:dyDescent="0.2">
      <c r="D843" s="372"/>
    </row>
    <row r="844" spans="4:4" x14ac:dyDescent="0.2">
      <c r="D844" s="372"/>
    </row>
    <row r="845" spans="4:4" x14ac:dyDescent="0.2">
      <c r="D845" s="372"/>
    </row>
    <row r="846" spans="4:4" x14ac:dyDescent="0.2">
      <c r="D846" s="372"/>
    </row>
    <row r="847" spans="4:4" x14ac:dyDescent="0.2">
      <c r="D847" s="372"/>
    </row>
    <row r="848" spans="4:4" x14ac:dyDescent="0.2">
      <c r="D848" s="372"/>
    </row>
    <row r="849" spans="4:4" x14ac:dyDescent="0.2">
      <c r="D849" s="372"/>
    </row>
    <row r="850" spans="4:4" x14ac:dyDescent="0.2">
      <c r="D850" s="372"/>
    </row>
    <row r="851" spans="4:4" x14ac:dyDescent="0.2">
      <c r="D851" s="372"/>
    </row>
    <row r="852" spans="4:4" x14ac:dyDescent="0.2">
      <c r="D852" s="372"/>
    </row>
    <row r="853" spans="4:4" x14ac:dyDescent="0.2">
      <c r="D853" s="372"/>
    </row>
    <row r="854" spans="4:4" x14ac:dyDescent="0.2">
      <c r="D854" s="372"/>
    </row>
    <row r="855" spans="4:4" x14ac:dyDescent="0.2">
      <c r="D855" s="372"/>
    </row>
    <row r="856" spans="4:4" x14ac:dyDescent="0.2">
      <c r="D856" s="372"/>
    </row>
    <row r="857" spans="4:4" x14ac:dyDescent="0.2">
      <c r="D857" s="372"/>
    </row>
    <row r="858" spans="4:4" x14ac:dyDescent="0.2">
      <c r="D858" s="372"/>
    </row>
    <row r="859" spans="4:4" x14ac:dyDescent="0.2">
      <c r="D859" s="372"/>
    </row>
    <row r="860" spans="4:4" x14ac:dyDescent="0.2">
      <c r="D860" s="372"/>
    </row>
    <row r="861" spans="4:4" x14ac:dyDescent="0.2">
      <c r="D861" s="372"/>
    </row>
    <row r="862" spans="4:4" x14ac:dyDescent="0.2">
      <c r="D862" s="372"/>
    </row>
    <row r="863" spans="4:4" x14ac:dyDescent="0.2">
      <c r="D863" s="372"/>
    </row>
    <row r="864" spans="4:4" x14ac:dyDescent="0.2">
      <c r="D864" s="372"/>
    </row>
    <row r="865" spans="4:4" x14ac:dyDescent="0.2">
      <c r="D865" s="372"/>
    </row>
    <row r="866" spans="4:4" x14ac:dyDescent="0.2">
      <c r="D866" s="372"/>
    </row>
    <row r="867" spans="4:4" x14ac:dyDescent="0.2">
      <c r="D867" s="372"/>
    </row>
    <row r="868" spans="4:4" x14ac:dyDescent="0.2">
      <c r="D868" s="372"/>
    </row>
    <row r="869" spans="4:4" x14ac:dyDescent="0.2">
      <c r="D869" s="372"/>
    </row>
    <row r="870" spans="4:4" x14ac:dyDescent="0.2">
      <c r="D870" s="372"/>
    </row>
    <row r="871" spans="4:4" x14ac:dyDescent="0.2">
      <c r="D871" s="372"/>
    </row>
    <row r="872" spans="4:4" x14ac:dyDescent="0.2">
      <c r="D872" s="372"/>
    </row>
    <row r="873" spans="4:4" x14ac:dyDescent="0.2">
      <c r="D873" s="372"/>
    </row>
    <row r="874" spans="4:4" x14ac:dyDescent="0.2">
      <c r="D874" s="372"/>
    </row>
    <row r="875" spans="4:4" x14ac:dyDescent="0.2">
      <c r="D875" s="372"/>
    </row>
    <row r="876" spans="4:4" x14ac:dyDescent="0.2">
      <c r="D876" s="372"/>
    </row>
    <row r="877" spans="4:4" x14ac:dyDescent="0.2">
      <c r="D877" s="372"/>
    </row>
    <row r="878" spans="4:4" x14ac:dyDescent="0.2">
      <c r="D878" s="372"/>
    </row>
    <row r="879" spans="4:4" x14ac:dyDescent="0.2">
      <c r="D879" s="372"/>
    </row>
    <row r="880" spans="4:4" x14ac:dyDescent="0.2">
      <c r="D880" s="372"/>
    </row>
    <row r="881" spans="4:4" x14ac:dyDescent="0.2">
      <c r="D881" s="372"/>
    </row>
    <row r="882" spans="4:4" x14ac:dyDescent="0.2">
      <c r="D882" s="372"/>
    </row>
    <row r="883" spans="4:4" x14ac:dyDescent="0.2">
      <c r="D883" s="372"/>
    </row>
    <row r="884" spans="4:4" x14ac:dyDescent="0.2">
      <c r="D884" s="372"/>
    </row>
    <row r="885" spans="4:4" x14ac:dyDescent="0.2">
      <c r="D885" s="372"/>
    </row>
    <row r="886" spans="4:4" x14ac:dyDescent="0.2">
      <c r="D886" s="372"/>
    </row>
    <row r="887" spans="4:4" x14ac:dyDescent="0.2">
      <c r="D887" s="372"/>
    </row>
    <row r="888" spans="4:4" x14ac:dyDescent="0.2">
      <c r="D888" s="372"/>
    </row>
    <row r="889" spans="4:4" x14ac:dyDescent="0.2">
      <c r="D889" s="372"/>
    </row>
    <row r="890" spans="4:4" x14ac:dyDescent="0.2">
      <c r="D890" s="372"/>
    </row>
    <row r="891" spans="4:4" x14ac:dyDescent="0.2">
      <c r="D891" s="372"/>
    </row>
    <row r="892" spans="4:4" x14ac:dyDescent="0.2">
      <c r="D892" s="372"/>
    </row>
    <row r="893" spans="4:4" x14ac:dyDescent="0.2">
      <c r="D893" s="372"/>
    </row>
    <row r="894" spans="4:4" x14ac:dyDescent="0.2">
      <c r="D894" s="372"/>
    </row>
    <row r="895" spans="4:4" x14ac:dyDescent="0.2">
      <c r="D895" s="372"/>
    </row>
    <row r="896" spans="4:4" x14ac:dyDescent="0.2">
      <c r="D896" s="372"/>
    </row>
    <row r="897" spans="4:4" x14ac:dyDescent="0.2">
      <c r="D897" s="372"/>
    </row>
    <row r="898" spans="4:4" x14ac:dyDescent="0.2">
      <c r="D898" s="372"/>
    </row>
    <row r="899" spans="4:4" x14ac:dyDescent="0.2">
      <c r="D899" s="372"/>
    </row>
    <row r="900" spans="4:4" x14ac:dyDescent="0.2">
      <c r="D900" s="372"/>
    </row>
    <row r="901" spans="4:4" x14ac:dyDescent="0.2">
      <c r="D901" s="372"/>
    </row>
    <row r="902" spans="4:4" x14ac:dyDescent="0.2">
      <c r="D902" s="372"/>
    </row>
    <row r="903" spans="4:4" x14ac:dyDescent="0.2">
      <c r="D903" s="372"/>
    </row>
    <row r="904" spans="4:4" x14ac:dyDescent="0.2">
      <c r="D904" s="372"/>
    </row>
    <row r="905" spans="4:4" x14ac:dyDescent="0.2">
      <c r="D905" s="372"/>
    </row>
    <row r="906" spans="4:4" x14ac:dyDescent="0.2">
      <c r="D906" s="372"/>
    </row>
    <row r="907" spans="4:4" x14ac:dyDescent="0.2">
      <c r="D907" s="372"/>
    </row>
    <row r="908" spans="4:4" x14ac:dyDescent="0.2">
      <c r="D908" s="372"/>
    </row>
    <row r="909" spans="4:4" x14ac:dyDescent="0.2">
      <c r="D909" s="372"/>
    </row>
    <row r="910" spans="4:4" x14ac:dyDescent="0.2">
      <c r="D910" s="372"/>
    </row>
    <row r="911" spans="4:4" x14ac:dyDescent="0.2">
      <c r="D911" s="372"/>
    </row>
    <row r="912" spans="4:4" x14ac:dyDescent="0.2">
      <c r="D912" s="372"/>
    </row>
    <row r="913" spans="4:4" x14ac:dyDescent="0.2">
      <c r="D913" s="372"/>
    </row>
    <row r="914" spans="4:4" x14ac:dyDescent="0.2">
      <c r="D914" s="372"/>
    </row>
    <row r="915" spans="4:4" x14ac:dyDescent="0.2">
      <c r="D915" s="372"/>
    </row>
    <row r="916" spans="4:4" x14ac:dyDescent="0.2">
      <c r="D916" s="372"/>
    </row>
    <row r="917" spans="4:4" x14ac:dyDescent="0.2">
      <c r="D917" s="372"/>
    </row>
    <row r="918" spans="4:4" x14ac:dyDescent="0.2">
      <c r="D918" s="372"/>
    </row>
    <row r="919" spans="4:4" x14ac:dyDescent="0.2">
      <c r="D919" s="372"/>
    </row>
    <row r="920" spans="4:4" x14ac:dyDescent="0.2">
      <c r="D920" s="372"/>
    </row>
    <row r="921" spans="4:4" x14ac:dyDescent="0.2">
      <c r="D921" s="372"/>
    </row>
    <row r="922" spans="4:4" x14ac:dyDescent="0.2">
      <c r="D922" s="372"/>
    </row>
    <row r="923" spans="4:4" x14ac:dyDescent="0.2">
      <c r="D923" s="372"/>
    </row>
    <row r="924" spans="4:4" x14ac:dyDescent="0.2">
      <c r="D924" s="372"/>
    </row>
    <row r="925" spans="4:4" x14ac:dyDescent="0.2">
      <c r="D925" s="372"/>
    </row>
    <row r="926" spans="4:4" x14ac:dyDescent="0.2">
      <c r="D926" s="372"/>
    </row>
    <row r="927" spans="4:4" x14ac:dyDescent="0.2">
      <c r="D927" s="372"/>
    </row>
    <row r="928" spans="4:4" x14ac:dyDescent="0.2">
      <c r="D928" s="372"/>
    </row>
    <row r="929" spans="4:4" x14ac:dyDescent="0.2">
      <c r="D929" s="372"/>
    </row>
    <row r="930" spans="4:4" x14ac:dyDescent="0.2">
      <c r="D930" s="372"/>
    </row>
    <row r="931" spans="4:4" x14ac:dyDescent="0.2">
      <c r="D931" s="372"/>
    </row>
    <row r="932" spans="4:4" x14ac:dyDescent="0.2">
      <c r="D932" s="372"/>
    </row>
    <row r="933" spans="4:4" x14ac:dyDescent="0.2">
      <c r="D933" s="372"/>
    </row>
    <row r="934" spans="4:4" x14ac:dyDescent="0.2">
      <c r="D934" s="372"/>
    </row>
    <row r="935" spans="4:4" x14ac:dyDescent="0.2">
      <c r="D935" s="372"/>
    </row>
    <row r="936" spans="4:4" x14ac:dyDescent="0.2">
      <c r="D936" s="372"/>
    </row>
    <row r="937" spans="4:4" x14ac:dyDescent="0.2">
      <c r="D937" s="372"/>
    </row>
    <row r="938" spans="4:4" x14ac:dyDescent="0.2">
      <c r="D938" s="372"/>
    </row>
    <row r="939" spans="4:4" x14ac:dyDescent="0.2">
      <c r="D939" s="372"/>
    </row>
    <row r="940" spans="4:4" x14ac:dyDescent="0.2">
      <c r="D940" s="372"/>
    </row>
    <row r="941" spans="4:4" x14ac:dyDescent="0.2">
      <c r="D941" s="372"/>
    </row>
    <row r="942" spans="4:4" x14ac:dyDescent="0.2">
      <c r="D942" s="372"/>
    </row>
    <row r="943" spans="4:4" x14ac:dyDescent="0.2">
      <c r="D943" s="372"/>
    </row>
    <row r="944" spans="4:4" x14ac:dyDescent="0.2">
      <c r="D944" s="372"/>
    </row>
    <row r="945" spans="4:4" x14ac:dyDescent="0.2">
      <c r="D945" s="372"/>
    </row>
    <row r="946" spans="4:4" x14ac:dyDescent="0.2">
      <c r="D946" s="372"/>
    </row>
    <row r="947" spans="4:4" x14ac:dyDescent="0.2">
      <c r="D947" s="372"/>
    </row>
    <row r="948" spans="4:4" x14ac:dyDescent="0.2">
      <c r="D948" s="372"/>
    </row>
    <row r="949" spans="4:4" x14ac:dyDescent="0.2">
      <c r="D949" s="372"/>
    </row>
    <row r="950" spans="4:4" x14ac:dyDescent="0.2">
      <c r="D950" s="372"/>
    </row>
    <row r="951" spans="4:4" x14ac:dyDescent="0.2">
      <c r="D951" s="372"/>
    </row>
    <row r="952" spans="4:4" x14ac:dyDescent="0.2">
      <c r="D952" s="372"/>
    </row>
    <row r="953" spans="4:4" x14ac:dyDescent="0.2">
      <c r="D953" s="372"/>
    </row>
    <row r="954" spans="4:4" x14ac:dyDescent="0.2">
      <c r="D954" s="372"/>
    </row>
    <row r="955" spans="4:4" x14ac:dyDescent="0.2">
      <c r="D955" s="372"/>
    </row>
    <row r="956" spans="4:4" x14ac:dyDescent="0.2">
      <c r="D956" s="372"/>
    </row>
    <row r="957" spans="4:4" x14ac:dyDescent="0.2">
      <c r="D957" s="372"/>
    </row>
    <row r="958" spans="4:4" x14ac:dyDescent="0.2">
      <c r="D958" s="372"/>
    </row>
    <row r="959" spans="4:4" x14ac:dyDescent="0.2">
      <c r="D959" s="372"/>
    </row>
    <row r="960" spans="4:4" x14ac:dyDescent="0.2">
      <c r="D960" s="372"/>
    </row>
    <row r="961" spans="4:4" x14ac:dyDescent="0.2">
      <c r="D961" s="372"/>
    </row>
    <row r="962" spans="4:4" x14ac:dyDescent="0.2">
      <c r="D962" s="372"/>
    </row>
    <row r="963" spans="4:4" x14ac:dyDescent="0.2">
      <c r="D963" s="372"/>
    </row>
    <row r="964" spans="4:4" x14ac:dyDescent="0.2">
      <c r="D964" s="372"/>
    </row>
    <row r="965" spans="4:4" x14ac:dyDescent="0.2">
      <c r="D965" s="372"/>
    </row>
    <row r="966" spans="4:4" x14ac:dyDescent="0.2">
      <c r="D966" s="372"/>
    </row>
    <row r="967" spans="4:4" x14ac:dyDescent="0.2">
      <c r="D967" s="372"/>
    </row>
    <row r="968" spans="4:4" x14ac:dyDescent="0.2">
      <c r="D968" s="372"/>
    </row>
    <row r="969" spans="4:4" x14ac:dyDescent="0.2">
      <c r="D969" s="372"/>
    </row>
    <row r="970" spans="4:4" x14ac:dyDescent="0.2">
      <c r="D970" s="372"/>
    </row>
    <row r="971" spans="4:4" x14ac:dyDescent="0.2">
      <c r="D971" s="372"/>
    </row>
    <row r="972" spans="4:4" x14ac:dyDescent="0.2">
      <c r="D972" s="372"/>
    </row>
    <row r="973" spans="4:4" x14ac:dyDescent="0.2">
      <c r="D973" s="372"/>
    </row>
    <row r="974" spans="4:4" x14ac:dyDescent="0.2">
      <c r="D974" s="372"/>
    </row>
    <row r="975" spans="4:4" x14ac:dyDescent="0.2">
      <c r="D975" s="372"/>
    </row>
    <row r="976" spans="4:4" x14ac:dyDescent="0.2">
      <c r="D976" s="372"/>
    </row>
    <row r="977" spans="4:4" x14ac:dyDescent="0.2">
      <c r="D977" s="372"/>
    </row>
    <row r="978" spans="4:4" x14ac:dyDescent="0.2">
      <c r="D978" s="372"/>
    </row>
    <row r="979" spans="4:4" x14ac:dyDescent="0.2">
      <c r="D979" s="372"/>
    </row>
    <row r="980" spans="4:4" x14ac:dyDescent="0.2">
      <c r="D980" s="372"/>
    </row>
    <row r="981" spans="4:4" x14ac:dyDescent="0.2">
      <c r="D981" s="372"/>
    </row>
    <row r="982" spans="4:4" x14ac:dyDescent="0.2">
      <c r="D982" s="372"/>
    </row>
    <row r="983" spans="4:4" x14ac:dyDescent="0.2">
      <c r="D983" s="372"/>
    </row>
    <row r="984" spans="4:4" x14ac:dyDescent="0.2">
      <c r="D984" s="372"/>
    </row>
    <row r="985" spans="4:4" x14ac:dyDescent="0.2">
      <c r="D985" s="372"/>
    </row>
    <row r="986" spans="4:4" x14ac:dyDescent="0.2">
      <c r="D986" s="372"/>
    </row>
    <row r="987" spans="4:4" x14ac:dyDescent="0.2">
      <c r="D987" s="372"/>
    </row>
    <row r="988" spans="4:4" x14ac:dyDescent="0.2">
      <c r="D988" s="372"/>
    </row>
    <row r="989" spans="4:4" x14ac:dyDescent="0.2">
      <c r="D989" s="372"/>
    </row>
    <row r="990" spans="4:4" x14ac:dyDescent="0.2">
      <c r="D990" s="372"/>
    </row>
    <row r="991" spans="4:4" x14ac:dyDescent="0.2">
      <c r="D991" s="372"/>
    </row>
    <row r="992" spans="4:4" x14ac:dyDescent="0.2">
      <c r="D992" s="372"/>
    </row>
    <row r="993" spans="4:4" x14ac:dyDescent="0.2">
      <c r="D993" s="372"/>
    </row>
    <row r="994" spans="4:4" x14ac:dyDescent="0.2">
      <c r="D994" s="372"/>
    </row>
    <row r="995" spans="4:4" x14ac:dyDescent="0.2">
      <c r="D995" s="372"/>
    </row>
    <row r="996" spans="4:4" x14ac:dyDescent="0.2">
      <c r="D996" s="372"/>
    </row>
    <row r="997" spans="4:4" x14ac:dyDescent="0.2">
      <c r="D997" s="372"/>
    </row>
    <row r="998" spans="4:4" x14ac:dyDescent="0.2">
      <c r="D998" s="372"/>
    </row>
    <row r="999" spans="4:4" x14ac:dyDescent="0.2">
      <c r="D999" s="372"/>
    </row>
    <row r="1000" spans="4:4" x14ac:dyDescent="0.2">
      <c r="D1000" s="372"/>
    </row>
    <row r="1001" spans="4:4" x14ac:dyDescent="0.2">
      <c r="D1001" s="372"/>
    </row>
    <row r="1002" spans="4:4" x14ac:dyDescent="0.2">
      <c r="D1002" s="372"/>
    </row>
    <row r="1003" spans="4:4" x14ac:dyDescent="0.2">
      <c r="D1003" s="372"/>
    </row>
    <row r="1004" spans="4:4" x14ac:dyDescent="0.2">
      <c r="D1004" s="372"/>
    </row>
    <row r="1005" spans="4:4" x14ac:dyDescent="0.2">
      <c r="D1005" s="372"/>
    </row>
    <row r="1006" spans="4:4" x14ac:dyDescent="0.2">
      <c r="D1006" s="372"/>
    </row>
    <row r="1007" spans="4:4" x14ac:dyDescent="0.2">
      <c r="D1007" s="372"/>
    </row>
    <row r="1008" spans="4:4" x14ac:dyDescent="0.2">
      <c r="D1008" s="372"/>
    </row>
    <row r="1009" spans="4:4" x14ac:dyDescent="0.2">
      <c r="D1009" s="372"/>
    </row>
    <row r="1010" spans="4:4" x14ac:dyDescent="0.2">
      <c r="D1010" s="372"/>
    </row>
    <row r="1011" spans="4:4" x14ac:dyDescent="0.2">
      <c r="D1011" s="372"/>
    </row>
    <row r="1012" spans="4:4" x14ac:dyDescent="0.2">
      <c r="D1012" s="372"/>
    </row>
    <row r="1013" spans="4:4" x14ac:dyDescent="0.2">
      <c r="D1013" s="372"/>
    </row>
    <row r="1014" spans="4:4" x14ac:dyDescent="0.2">
      <c r="D1014" s="372"/>
    </row>
    <row r="1015" spans="4:4" x14ac:dyDescent="0.2">
      <c r="D1015" s="372"/>
    </row>
    <row r="1016" spans="4:4" x14ac:dyDescent="0.2">
      <c r="D1016" s="372"/>
    </row>
    <row r="1017" spans="4:4" x14ac:dyDescent="0.2">
      <c r="D1017" s="372"/>
    </row>
    <row r="1018" spans="4:4" x14ac:dyDescent="0.2">
      <c r="D1018" s="372"/>
    </row>
    <row r="1019" spans="4:4" x14ac:dyDescent="0.2">
      <c r="D1019" s="372"/>
    </row>
    <row r="1020" spans="4:4" x14ac:dyDescent="0.2">
      <c r="D1020" s="372"/>
    </row>
    <row r="1021" spans="4:4" x14ac:dyDescent="0.2">
      <c r="D1021" s="372"/>
    </row>
    <row r="1022" spans="4:4" x14ac:dyDescent="0.2">
      <c r="D1022" s="372"/>
    </row>
    <row r="1023" spans="4:4" x14ac:dyDescent="0.2">
      <c r="D1023" s="372"/>
    </row>
    <row r="1024" spans="4:4" x14ac:dyDescent="0.2">
      <c r="D1024" s="372"/>
    </row>
    <row r="1025" spans="4:4" x14ac:dyDescent="0.2">
      <c r="D1025" s="372"/>
    </row>
    <row r="1026" spans="4:4" x14ac:dyDescent="0.2">
      <c r="D1026" s="372"/>
    </row>
    <row r="1027" spans="4:4" x14ac:dyDescent="0.2">
      <c r="D1027" s="372"/>
    </row>
    <row r="1028" spans="4:4" x14ac:dyDescent="0.2">
      <c r="D1028" s="372"/>
    </row>
    <row r="1029" spans="4:4" x14ac:dyDescent="0.2">
      <c r="D1029" s="372"/>
    </row>
    <row r="1030" spans="4:4" x14ac:dyDescent="0.2">
      <c r="D1030" s="372"/>
    </row>
    <row r="1031" spans="4:4" x14ac:dyDescent="0.2">
      <c r="D1031" s="372"/>
    </row>
    <row r="1032" spans="4:4" x14ac:dyDescent="0.2">
      <c r="D1032" s="372"/>
    </row>
    <row r="1033" spans="4:4" x14ac:dyDescent="0.2">
      <c r="D1033" s="372"/>
    </row>
    <row r="1034" spans="4:4" x14ac:dyDescent="0.2">
      <c r="D1034" s="372"/>
    </row>
    <row r="1035" spans="4:4" x14ac:dyDescent="0.2">
      <c r="D1035" s="372"/>
    </row>
    <row r="1036" spans="4:4" x14ac:dyDescent="0.2">
      <c r="D1036" s="372"/>
    </row>
    <row r="1037" spans="4:4" x14ac:dyDescent="0.2">
      <c r="D1037" s="372"/>
    </row>
    <row r="1038" spans="4:4" x14ac:dyDescent="0.2">
      <c r="D1038" s="372"/>
    </row>
    <row r="1039" spans="4:4" x14ac:dyDescent="0.2">
      <c r="D1039" s="372"/>
    </row>
    <row r="1040" spans="4:4" x14ac:dyDescent="0.2">
      <c r="D1040" s="372"/>
    </row>
    <row r="1041" spans="4:4" x14ac:dyDescent="0.2">
      <c r="D1041" s="372"/>
    </row>
    <row r="1042" spans="4:4" x14ac:dyDescent="0.2">
      <c r="D1042" s="372"/>
    </row>
    <row r="1043" spans="4:4" x14ac:dyDescent="0.2">
      <c r="D1043" s="372"/>
    </row>
    <row r="1044" spans="4:4" x14ac:dyDescent="0.2">
      <c r="D1044" s="372"/>
    </row>
    <row r="1045" spans="4:4" x14ac:dyDescent="0.2">
      <c r="D1045" s="372"/>
    </row>
    <row r="1046" spans="4:4" x14ac:dyDescent="0.2">
      <c r="D1046" s="372"/>
    </row>
    <row r="1047" spans="4:4" x14ac:dyDescent="0.2">
      <c r="D1047" s="372"/>
    </row>
    <row r="1048" spans="4:4" x14ac:dyDescent="0.2">
      <c r="D1048" s="372"/>
    </row>
    <row r="1049" spans="4:4" x14ac:dyDescent="0.2">
      <c r="D1049" s="372"/>
    </row>
    <row r="1050" spans="4:4" x14ac:dyDescent="0.2">
      <c r="D1050" s="372"/>
    </row>
    <row r="1051" spans="4:4" x14ac:dyDescent="0.2">
      <c r="D1051" s="372"/>
    </row>
    <row r="1052" spans="4:4" x14ac:dyDescent="0.2">
      <c r="D1052" s="372"/>
    </row>
    <row r="1053" spans="4:4" x14ac:dyDescent="0.2">
      <c r="D1053" s="372"/>
    </row>
    <row r="1054" spans="4:4" x14ac:dyDescent="0.2">
      <c r="D1054" s="372"/>
    </row>
    <row r="1055" spans="4:4" x14ac:dyDescent="0.2">
      <c r="D1055" s="372"/>
    </row>
    <row r="1056" spans="4:4" x14ac:dyDescent="0.2">
      <c r="D1056" s="372"/>
    </row>
    <row r="1057" spans="4:4" x14ac:dyDescent="0.2">
      <c r="D1057" s="372"/>
    </row>
    <row r="1058" spans="4:4" x14ac:dyDescent="0.2">
      <c r="D1058" s="372"/>
    </row>
    <row r="1059" spans="4:4" x14ac:dyDescent="0.2">
      <c r="D1059" s="372"/>
    </row>
    <row r="1060" spans="4:4" x14ac:dyDescent="0.2">
      <c r="D1060" s="372"/>
    </row>
    <row r="1061" spans="4:4" x14ac:dyDescent="0.2">
      <c r="D1061" s="372"/>
    </row>
    <row r="1062" spans="4:4" x14ac:dyDescent="0.2">
      <c r="D1062" s="372"/>
    </row>
    <row r="1063" spans="4:4" x14ac:dyDescent="0.2">
      <c r="D1063" s="372"/>
    </row>
    <row r="1064" spans="4:4" x14ac:dyDescent="0.2">
      <c r="D1064" s="372"/>
    </row>
    <row r="1065" spans="4:4" x14ac:dyDescent="0.2">
      <c r="D1065" s="372"/>
    </row>
    <row r="1066" spans="4:4" x14ac:dyDescent="0.2">
      <c r="D1066" s="372"/>
    </row>
    <row r="1067" spans="4:4" x14ac:dyDescent="0.2">
      <c r="D1067" s="372"/>
    </row>
    <row r="1068" spans="4:4" x14ac:dyDescent="0.2">
      <c r="D1068" s="372"/>
    </row>
    <row r="1069" spans="4:4" x14ac:dyDescent="0.2">
      <c r="D1069" s="372"/>
    </row>
    <row r="1070" spans="4:4" x14ac:dyDescent="0.2">
      <c r="D1070" s="372"/>
    </row>
    <row r="1071" spans="4:4" x14ac:dyDescent="0.2">
      <c r="D1071" s="372"/>
    </row>
    <row r="1072" spans="4:4" x14ac:dyDescent="0.2">
      <c r="D1072" s="372"/>
    </row>
    <row r="1073" spans="4:4" x14ac:dyDescent="0.2">
      <c r="D1073" s="372"/>
    </row>
    <row r="1074" spans="4:4" x14ac:dyDescent="0.2">
      <c r="D1074" s="372"/>
    </row>
    <row r="1075" spans="4:4" x14ac:dyDescent="0.2">
      <c r="D1075" s="372"/>
    </row>
    <row r="1076" spans="4:4" x14ac:dyDescent="0.2">
      <c r="D1076" s="372"/>
    </row>
    <row r="1077" spans="4:4" x14ac:dyDescent="0.2">
      <c r="D1077" s="372"/>
    </row>
    <row r="1078" spans="4:4" x14ac:dyDescent="0.2">
      <c r="D1078" s="372"/>
    </row>
    <row r="1079" spans="4:4" x14ac:dyDescent="0.2">
      <c r="D1079" s="372"/>
    </row>
    <row r="1080" spans="4:4" x14ac:dyDescent="0.2">
      <c r="D1080" s="372"/>
    </row>
    <row r="1081" spans="4:4" x14ac:dyDescent="0.2">
      <c r="D1081" s="372"/>
    </row>
    <row r="1082" spans="4:4" x14ac:dyDescent="0.2">
      <c r="D1082" s="372"/>
    </row>
    <row r="1083" spans="4:4" x14ac:dyDescent="0.2">
      <c r="D1083" s="372"/>
    </row>
    <row r="1084" spans="4:4" x14ac:dyDescent="0.2">
      <c r="D1084" s="372"/>
    </row>
    <row r="1085" spans="4:4" x14ac:dyDescent="0.2">
      <c r="D1085" s="372"/>
    </row>
    <row r="1086" spans="4:4" x14ac:dyDescent="0.2">
      <c r="D1086" s="372"/>
    </row>
    <row r="1087" spans="4:4" x14ac:dyDescent="0.2">
      <c r="D1087" s="372"/>
    </row>
    <row r="1088" spans="4:4" x14ac:dyDescent="0.2">
      <c r="D1088" s="372"/>
    </row>
    <row r="1089" spans="4:4" x14ac:dyDescent="0.2">
      <c r="D1089" s="372"/>
    </row>
    <row r="1090" spans="4:4" x14ac:dyDescent="0.2">
      <c r="D1090" s="372"/>
    </row>
    <row r="1091" spans="4:4" x14ac:dyDescent="0.2">
      <c r="D1091" s="372"/>
    </row>
    <row r="1092" spans="4:4" x14ac:dyDescent="0.2">
      <c r="D1092" s="372"/>
    </row>
    <row r="1093" spans="4:4" x14ac:dyDescent="0.2">
      <c r="D1093" s="372"/>
    </row>
    <row r="1094" spans="4:4" x14ac:dyDescent="0.2">
      <c r="D1094" s="372"/>
    </row>
    <row r="1095" spans="4:4" x14ac:dyDescent="0.2">
      <c r="D1095" s="372"/>
    </row>
    <row r="1096" spans="4:4" x14ac:dyDescent="0.2">
      <c r="D1096" s="372"/>
    </row>
    <row r="1097" spans="4:4" x14ac:dyDescent="0.2">
      <c r="D1097" s="372"/>
    </row>
    <row r="1098" spans="4:4" x14ac:dyDescent="0.2">
      <c r="D1098" s="372"/>
    </row>
    <row r="1099" spans="4:4" x14ac:dyDescent="0.2">
      <c r="D1099" s="372"/>
    </row>
    <row r="1100" spans="4:4" x14ac:dyDescent="0.2">
      <c r="D1100" s="372"/>
    </row>
    <row r="1101" spans="4:4" x14ac:dyDescent="0.2">
      <c r="D1101" s="372"/>
    </row>
    <row r="1102" spans="4:4" x14ac:dyDescent="0.2">
      <c r="D1102" s="372"/>
    </row>
    <row r="1103" spans="4:4" x14ac:dyDescent="0.2">
      <c r="D1103" s="372"/>
    </row>
    <row r="1104" spans="4:4" x14ac:dyDescent="0.2">
      <c r="D1104" s="372"/>
    </row>
    <row r="1105" spans="4:4" x14ac:dyDescent="0.2">
      <c r="D1105" s="372"/>
    </row>
    <row r="1106" spans="4:4" x14ac:dyDescent="0.2">
      <c r="D1106" s="372"/>
    </row>
    <row r="1107" spans="4:4" x14ac:dyDescent="0.2">
      <c r="D1107" s="372"/>
    </row>
    <row r="1108" spans="4:4" x14ac:dyDescent="0.2">
      <c r="D1108" s="372"/>
    </row>
    <row r="1109" spans="4:4" x14ac:dyDescent="0.2">
      <c r="D1109" s="372"/>
    </row>
    <row r="1110" spans="4:4" x14ac:dyDescent="0.2">
      <c r="D1110" s="372"/>
    </row>
    <row r="1111" spans="4:4" x14ac:dyDescent="0.2">
      <c r="D1111" s="372"/>
    </row>
    <row r="1112" spans="4:4" x14ac:dyDescent="0.2">
      <c r="D1112" s="372"/>
    </row>
    <row r="1113" spans="4:4" x14ac:dyDescent="0.2">
      <c r="D1113" s="372"/>
    </row>
    <row r="1114" spans="4:4" x14ac:dyDescent="0.2">
      <c r="D1114" s="372"/>
    </row>
    <row r="1115" spans="4:4" x14ac:dyDescent="0.2">
      <c r="D1115" s="372"/>
    </row>
    <row r="1116" spans="4:4" x14ac:dyDescent="0.2">
      <c r="D1116" s="372"/>
    </row>
    <row r="1117" spans="4:4" x14ac:dyDescent="0.2">
      <c r="D1117" s="372"/>
    </row>
    <row r="1118" spans="4:4" x14ac:dyDescent="0.2">
      <c r="D1118" s="372"/>
    </row>
    <row r="1119" spans="4:4" x14ac:dyDescent="0.2">
      <c r="D1119" s="372"/>
    </row>
    <row r="1120" spans="4:4" x14ac:dyDescent="0.2">
      <c r="D1120" s="372"/>
    </row>
    <row r="1121" spans="4:4" x14ac:dyDescent="0.2">
      <c r="D1121" s="372"/>
    </row>
    <row r="1122" spans="4:4" x14ac:dyDescent="0.2">
      <c r="D1122" s="372"/>
    </row>
    <row r="1123" spans="4:4" x14ac:dyDescent="0.2">
      <c r="D1123" s="372"/>
    </row>
    <row r="1124" spans="4:4" x14ac:dyDescent="0.2">
      <c r="D1124" s="372"/>
    </row>
    <row r="1125" spans="4:4" x14ac:dyDescent="0.2">
      <c r="D1125" s="372"/>
    </row>
    <row r="1126" spans="4:4" x14ac:dyDescent="0.2">
      <c r="D1126" s="372"/>
    </row>
    <row r="1127" spans="4:4" x14ac:dyDescent="0.2">
      <c r="D1127" s="372"/>
    </row>
    <row r="1128" spans="4:4" x14ac:dyDescent="0.2">
      <c r="D1128" s="372"/>
    </row>
    <row r="1129" spans="4:4" x14ac:dyDescent="0.2">
      <c r="D1129" s="372"/>
    </row>
    <row r="1130" spans="4:4" x14ac:dyDescent="0.2">
      <c r="D1130" s="372"/>
    </row>
    <row r="1131" spans="4:4" x14ac:dyDescent="0.2">
      <c r="D1131" s="372"/>
    </row>
    <row r="1132" spans="4:4" x14ac:dyDescent="0.2">
      <c r="D1132" s="372"/>
    </row>
    <row r="1133" spans="4:4" x14ac:dyDescent="0.2">
      <c r="D1133" s="372"/>
    </row>
    <row r="1134" spans="4:4" x14ac:dyDescent="0.2">
      <c r="D1134" s="372"/>
    </row>
    <row r="1135" spans="4:4" x14ac:dyDescent="0.2">
      <c r="D1135" s="372"/>
    </row>
    <row r="1136" spans="4:4" x14ac:dyDescent="0.2">
      <c r="D1136" s="372"/>
    </row>
    <row r="1137" spans="4:4" x14ac:dyDescent="0.2">
      <c r="D1137" s="372"/>
    </row>
    <row r="1138" spans="4:4" x14ac:dyDescent="0.2">
      <c r="D1138" s="372"/>
    </row>
    <row r="1139" spans="4:4" x14ac:dyDescent="0.2">
      <c r="D1139" s="372"/>
    </row>
    <row r="1140" spans="4:4" x14ac:dyDescent="0.2">
      <c r="D1140" s="372"/>
    </row>
    <row r="1141" spans="4:4" x14ac:dyDescent="0.2">
      <c r="D1141" s="372"/>
    </row>
    <row r="1142" spans="4:4" x14ac:dyDescent="0.2">
      <c r="D1142" s="372"/>
    </row>
    <row r="1143" spans="4:4" x14ac:dyDescent="0.2">
      <c r="D1143" s="372"/>
    </row>
    <row r="1144" spans="4:4" x14ac:dyDescent="0.2">
      <c r="D1144" s="372"/>
    </row>
    <row r="1145" spans="4:4" x14ac:dyDescent="0.2">
      <c r="D1145" s="372"/>
    </row>
    <row r="1146" spans="4:4" x14ac:dyDescent="0.2">
      <c r="D1146" s="372"/>
    </row>
    <row r="1147" spans="4:4" x14ac:dyDescent="0.2">
      <c r="D1147" s="372"/>
    </row>
    <row r="1148" spans="4:4" x14ac:dyDescent="0.2">
      <c r="D1148" s="372"/>
    </row>
    <row r="1149" spans="4:4" x14ac:dyDescent="0.2">
      <c r="D1149" s="372"/>
    </row>
    <row r="1150" spans="4:4" x14ac:dyDescent="0.2">
      <c r="D1150" s="372"/>
    </row>
    <row r="1151" spans="4:4" x14ac:dyDescent="0.2">
      <c r="D1151" s="372"/>
    </row>
    <row r="1152" spans="4:4" x14ac:dyDescent="0.2">
      <c r="D1152" s="372"/>
    </row>
    <row r="1153" spans="4:4" x14ac:dyDescent="0.2">
      <c r="D1153" s="372"/>
    </row>
    <row r="1154" spans="4:4" x14ac:dyDescent="0.2">
      <c r="D1154" s="372"/>
    </row>
    <row r="1155" spans="4:4" x14ac:dyDescent="0.2">
      <c r="D1155" s="372"/>
    </row>
    <row r="1156" spans="4:4" x14ac:dyDescent="0.2">
      <c r="D1156" s="372"/>
    </row>
    <row r="1157" spans="4:4" x14ac:dyDescent="0.2">
      <c r="D1157" s="372"/>
    </row>
    <row r="1158" spans="4:4" x14ac:dyDescent="0.2">
      <c r="D1158" s="372"/>
    </row>
    <row r="1159" spans="4:4" x14ac:dyDescent="0.2">
      <c r="D1159" s="372"/>
    </row>
    <row r="1160" spans="4:4" x14ac:dyDescent="0.2">
      <c r="D1160" s="372"/>
    </row>
    <row r="1161" spans="4:4" x14ac:dyDescent="0.2">
      <c r="D1161" s="372"/>
    </row>
    <row r="1162" spans="4:4" x14ac:dyDescent="0.2">
      <c r="D1162" s="372"/>
    </row>
    <row r="1163" spans="4:4" x14ac:dyDescent="0.2">
      <c r="D1163" s="372"/>
    </row>
    <row r="1164" spans="4:4" x14ac:dyDescent="0.2">
      <c r="D1164" s="372"/>
    </row>
    <row r="1165" spans="4:4" x14ac:dyDescent="0.2">
      <c r="D1165" s="372"/>
    </row>
    <row r="1166" spans="4:4" x14ac:dyDescent="0.2">
      <c r="D1166" s="372"/>
    </row>
    <row r="1167" spans="4:4" x14ac:dyDescent="0.2">
      <c r="D1167" s="372"/>
    </row>
    <row r="1168" spans="4:4" x14ac:dyDescent="0.2">
      <c r="D1168" s="372"/>
    </row>
    <row r="1169" spans="4:4" x14ac:dyDescent="0.2">
      <c r="D1169" s="372"/>
    </row>
    <row r="1170" spans="4:4" x14ac:dyDescent="0.2">
      <c r="D1170" s="372"/>
    </row>
    <row r="1171" spans="4:4" x14ac:dyDescent="0.2">
      <c r="D1171" s="372"/>
    </row>
    <row r="1172" spans="4:4" x14ac:dyDescent="0.2">
      <c r="D1172" s="372"/>
    </row>
    <row r="1173" spans="4:4" x14ac:dyDescent="0.2">
      <c r="D1173" s="372"/>
    </row>
    <row r="1174" spans="4:4" x14ac:dyDescent="0.2">
      <c r="D1174" s="372"/>
    </row>
    <row r="1175" spans="4:4" x14ac:dyDescent="0.2">
      <c r="D1175" s="372"/>
    </row>
    <row r="1176" spans="4:4" x14ac:dyDescent="0.2">
      <c r="D1176" s="372"/>
    </row>
    <row r="1177" spans="4:4" x14ac:dyDescent="0.2">
      <c r="D1177" s="372"/>
    </row>
    <row r="1178" spans="4:4" x14ac:dyDescent="0.2">
      <c r="D1178" s="372"/>
    </row>
    <row r="1179" spans="4:4" x14ac:dyDescent="0.2">
      <c r="D1179" s="372"/>
    </row>
    <row r="1180" spans="4:4" x14ac:dyDescent="0.2">
      <c r="D1180" s="372"/>
    </row>
    <row r="1181" spans="4:4" x14ac:dyDescent="0.2">
      <c r="D1181" s="372"/>
    </row>
    <row r="1182" spans="4:4" x14ac:dyDescent="0.2">
      <c r="D1182" s="372"/>
    </row>
    <row r="1183" spans="4:4" x14ac:dyDescent="0.2">
      <c r="D1183" s="372"/>
    </row>
    <row r="1184" spans="4:4" x14ac:dyDescent="0.2">
      <c r="D1184" s="372"/>
    </row>
    <row r="1185" spans="4:4" x14ac:dyDescent="0.2">
      <c r="D1185" s="372"/>
    </row>
    <row r="1186" spans="4:4" x14ac:dyDescent="0.2">
      <c r="D1186" s="372"/>
    </row>
    <row r="1187" spans="4:4" x14ac:dyDescent="0.2">
      <c r="D1187" s="372"/>
    </row>
    <row r="1188" spans="4:4" x14ac:dyDescent="0.2">
      <c r="D1188" s="372"/>
    </row>
    <row r="1189" spans="4:4" x14ac:dyDescent="0.2">
      <c r="D1189" s="372"/>
    </row>
    <row r="1190" spans="4:4" x14ac:dyDescent="0.2">
      <c r="D1190" s="372"/>
    </row>
    <row r="1191" spans="4:4" x14ac:dyDescent="0.2">
      <c r="D1191" s="372"/>
    </row>
    <row r="1192" spans="4:4" x14ac:dyDescent="0.2">
      <c r="D1192" s="372"/>
    </row>
    <row r="1193" spans="4:4" x14ac:dyDescent="0.2">
      <c r="D1193" s="372"/>
    </row>
    <row r="1194" spans="4:4" x14ac:dyDescent="0.2">
      <c r="D1194" s="372"/>
    </row>
    <row r="1195" spans="4:4" x14ac:dyDescent="0.2">
      <c r="D1195" s="372"/>
    </row>
    <row r="1196" spans="4:4" x14ac:dyDescent="0.2">
      <c r="D1196" s="372"/>
    </row>
    <row r="1197" spans="4:4" x14ac:dyDescent="0.2">
      <c r="D1197" s="372"/>
    </row>
    <row r="1198" spans="4:4" x14ac:dyDescent="0.2">
      <c r="D1198" s="372"/>
    </row>
    <row r="1199" spans="4:4" x14ac:dyDescent="0.2">
      <c r="D1199" s="372"/>
    </row>
    <row r="1200" spans="4:4" x14ac:dyDescent="0.2">
      <c r="D1200" s="372"/>
    </row>
    <row r="1201" spans="4:4" x14ac:dyDescent="0.2">
      <c r="D1201" s="372"/>
    </row>
    <row r="1202" spans="4:4" x14ac:dyDescent="0.2">
      <c r="D1202" s="372"/>
    </row>
    <row r="1203" spans="4:4" x14ac:dyDescent="0.2">
      <c r="D1203" s="372"/>
    </row>
    <row r="1204" spans="4:4" x14ac:dyDescent="0.2">
      <c r="D1204" s="372"/>
    </row>
    <row r="1205" spans="4:4" x14ac:dyDescent="0.2">
      <c r="D1205" s="372"/>
    </row>
    <row r="1206" spans="4:4" x14ac:dyDescent="0.2">
      <c r="D1206" s="372"/>
    </row>
    <row r="1207" spans="4:4" x14ac:dyDescent="0.2">
      <c r="D1207" s="372"/>
    </row>
    <row r="1208" spans="4:4" x14ac:dyDescent="0.2">
      <c r="D1208" s="372"/>
    </row>
    <row r="1209" spans="4:4" x14ac:dyDescent="0.2">
      <c r="D1209" s="372"/>
    </row>
    <row r="1210" spans="4:4" x14ac:dyDescent="0.2">
      <c r="D1210" s="372"/>
    </row>
    <row r="1211" spans="4:4" x14ac:dyDescent="0.2">
      <c r="D1211" s="372"/>
    </row>
    <row r="1212" spans="4:4" x14ac:dyDescent="0.2">
      <c r="D1212" s="372"/>
    </row>
    <row r="1213" spans="4:4" x14ac:dyDescent="0.2">
      <c r="D1213" s="372"/>
    </row>
    <row r="1214" spans="4:4" x14ac:dyDescent="0.2">
      <c r="D1214" s="372"/>
    </row>
    <row r="1215" spans="4:4" x14ac:dyDescent="0.2">
      <c r="D1215" s="372"/>
    </row>
    <row r="1216" spans="4:4" x14ac:dyDescent="0.2">
      <c r="D1216" s="372"/>
    </row>
    <row r="1217" spans="4:4" x14ac:dyDescent="0.2">
      <c r="D1217" s="372"/>
    </row>
    <row r="1218" spans="4:4" x14ac:dyDescent="0.2">
      <c r="D1218" s="372"/>
    </row>
    <row r="1219" spans="4:4" x14ac:dyDescent="0.2">
      <c r="D1219" s="372"/>
    </row>
    <row r="1220" spans="4:4" x14ac:dyDescent="0.2">
      <c r="D1220" s="372"/>
    </row>
    <row r="1221" spans="4:4" x14ac:dyDescent="0.2">
      <c r="D1221" s="372"/>
    </row>
    <row r="1222" spans="4:4" x14ac:dyDescent="0.2">
      <c r="D1222" s="372"/>
    </row>
    <row r="1223" spans="4:4" x14ac:dyDescent="0.2">
      <c r="D1223" s="372"/>
    </row>
    <row r="1224" spans="4:4" x14ac:dyDescent="0.2">
      <c r="D1224" s="372"/>
    </row>
    <row r="1225" spans="4:4" x14ac:dyDescent="0.2">
      <c r="D1225" s="372"/>
    </row>
    <row r="1226" spans="4:4" x14ac:dyDescent="0.2">
      <c r="D1226" s="372"/>
    </row>
    <row r="1227" spans="4:4" x14ac:dyDescent="0.2">
      <c r="D1227" s="372"/>
    </row>
    <row r="1228" spans="4:4" x14ac:dyDescent="0.2">
      <c r="D1228" s="372"/>
    </row>
    <row r="1229" spans="4:4" x14ac:dyDescent="0.2">
      <c r="D1229" s="372"/>
    </row>
    <row r="1230" spans="4:4" x14ac:dyDescent="0.2">
      <c r="D1230" s="372"/>
    </row>
    <row r="1231" spans="4:4" x14ac:dyDescent="0.2">
      <c r="D1231" s="372"/>
    </row>
    <row r="1232" spans="4:4" x14ac:dyDescent="0.2">
      <c r="D1232" s="372"/>
    </row>
    <row r="1233" spans="4:4" x14ac:dyDescent="0.2">
      <c r="D1233" s="372"/>
    </row>
    <row r="1234" spans="4:4" x14ac:dyDescent="0.2">
      <c r="D1234" s="372"/>
    </row>
    <row r="1235" spans="4:4" x14ac:dyDescent="0.2">
      <c r="D1235" s="372"/>
    </row>
    <row r="1236" spans="4:4" x14ac:dyDescent="0.2">
      <c r="D1236" s="372"/>
    </row>
    <row r="1237" spans="4:4" x14ac:dyDescent="0.2">
      <c r="D1237" s="372"/>
    </row>
    <row r="1238" spans="4:4" x14ac:dyDescent="0.2">
      <c r="D1238" s="372"/>
    </row>
    <row r="1239" spans="4:4" x14ac:dyDescent="0.2">
      <c r="D1239" s="372"/>
    </row>
    <row r="1240" spans="4:4" x14ac:dyDescent="0.2">
      <c r="D1240" s="372"/>
    </row>
    <row r="1241" spans="4:4" x14ac:dyDescent="0.2">
      <c r="D1241" s="372"/>
    </row>
    <row r="1242" spans="4:4" x14ac:dyDescent="0.2">
      <c r="D1242" s="372"/>
    </row>
    <row r="1243" spans="4:4" x14ac:dyDescent="0.2">
      <c r="D1243" s="372"/>
    </row>
    <row r="1244" spans="4:4" x14ac:dyDescent="0.2">
      <c r="D1244" s="372"/>
    </row>
    <row r="1245" spans="4:4" x14ac:dyDescent="0.2">
      <c r="D1245" s="372"/>
    </row>
    <row r="1246" spans="4:4" x14ac:dyDescent="0.2">
      <c r="D1246" s="372"/>
    </row>
    <row r="1247" spans="4:4" x14ac:dyDescent="0.2">
      <c r="D1247" s="372"/>
    </row>
    <row r="1248" spans="4:4" x14ac:dyDescent="0.2">
      <c r="D1248" s="372"/>
    </row>
    <row r="1249" spans="4:4" x14ac:dyDescent="0.2">
      <c r="D1249" s="372"/>
    </row>
    <row r="1250" spans="4:4" x14ac:dyDescent="0.2">
      <c r="D1250" s="372"/>
    </row>
    <row r="1251" spans="4:4" x14ac:dyDescent="0.2">
      <c r="D1251" s="372"/>
    </row>
    <row r="1252" spans="4:4" x14ac:dyDescent="0.2">
      <c r="D1252" s="372"/>
    </row>
    <row r="1253" spans="4:4" x14ac:dyDescent="0.2">
      <c r="D1253" s="372"/>
    </row>
    <row r="1254" spans="4:4" x14ac:dyDescent="0.2">
      <c r="D1254" s="372"/>
    </row>
    <row r="1255" spans="4:4" x14ac:dyDescent="0.2">
      <c r="D1255" s="372"/>
    </row>
    <row r="1256" spans="4:4" x14ac:dyDescent="0.2">
      <c r="D1256" s="372"/>
    </row>
    <row r="1257" spans="4:4" x14ac:dyDescent="0.2">
      <c r="D1257" s="372"/>
    </row>
    <row r="1258" spans="4:4" x14ac:dyDescent="0.2">
      <c r="D1258" s="372"/>
    </row>
    <row r="1259" spans="4:4" x14ac:dyDescent="0.2">
      <c r="D1259" s="372"/>
    </row>
    <row r="1260" spans="4:4" x14ac:dyDescent="0.2">
      <c r="D1260" s="372"/>
    </row>
    <row r="1261" spans="4:4" x14ac:dyDescent="0.2">
      <c r="D1261" s="372"/>
    </row>
    <row r="1262" spans="4:4" x14ac:dyDescent="0.2">
      <c r="D1262" s="372"/>
    </row>
    <row r="1263" spans="4:4" x14ac:dyDescent="0.2">
      <c r="D1263" s="372"/>
    </row>
    <row r="1264" spans="4:4" x14ac:dyDescent="0.2">
      <c r="D1264" s="372"/>
    </row>
    <row r="1265" spans="4:4" x14ac:dyDescent="0.2">
      <c r="D1265" s="372"/>
    </row>
    <row r="1266" spans="4:4" x14ac:dyDescent="0.2">
      <c r="D1266" s="372"/>
    </row>
    <row r="1267" spans="4:4" x14ac:dyDescent="0.2">
      <c r="D1267" s="372"/>
    </row>
    <row r="1268" spans="4:4" x14ac:dyDescent="0.2">
      <c r="D1268" s="372"/>
    </row>
    <row r="1269" spans="4:4" x14ac:dyDescent="0.2">
      <c r="D1269" s="372"/>
    </row>
    <row r="1270" spans="4:4" x14ac:dyDescent="0.2">
      <c r="D1270" s="372"/>
    </row>
    <row r="1271" spans="4:4" x14ac:dyDescent="0.2">
      <c r="D1271" s="372"/>
    </row>
    <row r="1272" spans="4:4" x14ac:dyDescent="0.2">
      <c r="D1272" s="372"/>
    </row>
    <row r="1273" spans="4:4" x14ac:dyDescent="0.2">
      <c r="D1273" s="372"/>
    </row>
    <row r="1274" spans="4:4" x14ac:dyDescent="0.2">
      <c r="D1274" s="372"/>
    </row>
    <row r="1275" spans="4:4" x14ac:dyDescent="0.2">
      <c r="D1275" s="372"/>
    </row>
    <row r="1276" spans="4:4" x14ac:dyDescent="0.2">
      <c r="D1276" s="372"/>
    </row>
    <row r="1277" spans="4:4" x14ac:dyDescent="0.2">
      <c r="D1277" s="372"/>
    </row>
    <row r="1278" spans="4:4" x14ac:dyDescent="0.2">
      <c r="D1278" s="372"/>
    </row>
    <row r="1279" spans="4:4" x14ac:dyDescent="0.2">
      <c r="D1279" s="372"/>
    </row>
    <row r="1280" spans="4:4" x14ac:dyDescent="0.2">
      <c r="D1280" s="372"/>
    </row>
    <row r="1281" spans="4:4" x14ac:dyDescent="0.2">
      <c r="D1281" s="372"/>
    </row>
    <row r="1282" spans="4:4" x14ac:dyDescent="0.2">
      <c r="D1282" s="372"/>
    </row>
    <row r="1283" spans="4:4" x14ac:dyDescent="0.2">
      <c r="D1283" s="372"/>
    </row>
    <row r="1284" spans="4:4" x14ac:dyDescent="0.2">
      <c r="D1284" s="372"/>
    </row>
    <row r="1285" spans="4:4" x14ac:dyDescent="0.2">
      <c r="D1285" s="372"/>
    </row>
    <row r="1286" spans="4:4" x14ac:dyDescent="0.2">
      <c r="D1286" s="372"/>
    </row>
    <row r="1287" spans="4:4" x14ac:dyDescent="0.2">
      <c r="D1287" s="372"/>
    </row>
    <row r="1288" spans="4:4" x14ac:dyDescent="0.2">
      <c r="D1288" s="372"/>
    </row>
    <row r="1289" spans="4:4" x14ac:dyDescent="0.2">
      <c r="D1289" s="372"/>
    </row>
    <row r="1290" spans="4:4" x14ac:dyDescent="0.2">
      <c r="D1290" s="372"/>
    </row>
    <row r="1291" spans="4:4" x14ac:dyDescent="0.2">
      <c r="D1291" s="372"/>
    </row>
    <row r="1292" spans="4:4" x14ac:dyDescent="0.2">
      <c r="D1292" s="372"/>
    </row>
    <row r="1293" spans="4:4" x14ac:dyDescent="0.2">
      <c r="D1293" s="372"/>
    </row>
    <row r="1294" spans="4:4" x14ac:dyDescent="0.2">
      <c r="D1294" s="372"/>
    </row>
    <row r="1295" spans="4:4" x14ac:dyDescent="0.2">
      <c r="D1295" s="372"/>
    </row>
    <row r="1296" spans="4:4" x14ac:dyDescent="0.2">
      <c r="D1296" s="372"/>
    </row>
    <row r="1297" spans="4:4" x14ac:dyDescent="0.2">
      <c r="D1297" s="372"/>
    </row>
    <row r="1298" spans="4:4" x14ac:dyDescent="0.2">
      <c r="D1298" s="372"/>
    </row>
    <row r="1299" spans="4:4" x14ac:dyDescent="0.2">
      <c r="D1299" s="372"/>
    </row>
    <row r="1300" spans="4:4" x14ac:dyDescent="0.2">
      <c r="D1300" s="372"/>
    </row>
    <row r="1301" spans="4:4" x14ac:dyDescent="0.2">
      <c r="D1301" s="372"/>
    </row>
    <row r="1302" spans="4:4" x14ac:dyDescent="0.2">
      <c r="D1302" s="372"/>
    </row>
    <row r="1303" spans="4:4" x14ac:dyDescent="0.2">
      <c r="D1303" s="372"/>
    </row>
    <row r="1304" spans="4:4" x14ac:dyDescent="0.2">
      <c r="D1304" s="372"/>
    </row>
    <row r="1305" spans="4:4" x14ac:dyDescent="0.2">
      <c r="D1305" s="372"/>
    </row>
    <row r="1306" spans="4:4" x14ac:dyDescent="0.2">
      <c r="D1306" s="372"/>
    </row>
    <row r="1307" spans="4:4" x14ac:dyDescent="0.2">
      <c r="D1307" s="372"/>
    </row>
    <row r="1308" spans="4:4" x14ac:dyDescent="0.2">
      <c r="D1308" s="372"/>
    </row>
    <row r="1309" spans="4:4" x14ac:dyDescent="0.2">
      <c r="D1309" s="372"/>
    </row>
    <row r="1310" spans="4:4" x14ac:dyDescent="0.2">
      <c r="D1310" s="372"/>
    </row>
    <row r="1311" spans="4:4" x14ac:dyDescent="0.2">
      <c r="D1311" s="372"/>
    </row>
    <row r="1312" spans="4:4" x14ac:dyDescent="0.2">
      <c r="D1312" s="372"/>
    </row>
    <row r="1313" spans="4:4" x14ac:dyDescent="0.2">
      <c r="D1313" s="372"/>
    </row>
    <row r="1314" spans="4:4" x14ac:dyDescent="0.2">
      <c r="D1314" s="372"/>
    </row>
    <row r="1315" spans="4:4" x14ac:dyDescent="0.2">
      <c r="D1315" s="372"/>
    </row>
    <row r="1316" spans="4:4" x14ac:dyDescent="0.2">
      <c r="D1316" s="372"/>
    </row>
    <row r="1317" spans="4:4" x14ac:dyDescent="0.2">
      <c r="D1317" s="372"/>
    </row>
    <row r="1318" spans="4:4" x14ac:dyDescent="0.2">
      <c r="D1318" s="372"/>
    </row>
    <row r="1319" spans="4:4" x14ac:dyDescent="0.2">
      <c r="D1319" s="372"/>
    </row>
    <row r="1320" spans="4:4" x14ac:dyDescent="0.2">
      <c r="D1320" s="372"/>
    </row>
    <row r="1321" spans="4:4" x14ac:dyDescent="0.2">
      <c r="D1321" s="372"/>
    </row>
    <row r="1322" spans="4:4" x14ac:dyDescent="0.2">
      <c r="D1322" s="372"/>
    </row>
    <row r="1323" spans="4:4" x14ac:dyDescent="0.2">
      <c r="D1323" s="372"/>
    </row>
    <row r="1324" spans="4:4" x14ac:dyDescent="0.2">
      <c r="D1324" s="372"/>
    </row>
    <row r="1325" spans="4:4" x14ac:dyDescent="0.2">
      <c r="D1325" s="372"/>
    </row>
    <row r="1326" spans="4:4" x14ac:dyDescent="0.2">
      <c r="D1326" s="372"/>
    </row>
    <row r="1327" spans="4:4" x14ac:dyDescent="0.2">
      <c r="D1327" s="372"/>
    </row>
    <row r="1328" spans="4:4" x14ac:dyDescent="0.2">
      <c r="D1328" s="372"/>
    </row>
    <row r="1329" spans="4:4" x14ac:dyDescent="0.2">
      <c r="D1329" s="372"/>
    </row>
    <row r="1330" spans="4:4" x14ac:dyDescent="0.2">
      <c r="D1330" s="372"/>
    </row>
    <row r="1331" spans="4:4" x14ac:dyDescent="0.2">
      <c r="D1331" s="372"/>
    </row>
    <row r="1332" spans="4:4" x14ac:dyDescent="0.2">
      <c r="D1332" s="372"/>
    </row>
    <row r="1333" spans="4:4" x14ac:dyDescent="0.2">
      <c r="D1333" s="372"/>
    </row>
    <row r="1334" spans="4:4" x14ac:dyDescent="0.2">
      <c r="D1334" s="372"/>
    </row>
    <row r="1335" spans="4:4" x14ac:dyDescent="0.2">
      <c r="D1335" s="372"/>
    </row>
    <row r="1336" spans="4:4" x14ac:dyDescent="0.2">
      <c r="D1336" s="372"/>
    </row>
    <row r="1337" spans="4:4" x14ac:dyDescent="0.2">
      <c r="D1337" s="372"/>
    </row>
    <row r="1338" spans="4:4" x14ac:dyDescent="0.2">
      <c r="D1338" s="372"/>
    </row>
    <row r="1339" spans="4:4" x14ac:dyDescent="0.2">
      <c r="D1339" s="372"/>
    </row>
    <row r="1340" spans="4:4" x14ac:dyDescent="0.2">
      <c r="D1340" s="372"/>
    </row>
    <row r="1341" spans="4:4" x14ac:dyDescent="0.2">
      <c r="D1341" s="372"/>
    </row>
    <row r="1342" spans="4:4" x14ac:dyDescent="0.2">
      <c r="D1342" s="372"/>
    </row>
    <row r="1343" spans="4:4" x14ac:dyDescent="0.2">
      <c r="D1343" s="372"/>
    </row>
    <row r="1344" spans="4:4" x14ac:dyDescent="0.2">
      <c r="D1344" s="372"/>
    </row>
    <row r="1345" spans="4:4" x14ac:dyDescent="0.2">
      <c r="D1345" s="372"/>
    </row>
    <row r="1346" spans="4:4" x14ac:dyDescent="0.2">
      <c r="D1346" s="372"/>
    </row>
    <row r="1347" spans="4:4" x14ac:dyDescent="0.2">
      <c r="D1347" s="372"/>
    </row>
    <row r="1348" spans="4:4" x14ac:dyDescent="0.2">
      <c r="D1348" s="372"/>
    </row>
    <row r="1349" spans="4:4" x14ac:dyDescent="0.2">
      <c r="D1349" s="372"/>
    </row>
    <row r="1350" spans="4:4" x14ac:dyDescent="0.2">
      <c r="D1350" s="372"/>
    </row>
    <row r="1351" spans="4:4" x14ac:dyDescent="0.2">
      <c r="D1351" s="372"/>
    </row>
    <row r="1352" spans="4:4" x14ac:dyDescent="0.2">
      <c r="D1352" s="372"/>
    </row>
    <row r="1353" spans="4:4" x14ac:dyDescent="0.2">
      <c r="D1353" s="372"/>
    </row>
    <row r="1354" spans="4:4" x14ac:dyDescent="0.2">
      <c r="D1354" s="372"/>
    </row>
    <row r="1355" spans="4:4" x14ac:dyDescent="0.2">
      <c r="D1355" s="372"/>
    </row>
    <row r="1356" spans="4:4" x14ac:dyDescent="0.2">
      <c r="D1356" s="372"/>
    </row>
    <row r="1357" spans="4:4" x14ac:dyDescent="0.2">
      <c r="D1357" s="372"/>
    </row>
    <row r="1358" spans="4:4" x14ac:dyDescent="0.2">
      <c r="D1358" s="372"/>
    </row>
    <row r="1359" spans="4:4" x14ac:dyDescent="0.2">
      <c r="D1359" s="372"/>
    </row>
    <row r="1360" spans="4:4" x14ac:dyDescent="0.2">
      <c r="D1360" s="372"/>
    </row>
    <row r="1361" spans="4:4" x14ac:dyDescent="0.2">
      <c r="D1361" s="372"/>
    </row>
    <row r="1362" spans="4:4" x14ac:dyDescent="0.2">
      <c r="D1362" s="372"/>
    </row>
    <row r="1363" spans="4:4" x14ac:dyDescent="0.2">
      <c r="D1363" s="372"/>
    </row>
    <row r="1364" spans="4:4" x14ac:dyDescent="0.2">
      <c r="D1364" s="372"/>
    </row>
    <row r="1365" spans="4:4" x14ac:dyDescent="0.2">
      <c r="D1365" s="372"/>
    </row>
    <row r="1366" spans="4:4" x14ac:dyDescent="0.2">
      <c r="D1366" s="372"/>
    </row>
    <row r="1367" spans="4:4" x14ac:dyDescent="0.2">
      <c r="D1367" s="372"/>
    </row>
    <row r="1368" spans="4:4" x14ac:dyDescent="0.2">
      <c r="D1368" s="372"/>
    </row>
    <row r="1369" spans="4:4" x14ac:dyDescent="0.2">
      <c r="D1369" s="372"/>
    </row>
    <row r="1370" spans="4:4" x14ac:dyDescent="0.2">
      <c r="D1370" s="372"/>
    </row>
    <row r="1371" spans="4:4" x14ac:dyDescent="0.2">
      <c r="D1371" s="372"/>
    </row>
    <row r="1372" spans="4:4" x14ac:dyDescent="0.2">
      <c r="D1372" s="372"/>
    </row>
    <row r="1373" spans="4:4" x14ac:dyDescent="0.2">
      <c r="D1373" s="372"/>
    </row>
    <row r="1374" spans="4:4" x14ac:dyDescent="0.2">
      <c r="D1374" s="372"/>
    </row>
    <row r="1375" spans="4:4" x14ac:dyDescent="0.2">
      <c r="D1375" s="372"/>
    </row>
    <row r="1376" spans="4:4" x14ac:dyDescent="0.2">
      <c r="D1376" s="372"/>
    </row>
    <row r="1377" spans="4:4" x14ac:dyDescent="0.2">
      <c r="D1377" s="372"/>
    </row>
    <row r="1378" spans="4:4" x14ac:dyDescent="0.2">
      <c r="D1378" s="372"/>
    </row>
    <row r="1379" spans="4:4" x14ac:dyDescent="0.2">
      <c r="D1379" s="372"/>
    </row>
    <row r="1380" spans="4:4" x14ac:dyDescent="0.2">
      <c r="D1380" s="372"/>
    </row>
    <row r="1381" spans="4:4" x14ac:dyDescent="0.2">
      <c r="D1381" s="372"/>
    </row>
    <row r="1382" spans="4:4" x14ac:dyDescent="0.2">
      <c r="D1382" s="372"/>
    </row>
    <row r="1383" spans="4:4" x14ac:dyDescent="0.2">
      <c r="D1383" s="372"/>
    </row>
    <row r="1384" spans="4:4" x14ac:dyDescent="0.2">
      <c r="D1384" s="372"/>
    </row>
    <row r="1385" spans="4:4" x14ac:dyDescent="0.2">
      <c r="D1385" s="372"/>
    </row>
    <row r="1386" spans="4:4" x14ac:dyDescent="0.2">
      <c r="D1386" s="372"/>
    </row>
    <row r="1387" spans="4:4" x14ac:dyDescent="0.2">
      <c r="D1387" s="372"/>
    </row>
    <row r="1388" spans="4:4" x14ac:dyDescent="0.2">
      <c r="D1388" s="372"/>
    </row>
    <row r="1389" spans="4:4" x14ac:dyDescent="0.2">
      <c r="D1389" s="372"/>
    </row>
    <row r="1390" spans="4:4" x14ac:dyDescent="0.2">
      <c r="D1390" s="372"/>
    </row>
    <row r="1391" spans="4:4" x14ac:dyDescent="0.2">
      <c r="D1391" s="372"/>
    </row>
    <row r="1392" spans="4:4" x14ac:dyDescent="0.2">
      <c r="D1392" s="372"/>
    </row>
    <row r="1393" spans="4:4" x14ac:dyDescent="0.2">
      <c r="D1393" s="372"/>
    </row>
    <row r="1394" spans="4:4" x14ac:dyDescent="0.2">
      <c r="D1394" s="372"/>
    </row>
    <row r="1395" spans="4:4" x14ac:dyDescent="0.2">
      <c r="D1395" s="372"/>
    </row>
    <row r="1396" spans="4:4" x14ac:dyDescent="0.2">
      <c r="D1396" s="372"/>
    </row>
    <row r="1397" spans="4:4" x14ac:dyDescent="0.2">
      <c r="D1397" s="372"/>
    </row>
    <row r="1398" spans="4:4" x14ac:dyDescent="0.2">
      <c r="D1398" s="372"/>
    </row>
    <row r="1399" spans="4:4" x14ac:dyDescent="0.2">
      <c r="D1399" s="372"/>
    </row>
    <row r="1400" spans="4:4" x14ac:dyDescent="0.2">
      <c r="D1400" s="372"/>
    </row>
    <row r="1401" spans="4:4" x14ac:dyDescent="0.2">
      <c r="D1401" s="372"/>
    </row>
    <row r="1402" spans="4:4" x14ac:dyDescent="0.2">
      <c r="D1402" s="372"/>
    </row>
    <row r="1403" spans="4:4" x14ac:dyDescent="0.2">
      <c r="D1403" s="372"/>
    </row>
    <row r="1404" spans="4:4" x14ac:dyDescent="0.2">
      <c r="D1404" s="372"/>
    </row>
    <row r="1405" spans="4:4" x14ac:dyDescent="0.2">
      <c r="D1405" s="372"/>
    </row>
    <row r="1406" spans="4:4" x14ac:dyDescent="0.2">
      <c r="D1406" s="372"/>
    </row>
    <row r="1407" spans="4:4" x14ac:dyDescent="0.2">
      <c r="D1407" s="372"/>
    </row>
    <row r="1408" spans="4:4" x14ac:dyDescent="0.2">
      <c r="D1408" s="372"/>
    </row>
    <row r="1409" spans="4:4" x14ac:dyDescent="0.2">
      <c r="D1409" s="372"/>
    </row>
    <row r="1410" spans="4:4" x14ac:dyDescent="0.2">
      <c r="D1410" s="372"/>
    </row>
    <row r="1411" spans="4:4" x14ac:dyDescent="0.2">
      <c r="D1411" s="372"/>
    </row>
    <row r="1412" spans="4:4" x14ac:dyDescent="0.2">
      <c r="D1412" s="372"/>
    </row>
    <row r="1413" spans="4:4" x14ac:dyDescent="0.2">
      <c r="D1413" s="372"/>
    </row>
    <row r="1414" spans="4:4" x14ac:dyDescent="0.2">
      <c r="D1414" s="372"/>
    </row>
    <row r="1415" spans="4:4" x14ac:dyDescent="0.2">
      <c r="D1415" s="372"/>
    </row>
    <row r="1416" spans="4:4" x14ac:dyDescent="0.2">
      <c r="D1416" s="372"/>
    </row>
    <row r="1417" spans="4:4" x14ac:dyDescent="0.2">
      <c r="D1417" s="372"/>
    </row>
    <row r="1418" spans="4:4" x14ac:dyDescent="0.2">
      <c r="D1418" s="372"/>
    </row>
    <row r="1419" spans="4:4" x14ac:dyDescent="0.2">
      <c r="D1419" s="372"/>
    </row>
    <row r="1420" spans="4:4" x14ac:dyDescent="0.2">
      <c r="D1420" s="372"/>
    </row>
    <row r="1421" spans="4:4" x14ac:dyDescent="0.2">
      <c r="D1421" s="372"/>
    </row>
    <row r="1422" spans="4:4" x14ac:dyDescent="0.2">
      <c r="D1422" s="372"/>
    </row>
    <row r="1423" spans="4:4" x14ac:dyDescent="0.2">
      <c r="D1423" s="372"/>
    </row>
    <row r="1424" spans="4:4" x14ac:dyDescent="0.2">
      <c r="D1424" s="372"/>
    </row>
    <row r="1425" spans="4:4" x14ac:dyDescent="0.2">
      <c r="D1425" s="372"/>
    </row>
    <row r="1426" spans="4:4" x14ac:dyDescent="0.2">
      <c r="D1426" s="372"/>
    </row>
    <row r="1427" spans="4:4" x14ac:dyDescent="0.2">
      <c r="D1427" s="372"/>
    </row>
    <row r="1428" spans="4:4" x14ac:dyDescent="0.2">
      <c r="D1428" s="372"/>
    </row>
    <row r="1429" spans="4:4" x14ac:dyDescent="0.2">
      <c r="D1429" s="372"/>
    </row>
    <row r="1430" spans="4:4" x14ac:dyDescent="0.2">
      <c r="D1430" s="372"/>
    </row>
    <row r="1431" spans="4:4" x14ac:dyDescent="0.2">
      <c r="D1431" s="372"/>
    </row>
    <row r="1432" spans="4:4" x14ac:dyDescent="0.2">
      <c r="D1432" s="372"/>
    </row>
    <row r="1433" spans="4:4" x14ac:dyDescent="0.2">
      <c r="D1433" s="372"/>
    </row>
    <row r="1434" spans="4:4" x14ac:dyDescent="0.2">
      <c r="D1434" s="372"/>
    </row>
    <row r="1435" spans="4:4" x14ac:dyDescent="0.2">
      <c r="D1435" s="372"/>
    </row>
    <row r="1436" spans="4:4" x14ac:dyDescent="0.2">
      <c r="D1436" s="372"/>
    </row>
    <row r="1437" spans="4:4" x14ac:dyDescent="0.2">
      <c r="D1437" s="372"/>
    </row>
    <row r="1438" spans="4:4" x14ac:dyDescent="0.2">
      <c r="D1438" s="372"/>
    </row>
    <row r="1439" spans="4:4" x14ac:dyDescent="0.2">
      <c r="D1439" s="372"/>
    </row>
    <row r="1440" spans="4:4" x14ac:dyDescent="0.2">
      <c r="D1440" s="372"/>
    </row>
    <row r="1441" spans="4:4" x14ac:dyDescent="0.2">
      <c r="D1441" s="372"/>
    </row>
    <row r="1442" spans="4:4" x14ac:dyDescent="0.2">
      <c r="D1442" s="372"/>
    </row>
    <row r="1443" spans="4:4" x14ac:dyDescent="0.2">
      <c r="D1443" s="372"/>
    </row>
    <row r="1444" spans="4:4" x14ac:dyDescent="0.2">
      <c r="D1444" s="372"/>
    </row>
    <row r="1445" spans="4:4" x14ac:dyDescent="0.2">
      <c r="D1445" s="372"/>
    </row>
    <row r="1446" spans="4:4" x14ac:dyDescent="0.2">
      <c r="D1446" s="372"/>
    </row>
    <row r="1447" spans="4:4" x14ac:dyDescent="0.2">
      <c r="D1447" s="372"/>
    </row>
    <row r="1448" spans="4:4" x14ac:dyDescent="0.2">
      <c r="D1448" s="372"/>
    </row>
    <row r="1449" spans="4:4" x14ac:dyDescent="0.2">
      <c r="D1449" s="372"/>
    </row>
    <row r="1450" spans="4:4" x14ac:dyDescent="0.2">
      <c r="D1450" s="372"/>
    </row>
    <row r="1451" spans="4:4" x14ac:dyDescent="0.2">
      <c r="D1451" s="372"/>
    </row>
    <row r="1452" spans="4:4" x14ac:dyDescent="0.2">
      <c r="D1452" s="372"/>
    </row>
    <row r="1453" spans="4:4" x14ac:dyDescent="0.2">
      <c r="D1453" s="372"/>
    </row>
    <row r="1454" spans="4:4" x14ac:dyDescent="0.2">
      <c r="D1454" s="372"/>
    </row>
    <row r="1455" spans="4:4" x14ac:dyDescent="0.2">
      <c r="D1455" s="372"/>
    </row>
    <row r="1456" spans="4:4" x14ac:dyDescent="0.2">
      <c r="D1456" s="372"/>
    </row>
    <row r="1457" spans="4:4" x14ac:dyDescent="0.2">
      <c r="D1457" s="372"/>
    </row>
    <row r="1458" spans="4:4" x14ac:dyDescent="0.2">
      <c r="D1458" s="372"/>
    </row>
    <row r="1459" spans="4:4" x14ac:dyDescent="0.2">
      <c r="D1459" s="372"/>
    </row>
    <row r="1460" spans="4:4" x14ac:dyDescent="0.2">
      <c r="D1460" s="372"/>
    </row>
    <row r="1461" spans="4:4" x14ac:dyDescent="0.2">
      <c r="D1461" s="372"/>
    </row>
    <row r="1462" spans="4:4" x14ac:dyDescent="0.2">
      <c r="D1462" s="372"/>
    </row>
    <row r="1463" spans="4:4" x14ac:dyDescent="0.2">
      <c r="D1463" s="372"/>
    </row>
    <row r="1464" spans="4:4" x14ac:dyDescent="0.2">
      <c r="D1464" s="372"/>
    </row>
    <row r="1465" spans="4:4" x14ac:dyDescent="0.2">
      <c r="D1465" s="372"/>
    </row>
    <row r="1466" spans="4:4" x14ac:dyDescent="0.2">
      <c r="D1466" s="372"/>
    </row>
    <row r="1467" spans="4:4" x14ac:dyDescent="0.2">
      <c r="D1467" s="372"/>
    </row>
    <row r="1468" spans="4:4" x14ac:dyDescent="0.2">
      <c r="D1468" s="372"/>
    </row>
    <row r="1469" spans="4:4" x14ac:dyDescent="0.2">
      <c r="D1469" s="372"/>
    </row>
    <row r="1470" spans="4:4" x14ac:dyDescent="0.2">
      <c r="D1470" s="372"/>
    </row>
    <row r="1471" spans="4:4" x14ac:dyDescent="0.2">
      <c r="D1471" s="372"/>
    </row>
    <row r="1472" spans="4:4" x14ac:dyDescent="0.2">
      <c r="D1472" s="372"/>
    </row>
    <row r="1473" spans="4:4" x14ac:dyDescent="0.2">
      <c r="D1473" s="372"/>
    </row>
    <row r="1474" spans="4:4" x14ac:dyDescent="0.2">
      <c r="D1474" s="372"/>
    </row>
    <row r="1475" spans="4:4" x14ac:dyDescent="0.2">
      <c r="D1475" s="372"/>
    </row>
    <row r="1476" spans="4:4" x14ac:dyDescent="0.2">
      <c r="D1476" s="372"/>
    </row>
    <row r="1477" spans="4:4" x14ac:dyDescent="0.2">
      <c r="D1477" s="372"/>
    </row>
    <row r="1478" spans="4:4" x14ac:dyDescent="0.2">
      <c r="D1478" s="372"/>
    </row>
    <row r="1479" spans="4:4" x14ac:dyDescent="0.2">
      <c r="D1479" s="372"/>
    </row>
    <row r="1480" spans="4:4" x14ac:dyDescent="0.2">
      <c r="D1480" s="372"/>
    </row>
    <row r="1481" spans="4:4" x14ac:dyDescent="0.2">
      <c r="D1481" s="372"/>
    </row>
    <row r="1482" spans="4:4" x14ac:dyDescent="0.2">
      <c r="D1482" s="372"/>
    </row>
    <row r="1483" spans="4:4" x14ac:dyDescent="0.2">
      <c r="D1483" s="372"/>
    </row>
    <row r="1484" spans="4:4" x14ac:dyDescent="0.2">
      <c r="D1484" s="372"/>
    </row>
    <row r="1485" spans="4:4" x14ac:dyDescent="0.2">
      <c r="D1485" s="372"/>
    </row>
    <row r="1486" spans="4:4" x14ac:dyDescent="0.2">
      <c r="D1486" s="372"/>
    </row>
    <row r="1487" spans="4:4" x14ac:dyDescent="0.2">
      <c r="D1487" s="372"/>
    </row>
    <row r="1488" spans="4:4" x14ac:dyDescent="0.2">
      <c r="D1488" s="372"/>
    </row>
    <row r="1489" spans="4:4" x14ac:dyDescent="0.2">
      <c r="D1489" s="372"/>
    </row>
    <row r="1490" spans="4:4" x14ac:dyDescent="0.2">
      <c r="D1490" s="372"/>
    </row>
    <row r="1491" spans="4:4" x14ac:dyDescent="0.2">
      <c r="D1491" s="372"/>
    </row>
    <row r="1492" spans="4:4" x14ac:dyDescent="0.2">
      <c r="D1492" s="372"/>
    </row>
    <row r="1493" spans="4:4" x14ac:dyDescent="0.2">
      <c r="D1493" s="372"/>
    </row>
    <row r="1494" spans="4:4" x14ac:dyDescent="0.2">
      <c r="D1494" s="372"/>
    </row>
    <row r="1495" spans="4:4" x14ac:dyDescent="0.2">
      <c r="D1495" s="372"/>
    </row>
    <row r="1496" spans="4:4" x14ac:dyDescent="0.2">
      <c r="D1496" s="372"/>
    </row>
    <row r="1497" spans="4:4" x14ac:dyDescent="0.2">
      <c r="D1497" s="372"/>
    </row>
    <row r="1498" spans="4:4" x14ac:dyDescent="0.2">
      <c r="D1498" s="372"/>
    </row>
    <row r="1499" spans="4:4" x14ac:dyDescent="0.2">
      <c r="D1499" s="372"/>
    </row>
    <row r="1500" spans="4:4" x14ac:dyDescent="0.2">
      <c r="D1500" s="372"/>
    </row>
    <row r="1501" spans="4:4" x14ac:dyDescent="0.2">
      <c r="D1501" s="372"/>
    </row>
    <row r="1502" spans="4:4" x14ac:dyDescent="0.2">
      <c r="D1502" s="372"/>
    </row>
    <row r="1503" spans="4:4" x14ac:dyDescent="0.2">
      <c r="D1503" s="372"/>
    </row>
    <row r="1504" spans="4:4" x14ac:dyDescent="0.2">
      <c r="D1504" s="372"/>
    </row>
    <row r="1505" spans="4:4" x14ac:dyDescent="0.2">
      <c r="D1505" s="372"/>
    </row>
    <row r="1506" spans="4:4" x14ac:dyDescent="0.2">
      <c r="D1506" s="372"/>
    </row>
    <row r="1507" spans="4:4" x14ac:dyDescent="0.2">
      <c r="D1507" s="372"/>
    </row>
    <row r="1508" spans="4:4" x14ac:dyDescent="0.2">
      <c r="D1508" s="372"/>
    </row>
    <row r="1509" spans="4:4" x14ac:dyDescent="0.2">
      <c r="D1509" s="372"/>
    </row>
    <row r="1510" spans="4:4" x14ac:dyDescent="0.2">
      <c r="D1510" s="372"/>
    </row>
    <row r="1511" spans="4:4" x14ac:dyDescent="0.2">
      <c r="D1511" s="372"/>
    </row>
    <row r="1512" spans="4:4" x14ac:dyDescent="0.2">
      <c r="D1512" s="372"/>
    </row>
    <row r="1513" spans="4:4" x14ac:dyDescent="0.2">
      <c r="D1513" s="372"/>
    </row>
    <row r="1514" spans="4:4" x14ac:dyDescent="0.2">
      <c r="D1514" s="372"/>
    </row>
    <row r="1515" spans="4:4" x14ac:dyDescent="0.2">
      <c r="D1515" s="372"/>
    </row>
    <row r="1516" spans="4:4" x14ac:dyDescent="0.2">
      <c r="D1516" s="372"/>
    </row>
    <row r="1517" spans="4:4" x14ac:dyDescent="0.2">
      <c r="D1517" s="372"/>
    </row>
    <row r="1518" spans="4:4" x14ac:dyDescent="0.2">
      <c r="D1518" s="372"/>
    </row>
    <row r="1519" spans="4:4" x14ac:dyDescent="0.2">
      <c r="D1519" s="372"/>
    </row>
    <row r="1520" spans="4:4" x14ac:dyDescent="0.2">
      <c r="D1520" s="372"/>
    </row>
    <row r="1521" spans="4:4" x14ac:dyDescent="0.2">
      <c r="D1521" s="372"/>
    </row>
    <row r="1522" spans="4:4" x14ac:dyDescent="0.2">
      <c r="D1522" s="372"/>
    </row>
    <row r="1523" spans="4:4" x14ac:dyDescent="0.2">
      <c r="D1523" s="372"/>
    </row>
    <row r="1524" spans="4:4" x14ac:dyDescent="0.2">
      <c r="D1524" s="372"/>
    </row>
    <row r="1525" spans="4:4" x14ac:dyDescent="0.2">
      <c r="D1525" s="372"/>
    </row>
    <row r="1526" spans="4:4" x14ac:dyDescent="0.2">
      <c r="D1526" s="372"/>
    </row>
    <row r="1527" spans="4:4" x14ac:dyDescent="0.2">
      <c r="D1527" s="372"/>
    </row>
    <row r="1528" spans="4:4" x14ac:dyDescent="0.2">
      <c r="D1528" s="372"/>
    </row>
    <row r="1529" spans="4:4" x14ac:dyDescent="0.2">
      <c r="D1529" s="372"/>
    </row>
    <row r="1530" spans="4:4" x14ac:dyDescent="0.2">
      <c r="D1530" s="372"/>
    </row>
    <row r="1531" spans="4:4" x14ac:dyDescent="0.2">
      <c r="D1531" s="372"/>
    </row>
    <row r="1532" spans="4:4" x14ac:dyDescent="0.2">
      <c r="D1532" s="372"/>
    </row>
    <row r="1533" spans="4:4" x14ac:dyDescent="0.2">
      <c r="D1533" s="372"/>
    </row>
    <row r="1534" spans="4:4" x14ac:dyDescent="0.2">
      <c r="D1534" s="372"/>
    </row>
    <row r="1535" spans="4:4" x14ac:dyDescent="0.2">
      <c r="D1535" s="372"/>
    </row>
    <row r="1536" spans="4:4" x14ac:dyDescent="0.2">
      <c r="D1536" s="372"/>
    </row>
    <row r="1537" spans="4:4" x14ac:dyDescent="0.2">
      <c r="D1537" s="372"/>
    </row>
    <row r="1538" spans="4:4" x14ac:dyDescent="0.2">
      <c r="D1538" s="372"/>
    </row>
    <row r="1539" spans="4:4" x14ac:dyDescent="0.2">
      <c r="D1539" s="372"/>
    </row>
    <row r="1540" spans="4:4" x14ac:dyDescent="0.2">
      <c r="D1540" s="372"/>
    </row>
    <row r="1541" spans="4:4" x14ac:dyDescent="0.2">
      <c r="D1541" s="372"/>
    </row>
    <row r="1542" spans="4:4" x14ac:dyDescent="0.2">
      <c r="D1542" s="372"/>
    </row>
    <row r="1543" spans="4:4" x14ac:dyDescent="0.2">
      <c r="D1543" s="372"/>
    </row>
    <row r="1544" spans="4:4" x14ac:dyDescent="0.2">
      <c r="D1544" s="372"/>
    </row>
    <row r="1545" spans="4:4" x14ac:dyDescent="0.2">
      <c r="D1545" s="372"/>
    </row>
    <row r="1546" spans="4:4" x14ac:dyDescent="0.2">
      <c r="D1546" s="372"/>
    </row>
    <row r="1547" spans="4:4" x14ac:dyDescent="0.2">
      <c r="D1547" s="372"/>
    </row>
    <row r="1548" spans="4:4" x14ac:dyDescent="0.2">
      <c r="D1548" s="372"/>
    </row>
    <row r="1549" spans="4:4" x14ac:dyDescent="0.2">
      <c r="D1549" s="372"/>
    </row>
    <row r="1550" spans="4:4" x14ac:dyDescent="0.2">
      <c r="D1550" s="372"/>
    </row>
    <row r="1551" spans="4:4" x14ac:dyDescent="0.2">
      <c r="D1551" s="372"/>
    </row>
    <row r="1552" spans="4:4" x14ac:dyDescent="0.2">
      <c r="D1552" s="372"/>
    </row>
    <row r="1553" spans="4:4" x14ac:dyDescent="0.2">
      <c r="D1553" s="372"/>
    </row>
    <row r="1554" spans="4:4" x14ac:dyDescent="0.2">
      <c r="D1554" s="372"/>
    </row>
    <row r="1555" spans="4:4" x14ac:dyDescent="0.2">
      <c r="D1555" s="372"/>
    </row>
    <row r="1556" spans="4:4" x14ac:dyDescent="0.2">
      <c r="D1556" s="372"/>
    </row>
    <row r="1557" spans="4:4" x14ac:dyDescent="0.2">
      <c r="D1557" s="372"/>
    </row>
    <row r="1558" spans="4:4" x14ac:dyDescent="0.2">
      <c r="D1558" s="372"/>
    </row>
    <row r="1559" spans="4:4" x14ac:dyDescent="0.2">
      <c r="D1559" s="372"/>
    </row>
    <row r="1560" spans="4:4" x14ac:dyDescent="0.2">
      <c r="D1560" s="372"/>
    </row>
    <row r="1561" spans="4:4" x14ac:dyDescent="0.2">
      <c r="D1561" s="372"/>
    </row>
    <row r="1562" spans="4:4" x14ac:dyDescent="0.2">
      <c r="D1562" s="372"/>
    </row>
    <row r="1563" spans="4:4" x14ac:dyDescent="0.2">
      <c r="D1563" s="372"/>
    </row>
    <row r="1564" spans="4:4" x14ac:dyDescent="0.2">
      <c r="D1564" s="372"/>
    </row>
    <row r="1565" spans="4:4" x14ac:dyDescent="0.2">
      <c r="D1565" s="372"/>
    </row>
    <row r="1566" spans="4:4" x14ac:dyDescent="0.2">
      <c r="D1566" s="372"/>
    </row>
    <row r="1567" spans="4:4" x14ac:dyDescent="0.2">
      <c r="D1567" s="372"/>
    </row>
    <row r="1568" spans="4:4" x14ac:dyDescent="0.2">
      <c r="D1568" s="372"/>
    </row>
    <row r="1569" spans="4:4" x14ac:dyDescent="0.2">
      <c r="D1569" s="372"/>
    </row>
    <row r="1570" spans="4:4" x14ac:dyDescent="0.2">
      <c r="D1570" s="372"/>
    </row>
    <row r="1571" spans="4:4" x14ac:dyDescent="0.2">
      <c r="D1571" s="372"/>
    </row>
    <row r="1572" spans="4:4" x14ac:dyDescent="0.2">
      <c r="D1572" s="372"/>
    </row>
    <row r="1573" spans="4:4" x14ac:dyDescent="0.2">
      <c r="D1573" s="372"/>
    </row>
    <row r="1574" spans="4:4" x14ac:dyDescent="0.2">
      <c r="D1574" s="372"/>
    </row>
    <row r="1575" spans="4:4" x14ac:dyDescent="0.2">
      <c r="D1575" s="372"/>
    </row>
    <row r="1576" spans="4:4" x14ac:dyDescent="0.2">
      <c r="D1576" s="372"/>
    </row>
    <row r="1577" spans="4:4" x14ac:dyDescent="0.2">
      <c r="D1577" s="372"/>
    </row>
    <row r="1578" spans="4:4" x14ac:dyDescent="0.2">
      <c r="D1578" s="372"/>
    </row>
    <row r="1579" spans="4:4" x14ac:dyDescent="0.2">
      <c r="D1579" s="372"/>
    </row>
    <row r="1580" spans="4:4" x14ac:dyDescent="0.2">
      <c r="D1580" s="372"/>
    </row>
    <row r="1581" spans="4:4" x14ac:dyDescent="0.2">
      <c r="D1581" s="372"/>
    </row>
    <row r="1582" spans="4:4" x14ac:dyDescent="0.2">
      <c r="D1582" s="372"/>
    </row>
    <row r="1583" spans="4:4" x14ac:dyDescent="0.2">
      <c r="D1583" s="372"/>
    </row>
    <row r="1584" spans="4:4" x14ac:dyDescent="0.2">
      <c r="D1584" s="372"/>
    </row>
    <row r="1585" spans="4:4" x14ac:dyDescent="0.2">
      <c r="D1585" s="372"/>
    </row>
    <row r="1586" spans="4:4" x14ac:dyDescent="0.2">
      <c r="D1586" s="372"/>
    </row>
    <row r="1587" spans="4:4" x14ac:dyDescent="0.2">
      <c r="D1587" s="372"/>
    </row>
    <row r="1588" spans="4:4" x14ac:dyDescent="0.2">
      <c r="D1588" s="372"/>
    </row>
    <row r="1589" spans="4:4" x14ac:dyDescent="0.2">
      <c r="D1589" s="372"/>
    </row>
    <row r="1590" spans="4:4" x14ac:dyDescent="0.2">
      <c r="D1590" s="372"/>
    </row>
    <row r="1591" spans="4:4" x14ac:dyDescent="0.2">
      <c r="D1591" s="372"/>
    </row>
    <row r="1592" spans="4:4" x14ac:dyDescent="0.2">
      <c r="D1592" s="372"/>
    </row>
    <row r="1593" spans="4:4" x14ac:dyDescent="0.2">
      <c r="D1593" s="372"/>
    </row>
    <row r="1594" spans="4:4" x14ac:dyDescent="0.2">
      <c r="D1594" s="372"/>
    </row>
    <row r="1595" spans="4:4" x14ac:dyDescent="0.2">
      <c r="D1595" s="372"/>
    </row>
    <row r="1596" spans="4:4" x14ac:dyDescent="0.2">
      <c r="D1596" s="372"/>
    </row>
    <row r="1597" spans="4:4" x14ac:dyDescent="0.2">
      <c r="D1597" s="372"/>
    </row>
    <row r="1598" spans="4:4" x14ac:dyDescent="0.2">
      <c r="D1598" s="372"/>
    </row>
    <row r="1599" spans="4:4" x14ac:dyDescent="0.2">
      <c r="D1599" s="372"/>
    </row>
    <row r="1600" spans="4:4" x14ac:dyDescent="0.2">
      <c r="D1600" s="372"/>
    </row>
    <row r="1601" spans="4:4" x14ac:dyDescent="0.2">
      <c r="D1601" s="372"/>
    </row>
    <row r="1602" spans="4:4" x14ac:dyDescent="0.2">
      <c r="D1602" s="372"/>
    </row>
    <row r="1603" spans="4:4" x14ac:dyDescent="0.2">
      <c r="D1603" s="372"/>
    </row>
    <row r="1604" spans="4:4" x14ac:dyDescent="0.2">
      <c r="D1604" s="372"/>
    </row>
    <row r="1605" spans="4:4" x14ac:dyDescent="0.2">
      <c r="D1605" s="372"/>
    </row>
    <row r="1606" spans="4:4" x14ac:dyDescent="0.2">
      <c r="D1606" s="372"/>
    </row>
    <row r="1607" spans="4:4" x14ac:dyDescent="0.2">
      <c r="D1607" s="372"/>
    </row>
    <row r="1608" spans="4:4" x14ac:dyDescent="0.2">
      <c r="D1608" s="372"/>
    </row>
    <row r="1609" spans="4:4" x14ac:dyDescent="0.2">
      <c r="D1609" s="372"/>
    </row>
    <row r="1610" spans="4:4" x14ac:dyDescent="0.2">
      <c r="D1610" s="372"/>
    </row>
    <row r="1611" spans="4:4" x14ac:dyDescent="0.2">
      <c r="D1611" s="372"/>
    </row>
    <row r="1612" spans="4:4" x14ac:dyDescent="0.2">
      <c r="D1612" s="372"/>
    </row>
    <row r="1613" spans="4:4" x14ac:dyDescent="0.2">
      <c r="D1613" s="372"/>
    </row>
    <row r="1614" spans="4:4" x14ac:dyDescent="0.2">
      <c r="D1614" s="372"/>
    </row>
    <row r="1615" spans="4:4" x14ac:dyDescent="0.2">
      <c r="D1615" s="372"/>
    </row>
    <row r="1616" spans="4:4" x14ac:dyDescent="0.2">
      <c r="D1616" s="372"/>
    </row>
    <row r="1617" spans="4:4" x14ac:dyDescent="0.2">
      <c r="D1617" s="372"/>
    </row>
    <row r="1618" spans="4:4" x14ac:dyDescent="0.2">
      <c r="D1618" s="372"/>
    </row>
    <row r="1619" spans="4:4" x14ac:dyDescent="0.2">
      <c r="D1619" s="372"/>
    </row>
    <row r="1620" spans="4:4" x14ac:dyDescent="0.2">
      <c r="D1620" s="372"/>
    </row>
    <row r="1621" spans="4:4" x14ac:dyDescent="0.2">
      <c r="D1621" s="372"/>
    </row>
    <row r="1622" spans="4:4" x14ac:dyDescent="0.2">
      <c r="D1622" s="372"/>
    </row>
    <row r="1623" spans="4:4" x14ac:dyDescent="0.2">
      <c r="D1623" s="372"/>
    </row>
    <row r="1624" spans="4:4" x14ac:dyDescent="0.2">
      <c r="D1624" s="372"/>
    </row>
    <row r="1625" spans="4:4" x14ac:dyDescent="0.2">
      <c r="D1625" s="372"/>
    </row>
    <row r="1626" spans="4:4" x14ac:dyDescent="0.2">
      <c r="D1626" s="372"/>
    </row>
    <row r="1627" spans="4:4" x14ac:dyDescent="0.2">
      <c r="D1627" s="372"/>
    </row>
    <row r="1628" spans="4:4" x14ac:dyDescent="0.2">
      <c r="D1628" s="372"/>
    </row>
    <row r="1629" spans="4:4" x14ac:dyDescent="0.2">
      <c r="D1629" s="372"/>
    </row>
    <row r="1630" spans="4:4" x14ac:dyDescent="0.2">
      <c r="D1630" s="372"/>
    </row>
    <row r="1631" spans="4:4" x14ac:dyDescent="0.2">
      <c r="D1631" s="372"/>
    </row>
    <row r="1632" spans="4:4" x14ac:dyDescent="0.2">
      <c r="D1632" s="372"/>
    </row>
    <row r="1633" spans="4:4" x14ac:dyDescent="0.2">
      <c r="D1633" s="372"/>
    </row>
    <row r="1634" spans="4:4" x14ac:dyDescent="0.2">
      <c r="D1634" s="372"/>
    </row>
    <row r="1635" spans="4:4" x14ac:dyDescent="0.2">
      <c r="D1635" s="372"/>
    </row>
    <row r="1636" spans="4:4" x14ac:dyDescent="0.2">
      <c r="D1636" s="372"/>
    </row>
    <row r="1637" spans="4:4" x14ac:dyDescent="0.2">
      <c r="D1637" s="372"/>
    </row>
    <row r="1638" spans="4:4" x14ac:dyDescent="0.2">
      <c r="D1638" s="372"/>
    </row>
    <row r="1639" spans="4:4" x14ac:dyDescent="0.2">
      <c r="D1639" s="372"/>
    </row>
    <row r="1640" spans="4:4" x14ac:dyDescent="0.2">
      <c r="D1640" s="372"/>
    </row>
    <row r="1641" spans="4:4" x14ac:dyDescent="0.2">
      <c r="D1641" s="372"/>
    </row>
    <row r="1642" spans="4:4" x14ac:dyDescent="0.2">
      <c r="D1642" s="372"/>
    </row>
    <row r="1643" spans="4:4" x14ac:dyDescent="0.2">
      <c r="D1643" s="372"/>
    </row>
    <row r="1644" spans="4:4" x14ac:dyDescent="0.2">
      <c r="D1644" s="372"/>
    </row>
    <row r="1645" spans="4:4" x14ac:dyDescent="0.2">
      <c r="D1645" s="372"/>
    </row>
    <row r="1646" spans="4:4" x14ac:dyDescent="0.2">
      <c r="D1646" s="372"/>
    </row>
    <row r="1647" spans="4:4" x14ac:dyDescent="0.2">
      <c r="D1647" s="372"/>
    </row>
    <row r="1648" spans="4:4" x14ac:dyDescent="0.2">
      <c r="D1648" s="372"/>
    </row>
    <row r="1649" spans="4:4" x14ac:dyDescent="0.2">
      <c r="D1649" s="372"/>
    </row>
    <row r="1650" spans="4:4" x14ac:dyDescent="0.2">
      <c r="D1650" s="372"/>
    </row>
    <row r="1651" spans="4:4" x14ac:dyDescent="0.2">
      <c r="D1651" s="372"/>
    </row>
    <row r="1652" spans="4:4" x14ac:dyDescent="0.2">
      <c r="D1652" s="372"/>
    </row>
    <row r="1653" spans="4:4" x14ac:dyDescent="0.2">
      <c r="D1653" s="372"/>
    </row>
    <row r="1654" spans="4:4" x14ac:dyDescent="0.2">
      <c r="D1654" s="372"/>
    </row>
    <row r="1655" spans="4:4" x14ac:dyDescent="0.2">
      <c r="D1655" s="372"/>
    </row>
    <row r="1656" spans="4:4" x14ac:dyDescent="0.2">
      <c r="D1656" s="372"/>
    </row>
    <row r="1657" spans="4:4" x14ac:dyDescent="0.2">
      <c r="D1657" s="372"/>
    </row>
    <row r="1658" spans="4:4" x14ac:dyDescent="0.2">
      <c r="D1658" s="372"/>
    </row>
    <row r="1659" spans="4:4" x14ac:dyDescent="0.2">
      <c r="D1659" s="372"/>
    </row>
    <row r="1660" spans="4:4" x14ac:dyDescent="0.2">
      <c r="D1660" s="372"/>
    </row>
    <row r="1661" spans="4:4" x14ac:dyDescent="0.2">
      <c r="D1661" s="372"/>
    </row>
    <row r="1662" spans="4:4" x14ac:dyDescent="0.2">
      <c r="D1662" s="372"/>
    </row>
    <row r="1663" spans="4:4" x14ac:dyDescent="0.2">
      <c r="D1663" s="372"/>
    </row>
    <row r="1664" spans="4:4" x14ac:dyDescent="0.2">
      <c r="D1664" s="372"/>
    </row>
    <row r="1665" spans="4:4" x14ac:dyDescent="0.2">
      <c r="D1665" s="372"/>
    </row>
    <row r="1666" spans="4:4" x14ac:dyDescent="0.2">
      <c r="D1666" s="372"/>
    </row>
    <row r="1667" spans="4:4" x14ac:dyDescent="0.2">
      <c r="D1667" s="372"/>
    </row>
    <row r="1668" spans="4:4" x14ac:dyDescent="0.2">
      <c r="D1668" s="372"/>
    </row>
    <row r="1669" spans="4:4" x14ac:dyDescent="0.2">
      <c r="D1669" s="372"/>
    </row>
    <row r="1670" spans="4:4" x14ac:dyDescent="0.2">
      <c r="D1670" s="372"/>
    </row>
    <row r="1671" spans="4:4" x14ac:dyDescent="0.2">
      <c r="D1671" s="372"/>
    </row>
    <row r="1672" spans="4:4" x14ac:dyDescent="0.2">
      <c r="D1672" s="372"/>
    </row>
    <row r="1673" spans="4:4" x14ac:dyDescent="0.2">
      <c r="D1673" s="372"/>
    </row>
    <row r="1674" spans="4:4" x14ac:dyDescent="0.2">
      <c r="D1674" s="372"/>
    </row>
    <row r="1675" spans="4:4" x14ac:dyDescent="0.2">
      <c r="D1675" s="372"/>
    </row>
    <row r="1676" spans="4:4" x14ac:dyDescent="0.2">
      <c r="D1676" s="372"/>
    </row>
    <row r="1677" spans="4:4" x14ac:dyDescent="0.2">
      <c r="D1677" s="372"/>
    </row>
    <row r="1678" spans="4:4" x14ac:dyDescent="0.2">
      <c r="D1678" s="372"/>
    </row>
    <row r="1679" spans="4:4" x14ac:dyDescent="0.2">
      <c r="D1679" s="372"/>
    </row>
    <row r="1680" spans="4:4" x14ac:dyDescent="0.2">
      <c r="D1680" s="372"/>
    </row>
    <row r="1681" spans="4:4" x14ac:dyDescent="0.2">
      <c r="D1681" s="372"/>
    </row>
    <row r="1682" spans="4:4" x14ac:dyDescent="0.2">
      <c r="D1682" s="372"/>
    </row>
    <row r="1683" spans="4:4" x14ac:dyDescent="0.2">
      <c r="D1683" s="372"/>
    </row>
    <row r="1684" spans="4:4" x14ac:dyDescent="0.2">
      <c r="D1684" s="372"/>
    </row>
    <row r="1685" spans="4:4" x14ac:dyDescent="0.2">
      <c r="D1685" s="372"/>
    </row>
    <row r="1686" spans="4:4" x14ac:dyDescent="0.2">
      <c r="D1686" s="372"/>
    </row>
    <row r="1687" spans="4:4" x14ac:dyDescent="0.2">
      <c r="D1687" s="372"/>
    </row>
    <row r="1688" spans="4:4" x14ac:dyDescent="0.2">
      <c r="D1688" s="372"/>
    </row>
    <row r="1689" spans="4:4" x14ac:dyDescent="0.2">
      <c r="D1689" s="372"/>
    </row>
    <row r="1690" spans="4:4" x14ac:dyDescent="0.2">
      <c r="D1690" s="372"/>
    </row>
    <row r="1691" spans="4:4" x14ac:dyDescent="0.2">
      <c r="D1691" s="372"/>
    </row>
    <row r="1692" spans="4:4" x14ac:dyDescent="0.2">
      <c r="D1692" s="372"/>
    </row>
    <row r="1693" spans="4:4" x14ac:dyDescent="0.2">
      <c r="D1693" s="372"/>
    </row>
    <row r="1694" spans="4:4" x14ac:dyDescent="0.2">
      <c r="D1694" s="372"/>
    </row>
    <row r="1695" spans="4:4" x14ac:dyDescent="0.2">
      <c r="D1695" s="372"/>
    </row>
    <row r="1696" spans="4:4" x14ac:dyDescent="0.2">
      <c r="D1696" s="372"/>
    </row>
    <row r="1697" spans="4:4" x14ac:dyDescent="0.2">
      <c r="D1697" s="372"/>
    </row>
    <row r="1698" spans="4:4" x14ac:dyDescent="0.2">
      <c r="D1698" s="372"/>
    </row>
    <row r="1699" spans="4:4" x14ac:dyDescent="0.2">
      <c r="D1699" s="372"/>
    </row>
    <row r="1700" spans="4:4" x14ac:dyDescent="0.2">
      <c r="D1700" s="372"/>
    </row>
    <row r="1701" spans="4:4" x14ac:dyDescent="0.2">
      <c r="D1701" s="372"/>
    </row>
    <row r="1702" spans="4:4" x14ac:dyDescent="0.2">
      <c r="D1702" s="372"/>
    </row>
    <row r="1703" spans="4:4" x14ac:dyDescent="0.2">
      <c r="D1703" s="372"/>
    </row>
    <row r="1704" spans="4:4" x14ac:dyDescent="0.2">
      <c r="D1704" s="372"/>
    </row>
    <row r="1705" spans="4:4" x14ac:dyDescent="0.2">
      <c r="D1705" s="372"/>
    </row>
    <row r="1706" spans="4:4" x14ac:dyDescent="0.2">
      <c r="D1706" s="372"/>
    </row>
    <row r="1707" spans="4:4" x14ac:dyDescent="0.2">
      <c r="D1707" s="372"/>
    </row>
    <row r="1708" spans="4:4" x14ac:dyDescent="0.2">
      <c r="D1708" s="372"/>
    </row>
    <row r="1709" spans="4:4" x14ac:dyDescent="0.2">
      <c r="D1709" s="372"/>
    </row>
    <row r="1710" spans="4:4" x14ac:dyDescent="0.2">
      <c r="D1710" s="372"/>
    </row>
    <row r="1711" spans="4:4" x14ac:dyDescent="0.2">
      <c r="D1711" s="372"/>
    </row>
    <row r="1712" spans="4:4" x14ac:dyDescent="0.2">
      <c r="D1712" s="372"/>
    </row>
    <row r="1713" spans="4:4" x14ac:dyDescent="0.2">
      <c r="D1713" s="372"/>
    </row>
    <row r="1714" spans="4:4" x14ac:dyDescent="0.2">
      <c r="D1714" s="372"/>
    </row>
    <row r="1715" spans="4:4" x14ac:dyDescent="0.2">
      <c r="D1715" s="372"/>
    </row>
    <row r="1716" spans="4:4" x14ac:dyDescent="0.2">
      <c r="D1716" s="372"/>
    </row>
    <row r="1717" spans="4:4" x14ac:dyDescent="0.2">
      <c r="D1717" s="372"/>
    </row>
    <row r="1718" spans="4:4" x14ac:dyDescent="0.2">
      <c r="D1718" s="372"/>
    </row>
    <row r="1719" spans="4:4" x14ac:dyDescent="0.2">
      <c r="D1719" s="372"/>
    </row>
    <row r="1720" spans="4:4" x14ac:dyDescent="0.2">
      <c r="D1720" s="372"/>
    </row>
    <row r="1721" spans="4:4" x14ac:dyDescent="0.2">
      <c r="D1721" s="372"/>
    </row>
    <row r="1722" spans="4:4" x14ac:dyDescent="0.2">
      <c r="D1722" s="372"/>
    </row>
    <row r="1723" spans="4:4" x14ac:dyDescent="0.2">
      <c r="D1723" s="372"/>
    </row>
    <row r="1724" spans="4:4" x14ac:dyDescent="0.2">
      <c r="D1724" s="372"/>
    </row>
    <row r="1725" spans="4:4" x14ac:dyDescent="0.2">
      <c r="D1725" s="372"/>
    </row>
    <row r="1726" spans="4:4" x14ac:dyDescent="0.2">
      <c r="D1726" s="372"/>
    </row>
    <row r="1727" spans="4:4" x14ac:dyDescent="0.2">
      <c r="D1727" s="372"/>
    </row>
    <row r="1728" spans="4:4" x14ac:dyDescent="0.2">
      <c r="D1728" s="372"/>
    </row>
    <row r="1729" spans="4:4" x14ac:dyDescent="0.2">
      <c r="D1729" s="372"/>
    </row>
    <row r="1730" spans="4:4" x14ac:dyDescent="0.2">
      <c r="D1730" s="372"/>
    </row>
    <row r="1731" spans="4:4" x14ac:dyDescent="0.2">
      <c r="D1731" s="372"/>
    </row>
    <row r="1732" spans="4:4" x14ac:dyDescent="0.2">
      <c r="D1732" s="372"/>
    </row>
    <row r="1733" spans="4:4" x14ac:dyDescent="0.2">
      <c r="D1733" s="372"/>
    </row>
    <row r="1734" spans="4:4" x14ac:dyDescent="0.2">
      <c r="D1734" s="372"/>
    </row>
    <row r="1735" spans="4:4" x14ac:dyDescent="0.2">
      <c r="D1735" s="372"/>
    </row>
    <row r="1736" spans="4:4" x14ac:dyDescent="0.2">
      <c r="D1736" s="372"/>
    </row>
    <row r="1737" spans="4:4" x14ac:dyDescent="0.2">
      <c r="D1737" s="372"/>
    </row>
    <row r="1738" spans="4:4" x14ac:dyDescent="0.2">
      <c r="D1738" s="372"/>
    </row>
    <row r="1739" spans="4:4" x14ac:dyDescent="0.2">
      <c r="D1739" s="372"/>
    </row>
    <row r="1740" spans="4:4" x14ac:dyDescent="0.2">
      <c r="D1740" s="372"/>
    </row>
    <row r="1741" spans="4:4" x14ac:dyDescent="0.2">
      <c r="D1741" s="372"/>
    </row>
    <row r="1742" spans="4:4" x14ac:dyDescent="0.2">
      <c r="D1742" s="372"/>
    </row>
    <row r="1743" spans="4:4" x14ac:dyDescent="0.2">
      <c r="D1743" s="372"/>
    </row>
    <row r="1744" spans="4:4" x14ac:dyDescent="0.2">
      <c r="D1744" s="372"/>
    </row>
    <row r="1745" spans="4:4" x14ac:dyDescent="0.2">
      <c r="D1745" s="372"/>
    </row>
    <row r="1746" spans="4:4" x14ac:dyDescent="0.2">
      <c r="D1746" s="372"/>
    </row>
    <row r="1747" spans="4:4" x14ac:dyDescent="0.2">
      <c r="D1747" s="372"/>
    </row>
    <row r="1748" spans="4:4" x14ac:dyDescent="0.2">
      <c r="D1748" s="372"/>
    </row>
    <row r="1749" spans="4:4" x14ac:dyDescent="0.2">
      <c r="D1749" s="372"/>
    </row>
    <row r="1750" spans="4:4" x14ac:dyDescent="0.2">
      <c r="D1750" s="372"/>
    </row>
    <row r="1751" spans="4:4" x14ac:dyDescent="0.2">
      <c r="D1751" s="372"/>
    </row>
    <row r="1752" spans="4:4" x14ac:dyDescent="0.2">
      <c r="D1752" s="372"/>
    </row>
    <row r="1753" spans="4:4" x14ac:dyDescent="0.2">
      <c r="D1753" s="372"/>
    </row>
    <row r="1754" spans="4:4" x14ac:dyDescent="0.2">
      <c r="D1754" s="372"/>
    </row>
    <row r="1755" spans="4:4" x14ac:dyDescent="0.2">
      <c r="D1755" s="372"/>
    </row>
    <row r="1756" spans="4:4" x14ac:dyDescent="0.2">
      <c r="D1756" s="372"/>
    </row>
    <row r="1757" spans="4:4" x14ac:dyDescent="0.2">
      <c r="D1757" s="372"/>
    </row>
    <row r="1758" spans="4:4" x14ac:dyDescent="0.2">
      <c r="D1758" s="372"/>
    </row>
    <row r="1759" spans="4:4" x14ac:dyDescent="0.2">
      <c r="D1759" s="372"/>
    </row>
    <row r="1760" spans="4:4" x14ac:dyDescent="0.2">
      <c r="D1760" s="372"/>
    </row>
    <row r="1761" spans="4:4" x14ac:dyDescent="0.2">
      <c r="D1761" s="372"/>
    </row>
    <row r="1762" spans="4:4" x14ac:dyDescent="0.2">
      <c r="D1762" s="372"/>
    </row>
    <row r="1763" spans="4:4" x14ac:dyDescent="0.2">
      <c r="D1763" s="372"/>
    </row>
    <row r="1764" spans="4:4" x14ac:dyDescent="0.2">
      <c r="D1764" s="372"/>
    </row>
    <row r="1765" spans="4:4" x14ac:dyDescent="0.2">
      <c r="D1765" s="372"/>
    </row>
    <row r="1766" spans="4:4" x14ac:dyDescent="0.2">
      <c r="D1766" s="372"/>
    </row>
    <row r="1767" spans="4:4" x14ac:dyDescent="0.2">
      <c r="D1767" s="372"/>
    </row>
    <row r="1768" spans="4:4" x14ac:dyDescent="0.2">
      <c r="D1768" s="372"/>
    </row>
    <row r="1769" spans="4:4" x14ac:dyDescent="0.2">
      <c r="D1769" s="372"/>
    </row>
    <row r="1770" spans="4:4" x14ac:dyDescent="0.2">
      <c r="D1770" s="372"/>
    </row>
    <row r="1771" spans="4:4" x14ac:dyDescent="0.2">
      <c r="D1771" s="372"/>
    </row>
    <row r="1772" spans="4:4" x14ac:dyDescent="0.2">
      <c r="D1772" s="372"/>
    </row>
    <row r="1773" spans="4:4" x14ac:dyDescent="0.2">
      <c r="D1773" s="372"/>
    </row>
    <row r="1774" spans="4:4" x14ac:dyDescent="0.2">
      <c r="D1774" s="372"/>
    </row>
    <row r="1775" spans="4:4" x14ac:dyDescent="0.2">
      <c r="D1775" s="372"/>
    </row>
    <row r="1776" spans="4:4" x14ac:dyDescent="0.2">
      <c r="D1776" s="372"/>
    </row>
    <row r="1777" spans="4:4" x14ac:dyDescent="0.2">
      <c r="D1777" s="372"/>
    </row>
    <row r="1778" spans="4:4" x14ac:dyDescent="0.2">
      <c r="D1778" s="372"/>
    </row>
    <row r="1779" spans="4:4" x14ac:dyDescent="0.2">
      <c r="D1779" s="372"/>
    </row>
    <row r="1780" spans="4:4" x14ac:dyDescent="0.2">
      <c r="D1780" s="372"/>
    </row>
    <row r="1781" spans="4:4" x14ac:dyDescent="0.2">
      <c r="D1781" s="372"/>
    </row>
    <row r="1782" spans="4:4" x14ac:dyDescent="0.2">
      <c r="D1782" s="372"/>
    </row>
    <row r="1783" spans="4:4" x14ac:dyDescent="0.2">
      <c r="D1783" s="372"/>
    </row>
    <row r="1784" spans="4:4" x14ac:dyDescent="0.2">
      <c r="D1784" s="372"/>
    </row>
    <row r="1785" spans="4:4" x14ac:dyDescent="0.2">
      <c r="D1785" s="372"/>
    </row>
    <row r="1786" spans="4:4" x14ac:dyDescent="0.2">
      <c r="D1786" s="372"/>
    </row>
    <row r="1787" spans="4:4" x14ac:dyDescent="0.2">
      <c r="D1787" s="372"/>
    </row>
    <row r="1788" spans="4:4" x14ac:dyDescent="0.2">
      <c r="D1788" s="372"/>
    </row>
    <row r="1789" spans="4:4" x14ac:dyDescent="0.2">
      <c r="D1789" s="372"/>
    </row>
    <row r="1790" spans="4:4" x14ac:dyDescent="0.2">
      <c r="D1790" s="372"/>
    </row>
    <row r="1791" spans="4:4" x14ac:dyDescent="0.2">
      <c r="D1791" s="372"/>
    </row>
    <row r="1792" spans="4:4" x14ac:dyDescent="0.2">
      <c r="D1792" s="372"/>
    </row>
    <row r="1793" spans="4:4" x14ac:dyDescent="0.2">
      <c r="D1793" s="372"/>
    </row>
    <row r="1794" spans="4:4" x14ac:dyDescent="0.2">
      <c r="D1794" s="372"/>
    </row>
    <row r="1795" spans="4:4" x14ac:dyDescent="0.2">
      <c r="D1795" s="372"/>
    </row>
    <row r="1796" spans="4:4" x14ac:dyDescent="0.2">
      <c r="D1796" s="372"/>
    </row>
    <row r="1797" spans="4:4" x14ac:dyDescent="0.2">
      <c r="D1797" s="372"/>
    </row>
    <row r="1798" spans="4:4" x14ac:dyDescent="0.2">
      <c r="D1798" s="372"/>
    </row>
    <row r="1799" spans="4:4" x14ac:dyDescent="0.2">
      <c r="D1799" s="372"/>
    </row>
    <row r="1800" spans="4:4" x14ac:dyDescent="0.2">
      <c r="D1800" s="372"/>
    </row>
    <row r="1801" spans="4:4" x14ac:dyDescent="0.2">
      <c r="D1801" s="372"/>
    </row>
    <row r="1802" spans="4:4" x14ac:dyDescent="0.2">
      <c r="D1802" s="372"/>
    </row>
    <row r="1803" spans="4:4" x14ac:dyDescent="0.2">
      <c r="D1803" s="372"/>
    </row>
    <row r="1804" spans="4:4" x14ac:dyDescent="0.2">
      <c r="D1804" s="372"/>
    </row>
    <row r="1805" spans="4:4" x14ac:dyDescent="0.2">
      <c r="D1805" s="372"/>
    </row>
    <row r="1806" spans="4:4" x14ac:dyDescent="0.2">
      <c r="D1806" s="372"/>
    </row>
    <row r="1807" spans="4:4" x14ac:dyDescent="0.2">
      <c r="D1807" s="372"/>
    </row>
    <row r="1808" spans="4:4" x14ac:dyDescent="0.2">
      <c r="D1808" s="372"/>
    </row>
    <row r="1809" spans="4:4" x14ac:dyDescent="0.2">
      <c r="D1809" s="372"/>
    </row>
    <row r="1810" spans="4:4" x14ac:dyDescent="0.2">
      <c r="D1810" s="372"/>
    </row>
    <row r="1811" spans="4:4" x14ac:dyDescent="0.2">
      <c r="D1811" s="372"/>
    </row>
    <row r="1812" spans="4:4" x14ac:dyDescent="0.2">
      <c r="D1812" s="372"/>
    </row>
    <row r="1813" spans="4:4" x14ac:dyDescent="0.2">
      <c r="D1813" s="372"/>
    </row>
    <row r="1814" spans="4:4" x14ac:dyDescent="0.2">
      <c r="D1814" s="372"/>
    </row>
    <row r="1815" spans="4:4" x14ac:dyDescent="0.2">
      <c r="D1815" s="372"/>
    </row>
    <row r="1816" spans="4:4" x14ac:dyDescent="0.2">
      <c r="D1816" s="372"/>
    </row>
    <row r="1817" spans="4:4" x14ac:dyDescent="0.2">
      <c r="D1817" s="372"/>
    </row>
    <row r="1818" spans="4:4" x14ac:dyDescent="0.2">
      <c r="D1818" s="372"/>
    </row>
    <row r="1819" spans="4:4" x14ac:dyDescent="0.2">
      <c r="D1819" s="372"/>
    </row>
    <row r="1820" spans="4:4" x14ac:dyDescent="0.2">
      <c r="D1820" s="372"/>
    </row>
    <row r="1821" spans="4:4" x14ac:dyDescent="0.2">
      <c r="D1821" s="372"/>
    </row>
    <row r="1822" spans="4:4" x14ac:dyDescent="0.2">
      <c r="D1822" s="372"/>
    </row>
    <row r="1823" spans="4:4" x14ac:dyDescent="0.2">
      <c r="D1823" s="372"/>
    </row>
    <row r="1824" spans="4:4" x14ac:dyDescent="0.2">
      <c r="D1824" s="372"/>
    </row>
    <row r="1825" spans="4:4" x14ac:dyDescent="0.2">
      <c r="D1825" s="372"/>
    </row>
    <row r="1826" spans="4:4" x14ac:dyDescent="0.2">
      <c r="D1826" s="372"/>
    </row>
    <row r="1827" spans="4:4" x14ac:dyDescent="0.2">
      <c r="D1827" s="372"/>
    </row>
    <row r="1828" spans="4:4" x14ac:dyDescent="0.2">
      <c r="D1828" s="372"/>
    </row>
    <row r="1829" spans="4:4" x14ac:dyDescent="0.2">
      <c r="D1829" s="372"/>
    </row>
    <row r="1830" spans="4:4" x14ac:dyDescent="0.2">
      <c r="D1830" s="372"/>
    </row>
    <row r="1831" spans="4:4" x14ac:dyDescent="0.2">
      <c r="D1831" s="372"/>
    </row>
    <row r="1832" spans="4:4" x14ac:dyDescent="0.2">
      <c r="D1832" s="372"/>
    </row>
    <row r="1833" spans="4:4" x14ac:dyDescent="0.2">
      <c r="D1833" s="372"/>
    </row>
    <row r="1834" spans="4:4" x14ac:dyDescent="0.2">
      <c r="D1834" s="372"/>
    </row>
    <row r="1835" spans="4:4" x14ac:dyDescent="0.2">
      <c r="D1835" s="372"/>
    </row>
    <row r="1836" spans="4:4" x14ac:dyDescent="0.2">
      <c r="D1836" s="372"/>
    </row>
    <row r="1837" spans="4:4" x14ac:dyDescent="0.2">
      <c r="D1837" s="372"/>
    </row>
    <row r="1838" spans="4:4" x14ac:dyDescent="0.2">
      <c r="D1838" s="372"/>
    </row>
    <row r="1839" spans="4:4" x14ac:dyDescent="0.2">
      <c r="D1839" s="372"/>
    </row>
    <row r="1840" spans="4:4" x14ac:dyDescent="0.2">
      <c r="D1840" s="372"/>
    </row>
    <row r="1841" spans="4:4" x14ac:dyDescent="0.2">
      <c r="D1841" s="372"/>
    </row>
    <row r="1842" spans="4:4" x14ac:dyDescent="0.2">
      <c r="D1842" s="372"/>
    </row>
    <row r="1843" spans="4:4" x14ac:dyDescent="0.2">
      <c r="D1843" s="372"/>
    </row>
    <row r="1844" spans="4:4" x14ac:dyDescent="0.2">
      <c r="D1844" s="372"/>
    </row>
    <row r="1845" spans="4:4" x14ac:dyDescent="0.2">
      <c r="D1845" s="372"/>
    </row>
    <row r="1846" spans="4:4" x14ac:dyDescent="0.2">
      <c r="D1846" s="372"/>
    </row>
    <row r="1847" spans="4:4" x14ac:dyDescent="0.2">
      <c r="D1847" s="372"/>
    </row>
    <row r="1848" spans="4:4" x14ac:dyDescent="0.2">
      <c r="D1848" s="372"/>
    </row>
    <row r="1849" spans="4:4" x14ac:dyDescent="0.2">
      <c r="D1849" s="372"/>
    </row>
    <row r="1850" spans="4:4" x14ac:dyDescent="0.2">
      <c r="D1850" s="372"/>
    </row>
    <row r="1851" spans="4:4" x14ac:dyDescent="0.2">
      <c r="D1851" s="372"/>
    </row>
    <row r="1852" spans="4:4" x14ac:dyDescent="0.2">
      <c r="D1852" s="372"/>
    </row>
    <row r="1853" spans="4:4" x14ac:dyDescent="0.2">
      <c r="D1853" s="372"/>
    </row>
    <row r="1854" spans="4:4" x14ac:dyDescent="0.2">
      <c r="D1854" s="372"/>
    </row>
    <row r="1855" spans="4:4" x14ac:dyDescent="0.2">
      <c r="D1855" s="372"/>
    </row>
    <row r="1856" spans="4:4" x14ac:dyDescent="0.2">
      <c r="D1856" s="372"/>
    </row>
    <row r="1857" spans="4:4" x14ac:dyDescent="0.2">
      <c r="D1857" s="372"/>
    </row>
    <row r="1858" spans="4:4" x14ac:dyDescent="0.2">
      <c r="D1858" s="372"/>
    </row>
    <row r="1859" spans="4:4" x14ac:dyDescent="0.2">
      <c r="D1859" s="372"/>
    </row>
    <row r="1860" spans="4:4" x14ac:dyDescent="0.2">
      <c r="D1860" s="372"/>
    </row>
    <row r="1861" spans="4:4" x14ac:dyDescent="0.2">
      <c r="D1861" s="372"/>
    </row>
    <row r="1862" spans="4:4" x14ac:dyDescent="0.2">
      <c r="D1862" s="372"/>
    </row>
    <row r="1863" spans="4:4" x14ac:dyDescent="0.2">
      <c r="D1863" s="372"/>
    </row>
    <row r="1864" spans="4:4" x14ac:dyDescent="0.2">
      <c r="D1864" s="372"/>
    </row>
    <row r="1865" spans="4:4" x14ac:dyDescent="0.2">
      <c r="D1865" s="372"/>
    </row>
    <row r="1866" spans="4:4" x14ac:dyDescent="0.2">
      <c r="D1866" s="372"/>
    </row>
    <row r="1867" spans="4:4" x14ac:dyDescent="0.2">
      <c r="D1867" s="372"/>
    </row>
    <row r="1868" spans="4:4" x14ac:dyDescent="0.2">
      <c r="D1868" s="372"/>
    </row>
    <row r="1869" spans="4:4" x14ac:dyDescent="0.2">
      <c r="D1869" s="372"/>
    </row>
    <row r="1870" spans="4:4" x14ac:dyDescent="0.2">
      <c r="D1870" s="372"/>
    </row>
    <row r="1871" spans="4:4" x14ac:dyDescent="0.2">
      <c r="D1871" s="372"/>
    </row>
    <row r="1872" spans="4:4" x14ac:dyDescent="0.2">
      <c r="D1872" s="372"/>
    </row>
    <row r="1873" spans="4:4" x14ac:dyDescent="0.2">
      <c r="D1873" s="372"/>
    </row>
    <row r="1874" spans="4:4" x14ac:dyDescent="0.2">
      <c r="D1874" s="372"/>
    </row>
    <row r="1875" spans="4:4" x14ac:dyDescent="0.2">
      <c r="D1875" s="372"/>
    </row>
    <row r="1876" spans="4:4" x14ac:dyDescent="0.2">
      <c r="D1876" s="372"/>
    </row>
    <row r="1877" spans="4:4" x14ac:dyDescent="0.2">
      <c r="D1877" s="372"/>
    </row>
    <row r="1878" spans="4:4" x14ac:dyDescent="0.2">
      <c r="D1878" s="372"/>
    </row>
    <row r="1879" spans="4:4" x14ac:dyDescent="0.2">
      <c r="D1879" s="372"/>
    </row>
    <row r="1880" spans="4:4" x14ac:dyDescent="0.2">
      <c r="D1880" s="372"/>
    </row>
    <row r="1881" spans="4:4" x14ac:dyDescent="0.2">
      <c r="D1881" s="372"/>
    </row>
    <row r="1882" spans="4:4" x14ac:dyDescent="0.2">
      <c r="D1882" s="372"/>
    </row>
    <row r="1883" spans="4:4" x14ac:dyDescent="0.2">
      <c r="D1883" s="372"/>
    </row>
    <row r="1884" spans="4:4" x14ac:dyDescent="0.2">
      <c r="D1884" s="372"/>
    </row>
    <row r="1885" spans="4:4" x14ac:dyDescent="0.2">
      <c r="D1885" s="372"/>
    </row>
    <row r="1886" spans="4:4" x14ac:dyDescent="0.2">
      <c r="D1886" s="372"/>
    </row>
    <row r="1887" spans="4:4" x14ac:dyDescent="0.2">
      <c r="D1887" s="372"/>
    </row>
    <row r="1888" spans="4:4" x14ac:dyDescent="0.2">
      <c r="D1888" s="372"/>
    </row>
    <row r="1889" spans="4:4" x14ac:dyDescent="0.2">
      <c r="D1889" s="372"/>
    </row>
    <row r="1890" spans="4:4" x14ac:dyDescent="0.2">
      <c r="D1890" s="372"/>
    </row>
    <row r="1891" spans="4:4" x14ac:dyDescent="0.2">
      <c r="D1891" s="372"/>
    </row>
    <row r="1892" spans="4:4" x14ac:dyDescent="0.2">
      <c r="D1892" s="372"/>
    </row>
    <row r="1893" spans="4:4" x14ac:dyDescent="0.2">
      <c r="D1893" s="372"/>
    </row>
    <row r="1894" spans="4:4" x14ac:dyDescent="0.2">
      <c r="D1894" s="372"/>
    </row>
    <row r="1895" spans="4:4" x14ac:dyDescent="0.2">
      <c r="D1895" s="372"/>
    </row>
    <row r="1896" spans="4:4" x14ac:dyDescent="0.2">
      <c r="D1896" s="372"/>
    </row>
    <row r="1897" spans="4:4" x14ac:dyDescent="0.2">
      <c r="D1897" s="372"/>
    </row>
    <row r="1898" spans="4:4" x14ac:dyDescent="0.2">
      <c r="D1898" s="372"/>
    </row>
    <row r="1899" spans="4:4" x14ac:dyDescent="0.2">
      <c r="D1899" s="372"/>
    </row>
    <row r="1900" spans="4:4" x14ac:dyDescent="0.2">
      <c r="D1900" s="372"/>
    </row>
    <row r="1901" spans="4:4" x14ac:dyDescent="0.2">
      <c r="D1901" s="372"/>
    </row>
    <row r="1902" spans="4:4" x14ac:dyDescent="0.2">
      <c r="D1902" s="372"/>
    </row>
    <row r="1903" spans="4:4" x14ac:dyDescent="0.2">
      <c r="D1903" s="372"/>
    </row>
    <row r="1904" spans="4:4" x14ac:dyDescent="0.2">
      <c r="D1904" s="372"/>
    </row>
    <row r="1905" spans="4:4" x14ac:dyDescent="0.2">
      <c r="D1905" s="372"/>
    </row>
    <row r="1906" spans="4:4" x14ac:dyDescent="0.2">
      <c r="D1906" s="372"/>
    </row>
    <row r="1907" spans="4:4" x14ac:dyDescent="0.2">
      <c r="D1907" s="372"/>
    </row>
    <row r="1908" spans="4:4" x14ac:dyDescent="0.2">
      <c r="D1908" s="372"/>
    </row>
    <row r="1909" spans="4:4" x14ac:dyDescent="0.2">
      <c r="D1909" s="372"/>
    </row>
    <row r="1910" spans="4:4" x14ac:dyDescent="0.2">
      <c r="D1910" s="372"/>
    </row>
    <row r="1911" spans="4:4" x14ac:dyDescent="0.2">
      <c r="D1911" s="372"/>
    </row>
    <row r="1912" spans="4:4" x14ac:dyDescent="0.2">
      <c r="D1912" s="372"/>
    </row>
    <row r="1913" spans="4:4" x14ac:dyDescent="0.2">
      <c r="D1913" s="372"/>
    </row>
    <row r="1914" spans="4:4" x14ac:dyDescent="0.2">
      <c r="D1914" s="372"/>
    </row>
    <row r="1915" spans="4:4" x14ac:dyDescent="0.2">
      <c r="D1915" s="372"/>
    </row>
    <row r="1916" spans="4:4" x14ac:dyDescent="0.2">
      <c r="D1916" s="372"/>
    </row>
    <row r="1917" spans="4:4" x14ac:dyDescent="0.2">
      <c r="D1917" s="372"/>
    </row>
    <row r="1918" spans="4:4" x14ac:dyDescent="0.2">
      <c r="D1918" s="372"/>
    </row>
    <row r="1919" spans="4:4" x14ac:dyDescent="0.2">
      <c r="D1919" s="372"/>
    </row>
    <row r="1920" spans="4:4" x14ac:dyDescent="0.2">
      <c r="D1920" s="372"/>
    </row>
    <row r="1921" spans="4:4" x14ac:dyDescent="0.2">
      <c r="D1921" s="372"/>
    </row>
    <row r="1922" spans="4:4" x14ac:dyDescent="0.2">
      <c r="D1922" s="372"/>
    </row>
    <row r="1923" spans="4:4" x14ac:dyDescent="0.2">
      <c r="D1923" s="372"/>
    </row>
    <row r="1924" spans="4:4" x14ac:dyDescent="0.2">
      <c r="D1924" s="372"/>
    </row>
    <row r="1925" spans="4:4" x14ac:dyDescent="0.2">
      <c r="D1925" s="372"/>
    </row>
    <row r="1926" spans="4:4" x14ac:dyDescent="0.2">
      <c r="D1926" s="372"/>
    </row>
    <row r="1927" spans="4:4" x14ac:dyDescent="0.2">
      <c r="D1927" s="372"/>
    </row>
    <row r="1928" spans="4:4" x14ac:dyDescent="0.2">
      <c r="D1928" s="372"/>
    </row>
    <row r="1929" spans="4:4" x14ac:dyDescent="0.2">
      <c r="D1929" s="372"/>
    </row>
    <row r="1930" spans="4:4" x14ac:dyDescent="0.2">
      <c r="D1930" s="372"/>
    </row>
    <row r="1931" spans="4:4" x14ac:dyDescent="0.2">
      <c r="D1931" s="372"/>
    </row>
    <row r="1932" spans="4:4" x14ac:dyDescent="0.2">
      <c r="D1932" s="372"/>
    </row>
    <row r="1933" spans="4:4" x14ac:dyDescent="0.2">
      <c r="D1933" s="372"/>
    </row>
    <row r="1934" spans="4:4" x14ac:dyDescent="0.2">
      <c r="D1934" s="372"/>
    </row>
    <row r="1935" spans="4:4" x14ac:dyDescent="0.2">
      <c r="D1935" s="372"/>
    </row>
    <row r="1936" spans="4:4" x14ac:dyDescent="0.2">
      <c r="D1936" s="372"/>
    </row>
    <row r="1937" spans="4:4" x14ac:dyDescent="0.2">
      <c r="D1937" s="372"/>
    </row>
    <row r="1938" spans="4:4" x14ac:dyDescent="0.2">
      <c r="D1938" s="372"/>
    </row>
    <row r="1939" spans="4:4" x14ac:dyDescent="0.2">
      <c r="D1939" s="372"/>
    </row>
    <row r="1940" spans="4:4" x14ac:dyDescent="0.2">
      <c r="D1940" s="372"/>
    </row>
    <row r="1941" spans="4:4" x14ac:dyDescent="0.2">
      <c r="D1941" s="372"/>
    </row>
    <row r="1942" spans="4:4" x14ac:dyDescent="0.2">
      <c r="D1942" s="372"/>
    </row>
    <row r="1943" spans="4:4" x14ac:dyDescent="0.2">
      <c r="D1943" s="372"/>
    </row>
    <row r="1944" spans="4:4" x14ac:dyDescent="0.2">
      <c r="D1944" s="372"/>
    </row>
    <row r="1945" spans="4:4" x14ac:dyDescent="0.2">
      <c r="D1945" s="372"/>
    </row>
    <row r="1946" spans="4:4" x14ac:dyDescent="0.2">
      <c r="D1946" s="372"/>
    </row>
    <row r="1947" spans="4:4" x14ac:dyDescent="0.2">
      <c r="D1947" s="372"/>
    </row>
    <row r="1948" spans="4:4" x14ac:dyDescent="0.2">
      <c r="D1948" s="372"/>
    </row>
    <row r="1949" spans="4:4" x14ac:dyDescent="0.2">
      <c r="D1949" s="372"/>
    </row>
    <row r="1950" spans="4:4" x14ac:dyDescent="0.2">
      <c r="D1950" s="372"/>
    </row>
    <row r="1951" spans="4:4" x14ac:dyDescent="0.2">
      <c r="D1951" s="372"/>
    </row>
    <row r="1952" spans="4:4" x14ac:dyDescent="0.2">
      <c r="D1952" s="372"/>
    </row>
    <row r="1953" spans="4:4" x14ac:dyDescent="0.2">
      <c r="D1953" s="372"/>
    </row>
    <row r="1954" spans="4:4" x14ac:dyDescent="0.2">
      <c r="D1954" s="372"/>
    </row>
    <row r="1955" spans="4:4" x14ac:dyDescent="0.2">
      <c r="D1955" s="372"/>
    </row>
    <row r="1956" spans="4:4" x14ac:dyDescent="0.2">
      <c r="D1956" s="372"/>
    </row>
    <row r="1957" spans="4:4" x14ac:dyDescent="0.2">
      <c r="D1957" s="372"/>
    </row>
    <row r="1958" spans="4:4" x14ac:dyDescent="0.2">
      <c r="D1958" s="372"/>
    </row>
    <row r="1959" spans="4:4" x14ac:dyDescent="0.2">
      <c r="D1959" s="372"/>
    </row>
    <row r="1960" spans="4:4" x14ac:dyDescent="0.2">
      <c r="D1960" s="372"/>
    </row>
    <row r="1961" spans="4:4" x14ac:dyDescent="0.2">
      <c r="D1961" s="372"/>
    </row>
    <row r="1962" spans="4:4" x14ac:dyDescent="0.2">
      <c r="D1962" s="372"/>
    </row>
    <row r="1963" spans="4:4" x14ac:dyDescent="0.2">
      <c r="D1963" s="372"/>
    </row>
    <row r="1964" spans="4:4" x14ac:dyDescent="0.2">
      <c r="D1964" s="372"/>
    </row>
    <row r="1965" spans="4:4" x14ac:dyDescent="0.2">
      <c r="D1965" s="372"/>
    </row>
    <row r="1966" spans="4:4" x14ac:dyDescent="0.2">
      <c r="D1966" s="372"/>
    </row>
    <row r="1967" spans="4:4" x14ac:dyDescent="0.2">
      <c r="D1967" s="372"/>
    </row>
    <row r="1968" spans="4:4" x14ac:dyDescent="0.2">
      <c r="D1968" s="372"/>
    </row>
    <row r="1969" spans="4:4" x14ac:dyDescent="0.2">
      <c r="D1969" s="372"/>
    </row>
    <row r="1970" spans="4:4" x14ac:dyDescent="0.2">
      <c r="D1970" s="372"/>
    </row>
    <row r="1971" spans="4:4" x14ac:dyDescent="0.2">
      <c r="D1971" s="372"/>
    </row>
    <row r="1972" spans="4:4" x14ac:dyDescent="0.2">
      <c r="D1972" s="372"/>
    </row>
    <row r="1973" spans="4:4" x14ac:dyDescent="0.2">
      <c r="D1973" s="372"/>
    </row>
    <row r="1974" spans="4:4" x14ac:dyDescent="0.2">
      <c r="D1974" s="372"/>
    </row>
    <row r="1975" spans="4:4" x14ac:dyDescent="0.2">
      <c r="D1975" s="372"/>
    </row>
    <row r="1976" spans="4:4" x14ac:dyDescent="0.2">
      <c r="D1976" s="372"/>
    </row>
    <row r="1977" spans="4:4" x14ac:dyDescent="0.2">
      <c r="D1977" s="372"/>
    </row>
    <row r="1978" spans="4:4" x14ac:dyDescent="0.2">
      <c r="D1978" s="372"/>
    </row>
    <row r="1979" spans="4:4" x14ac:dyDescent="0.2">
      <c r="D1979" s="372"/>
    </row>
    <row r="1980" spans="4:4" x14ac:dyDescent="0.2">
      <c r="D1980" s="372"/>
    </row>
    <row r="1981" spans="4:4" x14ac:dyDescent="0.2">
      <c r="D1981" s="372"/>
    </row>
    <row r="1982" spans="4:4" x14ac:dyDescent="0.2">
      <c r="D1982" s="372"/>
    </row>
    <row r="1983" spans="4:4" x14ac:dyDescent="0.2">
      <c r="D1983" s="372"/>
    </row>
    <row r="1984" spans="4:4" x14ac:dyDescent="0.2">
      <c r="D1984" s="372"/>
    </row>
    <row r="1985" spans="4:4" x14ac:dyDescent="0.2">
      <c r="D1985" s="372"/>
    </row>
    <row r="1986" spans="4:4" x14ac:dyDescent="0.2">
      <c r="D1986" s="372"/>
    </row>
    <row r="1987" spans="4:4" x14ac:dyDescent="0.2">
      <c r="D1987" s="372"/>
    </row>
    <row r="1988" spans="4:4" x14ac:dyDescent="0.2">
      <c r="D1988" s="372"/>
    </row>
    <row r="1989" spans="4:4" x14ac:dyDescent="0.2">
      <c r="D1989" s="372"/>
    </row>
    <row r="1990" spans="4:4" x14ac:dyDescent="0.2">
      <c r="D1990" s="372"/>
    </row>
    <row r="1991" spans="4:4" x14ac:dyDescent="0.2">
      <c r="D1991" s="372"/>
    </row>
    <row r="1992" spans="4:4" x14ac:dyDescent="0.2">
      <c r="D1992" s="372"/>
    </row>
    <row r="1993" spans="4:4" x14ac:dyDescent="0.2">
      <c r="D1993" s="372"/>
    </row>
    <row r="1994" spans="4:4" x14ac:dyDescent="0.2">
      <c r="D1994" s="372"/>
    </row>
    <row r="1995" spans="4:4" x14ac:dyDescent="0.2">
      <c r="D1995" s="372"/>
    </row>
    <row r="1996" spans="4:4" x14ac:dyDescent="0.2">
      <c r="D1996" s="372"/>
    </row>
    <row r="1997" spans="4:4" x14ac:dyDescent="0.2">
      <c r="D1997" s="372"/>
    </row>
    <row r="1998" spans="4:4" x14ac:dyDescent="0.2">
      <c r="D1998" s="372"/>
    </row>
    <row r="1999" spans="4:4" x14ac:dyDescent="0.2">
      <c r="D1999" s="372"/>
    </row>
    <row r="2000" spans="4:4" x14ac:dyDescent="0.2">
      <c r="D2000" s="372"/>
    </row>
    <row r="2001" spans="4:4" x14ac:dyDescent="0.2">
      <c r="D2001" s="372"/>
    </row>
    <row r="2002" spans="4:4" x14ac:dyDescent="0.2">
      <c r="D2002" s="372"/>
    </row>
    <row r="2003" spans="4:4" x14ac:dyDescent="0.2">
      <c r="D2003" s="372"/>
    </row>
    <row r="2004" spans="4:4" x14ac:dyDescent="0.2">
      <c r="D2004" s="372"/>
    </row>
    <row r="2005" spans="4:4" x14ac:dyDescent="0.2">
      <c r="D2005" s="372"/>
    </row>
    <row r="2006" spans="4:4" x14ac:dyDescent="0.2">
      <c r="D2006" s="372"/>
    </row>
    <row r="2007" spans="4:4" x14ac:dyDescent="0.2">
      <c r="D2007" s="372"/>
    </row>
    <row r="2008" spans="4:4" x14ac:dyDescent="0.2">
      <c r="D2008" s="372"/>
    </row>
    <row r="2009" spans="4:4" x14ac:dyDescent="0.2">
      <c r="D2009" s="372"/>
    </row>
    <row r="2010" spans="4:4" x14ac:dyDescent="0.2">
      <c r="D2010" s="372"/>
    </row>
    <row r="2011" spans="4:4" x14ac:dyDescent="0.2">
      <c r="D2011" s="372"/>
    </row>
    <row r="2012" spans="4:4" x14ac:dyDescent="0.2">
      <c r="D2012" s="372"/>
    </row>
    <row r="2013" spans="4:4" x14ac:dyDescent="0.2">
      <c r="D2013" s="372"/>
    </row>
    <row r="2014" spans="4:4" x14ac:dyDescent="0.2">
      <c r="D2014" s="372"/>
    </row>
    <row r="2015" spans="4:4" x14ac:dyDescent="0.2">
      <c r="D2015" s="372"/>
    </row>
    <row r="2016" spans="4:4" x14ac:dyDescent="0.2">
      <c r="D2016" s="372"/>
    </row>
    <row r="2017" spans="4:4" x14ac:dyDescent="0.2">
      <c r="D2017" s="372"/>
    </row>
    <row r="2018" spans="4:4" x14ac:dyDescent="0.2">
      <c r="D2018" s="372"/>
    </row>
    <row r="2019" spans="4:4" x14ac:dyDescent="0.2">
      <c r="D2019" s="372"/>
    </row>
    <row r="2020" spans="4:4" x14ac:dyDescent="0.2">
      <c r="D2020" s="372"/>
    </row>
    <row r="2021" spans="4:4" x14ac:dyDescent="0.2">
      <c r="D2021" s="372"/>
    </row>
    <row r="2022" spans="4:4" x14ac:dyDescent="0.2">
      <c r="D2022" s="372"/>
    </row>
    <row r="2023" spans="4:4" x14ac:dyDescent="0.2">
      <c r="D2023" s="372"/>
    </row>
    <row r="2024" spans="4:4" x14ac:dyDescent="0.2">
      <c r="D2024" s="372"/>
    </row>
    <row r="2025" spans="4:4" x14ac:dyDescent="0.2">
      <c r="D2025" s="372"/>
    </row>
    <row r="2026" spans="4:4" x14ac:dyDescent="0.2">
      <c r="D2026" s="372"/>
    </row>
    <row r="2027" spans="4:4" x14ac:dyDescent="0.2">
      <c r="D2027" s="372"/>
    </row>
    <row r="2028" spans="4:4" x14ac:dyDescent="0.2">
      <c r="D2028" s="372"/>
    </row>
    <row r="2029" spans="4:4" x14ac:dyDescent="0.2">
      <c r="D2029" s="372"/>
    </row>
    <row r="2030" spans="4:4" x14ac:dyDescent="0.2">
      <c r="D2030" s="372"/>
    </row>
    <row r="2031" spans="4:4" x14ac:dyDescent="0.2">
      <c r="D2031" s="372"/>
    </row>
    <row r="2032" spans="4:4" x14ac:dyDescent="0.2">
      <c r="D2032" s="372"/>
    </row>
    <row r="2033" spans="4:4" x14ac:dyDescent="0.2">
      <c r="D2033" s="372"/>
    </row>
    <row r="2034" spans="4:4" x14ac:dyDescent="0.2">
      <c r="D2034" s="372"/>
    </row>
    <row r="2035" spans="4:4" x14ac:dyDescent="0.2">
      <c r="D2035" s="372"/>
    </row>
    <row r="2036" spans="4:4" x14ac:dyDescent="0.2">
      <c r="D2036" s="372"/>
    </row>
    <row r="2037" spans="4:4" x14ac:dyDescent="0.2">
      <c r="D2037" s="372"/>
    </row>
    <row r="2038" spans="4:4" x14ac:dyDescent="0.2">
      <c r="D2038" s="372"/>
    </row>
    <row r="2039" spans="4:4" x14ac:dyDescent="0.2">
      <c r="D2039" s="372"/>
    </row>
    <row r="2040" spans="4:4" x14ac:dyDescent="0.2">
      <c r="D2040" s="372"/>
    </row>
    <row r="2041" spans="4:4" x14ac:dyDescent="0.2">
      <c r="D2041" s="372"/>
    </row>
    <row r="2042" spans="4:4" x14ac:dyDescent="0.2">
      <c r="D2042" s="372"/>
    </row>
    <row r="2043" spans="4:4" x14ac:dyDescent="0.2">
      <c r="D2043" s="372"/>
    </row>
    <row r="2044" spans="4:4" x14ac:dyDescent="0.2">
      <c r="D2044" s="372"/>
    </row>
    <row r="2045" spans="4:4" x14ac:dyDescent="0.2">
      <c r="D2045" s="372"/>
    </row>
    <row r="2046" spans="4:4" x14ac:dyDescent="0.2">
      <c r="D2046" s="372"/>
    </row>
    <row r="2047" spans="4:4" x14ac:dyDescent="0.2">
      <c r="D2047" s="372"/>
    </row>
    <row r="2048" spans="4:4" x14ac:dyDescent="0.2">
      <c r="D2048" s="372"/>
    </row>
    <row r="2049" spans="4:4" x14ac:dyDescent="0.2">
      <c r="D2049" s="372"/>
    </row>
    <row r="2050" spans="4:4" x14ac:dyDescent="0.2">
      <c r="D2050" s="372"/>
    </row>
    <row r="2051" spans="4:4" x14ac:dyDescent="0.2">
      <c r="D2051" s="372"/>
    </row>
    <row r="2052" spans="4:4" x14ac:dyDescent="0.2">
      <c r="D2052" s="372"/>
    </row>
    <row r="2053" spans="4:4" x14ac:dyDescent="0.2">
      <c r="D2053" s="372"/>
    </row>
    <row r="2054" spans="4:4" x14ac:dyDescent="0.2">
      <c r="D2054" s="372"/>
    </row>
    <row r="2055" spans="4:4" x14ac:dyDescent="0.2">
      <c r="D2055" s="372"/>
    </row>
    <row r="2056" spans="4:4" x14ac:dyDescent="0.2">
      <c r="D2056" s="372"/>
    </row>
    <row r="2057" spans="4:4" x14ac:dyDescent="0.2">
      <c r="D2057" s="372"/>
    </row>
    <row r="2058" spans="4:4" x14ac:dyDescent="0.2">
      <c r="D2058" s="372"/>
    </row>
    <row r="2059" spans="4:4" x14ac:dyDescent="0.2">
      <c r="D2059" s="372"/>
    </row>
    <row r="2060" spans="4:4" x14ac:dyDescent="0.2">
      <c r="D2060" s="372"/>
    </row>
    <row r="2061" spans="4:4" x14ac:dyDescent="0.2">
      <c r="D2061" s="372"/>
    </row>
    <row r="2062" spans="4:4" x14ac:dyDescent="0.2">
      <c r="D2062" s="372"/>
    </row>
    <row r="2063" spans="4:4" x14ac:dyDescent="0.2">
      <c r="D2063" s="372"/>
    </row>
    <row r="2064" spans="4:4" x14ac:dyDescent="0.2">
      <c r="D2064" s="372"/>
    </row>
    <row r="2065" spans="4:4" x14ac:dyDescent="0.2">
      <c r="D2065" s="372"/>
    </row>
    <row r="2066" spans="4:4" x14ac:dyDescent="0.2">
      <c r="D2066" s="372"/>
    </row>
    <row r="2067" spans="4:4" x14ac:dyDescent="0.2">
      <c r="D2067" s="372"/>
    </row>
    <row r="2068" spans="4:4" x14ac:dyDescent="0.2">
      <c r="D2068" s="372"/>
    </row>
    <row r="2069" spans="4:4" x14ac:dyDescent="0.2">
      <c r="D2069" s="372"/>
    </row>
    <row r="2070" spans="4:4" x14ac:dyDescent="0.2">
      <c r="D2070" s="372"/>
    </row>
    <row r="2071" spans="4:4" x14ac:dyDescent="0.2">
      <c r="D2071" s="372"/>
    </row>
    <row r="2072" spans="4:4" x14ac:dyDescent="0.2">
      <c r="D2072" s="372"/>
    </row>
    <row r="2073" spans="4:4" x14ac:dyDescent="0.2">
      <c r="D2073" s="372"/>
    </row>
    <row r="2074" spans="4:4" x14ac:dyDescent="0.2">
      <c r="D2074" s="372"/>
    </row>
    <row r="2075" spans="4:4" x14ac:dyDescent="0.2">
      <c r="D2075" s="372"/>
    </row>
    <row r="2076" spans="4:4" x14ac:dyDescent="0.2">
      <c r="D2076" s="372"/>
    </row>
    <row r="2077" spans="4:4" x14ac:dyDescent="0.2">
      <c r="D2077" s="372"/>
    </row>
    <row r="2078" spans="4:4" x14ac:dyDescent="0.2">
      <c r="D2078" s="372"/>
    </row>
    <row r="2079" spans="4:4" x14ac:dyDescent="0.2">
      <c r="D2079" s="372"/>
    </row>
    <row r="2080" spans="4:4" x14ac:dyDescent="0.2">
      <c r="D2080" s="372"/>
    </row>
    <row r="2081" spans="4:4" x14ac:dyDescent="0.2">
      <c r="D2081" s="372"/>
    </row>
    <row r="2082" spans="4:4" x14ac:dyDescent="0.2">
      <c r="D2082" s="372"/>
    </row>
    <row r="2083" spans="4:4" x14ac:dyDescent="0.2">
      <c r="D2083" s="372"/>
    </row>
    <row r="2084" spans="4:4" x14ac:dyDescent="0.2">
      <c r="D2084" s="372"/>
    </row>
    <row r="2085" spans="4:4" x14ac:dyDescent="0.2">
      <c r="D2085" s="372"/>
    </row>
    <row r="2086" spans="4:4" x14ac:dyDescent="0.2">
      <c r="D2086" s="372"/>
    </row>
    <row r="2087" spans="4:4" x14ac:dyDescent="0.2">
      <c r="D2087" s="372"/>
    </row>
    <row r="2088" spans="4:4" x14ac:dyDescent="0.2">
      <c r="D2088" s="372"/>
    </row>
    <row r="2089" spans="4:4" x14ac:dyDescent="0.2">
      <c r="D2089" s="372"/>
    </row>
    <row r="2090" spans="4:4" x14ac:dyDescent="0.2">
      <c r="D2090" s="372"/>
    </row>
    <row r="2091" spans="4:4" x14ac:dyDescent="0.2">
      <c r="D2091" s="372"/>
    </row>
    <row r="2092" spans="4:4" x14ac:dyDescent="0.2">
      <c r="D2092" s="372"/>
    </row>
    <row r="2093" spans="4:4" x14ac:dyDescent="0.2">
      <c r="D2093" s="372"/>
    </row>
    <row r="2094" spans="4:4" x14ac:dyDescent="0.2">
      <c r="D2094" s="372"/>
    </row>
    <row r="2095" spans="4:4" x14ac:dyDescent="0.2">
      <c r="D2095" s="372"/>
    </row>
    <row r="2096" spans="4:4" x14ac:dyDescent="0.2">
      <c r="D2096" s="372"/>
    </row>
    <row r="2097" spans="4:4" x14ac:dyDescent="0.2">
      <c r="D2097" s="372"/>
    </row>
    <row r="2098" spans="4:4" x14ac:dyDescent="0.2">
      <c r="D2098" s="372"/>
    </row>
    <row r="2099" spans="4:4" x14ac:dyDescent="0.2">
      <c r="D2099" s="372"/>
    </row>
    <row r="2100" spans="4:4" x14ac:dyDescent="0.2">
      <c r="D2100" s="372"/>
    </row>
    <row r="2101" spans="4:4" x14ac:dyDescent="0.2">
      <c r="D2101" s="372"/>
    </row>
    <row r="2102" spans="4:4" x14ac:dyDescent="0.2">
      <c r="D2102" s="372"/>
    </row>
    <row r="2103" spans="4:4" x14ac:dyDescent="0.2">
      <c r="D2103" s="372"/>
    </row>
    <row r="2104" spans="4:4" x14ac:dyDescent="0.2">
      <c r="D2104" s="372"/>
    </row>
    <row r="2105" spans="4:4" x14ac:dyDescent="0.2">
      <c r="D2105" s="372"/>
    </row>
    <row r="2106" spans="4:4" x14ac:dyDescent="0.2">
      <c r="D2106" s="372"/>
    </row>
    <row r="2107" spans="4:4" x14ac:dyDescent="0.2">
      <c r="D2107" s="372"/>
    </row>
    <row r="2108" spans="4:4" x14ac:dyDescent="0.2">
      <c r="D2108" s="372"/>
    </row>
    <row r="2109" spans="4:4" x14ac:dyDescent="0.2">
      <c r="D2109" s="372"/>
    </row>
    <row r="2110" spans="4:4" x14ac:dyDescent="0.2">
      <c r="D2110" s="372"/>
    </row>
    <row r="2111" spans="4:4" x14ac:dyDescent="0.2">
      <c r="D2111" s="372"/>
    </row>
    <row r="2112" spans="4:4" x14ac:dyDescent="0.2">
      <c r="D2112" s="372"/>
    </row>
    <row r="2113" spans="4:4" x14ac:dyDescent="0.2">
      <c r="D2113" s="372"/>
    </row>
    <row r="2114" spans="4:4" x14ac:dyDescent="0.2">
      <c r="D2114" s="372"/>
    </row>
    <row r="2115" spans="4:4" x14ac:dyDescent="0.2">
      <c r="D2115" s="372"/>
    </row>
    <row r="2116" spans="4:4" x14ac:dyDescent="0.2">
      <c r="D2116" s="372"/>
    </row>
    <row r="2117" spans="4:4" x14ac:dyDescent="0.2">
      <c r="D2117" s="372"/>
    </row>
    <row r="2118" spans="4:4" x14ac:dyDescent="0.2">
      <c r="D2118" s="372"/>
    </row>
    <row r="2119" spans="4:4" x14ac:dyDescent="0.2">
      <c r="D2119" s="372"/>
    </row>
    <row r="2120" spans="4:4" x14ac:dyDescent="0.2">
      <c r="D2120" s="372"/>
    </row>
    <row r="2121" spans="4:4" x14ac:dyDescent="0.2">
      <c r="D2121" s="372"/>
    </row>
    <row r="2122" spans="4:4" x14ac:dyDescent="0.2">
      <c r="D2122" s="372"/>
    </row>
    <row r="2123" spans="4:4" x14ac:dyDescent="0.2">
      <c r="D2123" s="372"/>
    </row>
    <row r="2124" spans="4:4" x14ac:dyDescent="0.2">
      <c r="D2124" s="372"/>
    </row>
    <row r="2125" spans="4:4" x14ac:dyDescent="0.2">
      <c r="D2125" s="372"/>
    </row>
    <row r="2126" spans="4:4" x14ac:dyDescent="0.2">
      <c r="D2126" s="372"/>
    </row>
    <row r="2127" spans="4:4" x14ac:dyDescent="0.2">
      <c r="D2127" s="372"/>
    </row>
    <row r="2128" spans="4:4" x14ac:dyDescent="0.2">
      <c r="D2128" s="372"/>
    </row>
    <row r="2129" spans="4:4" x14ac:dyDescent="0.2">
      <c r="D2129" s="372"/>
    </row>
    <row r="2130" spans="4:4" x14ac:dyDescent="0.2">
      <c r="D2130" s="372"/>
    </row>
    <row r="2131" spans="4:4" x14ac:dyDescent="0.2">
      <c r="D2131" s="372"/>
    </row>
    <row r="2132" spans="4:4" x14ac:dyDescent="0.2">
      <c r="D2132" s="372"/>
    </row>
    <row r="2133" spans="4:4" x14ac:dyDescent="0.2">
      <c r="D2133" s="372"/>
    </row>
    <row r="2134" spans="4:4" x14ac:dyDescent="0.2">
      <c r="D2134" s="372"/>
    </row>
    <row r="2135" spans="4:4" x14ac:dyDescent="0.2">
      <c r="D2135" s="372"/>
    </row>
    <row r="2136" spans="4:4" x14ac:dyDescent="0.2">
      <c r="D2136" s="372"/>
    </row>
    <row r="2137" spans="4:4" x14ac:dyDescent="0.2">
      <c r="D2137" s="372"/>
    </row>
    <row r="2138" spans="4:4" x14ac:dyDescent="0.2">
      <c r="D2138" s="372"/>
    </row>
    <row r="2139" spans="4:4" x14ac:dyDescent="0.2">
      <c r="D2139" s="372"/>
    </row>
    <row r="2140" spans="4:4" x14ac:dyDescent="0.2">
      <c r="D2140" s="372"/>
    </row>
    <row r="2141" spans="4:4" x14ac:dyDescent="0.2">
      <c r="D2141" s="372"/>
    </row>
    <row r="2142" spans="4:4" x14ac:dyDescent="0.2">
      <c r="D2142" s="372"/>
    </row>
    <row r="2143" spans="4:4" x14ac:dyDescent="0.2">
      <c r="D2143" s="372"/>
    </row>
    <row r="2144" spans="4:4" x14ac:dyDescent="0.2">
      <c r="D2144" s="372"/>
    </row>
    <row r="2145" spans="4:4" x14ac:dyDescent="0.2">
      <c r="D2145" s="372"/>
    </row>
    <row r="2146" spans="4:4" x14ac:dyDescent="0.2">
      <c r="D2146" s="372"/>
    </row>
    <row r="2147" spans="4:4" x14ac:dyDescent="0.2">
      <c r="D2147" s="372"/>
    </row>
    <row r="2148" spans="4:4" x14ac:dyDescent="0.2">
      <c r="D2148" s="372"/>
    </row>
    <row r="2149" spans="4:4" x14ac:dyDescent="0.2">
      <c r="D2149" s="372"/>
    </row>
    <row r="2150" spans="4:4" x14ac:dyDescent="0.2">
      <c r="D2150" s="372"/>
    </row>
    <row r="2151" spans="4:4" x14ac:dyDescent="0.2">
      <c r="D2151" s="372"/>
    </row>
    <row r="2152" spans="4:4" x14ac:dyDescent="0.2">
      <c r="D2152" s="372"/>
    </row>
    <row r="2153" spans="4:4" x14ac:dyDescent="0.2">
      <c r="D2153" s="372"/>
    </row>
    <row r="2154" spans="4:4" x14ac:dyDescent="0.2">
      <c r="D2154" s="372"/>
    </row>
    <row r="2155" spans="4:4" x14ac:dyDescent="0.2">
      <c r="D2155" s="372"/>
    </row>
    <row r="2156" spans="4:4" x14ac:dyDescent="0.2">
      <c r="D2156" s="372"/>
    </row>
    <row r="2157" spans="4:4" x14ac:dyDescent="0.2">
      <c r="D2157" s="372"/>
    </row>
    <row r="2158" spans="4:4" x14ac:dyDescent="0.2">
      <c r="D2158" s="372"/>
    </row>
    <row r="2159" spans="4:4" x14ac:dyDescent="0.2">
      <c r="D2159" s="372"/>
    </row>
    <row r="2160" spans="4:4" x14ac:dyDescent="0.2">
      <c r="D2160" s="372"/>
    </row>
    <row r="2161" spans="4:4" x14ac:dyDescent="0.2">
      <c r="D2161" s="372"/>
    </row>
    <row r="2162" spans="4:4" x14ac:dyDescent="0.2">
      <c r="D2162" s="372"/>
    </row>
    <row r="2163" spans="4:4" x14ac:dyDescent="0.2">
      <c r="D2163" s="372"/>
    </row>
    <row r="2164" spans="4:4" x14ac:dyDescent="0.2">
      <c r="D2164" s="372"/>
    </row>
    <row r="2165" spans="4:4" x14ac:dyDescent="0.2">
      <c r="D2165" s="372"/>
    </row>
    <row r="2166" spans="4:4" x14ac:dyDescent="0.2">
      <c r="D2166" s="372"/>
    </row>
    <row r="2167" spans="4:4" x14ac:dyDescent="0.2">
      <c r="D2167" s="372"/>
    </row>
    <row r="2168" spans="4:4" x14ac:dyDescent="0.2">
      <c r="D2168" s="372"/>
    </row>
    <row r="2169" spans="4:4" x14ac:dyDescent="0.2">
      <c r="D2169" s="372"/>
    </row>
    <row r="2170" spans="4:4" x14ac:dyDescent="0.2">
      <c r="D2170" s="372"/>
    </row>
    <row r="2171" spans="4:4" x14ac:dyDescent="0.2">
      <c r="D2171" s="372"/>
    </row>
    <row r="2172" spans="4:4" x14ac:dyDescent="0.2">
      <c r="D2172" s="372"/>
    </row>
    <row r="2173" spans="4:4" x14ac:dyDescent="0.2">
      <c r="D2173" s="372"/>
    </row>
    <row r="2174" spans="4:4" x14ac:dyDescent="0.2">
      <c r="D2174" s="372"/>
    </row>
    <row r="2175" spans="4:4" x14ac:dyDescent="0.2">
      <c r="D2175" s="372"/>
    </row>
    <row r="2176" spans="4:4" x14ac:dyDescent="0.2">
      <c r="D2176" s="372"/>
    </row>
    <row r="2177" spans="4:4" x14ac:dyDescent="0.2">
      <c r="D2177" s="372"/>
    </row>
    <row r="2178" spans="4:4" x14ac:dyDescent="0.2">
      <c r="D2178" s="372"/>
    </row>
    <row r="2179" spans="4:4" x14ac:dyDescent="0.2">
      <c r="D2179" s="372"/>
    </row>
    <row r="2180" spans="4:4" x14ac:dyDescent="0.2">
      <c r="D2180" s="372"/>
    </row>
    <row r="2181" spans="4:4" x14ac:dyDescent="0.2">
      <c r="D2181" s="372"/>
    </row>
    <row r="2182" spans="4:4" x14ac:dyDescent="0.2">
      <c r="D2182" s="372"/>
    </row>
    <row r="2183" spans="4:4" x14ac:dyDescent="0.2">
      <c r="D2183" s="372"/>
    </row>
    <row r="2184" spans="4:4" x14ac:dyDescent="0.2">
      <c r="D2184" s="372"/>
    </row>
    <row r="2185" spans="4:4" x14ac:dyDescent="0.2">
      <c r="D2185" s="372"/>
    </row>
    <row r="2186" spans="4:4" x14ac:dyDescent="0.2">
      <c r="D2186" s="372"/>
    </row>
    <row r="2187" spans="4:4" x14ac:dyDescent="0.2">
      <c r="D2187" s="372"/>
    </row>
    <row r="2188" spans="4:4" x14ac:dyDescent="0.2">
      <c r="D2188" s="372"/>
    </row>
    <row r="2189" spans="4:4" x14ac:dyDescent="0.2">
      <c r="D2189" s="372"/>
    </row>
    <row r="2190" spans="4:4" x14ac:dyDescent="0.2">
      <c r="D2190" s="372"/>
    </row>
    <row r="2191" spans="4:4" x14ac:dyDescent="0.2">
      <c r="D2191" s="372"/>
    </row>
    <row r="2192" spans="4:4" x14ac:dyDescent="0.2">
      <c r="D2192" s="372"/>
    </row>
    <row r="2193" spans="4:4" x14ac:dyDescent="0.2">
      <c r="D2193" s="372"/>
    </row>
    <row r="2194" spans="4:4" x14ac:dyDescent="0.2">
      <c r="D2194" s="372"/>
    </row>
    <row r="2195" spans="4:4" x14ac:dyDescent="0.2">
      <c r="D2195" s="372"/>
    </row>
    <row r="2196" spans="4:4" x14ac:dyDescent="0.2">
      <c r="D2196" s="372"/>
    </row>
    <row r="2197" spans="4:4" x14ac:dyDescent="0.2">
      <c r="D2197" s="372"/>
    </row>
    <row r="2198" spans="4:4" x14ac:dyDescent="0.2">
      <c r="D2198" s="372"/>
    </row>
    <row r="2199" spans="4:4" x14ac:dyDescent="0.2">
      <c r="D2199" s="372"/>
    </row>
    <row r="2200" spans="4:4" x14ac:dyDescent="0.2">
      <c r="D2200" s="372"/>
    </row>
    <row r="2201" spans="4:4" x14ac:dyDescent="0.2">
      <c r="D2201" s="372"/>
    </row>
    <row r="2202" spans="4:4" x14ac:dyDescent="0.2">
      <c r="D2202" s="372"/>
    </row>
    <row r="2203" spans="4:4" x14ac:dyDescent="0.2">
      <c r="D2203" s="372"/>
    </row>
    <row r="2204" spans="4:4" x14ac:dyDescent="0.2">
      <c r="D2204" s="372"/>
    </row>
    <row r="2205" spans="4:4" x14ac:dyDescent="0.2">
      <c r="D2205" s="372"/>
    </row>
    <row r="2206" spans="4:4" x14ac:dyDescent="0.2">
      <c r="D2206" s="372"/>
    </row>
    <row r="2207" spans="4:4" x14ac:dyDescent="0.2">
      <c r="D2207" s="372"/>
    </row>
    <row r="2208" spans="4:4" x14ac:dyDescent="0.2">
      <c r="D2208" s="372"/>
    </row>
    <row r="2209" spans="4:4" x14ac:dyDescent="0.2">
      <c r="D2209" s="372"/>
    </row>
    <row r="2210" spans="4:4" x14ac:dyDescent="0.2">
      <c r="D2210" s="372"/>
    </row>
    <row r="2211" spans="4:4" x14ac:dyDescent="0.2">
      <c r="D2211" s="372"/>
    </row>
    <row r="2212" spans="4:4" x14ac:dyDescent="0.2">
      <c r="D2212" s="372"/>
    </row>
    <row r="2213" spans="4:4" x14ac:dyDescent="0.2">
      <c r="D2213" s="372"/>
    </row>
    <row r="2214" spans="4:4" x14ac:dyDescent="0.2">
      <c r="D2214" s="372"/>
    </row>
    <row r="2215" spans="4:4" x14ac:dyDescent="0.2">
      <c r="D2215" s="372"/>
    </row>
    <row r="2216" spans="4:4" x14ac:dyDescent="0.2">
      <c r="D2216" s="372"/>
    </row>
    <row r="2217" spans="4:4" x14ac:dyDescent="0.2">
      <c r="D2217" s="372"/>
    </row>
    <row r="2218" spans="4:4" x14ac:dyDescent="0.2">
      <c r="D2218" s="372"/>
    </row>
    <row r="2219" spans="4:4" x14ac:dyDescent="0.2">
      <c r="D2219" s="372"/>
    </row>
    <row r="2220" spans="4:4" x14ac:dyDescent="0.2">
      <c r="D2220" s="372"/>
    </row>
    <row r="2221" spans="4:4" x14ac:dyDescent="0.2">
      <c r="D2221" s="372"/>
    </row>
    <row r="2222" spans="4:4" x14ac:dyDescent="0.2">
      <c r="D2222" s="372"/>
    </row>
    <row r="2223" spans="4:4" x14ac:dyDescent="0.2">
      <c r="D2223" s="372"/>
    </row>
    <row r="2224" spans="4:4" x14ac:dyDescent="0.2">
      <c r="D2224" s="372"/>
    </row>
    <row r="2225" spans="4:4" x14ac:dyDescent="0.2">
      <c r="D2225" s="372"/>
    </row>
    <row r="2226" spans="4:4" x14ac:dyDescent="0.2">
      <c r="D2226" s="372"/>
    </row>
    <row r="2227" spans="4:4" x14ac:dyDescent="0.2">
      <c r="D2227" s="372"/>
    </row>
    <row r="2228" spans="4:4" x14ac:dyDescent="0.2">
      <c r="D2228" s="372"/>
    </row>
    <row r="2229" spans="4:4" x14ac:dyDescent="0.2">
      <c r="D2229" s="372"/>
    </row>
    <row r="2230" spans="4:4" x14ac:dyDescent="0.2">
      <c r="D2230" s="372"/>
    </row>
    <row r="2231" spans="4:4" x14ac:dyDescent="0.2">
      <c r="D2231" s="372"/>
    </row>
    <row r="2232" spans="4:4" x14ac:dyDescent="0.2">
      <c r="D2232" s="372"/>
    </row>
    <row r="2233" spans="4:4" x14ac:dyDescent="0.2">
      <c r="D2233" s="372"/>
    </row>
    <row r="2234" spans="4:4" x14ac:dyDescent="0.2">
      <c r="D2234" s="372"/>
    </row>
    <row r="2235" spans="4:4" x14ac:dyDescent="0.2">
      <c r="D2235" s="372"/>
    </row>
    <row r="2236" spans="4:4" x14ac:dyDescent="0.2">
      <c r="D2236" s="372"/>
    </row>
    <row r="2237" spans="4:4" x14ac:dyDescent="0.2">
      <c r="D2237" s="372"/>
    </row>
    <row r="2238" spans="4:4" x14ac:dyDescent="0.2">
      <c r="D2238" s="372"/>
    </row>
    <row r="2239" spans="4:4" x14ac:dyDescent="0.2">
      <c r="D2239" s="372"/>
    </row>
    <row r="2240" spans="4:4" x14ac:dyDescent="0.2">
      <c r="D2240" s="372"/>
    </row>
    <row r="2241" spans="4:4" x14ac:dyDescent="0.2">
      <c r="D2241" s="372"/>
    </row>
    <row r="2242" spans="4:4" x14ac:dyDescent="0.2">
      <c r="D2242" s="372"/>
    </row>
    <row r="2243" spans="4:4" x14ac:dyDescent="0.2">
      <c r="D2243" s="372"/>
    </row>
    <row r="2244" spans="4:4" x14ac:dyDescent="0.2">
      <c r="D2244" s="372"/>
    </row>
    <row r="2245" spans="4:4" x14ac:dyDescent="0.2">
      <c r="D2245" s="372"/>
    </row>
    <row r="2246" spans="4:4" x14ac:dyDescent="0.2">
      <c r="D2246" s="372"/>
    </row>
    <row r="2247" spans="4:4" x14ac:dyDescent="0.2">
      <c r="D2247" s="372"/>
    </row>
    <row r="2248" spans="4:4" x14ac:dyDescent="0.2">
      <c r="D2248" s="372"/>
    </row>
    <row r="2249" spans="4:4" x14ac:dyDescent="0.2">
      <c r="D2249" s="372"/>
    </row>
    <row r="2250" spans="4:4" x14ac:dyDescent="0.2">
      <c r="D2250" s="372"/>
    </row>
    <row r="2251" spans="4:4" x14ac:dyDescent="0.2">
      <c r="D2251" s="372"/>
    </row>
    <row r="2252" spans="4:4" x14ac:dyDescent="0.2">
      <c r="D2252" s="372"/>
    </row>
    <row r="2253" spans="4:4" x14ac:dyDescent="0.2">
      <c r="D2253" s="372"/>
    </row>
    <row r="2254" spans="4:4" x14ac:dyDescent="0.2">
      <c r="D2254" s="372"/>
    </row>
    <row r="2255" spans="4:4" x14ac:dyDescent="0.2">
      <c r="D2255" s="372"/>
    </row>
    <row r="2256" spans="4:4" x14ac:dyDescent="0.2">
      <c r="D2256" s="372"/>
    </row>
    <row r="2257" spans="4:4" x14ac:dyDescent="0.2">
      <c r="D2257" s="372"/>
    </row>
    <row r="2258" spans="4:4" x14ac:dyDescent="0.2">
      <c r="D2258" s="372"/>
    </row>
    <row r="2259" spans="4:4" x14ac:dyDescent="0.2">
      <c r="D2259" s="372"/>
    </row>
    <row r="2260" spans="4:4" x14ac:dyDescent="0.2">
      <c r="D2260" s="372"/>
    </row>
    <row r="2261" spans="4:4" x14ac:dyDescent="0.2">
      <c r="D2261" s="372"/>
    </row>
    <row r="2262" spans="4:4" x14ac:dyDescent="0.2">
      <c r="D2262" s="372"/>
    </row>
    <row r="2263" spans="4:4" x14ac:dyDescent="0.2">
      <c r="D2263" s="372"/>
    </row>
    <row r="2264" spans="4:4" x14ac:dyDescent="0.2">
      <c r="D2264" s="372"/>
    </row>
    <row r="2265" spans="4:4" x14ac:dyDescent="0.2">
      <c r="D2265" s="372"/>
    </row>
    <row r="2266" spans="4:4" x14ac:dyDescent="0.2">
      <c r="D2266" s="372"/>
    </row>
    <row r="2267" spans="4:4" x14ac:dyDescent="0.2">
      <c r="D2267" s="372"/>
    </row>
    <row r="2268" spans="4:4" x14ac:dyDescent="0.2">
      <c r="D2268" s="372"/>
    </row>
    <row r="2269" spans="4:4" x14ac:dyDescent="0.2">
      <c r="D2269" s="372"/>
    </row>
    <row r="2270" spans="4:4" x14ac:dyDescent="0.2">
      <c r="D2270" s="372"/>
    </row>
    <row r="2271" spans="4:4" x14ac:dyDescent="0.2">
      <c r="D2271" s="372"/>
    </row>
    <row r="2272" spans="4:4" x14ac:dyDescent="0.2">
      <c r="D2272" s="372"/>
    </row>
    <row r="2273" spans="4:4" x14ac:dyDescent="0.2">
      <c r="D2273" s="372"/>
    </row>
    <row r="2274" spans="4:4" x14ac:dyDescent="0.2">
      <c r="D2274" s="372"/>
    </row>
    <row r="2275" spans="4:4" x14ac:dyDescent="0.2">
      <c r="D2275" s="372"/>
    </row>
    <row r="2276" spans="4:4" x14ac:dyDescent="0.2">
      <c r="D2276" s="372"/>
    </row>
    <row r="2277" spans="4:4" x14ac:dyDescent="0.2">
      <c r="D2277" s="372"/>
    </row>
    <row r="2278" spans="4:4" x14ac:dyDescent="0.2">
      <c r="D2278" s="372"/>
    </row>
    <row r="2279" spans="4:4" x14ac:dyDescent="0.2">
      <c r="D2279" s="372"/>
    </row>
    <row r="2280" spans="4:4" x14ac:dyDescent="0.2">
      <c r="D2280" s="372"/>
    </row>
    <row r="2281" spans="4:4" x14ac:dyDescent="0.2">
      <c r="D2281" s="372"/>
    </row>
    <row r="2282" spans="4:4" x14ac:dyDescent="0.2">
      <c r="D2282" s="372"/>
    </row>
    <row r="2283" spans="4:4" x14ac:dyDescent="0.2">
      <c r="D2283" s="372"/>
    </row>
    <row r="2284" spans="4:4" x14ac:dyDescent="0.2">
      <c r="D2284" s="372"/>
    </row>
    <row r="2285" spans="4:4" x14ac:dyDescent="0.2">
      <c r="D2285" s="372"/>
    </row>
    <row r="2286" spans="4:4" x14ac:dyDescent="0.2">
      <c r="D2286" s="372"/>
    </row>
    <row r="2287" spans="4:4" x14ac:dyDescent="0.2">
      <c r="D2287" s="372"/>
    </row>
    <row r="2288" spans="4:4" x14ac:dyDescent="0.2">
      <c r="D2288" s="372"/>
    </row>
    <row r="2289" spans="4:4" x14ac:dyDescent="0.2">
      <c r="D2289" s="372"/>
    </row>
    <row r="2290" spans="4:4" x14ac:dyDescent="0.2">
      <c r="D2290" s="372"/>
    </row>
    <row r="2291" spans="4:4" x14ac:dyDescent="0.2">
      <c r="D2291" s="372"/>
    </row>
    <row r="2292" spans="4:4" x14ac:dyDescent="0.2">
      <c r="D2292" s="372"/>
    </row>
    <row r="2293" spans="4:4" x14ac:dyDescent="0.2">
      <c r="D2293" s="372"/>
    </row>
    <row r="2294" spans="4:4" x14ac:dyDescent="0.2">
      <c r="D2294" s="372"/>
    </row>
    <row r="2295" spans="4:4" x14ac:dyDescent="0.2">
      <c r="D2295" s="372"/>
    </row>
    <row r="2296" spans="4:4" x14ac:dyDescent="0.2">
      <c r="D2296" s="372"/>
    </row>
    <row r="2297" spans="4:4" x14ac:dyDescent="0.2">
      <c r="D2297" s="372"/>
    </row>
    <row r="2298" spans="4:4" x14ac:dyDescent="0.2">
      <c r="D2298" s="372"/>
    </row>
    <row r="2299" spans="4:4" x14ac:dyDescent="0.2">
      <c r="D2299" s="372"/>
    </row>
    <row r="2300" spans="4:4" x14ac:dyDescent="0.2">
      <c r="D2300" s="372"/>
    </row>
    <row r="2301" spans="4:4" x14ac:dyDescent="0.2">
      <c r="D2301" s="372"/>
    </row>
    <row r="2302" spans="4:4" x14ac:dyDescent="0.2">
      <c r="D2302" s="372"/>
    </row>
    <row r="2303" spans="4:4" x14ac:dyDescent="0.2">
      <c r="D2303" s="372"/>
    </row>
    <row r="2304" spans="4:4" x14ac:dyDescent="0.2">
      <c r="D2304" s="372"/>
    </row>
    <row r="2305" spans="4:4" x14ac:dyDescent="0.2">
      <c r="D2305" s="372"/>
    </row>
    <row r="2306" spans="4:4" x14ac:dyDescent="0.2">
      <c r="D2306" s="372"/>
    </row>
    <row r="2307" spans="4:4" x14ac:dyDescent="0.2">
      <c r="D2307" s="372"/>
    </row>
    <row r="2308" spans="4:4" x14ac:dyDescent="0.2">
      <c r="D2308" s="372"/>
    </row>
    <row r="2309" spans="4:4" x14ac:dyDescent="0.2">
      <c r="D2309" s="372"/>
    </row>
    <row r="2310" spans="4:4" x14ac:dyDescent="0.2">
      <c r="D2310" s="372"/>
    </row>
    <row r="2311" spans="4:4" x14ac:dyDescent="0.2">
      <c r="D2311" s="372"/>
    </row>
    <row r="2312" spans="4:4" x14ac:dyDescent="0.2">
      <c r="D2312" s="372"/>
    </row>
    <row r="2313" spans="4:4" x14ac:dyDescent="0.2">
      <c r="D2313" s="372"/>
    </row>
    <row r="2314" spans="4:4" x14ac:dyDescent="0.2">
      <c r="D2314" s="372"/>
    </row>
    <row r="2315" spans="4:4" x14ac:dyDescent="0.2">
      <c r="D2315" s="372"/>
    </row>
    <row r="2316" spans="4:4" x14ac:dyDescent="0.2">
      <c r="D2316" s="372"/>
    </row>
    <row r="2317" spans="4:4" x14ac:dyDescent="0.2">
      <c r="D2317" s="372"/>
    </row>
    <row r="2318" spans="4:4" x14ac:dyDescent="0.2">
      <c r="D2318" s="372"/>
    </row>
    <row r="2319" spans="4:4" x14ac:dyDescent="0.2">
      <c r="D2319" s="372"/>
    </row>
    <row r="2320" spans="4:4" x14ac:dyDescent="0.2">
      <c r="D2320" s="372"/>
    </row>
    <row r="2321" spans="4:4" x14ac:dyDescent="0.2">
      <c r="D2321" s="372"/>
    </row>
    <row r="2322" spans="4:4" x14ac:dyDescent="0.2">
      <c r="D2322" s="372"/>
    </row>
    <row r="2323" spans="4:4" x14ac:dyDescent="0.2">
      <c r="D2323" s="372"/>
    </row>
    <row r="2324" spans="4:4" x14ac:dyDescent="0.2">
      <c r="D2324" s="372"/>
    </row>
    <row r="2325" spans="4:4" x14ac:dyDescent="0.2">
      <c r="D2325" s="372"/>
    </row>
    <row r="2326" spans="4:4" x14ac:dyDescent="0.2">
      <c r="D2326" s="372"/>
    </row>
    <row r="2327" spans="4:4" x14ac:dyDescent="0.2">
      <c r="D2327" s="372"/>
    </row>
    <row r="2328" spans="4:4" x14ac:dyDescent="0.2">
      <c r="D2328" s="372"/>
    </row>
    <row r="2329" spans="4:4" x14ac:dyDescent="0.2">
      <c r="D2329" s="372"/>
    </row>
    <row r="2330" spans="4:4" x14ac:dyDescent="0.2">
      <c r="D2330" s="372"/>
    </row>
    <row r="2331" spans="4:4" x14ac:dyDescent="0.2">
      <c r="D2331" s="372"/>
    </row>
    <row r="2332" spans="4:4" x14ac:dyDescent="0.2">
      <c r="D2332" s="372"/>
    </row>
    <row r="2333" spans="4:4" x14ac:dyDescent="0.2">
      <c r="D2333" s="372"/>
    </row>
    <row r="2334" spans="4:4" x14ac:dyDescent="0.2">
      <c r="D2334" s="372"/>
    </row>
    <row r="2335" spans="4:4" x14ac:dyDescent="0.2">
      <c r="D2335" s="372"/>
    </row>
    <row r="2336" spans="4:4" x14ac:dyDescent="0.2">
      <c r="D2336" s="372"/>
    </row>
    <row r="2337" spans="4:4" x14ac:dyDescent="0.2">
      <c r="D2337" s="372"/>
    </row>
    <row r="2338" spans="4:4" x14ac:dyDescent="0.2">
      <c r="D2338" s="372"/>
    </row>
    <row r="2339" spans="4:4" x14ac:dyDescent="0.2">
      <c r="D2339" s="372"/>
    </row>
    <row r="2340" spans="4:4" x14ac:dyDescent="0.2">
      <c r="D2340" s="372"/>
    </row>
    <row r="2341" spans="4:4" x14ac:dyDescent="0.2">
      <c r="D2341" s="372"/>
    </row>
    <row r="2342" spans="4:4" x14ac:dyDescent="0.2">
      <c r="D2342" s="372"/>
    </row>
    <row r="2343" spans="4:4" x14ac:dyDescent="0.2">
      <c r="D2343" s="372"/>
    </row>
    <row r="2344" spans="4:4" x14ac:dyDescent="0.2">
      <c r="D2344" s="372"/>
    </row>
    <row r="2345" spans="4:4" x14ac:dyDescent="0.2">
      <c r="D2345" s="372"/>
    </row>
    <row r="2346" spans="4:4" x14ac:dyDescent="0.2">
      <c r="D2346" s="372"/>
    </row>
    <row r="2347" spans="4:4" x14ac:dyDescent="0.2">
      <c r="D2347" s="372"/>
    </row>
    <row r="2348" spans="4:4" x14ac:dyDescent="0.2">
      <c r="D2348" s="372"/>
    </row>
    <row r="2349" spans="4:4" x14ac:dyDescent="0.2">
      <c r="D2349" s="372"/>
    </row>
    <row r="2350" spans="4:4" x14ac:dyDescent="0.2">
      <c r="D2350" s="372"/>
    </row>
    <row r="2351" spans="4:4" x14ac:dyDescent="0.2">
      <c r="D2351" s="372"/>
    </row>
    <row r="2352" spans="4:4" x14ac:dyDescent="0.2">
      <c r="D2352" s="372"/>
    </row>
    <row r="2353" spans="4:4" x14ac:dyDescent="0.2">
      <c r="D2353" s="372"/>
    </row>
    <row r="2354" spans="4:4" x14ac:dyDescent="0.2">
      <c r="D2354" s="372"/>
    </row>
    <row r="2355" spans="4:4" x14ac:dyDescent="0.2">
      <c r="D2355" s="372"/>
    </row>
    <row r="2356" spans="4:4" x14ac:dyDescent="0.2">
      <c r="D2356" s="372"/>
    </row>
    <row r="2357" spans="4:4" x14ac:dyDescent="0.2">
      <c r="D2357" s="372"/>
    </row>
    <row r="2358" spans="4:4" x14ac:dyDescent="0.2">
      <c r="D2358" s="372"/>
    </row>
    <row r="2359" spans="4:4" x14ac:dyDescent="0.2">
      <c r="D2359" s="372"/>
    </row>
    <row r="2360" spans="4:4" x14ac:dyDescent="0.2">
      <c r="D2360" s="372"/>
    </row>
    <row r="2361" spans="4:4" x14ac:dyDescent="0.2">
      <c r="D2361" s="372"/>
    </row>
    <row r="2362" spans="4:4" x14ac:dyDescent="0.2">
      <c r="D2362" s="372"/>
    </row>
    <row r="2363" spans="4:4" x14ac:dyDescent="0.2">
      <c r="D2363" s="372"/>
    </row>
    <row r="2364" spans="4:4" x14ac:dyDescent="0.2">
      <c r="D2364" s="372"/>
    </row>
    <row r="2365" spans="4:4" x14ac:dyDescent="0.2">
      <c r="D2365" s="372"/>
    </row>
    <row r="2366" spans="4:4" x14ac:dyDescent="0.2">
      <c r="D2366" s="372"/>
    </row>
    <row r="2367" spans="4:4" x14ac:dyDescent="0.2">
      <c r="D2367" s="372"/>
    </row>
    <row r="2368" spans="4:4" x14ac:dyDescent="0.2">
      <c r="D2368" s="372"/>
    </row>
    <row r="2369" spans="4:4" x14ac:dyDescent="0.2">
      <c r="D2369" s="372"/>
    </row>
    <row r="2370" spans="4:4" x14ac:dyDescent="0.2">
      <c r="D2370" s="372"/>
    </row>
    <row r="2371" spans="4:4" x14ac:dyDescent="0.2">
      <c r="D2371" s="372"/>
    </row>
    <row r="2372" spans="4:4" x14ac:dyDescent="0.2">
      <c r="D2372" s="372"/>
    </row>
    <row r="2373" spans="4:4" x14ac:dyDescent="0.2">
      <c r="D2373" s="372"/>
    </row>
    <row r="2374" spans="4:4" x14ac:dyDescent="0.2">
      <c r="D2374" s="372"/>
    </row>
    <row r="2375" spans="4:4" x14ac:dyDescent="0.2">
      <c r="D2375" s="372"/>
    </row>
    <row r="2376" spans="4:4" x14ac:dyDescent="0.2">
      <c r="D2376" s="372"/>
    </row>
    <row r="2377" spans="4:4" x14ac:dyDescent="0.2">
      <c r="D2377" s="372"/>
    </row>
    <row r="2378" spans="4:4" x14ac:dyDescent="0.2">
      <c r="D2378" s="372"/>
    </row>
    <row r="2379" spans="4:4" x14ac:dyDescent="0.2">
      <c r="D2379" s="372"/>
    </row>
    <row r="2380" spans="4:4" x14ac:dyDescent="0.2">
      <c r="D2380" s="372"/>
    </row>
    <row r="2381" spans="4:4" x14ac:dyDescent="0.2">
      <c r="D2381" s="372"/>
    </row>
    <row r="2382" spans="4:4" x14ac:dyDescent="0.2">
      <c r="D2382" s="372"/>
    </row>
    <row r="2383" spans="4:4" x14ac:dyDescent="0.2">
      <c r="D2383" s="372"/>
    </row>
    <row r="2384" spans="4:4" x14ac:dyDescent="0.2">
      <c r="D2384" s="372"/>
    </row>
    <row r="2385" spans="4:4" x14ac:dyDescent="0.2">
      <c r="D2385" s="372"/>
    </row>
    <row r="2386" spans="4:4" x14ac:dyDescent="0.2">
      <c r="D2386" s="372"/>
    </row>
    <row r="2387" spans="4:4" x14ac:dyDescent="0.2">
      <c r="D2387" s="372"/>
    </row>
    <row r="2388" spans="4:4" x14ac:dyDescent="0.2">
      <c r="D2388" s="372"/>
    </row>
    <row r="2389" spans="4:4" x14ac:dyDescent="0.2">
      <c r="D2389" s="372"/>
    </row>
    <row r="2390" spans="4:4" x14ac:dyDescent="0.2">
      <c r="D2390" s="372"/>
    </row>
    <row r="2391" spans="4:4" x14ac:dyDescent="0.2">
      <c r="D2391" s="372"/>
    </row>
    <row r="2392" spans="4:4" x14ac:dyDescent="0.2">
      <c r="D2392" s="372"/>
    </row>
    <row r="2393" spans="4:4" x14ac:dyDescent="0.2">
      <c r="D2393" s="372"/>
    </row>
    <row r="2394" spans="4:4" x14ac:dyDescent="0.2">
      <c r="D2394" s="372"/>
    </row>
    <row r="2395" spans="4:4" x14ac:dyDescent="0.2">
      <c r="D2395" s="372"/>
    </row>
    <row r="2396" spans="4:4" x14ac:dyDescent="0.2">
      <c r="D2396" s="372"/>
    </row>
    <row r="2397" spans="4:4" x14ac:dyDescent="0.2">
      <c r="D2397" s="372"/>
    </row>
    <row r="2398" spans="4:4" x14ac:dyDescent="0.2">
      <c r="D2398" s="372"/>
    </row>
    <row r="2399" spans="4:4" x14ac:dyDescent="0.2">
      <c r="D2399" s="372"/>
    </row>
    <row r="2400" spans="4:4" x14ac:dyDescent="0.2">
      <c r="D2400" s="372"/>
    </row>
    <row r="2401" spans="4:4" x14ac:dyDescent="0.2">
      <c r="D2401" s="372"/>
    </row>
    <row r="2402" spans="4:4" x14ac:dyDescent="0.2">
      <c r="D2402" s="372"/>
    </row>
    <row r="2403" spans="4:4" x14ac:dyDescent="0.2">
      <c r="D2403" s="372"/>
    </row>
    <row r="2404" spans="4:4" x14ac:dyDescent="0.2">
      <c r="D2404" s="372"/>
    </row>
    <row r="2405" spans="4:4" x14ac:dyDescent="0.2">
      <c r="D2405" s="372"/>
    </row>
    <row r="2406" spans="4:4" x14ac:dyDescent="0.2">
      <c r="D2406" s="372"/>
    </row>
    <row r="2407" spans="4:4" x14ac:dyDescent="0.2">
      <c r="D2407" s="372"/>
    </row>
    <row r="2408" spans="4:4" x14ac:dyDescent="0.2">
      <c r="D2408" s="372"/>
    </row>
    <row r="2409" spans="4:4" x14ac:dyDescent="0.2">
      <c r="D2409" s="372"/>
    </row>
    <row r="2410" spans="4:4" x14ac:dyDescent="0.2">
      <c r="D2410" s="372"/>
    </row>
    <row r="2411" spans="4:4" x14ac:dyDescent="0.2">
      <c r="D2411" s="372"/>
    </row>
    <row r="2412" spans="4:4" x14ac:dyDescent="0.2">
      <c r="D2412" s="372"/>
    </row>
    <row r="2413" spans="4:4" x14ac:dyDescent="0.2">
      <c r="D2413" s="372"/>
    </row>
    <row r="2414" spans="4:4" x14ac:dyDescent="0.2">
      <c r="D2414" s="372"/>
    </row>
    <row r="2415" spans="4:4" x14ac:dyDescent="0.2">
      <c r="D2415" s="372"/>
    </row>
    <row r="2416" spans="4:4" x14ac:dyDescent="0.2">
      <c r="D2416" s="372"/>
    </row>
    <row r="2417" spans="4:4" x14ac:dyDescent="0.2">
      <c r="D2417" s="372"/>
    </row>
    <row r="2418" spans="4:4" x14ac:dyDescent="0.2">
      <c r="D2418" s="372"/>
    </row>
    <row r="2419" spans="4:4" x14ac:dyDescent="0.2">
      <c r="D2419" s="372"/>
    </row>
    <row r="2420" spans="4:4" x14ac:dyDescent="0.2">
      <c r="D2420" s="372"/>
    </row>
    <row r="2421" spans="4:4" x14ac:dyDescent="0.2">
      <c r="D2421" s="372"/>
    </row>
    <row r="2422" spans="4:4" x14ac:dyDescent="0.2">
      <c r="D2422" s="372"/>
    </row>
    <row r="2423" spans="4:4" x14ac:dyDescent="0.2">
      <c r="D2423" s="372"/>
    </row>
    <row r="2424" spans="4:4" x14ac:dyDescent="0.2">
      <c r="D2424" s="372"/>
    </row>
    <row r="2425" spans="4:4" x14ac:dyDescent="0.2">
      <c r="D2425" s="372"/>
    </row>
    <row r="2426" spans="4:4" x14ac:dyDescent="0.2">
      <c r="D2426" s="372"/>
    </row>
    <row r="2427" spans="4:4" x14ac:dyDescent="0.2">
      <c r="D2427" s="372"/>
    </row>
    <row r="2428" spans="4:4" x14ac:dyDescent="0.2">
      <c r="D2428" s="372"/>
    </row>
    <row r="2429" spans="4:4" x14ac:dyDescent="0.2">
      <c r="D2429" s="372"/>
    </row>
    <row r="2430" spans="4:4" x14ac:dyDescent="0.2">
      <c r="D2430" s="372"/>
    </row>
    <row r="2431" spans="4:4" x14ac:dyDescent="0.2">
      <c r="D2431" s="372"/>
    </row>
    <row r="2432" spans="4:4" x14ac:dyDescent="0.2">
      <c r="D2432" s="372"/>
    </row>
    <row r="2433" spans="4:4" x14ac:dyDescent="0.2">
      <c r="D2433" s="372"/>
    </row>
    <row r="2434" spans="4:4" x14ac:dyDescent="0.2">
      <c r="D2434" s="372"/>
    </row>
    <row r="2435" spans="4:4" x14ac:dyDescent="0.2">
      <c r="D2435" s="372"/>
    </row>
    <row r="2436" spans="4:4" x14ac:dyDescent="0.2">
      <c r="D2436" s="372"/>
    </row>
    <row r="2437" spans="4:4" x14ac:dyDescent="0.2">
      <c r="D2437" s="372"/>
    </row>
    <row r="2438" spans="4:4" x14ac:dyDescent="0.2">
      <c r="D2438" s="372"/>
    </row>
    <row r="2439" spans="4:4" x14ac:dyDescent="0.2">
      <c r="D2439" s="372"/>
    </row>
    <row r="2440" spans="4:4" x14ac:dyDescent="0.2">
      <c r="D2440" s="372"/>
    </row>
    <row r="2441" spans="4:4" x14ac:dyDescent="0.2">
      <c r="D2441" s="372"/>
    </row>
    <row r="2442" spans="4:4" x14ac:dyDescent="0.2">
      <c r="D2442" s="372"/>
    </row>
    <row r="2443" spans="4:4" x14ac:dyDescent="0.2">
      <c r="D2443" s="372"/>
    </row>
    <row r="2444" spans="4:4" x14ac:dyDescent="0.2">
      <c r="D2444" s="372"/>
    </row>
    <row r="2445" spans="4:4" x14ac:dyDescent="0.2">
      <c r="D2445" s="372"/>
    </row>
    <row r="2446" spans="4:4" x14ac:dyDescent="0.2">
      <c r="D2446" s="372"/>
    </row>
    <row r="2447" spans="4:4" x14ac:dyDescent="0.2">
      <c r="D2447" s="372"/>
    </row>
    <row r="2448" spans="4:4" x14ac:dyDescent="0.2">
      <c r="D2448" s="372"/>
    </row>
    <row r="2449" spans="4:4" x14ac:dyDescent="0.2">
      <c r="D2449" s="372"/>
    </row>
    <row r="2450" spans="4:4" x14ac:dyDescent="0.2">
      <c r="D2450" s="372"/>
    </row>
    <row r="2451" spans="4:4" x14ac:dyDescent="0.2">
      <c r="D2451" s="372"/>
    </row>
    <row r="2452" spans="4:4" x14ac:dyDescent="0.2">
      <c r="D2452" s="372"/>
    </row>
    <row r="2453" spans="4:4" x14ac:dyDescent="0.2">
      <c r="D2453" s="372"/>
    </row>
    <row r="2454" spans="4:4" x14ac:dyDescent="0.2">
      <c r="D2454" s="372"/>
    </row>
    <row r="2455" spans="4:4" x14ac:dyDescent="0.2">
      <c r="D2455" s="372"/>
    </row>
    <row r="2456" spans="4:4" x14ac:dyDescent="0.2">
      <c r="D2456" s="372"/>
    </row>
    <row r="2457" spans="4:4" x14ac:dyDescent="0.2">
      <c r="D2457" s="372"/>
    </row>
    <row r="2458" spans="4:4" x14ac:dyDescent="0.2">
      <c r="D2458" s="372"/>
    </row>
    <row r="2459" spans="4:4" x14ac:dyDescent="0.2">
      <c r="D2459" s="372"/>
    </row>
    <row r="2460" spans="4:4" x14ac:dyDescent="0.2">
      <c r="D2460" s="372"/>
    </row>
    <row r="2461" spans="4:4" x14ac:dyDescent="0.2">
      <c r="D2461" s="372"/>
    </row>
    <row r="2462" spans="4:4" x14ac:dyDescent="0.2">
      <c r="D2462" s="372"/>
    </row>
    <row r="2463" spans="4:4" x14ac:dyDescent="0.2">
      <c r="D2463" s="372"/>
    </row>
    <row r="2464" spans="4:4" x14ac:dyDescent="0.2">
      <c r="D2464" s="372"/>
    </row>
    <row r="2465" spans="4:4" x14ac:dyDescent="0.2">
      <c r="D2465" s="372"/>
    </row>
    <row r="2466" spans="4:4" x14ac:dyDescent="0.2">
      <c r="D2466" s="372"/>
    </row>
    <row r="2467" spans="4:4" x14ac:dyDescent="0.2">
      <c r="D2467" s="372"/>
    </row>
    <row r="2468" spans="4:4" x14ac:dyDescent="0.2">
      <c r="D2468" s="372"/>
    </row>
    <row r="2469" spans="4:4" x14ac:dyDescent="0.2">
      <c r="D2469" s="372"/>
    </row>
    <row r="2470" spans="4:4" x14ac:dyDescent="0.2">
      <c r="D2470" s="372"/>
    </row>
    <row r="2471" spans="4:4" x14ac:dyDescent="0.2">
      <c r="D2471" s="372"/>
    </row>
    <row r="2472" spans="4:4" x14ac:dyDescent="0.2">
      <c r="D2472" s="372"/>
    </row>
    <row r="2473" spans="4:4" x14ac:dyDescent="0.2">
      <c r="D2473" s="372"/>
    </row>
    <row r="2474" spans="4:4" x14ac:dyDescent="0.2">
      <c r="D2474" s="372"/>
    </row>
    <row r="2475" spans="4:4" x14ac:dyDescent="0.2">
      <c r="D2475" s="372"/>
    </row>
    <row r="2476" spans="4:4" x14ac:dyDescent="0.2">
      <c r="D2476" s="372"/>
    </row>
    <row r="2477" spans="4:4" x14ac:dyDescent="0.2">
      <c r="D2477" s="372"/>
    </row>
    <row r="2478" spans="4:4" x14ac:dyDescent="0.2">
      <c r="D2478" s="372"/>
    </row>
    <row r="2479" spans="4:4" x14ac:dyDescent="0.2">
      <c r="D2479" s="372"/>
    </row>
    <row r="2480" spans="4:4" x14ac:dyDescent="0.2">
      <c r="D2480" s="372"/>
    </row>
    <row r="2481" spans="4:4" x14ac:dyDescent="0.2">
      <c r="D2481" s="372"/>
    </row>
    <row r="2482" spans="4:4" x14ac:dyDescent="0.2">
      <c r="D2482" s="372"/>
    </row>
    <row r="2483" spans="4:4" x14ac:dyDescent="0.2">
      <c r="D2483" s="372"/>
    </row>
    <row r="2484" spans="4:4" x14ac:dyDescent="0.2">
      <c r="D2484" s="372"/>
    </row>
    <row r="2485" spans="4:4" x14ac:dyDescent="0.2">
      <c r="D2485" s="372"/>
    </row>
    <row r="2486" spans="4:4" x14ac:dyDescent="0.2">
      <c r="D2486" s="372"/>
    </row>
    <row r="2487" spans="4:4" x14ac:dyDescent="0.2">
      <c r="D2487" s="372"/>
    </row>
    <row r="2488" spans="4:4" x14ac:dyDescent="0.2">
      <c r="D2488" s="372"/>
    </row>
    <row r="2489" spans="4:4" x14ac:dyDescent="0.2">
      <c r="D2489" s="372"/>
    </row>
    <row r="2490" spans="4:4" x14ac:dyDescent="0.2">
      <c r="D2490" s="372"/>
    </row>
    <row r="2491" spans="4:4" x14ac:dyDescent="0.2">
      <c r="D2491" s="372"/>
    </row>
    <row r="2492" spans="4:4" x14ac:dyDescent="0.2">
      <c r="D2492" s="372"/>
    </row>
    <row r="2493" spans="4:4" x14ac:dyDescent="0.2">
      <c r="D2493" s="372"/>
    </row>
    <row r="2494" spans="4:4" x14ac:dyDescent="0.2">
      <c r="D2494" s="372"/>
    </row>
    <row r="2495" spans="4:4" x14ac:dyDescent="0.2">
      <c r="D2495" s="372"/>
    </row>
    <row r="2496" spans="4:4" x14ac:dyDescent="0.2">
      <c r="D2496" s="372"/>
    </row>
    <row r="2497" spans="4:4" x14ac:dyDescent="0.2">
      <c r="D2497" s="372"/>
    </row>
    <row r="2498" spans="4:4" x14ac:dyDescent="0.2">
      <c r="D2498" s="372"/>
    </row>
    <row r="2499" spans="4:4" x14ac:dyDescent="0.2">
      <c r="D2499" s="372"/>
    </row>
    <row r="2500" spans="4:4" x14ac:dyDescent="0.2">
      <c r="D2500" s="372"/>
    </row>
    <row r="2501" spans="4:4" x14ac:dyDescent="0.2">
      <c r="D2501" s="372"/>
    </row>
    <row r="2502" spans="4:4" x14ac:dyDescent="0.2">
      <c r="D2502" s="372"/>
    </row>
    <row r="2503" spans="4:4" x14ac:dyDescent="0.2">
      <c r="D2503" s="372"/>
    </row>
    <row r="2504" spans="4:4" x14ac:dyDescent="0.2">
      <c r="D2504" s="372"/>
    </row>
    <row r="2505" spans="4:4" x14ac:dyDescent="0.2">
      <c r="D2505" s="372"/>
    </row>
    <row r="2506" spans="4:4" x14ac:dyDescent="0.2">
      <c r="D2506" s="372"/>
    </row>
    <row r="2507" spans="4:4" x14ac:dyDescent="0.2">
      <c r="D2507" s="372"/>
    </row>
    <row r="2508" spans="4:4" x14ac:dyDescent="0.2">
      <c r="D2508" s="372"/>
    </row>
    <row r="2509" spans="4:4" x14ac:dyDescent="0.2">
      <c r="D2509" s="372"/>
    </row>
    <row r="2510" spans="4:4" x14ac:dyDescent="0.2">
      <c r="D2510" s="372"/>
    </row>
    <row r="2511" spans="4:4" x14ac:dyDescent="0.2">
      <c r="D2511" s="372"/>
    </row>
    <row r="2512" spans="4:4" x14ac:dyDescent="0.2">
      <c r="D2512" s="372"/>
    </row>
    <row r="2513" spans="4:4" x14ac:dyDescent="0.2">
      <c r="D2513" s="372"/>
    </row>
    <row r="2514" spans="4:4" x14ac:dyDescent="0.2">
      <c r="D2514" s="372"/>
    </row>
    <row r="2515" spans="4:4" x14ac:dyDescent="0.2">
      <c r="D2515" s="372"/>
    </row>
    <row r="2516" spans="4:4" x14ac:dyDescent="0.2">
      <c r="D2516" s="372"/>
    </row>
    <row r="2517" spans="4:4" x14ac:dyDescent="0.2">
      <c r="D2517" s="372"/>
    </row>
    <row r="2518" spans="4:4" x14ac:dyDescent="0.2">
      <c r="D2518" s="372"/>
    </row>
    <row r="2519" spans="4:4" x14ac:dyDescent="0.2">
      <c r="D2519" s="372"/>
    </row>
    <row r="2520" spans="4:4" x14ac:dyDescent="0.2">
      <c r="D2520" s="372"/>
    </row>
    <row r="2521" spans="4:4" x14ac:dyDescent="0.2">
      <c r="D2521" s="372"/>
    </row>
    <row r="2522" spans="4:4" x14ac:dyDescent="0.2">
      <c r="D2522" s="372"/>
    </row>
    <row r="2523" spans="4:4" x14ac:dyDescent="0.2">
      <c r="D2523" s="372"/>
    </row>
    <row r="2524" spans="4:4" x14ac:dyDescent="0.2">
      <c r="D2524" s="372"/>
    </row>
    <row r="2525" spans="4:4" x14ac:dyDescent="0.2">
      <c r="D2525" s="372"/>
    </row>
    <row r="2526" spans="4:4" x14ac:dyDescent="0.2">
      <c r="D2526" s="372"/>
    </row>
    <row r="2527" spans="4:4" x14ac:dyDescent="0.2">
      <c r="D2527" s="372"/>
    </row>
    <row r="2528" spans="4:4" x14ac:dyDescent="0.2">
      <c r="D2528" s="372"/>
    </row>
    <row r="2529" spans="4:4" x14ac:dyDescent="0.2">
      <c r="D2529" s="372"/>
    </row>
    <row r="2530" spans="4:4" x14ac:dyDescent="0.2">
      <c r="D2530" s="372"/>
    </row>
    <row r="2531" spans="4:4" x14ac:dyDescent="0.2">
      <c r="D2531" s="372"/>
    </row>
    <row r="2532" spans="4:4" x14ac:dyDescent="0.2">
      <c r="D2532" s="372"/>
    </row>
    <row r="2533" spans="4:4" x14ac:dyDescent="0.2">
      <c r="D2533" s="372"/>
    </row>
    <row r="2534" spans="4:4" x14ac:dyDescent="0.2">
      <c r="D2534" s="372"/>
    </row>
    <row r="2535" spans="4:4" x14ac:dyDescent="0.2">
      <c r="D2535" s="372"/>
    </row>
    <row r="2536" spans="4:4" x14ac:dyDescent="0.2">
      <c r="D2536" s="372"/>
    </row>
    <row r="2537" spans="4:4" x14ac:dyDescent="0.2">
      <c r="D2537" s="372"/>
    </row>
    <row r="2538" spans="4:4" x14ac:dyDescent="0.2">
      <c r="D2538" s="372"/>
    </row>
    <row r="2539" spans="4:4" x14ac:dyDescent="0.2">
      <c r="D2539" s="372"/>
    </row>
    <row r="2540" spans="4:4" x14ac:dyDescent="0.2">
      <c r="D2540" s="372"/>
    </row>
    <row r="2541" spans="4:4" x14ac:dyDescent="0.2">
      <c r="D2541" s="372"/>
    </row>
    <row r="2542" spans="4:4" x14ac:dyDescent="0.2">
      <c r="D2542" s="372"/>
    </row>
    <row r="2543" spans="4:4" x14ac:dyDescent="0.2">
      <c r="D2543" s="372"/>
    </row>
    <row r="2544" spans="4:4" x14ac:dyDescent="0.2">
      <c r="D2544" s="372"/>
    </row>
    <row r="2545" spans="4:4" x14ac:dyDescent="0.2">
      <c r="D2545" s="372"/>
    </row>
    <row r="2546" spans="4:4" x14ac:dyDescent="0.2">
      <c r="D2546" s="372"/>
    </row>
    <row r="2547" spans="4:4" x14ac:dyDescent="0.2">
      <c r="D2547" s="372"/>
    </row>
    <row r="2548" spans="4:4" x14ac:dyDescent="0.2">
      <c r="D2548" s="372"/>
    </row>
    <row r="2549" spans="4:4" x14ac:dyDescent="0.2">
      <c r="D2549" s="372"/>
    </row>
    <row r="2550" spans="4:4" x14ac:dyDescent="0.2">
      <c r="D2550" s="372"/>
    </row>
    <row r="2551" spans="4:4" x14ac:dyDescent="0.2">
      <c r="D2551" s="372"/>
    </row>
    <row r="2552" spans="4:4" x14ac:dyDescent="0.2">
      <c r="D2552" s="372"/>
    </row>
    <row r="2553" spans="4:4" x14ac:dyDescent="0.2">
      <c r="D2553" s="372"/>
    </row>
    <row r="2554" spans="4:4" x14ac:dyDescent="0.2">
      <c r="D2554" s="372"/>
    </row>
    <row r="2555" spans="4:4" x14ac:dyDescent="0.2">
      <c r="D2555" s="372"/>
    </row>
    <row r="2556" spans="4:4" x14ac:dyDescent="0.2">
      <c r="D2556" s="372"/>
    </row>
    <row r="2557" spans="4:4" x14ac:dyDescent="0.2">
      <c r="D2557" s="372"/>
    </row>
    <row r="2558" spans="4:4" x14ac:dyDescent="0.2">
      <c r="D2558" s="372"/>
    </row>
    <row r="2559" spans="4:4" x14ac:dyDescent="0.2">
      <c r="D2559" s="372"/>
    </row>
    <row r="2560" spans="4:4" x14ac:dyDescent="0.2">
      <c r="D2560" s="372"/>
    </row>
    <row r="2561" spans="4:4" x14ac:dyDescent="0.2">
      <c r="D2561" s="372"/>
    </row>
    <row r="2562" spans="4:4" x14ac:dyDescent="0.2">
      <c r="D2562" s="372"/>
    </row>
    <row r="2563" spans="4:4" x14ac:dyDescent="0.2">
      <c r="D2563" s="372"/>
    </row>
    <row r="2564" spans="4:4" x14ac:dyDescent="0.2">
      <c r="D2564" s="372"/>
    </row>
    <row r="2565" spans="4:4" x14ac:dyDescent="0.2">
      <c r="D2565" s="372"/>
    </row>
    <row r="2566" spans="4:4" x14ac:dyDescent="0.2">
      <c r="D2566" s="372"/>
    </row>
    <row r="2567" spans="4:4" x14ac:dyDescent="0.2">
      <c r="D2567" s="372"/>
    </row>
    <row r="2568" spans="4:4" x14ac:dyDescent="0.2">
      <c r="D2568" s="372"/>
    </row>
    <row r="2569" spans="4:4" x14ac:dyDescent="0.2">
      <c r="D2569" s="372"/>
    </row>
    <row r="2570" spans="4:4" x14ac:dyDescent="0.2">
      <c r="D2570" s="372"/>
    </row>
    <row r="2571" spans="4:4" x14ac:dyDescent="0.2">
      <c r="D2571" s="372"/>
    </row>
    <row r="2572" spans="4:4" x14ac:dyDescent="0.2">
      <c r="D2572" s="372"/>
    </row>
    <row r="2573" spans="4:4" x14ac:dyDescent="0.2">
      <c r="D2573" s="372"/>
    </row>
    <row r="2574" spans="4:4" x14ac:dyDescent="0.2">
      <c r="D2574" s="372"/>
    </row>
    <row r="2575" spans="4:4" x14ac:dyDescent="0.2">
      <c r="D2575" s="372"/>
    </row>
    <row r="2576" spans="4:4" x14ac:dyDescent="0.2">
      <c r="D2576" s="372"/>
    </row>
    <row r="2577" spans="4:4" x14ac:dyDescent="0.2">
      <c r="D2577" s="372"/>
    </row>
    <row r="2578" spans="4:4" x14ac:dyDescent="0.2">
      <c r="D2578" s="372"/>
    </row>
    <row r="2579" spans="4:4" x14ac:dyDescent="0.2">
      <c r="D2579" s="372"/>
    </row>
    <row r="2580" spans="4:4" x14ac:dyDescent="0.2">
      <c r="D2580" s="372"/>
    </row>
    <row r="2581" spans="4:4" x14ac:dyDescent="0.2">
      <c r="D2581" s="372"/>
    </row>
    <row r="2582" spans="4:4" x14ac:dyDescent="0.2">
      <c r="D2582" s="372"/>
    </row>
    <row r="2583" spans="4:4" x14ac:dyDescent="0.2">
      <c r="D2583" s="372"/>
    </row>
    <row r="2584" spans="4:4" x14ac:dyDescent="0.2">
      <c r="D2584" s="372"/>
    </row>
    <row r="2585" spans="4:4" x14ac:dyDescent="0.2">
      <c r="D2585" s="372"/>
    </row>
    <row r="2586" spans="4:4" x14ac:dyDescent="0.2">
      <c r="D2586" s="372"/>
    </row>
    <row r="2587" spans="4:4" x14ac:dyDescent="0.2">
      <c r="D2587" s="372"/>
    </row>
    <row r="2588" spans="4:4" x14ac:dyDescent="0.2">
      <c r="D2588" s="372"/>
    </row>
    <row r="2589" spans="4:4" x14ac:dyDescent="0.2">
      <c r="D2589" s="372"/>
    </row>
    <row r="2590" spans="4:4" x14ac:dyDescent="0.2">
      <c r="D2590" s="372"/>
    </row>
    <row r="2591" spans="4:4" x14ac:dyDescent="0.2">
      <c r="D2591" s="372"/>
    </row>
    <row r="2592" spans="4:4" x14ac:dyDescent="0.2">
      <c r="D2592" s="372"/>
    </row>
    <row r="2593" spans="4:4" x14ac:dyDescent="0.2">
      <c r="D2593" s="372"/>
    </row>
    <row r="2594" spans="4:4" x14ac:dyDescent="0.2">
      <c r="D2594" s="372"/>
    </row>
    <row r="2595" spans="4:4" x14ac:dyDescent="0.2">
      <c r="D2595" s="372"/>
    </row>
    <row r="2596" spans="4:4" x14ac:dyDescent="0.2">
      <c r="D2596" s="372"/>
    </row>
    <row r="2597" spans="4:4" x14ac:dyDescent="0.2">
      <c r="D2597" s="372"/>
    </row>
    <row r="2598" spans="4:4" x14ac:dyDescent="0.2">
      <c r="D2598" s="372"/>
    </row>
    <row r="2599" spans="4:4" x14ac:dyDescent="0.2">
      <c r="D2599" s="372"/>
    </row>
    <row r="2600" spans="4:4" x14ac:dyDescent="0.2">
      <c r="D2600" s="372"/>
    </row>
    <row r="2601" spans="4:4" x14ac:dyDescent="0.2">
      <c r="D2601" s="372"/>
    </row>
    <row r="2602" spans="4:4" x14ac:dyDescent="0.2">
      <c r="D2602" s="372"/>
    </row>
    <row r="2603" spans="4:4" x14ac:dyDescent="0.2">
      <c r="D2603" s="372"/>
    </row>
    <row r="2604" spans="4:4" x14ac:dyDescent="0.2">
      <c r="D2604" s="372"/>
    </row>
    <row r="2605" spans="4:4" x14ac:dyDescent="0.2">
      <c r="D2605" s="372"/>
    </row>
    <row r="2606" spans="4:4" x14ac:dyDescent="0.2">
      <c r="D2606" s="372"/>
    </row>
    <row r="2607" spans="4:4" x14ac:dyDescent="0.2">
      <c r="D2607" s="372"/>
    </row>
    <row r="2608" spans="4:4" x14ac:dyDescent="0.2">
      <c r="D2608" s="372"/>
    </row>
    <row r="2609" spans="4:4" x14ac:dyDescent="0.2">
      <c r="D2609" s="372"/>
    </row>
    <row r="2610" spans="4:4" x14ac:dyDescent="0.2">
      <c r="D2610" s="372"/>
    </row>
    <row r="2611" spans="4:4" x14ac:dyDescent="0.2">
      <c r="D2611" s="372"/>
    </row>
    <row r="2612" spans="4:4" x14ac:dyDescent="0.2">
      <c r="D2612" s="372"/>
    </row>
    <row r="2613" spans="4:4" x14ac:dyDescent="0.2">
      <c r="D2613" s="372"/>
    </row>
    <row r="2614" spans="4:4" x14ac:dyDescent="0.2">
      <c r="D2614" s="372"/>
    </row>
    <row r="2615" spans="4:4" x14ac:dyDescent="0.2">
      <c r="D2615" s="372"/>
    </row>
    <row r="2616" spans="4:4" x14ac:dyDescent="0.2">
      <c r="D2616" s="372"/>
    </row>
    <row r="2617" spans="4:4" x14ac:dyDescent="0.2">
      <c r="D2617" s="372"/>
    </row>
    <row r="2618" spans="4:4" x14ac:dyDescent="0.2">
      <c r="D2618" s="372"/>
    </row>
    <row r="2619" spans="4:4" x14ac:dyDescent="0.2">
      <c r="D2619" s="372"/>
    </row>
    <row r="2620" spans="4:4" x14ac:dyDescent="0.2">
      <c r="D2620" s="372"/>
    </row>
    <row r="2621" spans="4:4" x14ac:dyDescent="0.2">
      <c r="D2621" s="372"/>
    </row>
    <row r="2622" spans="4:4" x14ac:dyDescent="0.2">
      <c r="D2622" s="372"/>
    </row>
    <row r="2623" spans="4:4" x14ac:dyDescent="0.2">
      <c r="D2623" s="372"/>
    </row>
    <row r="2624" spans="4:4" x14ac:dyDescent="0.2">
      <c r="D2624" s="372"/>
    </row>
    <row r="2625" spans="4:4" x14ac:dyDescent="0.2">
      <c r="D2625" s="372"/>
    </row>
    <row r="2626" spans="4:4" x14ac:dyDescent="0.2">
      <c r="D2626" s="372"/>
    </row>
    <row r="2627" spans="4:4" x14ac:dyDescent="0.2">
      <c r="D2627" s="372"/>
    </row>
    <row r="2628" spans="4:4" x14ac:dyDescent="0.2">
      <c r="D2628" s="372"/>
    </row>
    <row r="2629" spans="4:4" x14ac:dyDescent="0.2">
      <c r="D2629" s="372"/>
    </row>
    <row r="2630" spans="4:4" x14ac:dyDescent="0.2">
      <c r="D2630" s="372"/>
    </row>
    <row r="2631" spans="4:4" x14ac:dyDescent="0.2">
      <c r="D2631" s="372"/>
    </row>
    <row r="2632" spans="4:4" x14ac:dyDescent="0.2">
      <c r="D2632" s="372"/>
    </row>
    <row r="2633" spans="4:4" x14ac:dyDescent="0.2">
      <c r="D2633" s="372"/>
    </row>
    <row r="2634" spans="4:4" x14ac:dyDescent="0.2">
      <c r="D2634" s="372"/>
    </row>
    <row r="2635" spans="4:4" x14ac:dyDescent="0.2">
      <c r="D2635" s="372"/>
    </row>
    <row r="2636" spans="4:4" x14ac:dyDescent="0.2">
      <c r="D2636" s="372"/>
    </row>
    <row r="2637" spans="4:4" x14ac:dyDescent="0.2">
      <c r="D2637" s="372"/>
    </row>
    <row r="2638" spans="4:4" x14ac:dyDescent="0.2">
      <c r="D2638" s="372"/>
    </row>
    <row r="2639" spans="4:4" x14ac:dyDescent="0.2">
      <c r="D2639" s="372"/>
    </row>
    <row r="2640" spans="4:4" x14ac:dyDescent="0.2">
      <c r="D2640" s="372"/>
    </row>
    <row r="2641" spans="4:4" x14ac:dyDescent="0.2">
      <c r="D2641" s="372"/>
    </row>
    <row r="2642" spans="4:4" x14ac:dyDescent="0.2">
      <c r="D2642" s="372"/>
    </row>
    <row r="2643" spans="4:4" x14ac:dyDescent="0.2">
      <c r="D2643" s="372"/>
    </row>
    <row r="2644" spans="4:4" x14ac:dyDescent="0.2">
      <c r="D2644" s="372"/>
    </row>
    <row r="2645" spans="4:4" x14ac:dyDescent="0.2">
      <c r="D2645" s="372"/>
    </row>
    <row r="2646" spans="4:4" x14ac:dyDescent="0.2">
      <c r="D2646" s="372"/>
    </row>
    <row r="2647" spans="4:4" x14ac:dyDescent="0.2">
      <c r="D2647" s="372"/>
    </row>
    <row r="2648" spans="4:4" x14ac:dyDescent="0.2">
      <c r="D2648" s="372"/>
    </row>
    <row r="2649" spans="4:4" x14ac:dyDescent="0.2">
      <c r="D2649" s="372"/>
    </row>
    <row r="2650" spans="4:4" x14ac:dyDescent="0.2">
      <c r="D2650" s="372"/>
    </row>
    <row r="2651" spans="4:4" x14ac:dyDescent="0.2">
      <c r="D2651" s="372"/>
    </row>
    <row r="2652" spans="4:4" x14ac:dyDescent="0.2">
      <c r="D2652" s="372"/>
    </row>
    <row r="2653" spans="4:4" x14ac:dyDescent="0.2">
      <c r="D2653" s="372"/>
    </row>
    <row r="2654" spans="4:4" x14ac:dyDescent="0.2">
      <c r="D2654" s="372"/>
    </row>
    <row r="2655" spans="4:4" x14ac:dyDescent="0.2">
      <c r="D2655" s="372"/>
    </row>
    <row r="2656" spans="4:4" x14ac:dyDescent="0.2">
      <c r="D2656" s="372"/>
    </row>
    <row r="2657" spans="4:4" x14ac:dyDescent="0.2">
      <c r="D2657" s="372"/>
    </row>
    <row r="2658" spans="4:4" x14ac:dyDescent="0.2">
      <c r="D2658" s="372"/>
    </row>
    <row r="2659" spans="4:4" x14ac:dyDescent="0.2">
      <c r="D2659" s="372"/>
    </row>
    <row r="2660" spans="4:4" x14ac:dyDescent="0.2">
      <c r="D2660" s="372"/>
    </row>
    <row r="2661" spans="4:4" x14ac:dyDescent="0.2">
      <c r="D2661" s="372"/>
    </row>
    <row r="2662" spans="4:4" x14ac:dyDescent="0.2">
      <c r="D2662" s="372"/>
    </row>
    <row r="2663" spans="4:4" x14ac:dyDescent="0.2">
      <c r="D2663" s="372"/>
    </row>
    <row r="2664" spans="4:4" x14ac:dyDescent="0.2">
      <c r="D2664" s="372"/>
    </row>
    <row r="2665" spans="4:4" x14ac:dyDescent="0.2">
      <c r="D2665" s="372"/>
    </row>
    <row r="2666" spans="4:4" x14ac:dyDescent="0.2">
      <c r="D2666" s="372"/>
    </row>
    <row r="2667" spans="4:4" x14ac:dyDescent="0.2">
      <c r="D2667" s="372"/>
    </row>
    <row r="2668" spans="4:4" x14ac:dyDescent="0.2">
      <c r="D2668" s="372"/>
    </row>
    <row r="2669" spans="4:4" x14ac:dyDescent="0.2">
      <c r="D2669" s="372"/>
    </row>
    <row r="2670" spans="4:4" x14ac:dyDescent="0.2">
      <c r="D2670" s="372"/>
    </row>
    <row r="2671" spans="4:4" x14ac:dyDescent="0.2">
      <c r="D2671" s="372"/>
    </row>
    <row r="2672" spans="4:4" x14ac:dyDescent="0.2">
      <c r="D2672" s="372"/>
    </row>
    <row r="2673" spans="4:4" x14ac:dyDescent="0.2">
      <c r="D2673" s="372"/>
    </row>
    <row r="2674" spans="4:4" x14ac:dyDescent="0.2">
      <c r="D2674" s="372"/>
    </row>
    <row r="2675" spans="4:4" x14ac:dyDescent="0.2">
      <c r="D2675" s="372"/>
    </row>
    <row r="2676" spans="4:4" x14ac:dyDescent="0.2">
      <c r="D2676" s="372"/>
    </row>
    <row r="2677" spans="4:4" x14ac:dyDescent="0.2">
      <c r="D2677" s="372"/>
    </row>
    <row r="2678" spans="4:4" x14ac:dyDescent="0.2">
      <c r="D2678" s="372"/>
    </row>
    <row r="2679" spans="4:4" x14ac:dyDescent="0.2">
      <c r="D2679" s="372"/>
    </row>
    <row r="2680" spans="4:4" x14ac:dyDescent="0.2">
      <c r="D2680" s="372"/>
    </row>
    <row r="2681" spans="4:4" x14ac:dyDescent="0.2">
      <c r="D2681" s="372"/>
    </row>
    <row r="2682" spans="4:4" x14ac:dyDescent="0.2">
      <c r="D2682" s="372"/>
    </row>
    <row r="2683" spans="4:4" x14ac:dyDescent="0.2">
      <c r="D2683" s="372"/>
    </row>
    <row r="2684" spans="4:4" x14ac:dyDescent="0.2">
      <c r="D2684" s="372"/>
    </row>
    <row r="2685" spans="4:4" x14ac:dyDescent="0.2">
      <c r="D2685" s="372"/>
    </row>
    <row r="2686" spans="4:4" x14ac:dyDescent="0.2">
      <c r="D2686" s="372"/>
    </row>
    <row r="2687" spans="4:4" x14ac:dyDescent="0.2">
      <c r="D2687" s="372"/>
    </row>
    <row r="2688" spans="4:4" x14ac:dyDescent="0.2">
      <c r="D2688" s="372"/>
    </row>
    <row r="2689" spans="4:4" x14ac:dyDescent="0.2">
      <c r="D2689" s="372"/>
    </row>
    <row r="2690" spans="4:4" x14ac:dyDescent="0.2">
      <c r="D2690" s="372"/>
    </row>
    <row r="2691" spans="4:4" x14ac:dyDescent="0.2">
      <c r="D2691" s="372"/>
    </row>
    <row r="2692" spans="4:4" x14ac:dyDescent="0.2">
      <c r="D2692" s="372"/>
    </row>
    <row r="2693" spans="4:4" x14ac:dyDescent="0.2">
      <c r="D2693" s="372"/>
    </row>
    <row r="2694" spans="4:4" x14ac:dyDescent="0.2">
      <c r="D2694" s="372"/>
    </row>
    <row r="2695" spans="4:4" x14ac:dyDescent="0.2">
      <c r="D2695" s="372"/>
    </row>
    <row r="2696" spans="4:4" x14ac:dyDescent="0.2">
      <c r="D2696" s="372"/>
    </row>
    <row r="2697" spans="4:4" x14ac:dyDescent="0.2">
      <c r="D2697" s="372"/>
    </row>
    <row r="2698" spans="4:4" x14ac:dyDescent="0.2">
      <c r="D2698" s="372"/>
    </row>
    <row r="2699" spans="4:4" x14ac:dyDescent="0.2">
      <c r="D2699" s="372"/>
    </row>
    <row r="2700" spans="4:4" x14ac:dyDescent="0.2">
      <c r="D2700" s="372"/>
    </row>
    <row r="2701" spans="4:4" x14ac:dyDescent="0.2">
      <c r="D2701" s="372"/>
    </row>
    <row r="2702" spans="4:4" x14ac:dyDescent="0.2">
      <c r="D2702" s="372"/>
    </row>
    <row r="2703" spans="4:4" x14ac:dyDescent="0.2">
      <c r="D2703" s="372"/>
    </row>
    <row r="2704" spans="4:4" x14ac:dyDescent="0.2">
      <c r="D2704" s="372"/>
    </row>
    <row r="2705" spans="4:4" x14ac:dyDescent="0.2">
      <c r="D2705" s="372"/>
    </row>
    <row r="2706" spans="4:4" x14ac:dyDescent="0.2">
      <c r="D2706" s="372"/>
    </row>
    <row r="2707" spans="4:4" x14ac:dyDescent="0.2">
      <c r="D2707" s="372"/>
    </row>
    <row r="2708" spans="4:4" x14ac:dyDescent="0.2">
      <c r="D2708" s="372"/>
    </row>
    <row r="2709" spans="4:4" x14ac:dyDescent="0.2">
      <c r="D2709" s="372"/>
    </row>
    <row r="2710" spans="4:4" x14ac:dyDescent="0.2">
      <c r="D2710" s="372"/>
    </row>
    <row r="2711" spans="4:4" x14ac:dyDescent="0.2">
      <c r="D2711" s="372"/>
    </row>
    <row r="2712" spans="4:4" x14ac:dyDescent="0.2">
      <c r="D2712" s="372"/>
    </row>
    <row r="2713" spans="4:4" x14ac:dyDescent="0.2">
      <c r="D2713" s="372"/>
    </row>
    <row r="2714" spans="4:4" x14ac:dyDescent="0.2">
      <c r="D2714" s="372"/>
    </row>
    <row r="2715" spans="4:4" x14ac:dyDescent="0.2">
      <c r="D2715" s="372"/>
    </row>
    <row r="2716" spans="4:4" x14ac:dyDescent="0.2">
      <c r="D2716" s="372"/>
    </row>
    <row r="2717" spans="4:4" x14ac:dyDescent="0.2">
      <c r="D2717" s="372"/>
    </row>
    <row r="2718" spans="4:4" x14ac:dyDescent="0.2">
      <c r="D2718" s="372"/>
    </row>
    <row r="2719" spans="4:4" x14ac:dyDescent="0.2">
      <c r="D2719" s="372"/>
    </row>
    <row r="2720" spans="4:4" x14ac:dyDescent="0.2">
      <c r="D2720" s="372"/>
    </row>
    <row r="2721" spans="4:4" x14ac:dyDescent="0.2">
      <c r="D2721" s="372"/>
    </row>
    <row r="2722" spans="4:4" x14ac:dyDescent="0.2">
      <c r="D2722" s="372"/>
    </row>
    <row r="2723" spans="4:4" x14ac:dyDescent="0.2">
      <c r="D2723" s="372"/>
    </row>
    <row r="2724" spans="4:4" x14ac:dyDescent="0.2">
      <c r="D2724" s="372"/>
    </row>
    <row r="2725" spans="4:4" x14ac:dyDescent="0.2">
      <c r="D2725" s="372"/>
    </row>
    <row r="2726" spans="4:4" x14ac:dyDescent="0.2">
      <c r="D2726" s="372"/>
    </row>
    <row r="2727" spans="4:4" x14ac:dyDescent="0.2">
      <c r="D2727" s="372"/>
    </row>
    <row r="2728" spans="4:4" x14ac:dyDescent="0.2">
      <c r="D2728" s="372"/>
    </row>
    <row r="2729" spans="4:4" x14ac:dyDescent="0.2">
      <c r="D2729" s="372"/>
    </row>
    <row r="2730" spans="4:4" x14ac:dyDescent="0.2">
      <c r="D2730" s="372"/>
    </row>
    <row r="2731" spans="4:4" x14ac:dyDescent="0.2">
      <c r="D2731" s="372"/>
    </row>
    <row r="2732" spans="4:4" x14ac:dyDescent="0.2">
      <c r="D2732" s="372"/>
    </row>
    <row r="2733" spans="4:4" x14ac:dyDescent="0.2">
      <c r="D2733" s="372"/>
    </row>
    <row r="2734" spans="4:4" x14ac:dyDescent="0.2">
      <c r="D2734" s="372"/>
    </row>
    <row r="2735" spans="4:4" x14ac:dyDescent="0.2">
      <c r="D2735" s="372"/>
    </row>
    <row r="2736" spans="4:4" x14ac:dyDescent="0.2">
      <c r="D2736" s="372"/>
    </row>
    <row r="2737" spans="4:4" x14ac:dyDescent="0.2">
      <c r="D2737" s="372"/>
    </row>
    <row r="2738" spans="4:4" x14ac:dyDescent="0.2">
      <c r="D2738" s="372"/>
    </row>
    <row r="2739" spans="4:4" x14ac:dyDescent="0.2">
      <c r="D2739" s="372"/>
    </row>
    <row r="2740" spans="4:4" x14ac:dyDescent="0.2">
      <c r="D2740" s="372"/>
    </row>
    <row r="2741" spans="4:4" x14ac:dyDescent="0.2">
      <c r="D2741" s="372"/>
    </row>
    <row r="2742" spans="4:4" x14ac:dyDescent="0.2">
      <c r="D2742" s="372"/>
    </row>
    <row r="2743" spans="4:4" x14ac:dyDescent="0.2">
      <c r="D2743" s="372"/>
    </row>
    <row r="2744" spans="4:4" x14ac:dyDescent="0.2">
      <c r="D2744" s="372"/>
    </row>
    <row r="2745" spans="4:4" x14ac:dyDescent="0.2">
      <c r="D2745" s="372"/>
    </row>
    <row r="2746" spans="4:4" x14ac:dyDescent="0.2">
      <c r="D2746" s="372"/>
    </row>
    <row r="2747" spans="4:4" x14ac:dyDescent="0.2">
      <c r="D2747" s="372"/>
    </row>
    <row r="2748" spans="4:4" x14ac:dyDescent="0.2">
      <c r="D2748" s="372"/>
    </row>
    <row r="2749" spans="4:4" x14ac:dyDescent="0.2">
      <c r="D2749" s="372"/>
    </row>
    <row r="2750" spans="4:4" x14ac:dyDescent="0.2">
      <c r="D2750" s="372"/>
    </row>
    <row r="2751" spans="4:4" x14ac:dyDescent="0.2">
      <c r="D2751" s="372"/>
    </row>
    <row r="2752" spans="4:4" x14ac:dyDescent="0.2">
      <c r="D2752" s="372"/>
    </row>
    <row r="2753" spans="4:4" x14ac:dyDescent="0.2">
      <c r="D2753" s="372"/>
    </row>
    <row r="2754" spans="4:4" x14ac:dyDescent="0.2">
      <c r="D2754" s="372"/>
    </row>
    <row r="2755" spans="4:4" x14ac:dyDescent="0.2">
      <c r="D2755" s="372"/>
    </row>
    <row r="2756" spans="4:4" x14ac:dyDescent="0.2">
      <c r="D2756" s="372"/>
    </row>
    <row r="2757" spans="4:4" x14ac:dyDescent="0.2">
      <c r="D2757" s="372"/>
    </row>
    <row r="2758" spans="4:4" x14ac:dyDescent="0.2">
      <c r="D2758" s="372"/>
    </row>
    <row r="2759" spans="4:4" x14ac:dyDescent="0.2">
      <c r="D2759" s="372"/>
    </row>
    <row r="2760" spans="4:4" x14ac:dyDescent="0.2">
      <c r="D2760" s="372"/>
    </row>
    <row r="2761" spans="4:4" x14ac:dyDescent="0.2">
      <c r="D2761" s="372"/>
    </row>
    <row r="2762" spans="4:4" x14ac:dyDescent="0.2">
      <c r="D2762" s="372"/>
    </row>
    <row r="2763" spans="4:4" x14ac:dyDescent="0.2">
      <c r="D2763" s="372"/>
    </row>
    <row r="2764" spans="4:4" x14ac:dyDescent="0.2">
      <c r="D2764" s="372"/>
    </row>
    <row r="2765" spans="4:4" x14ac:dyDescent="0.2">
      <c r="D2765" s="372"/>
    </row>
    <row r="2766" spans="4:4" x14ac:dyDescent="0.2">
      <c r="D2766" s="372"/>
    </row>
    <row r="2767" spans="4:4" x14ac:dyDescent="0.2">
      <c r="D2767" s="372"/>
    </row>
    <row r="2768" spans="4:4" x14ac:dyDescent="0.2">
      <c r="D2768" s="372"/>
    </row>
    <row r="2769" spans="4:4" x14ac:dyDescent="0.2">
      <c r="D2769" s="372"/>
    </row>
    <row r="2770" spans="4:4" x14ac:dyDescent="0.2">
      <c r="D2770" s="372"/>
    </row>
    <row r="2771" spans="4:4" x14ac:dyDescent="0.2">
      <c r="D2771" s="372"/>
    </row>
    <row r="2772" spans="4:4" x14ac:dyDescent="0.2">
      <c r="D2772" s="372"/>
    </row>
    <row r="2773" spans="4:4" x14ac:dyDescent="0.2">
      <c r="D2773" s="372"/>
    </row>
    <row r="2774" spans="4:4" x14ac:dyDescent="0.2">
      <c r="D2774" s="372"/>
    </row>
    <row r="2775" spans="4:4" x14ac:dyDescent="0.2">
      <c r="D2775" s="372"/>
    </row>
    <row r="2776" spans="4:4" x14ac:dyDescent="0.2">
      <c r="D2776" s="372"/>
    </row>
    <row r="2777" spans="4:4" x14ac:dyDescent="0.2">
      <c r="D2777" s="372"/>
    </row>
    <row r="2778" spans="4:4" x14ac:dyDescent="0.2">
      <c r="D2778" s="372"/>
    </row>
    <row r="2779" spans="4:4" x14ac:dyDescent="0.2">
      <c r="D2779" s="372"/>
    </row>
    <row r="2780" spans="4:4" x14ac:dyDescent="0.2">
      <c r="D2780" s="372"/>
    </row>
    <row r="2781" spans="4:4" x14ac:dyDescent="0.2">
      <c r="D2781" s="372"/>
    </row>
    <row r="2782" spans="4:4" x14ac:dyDescent="0.2">
      <c r="D2782" s="372"/>
    </row>
    <row r="2783" spans="4:4" x14ac:dyDescent="0.2">
      <c r="D2783" s="372"/>
    </row>
    <row r="2784" spans="4:4" x14ac:dyDescent="0.2">
      <c r="D2784" s="372"/>
    </row>
    <row r="2785" spans="4:4" x14ac:dyDescent="0.2">
      <c r="D2785" s="372"/>
    </row>
    <row r="2786" spans="4:4" x14ac:dyDescent="0.2">
      <c r="D2786" s="372"/>
    </row>
    <row r="2787" spans="4:4" x14ac:dyDescent="0.2">
      <c r="D2787" s="372"/>
    </row>
    <row r="2788" spans="4:4" x14ac:dyDescent="0.2">
      <c r="D2788" s="372"/>
    </row>
    <row r="2789" spans="4:4" x14ac:dyDescent="0.2">
      <c r="D2789" s="372"/>
    </row>
    <row r="2790" spans="4:4" x14ac:dyDescent="0.2">
      <c r="D2790" s="372"/>
    </row>
    <row r="2791" spans="4:4" x14ac:dyDescent="0.2">
      <c r="D2791" s="372"/>
    </row>
    <row r="2792" spans="4:4" x14ac:dyDescent="0.2">
      <c r="D2792" s="372"/>
    </row>
    <row r="2793" spans="4:4" x14ac:dyDescent="0.2">
      <c r="D2793" s="372"/>
    </row>
    <row r="2794" spans="4:4" x14ac:dyDescent="0.2">
      <c r="D2794" s="372"/>
    </row>
    <row r="2795" spans="4:4" x14ac:dyDescent="0.2">
      <c r="D2795" s="372"/>
    </row>
    <row r="2796" spans="4:4" x14ac:dyDescent="0.2">
      <c r="D2796" s="372"/>
    </row>
    <row r="2797" spans="4:4" x14ac:dyDescent="0.2">
      <c r="D2797" s="372"/>
    </row>
    <row r="2798" spans="4:4" x14ac:dyDescent="0.2">
      <c r="D2798" s="372"/>
    </row>
    <row r="2799" spans="4:4" x14ac:dyDescent="0.2">
      <c r="D2799" s="372"/>
    </row>
    <row r="2800" spans="4:4" x14ac:dyDescent="0.2">
      <c r="D2800" s="372"/>
    </row>
    <row r="2801" spans="4:4" x14ac:dyDescent="0.2">
      <c r="D2801" s="372"/>
    </row>
    <row r="2802" spans="4:4" x14ac:dyDescent="0.2">
      <c r="D2802" s="372"/>
    </row>
    <row r="2803" spans="4:4" x14ac:dyDescent="0.2">
      <c r="D2803" s="372"/>
    </row>
    <row r="2804" spans="4:4" x14ac:dyDescent="0.2">
      <c r="D2804" s="372"/>
    </row>
    <row r="2805" spans="4:4" x14ac:dyDescent="0.2">
      <c r="D2805" s="372"/>
    </row>
    <row r="2806" spans="4:4" x14ac:dyDescent="0.2">
      <c r="D2806" s="372"/>
    </row>
    <row r="2807" spans="4:4" x14ac:dyDescent="0.2">
      <c r="D2807" s="372"/>
    </row>
    <row r="2808" spans="4:4" x14ac:dyDescent="0.2">
      <c r="D2808" s="372"/>
    </row>
    <row r="2809" spans="4:4" x14ac:dyDescent="0.2">
      <c r="D2809" s="372"/>
    </row>
    <row r="2810" spans="4:4" x14ac:dyDescent="0.2">
      <c r="D2810" s="372"/>
    </row>
    <row r="2811" spans="4:4" x14ac:dyDescent="0.2">
      <c r="D2811" s="372"/>
    </row>
    <row r="2812" spans="4:4" x14ac:dyDescent="0.2">
      <c r="D2812" s="372"/>
    </row>
    <row r="2813" spans="4:4" x14ac:dyDescent="0.2">
      <c r="D2813" s="372"/>
    </row>
    <row r="2814" spans="4:4" x14ac:dyDescent="0.2">
      <c r="D2814" s="372"/>
    </row>
    <row r="2815" spans="4:4" x14ac:dyDescent="0.2">
      <c r="D2815" s="372"/>
    </row>
    <row r="2816" spans="4:4" x14ac:dyDescent="0.2">
      <c r="D2816" s="372"/>
    </row>
    <row r="2817" spans="4:4" x14ac:dyDescent="0.2">
      <c r="D2817" s="372"/>
    </row>
    <row r="2818" spans="4:4" x14ac:dyDescent="0.2">
      <c r="D2818" s="372"/>
    </row>
    <row r="2819" spans="4:4" x14ac:dyDescent="0.2">
      <c r="D2819" s="372"/>
    </row>
    <row r="2820" spans="4:4" x14ac:dyDescent="0.2">
      <c r="D2820" s="372"/>
    </row>
    <row r="2821" spans="4:4" x14ac:dyDescent="0.2">
      <c r="D2821" s="372"/>
    </row>
    <row r="2822" spans="4:4" x14ac:dyDescent="0.2">
      <c r="D2822" s="372"/>
    </row>
    <row r="2823" spans="4:4" x14ac:dyDescent="0.2">
      <c r="D2823" s="372"/>
    </row>
    <row r="2824" spans="4:4" x14ac:dyDescent="0.2">
      <c r="D2824" s="372"/>
    </row>
    <row r="2825" spans="4:4" x14ac:dyDescent="0.2">
      <c r="D2825" s="372"/>
    </row>
    <row r="2826" spans="4:4" x14ac:dyDescent="0.2">
      <c r="D2826" s="372"/>
    </row>
    <row r="2827" spans="4:4" x14ac:dyDescent="0.2">
      <c r="D2827" s="372"/>
    </row>
    <row r="2828" spans="4:4" x14ac:dyDescent="0.2">
      <c r="D2828" s="372"/>
    </row>
    <row r="2829" spans="4:4" x14ac:dyDescent="0.2">
      <c r="D2829" s="372"/>
    </row>
    <row r="2830" spans="4:4" x14ac:dyDescent="0.2">
      <c r="D2830" s="372"/>
    </row>
    <row r="2831" spans="4:4" x14ac:dyDescent="0.2">
      <c r="D2831" s="372"/>
    </row>
    <row r="2832" spans="4:4" x14ac:dyDescent="0.2">
      <c r="D2832" s="372"/>
    </row>
    <row r="2833" spans="4:4" x14ac:dyDescent="0.2">
      <c r="D2833" s="372"/>
    </row>
    <row r="2834" spans="4:4" x14ac:dyDescent="0.2">
      <c r="D2834" s="372"/>
    </row>
    <row r="2835" spans="4:4" x14ac:dyDescent="0.2">
      <c r="D2835" s="372"/>
    </row>
    <row r="2836" spans="4:4" x14ac:dyDescent="0.2">
      <c r="D2836" s="372"/>
    </row>
    <row r="2837" spans="4:4" x14ac:dyDescent="0.2">
      <c r="D2837" s="372"/>
    </row>
    <row r="2838" spans="4:4" x14ac:dyDescent="0.2">
      <c r="D2838" s="372"/>
    </row>
    <row r="2839" spans="4:4" x14ac:dyDescent="0.2">
      <c r="D2839" s="372"/>
    </row>
    <row r="2840" spans="4:4" x14ac:dyDescent="0.2">
      <c r="D2840" s="372"/>
    </row>
    <row r="2841" spans="4:4" x14ac:dyDescent="0.2">
      <c r="D2841" s="372"/>
    </row>
    <row r="2842" spans="4:4" x14ac:dyDescent="0.2">
      <c r="D2842" s="372"/>
    </row>
    <row r="2843" spans="4:4" x14ac:dyDescent="0.2">
      <c r="D2843" s="372"/>
    </row>
    <row r="2844" spans="4:4" x14ac:dyDescent="0.2">
      <c r="D2844" s="372"/>
    </row>
    <row r="2845" spans="4:4" x14ac:dyDescent="0.2">
      <c r="D2845" s="372"/>
    </row>
    <row r="2846" spans="4:4" x14ac:dyDescent="0.2">
      <c r="D2846" s="372"/>
    </row>
    <row r="2847" spans="4:4" x14ac:dyDescent="0.2">
      <c r="D2847" s="372"/>
    </row>
    <row r="2848" spans="4:4" x14ac:dyDescent="0.2">
      <c r="D2848" s="372"/>
    </row>
    <row r="2849" spans="4:4" x14ac:dyDescent="0.2">
      <c r="D2849" s="372"/>
    </row>
    <row r="2850" spans="4:4" x14ac:dyDescent="0.2">
      <c r="D2850" s="372"/>
    </row>
    <row r="2851" spans="4:4" x14ac:dyDescent="0.2">
      <c r="D2851" s="372"/>
    </row>
    <row r="2852" spans="4:4" x14ac:dyDescent="0.2">
      <c r="D2852" s="372"/>
    </row>
    <row r="2853" spans="4:4" x14ac:dyDescent="0.2">
      <c r="D2853" s="372"/>
    </row>
    <row r="2854" spans="4:4" x14ac:dyDescent="0.2">
      <c r="D2854" s="372"/>
    </row>
    <row r="2855" spans="4:4" x14ac:dyDescent="0.2">
      <c r="D2855" s="372"/>
    </row>
    <row r="2856" spans="4:4" x14ac:dyDescent="0.2">
      <c r="D2856" s="372"/>
    </row>
    <row r="2857" spans="4:4" x14ac:dyDescent="0.2">
      <c r="D2857" s="372"/>
    </row>
    <row r="2858" spans="4:4" x14ac:dyDescent="0.2">
      <c r="D2858" s="372"/>
    </row>
    <row r="2859" spans="4:4" x14ac:dyDescent="0.2">
      <c r="D2859" s="372"/>
    </row>
    <row r="2860" spans="4:4" x14ac:dyDescent="0.2">
      <c r="D2860" s="372"/>
    </row>
    <row r="2861" spans="4:4" x14ac:dyDescent="0.2">
      <c r="D2861" s="372"/>
    </row>
    <row r="2862" spans="4:4" x14ac:dyDescent="0.2">
      <c r="D2862" s="372"/>
    </row>
    <row r="2863" spans="4:4" x14ac:dyDescent="0.2">
      <c r="D2863" s="372"/>
    </row>
    <row r="2864" spans="4:4" x14ac:dyDescent="0.2">
      <c r="D2864" s="372"/>
    </row>
    <row r="2865" spans="4:4" x14ac:dyDescent="0.2">
      <c r="D2865" s="372"/>
    </row>
    <row r="2866" spans="4:4" x14ac:dyDescent="0.2">
      <c r="D2866" s="372"/>
    </row>
    <row r="2867" spans="4:4" x14ac:dyDescent="0.2">
      <c r="D2867" s="372"/>
    </row>
    <row r="2868" spans="4:4" x14ac:dyDescent="0.2">
      <c r="D2868" s="372"/>
    </row>
    <row r="2869" spans="4:4" x14ac:dyDescent="0.2">
      <c r="D2869" s="372"/>
    </row>
    <row r="2870" spans="4:4" x14ac:dyDescent="0.2">
      <c r="D2870" s="372"/>
    </row>
    <row r="2871" spans="4:4" x14ac:dyDescent="0.2">
      <c r="D2871" s="372"/>
    </row>
    <row r="2872" spans="4:4" x14ac:dyDescent="0.2">
      <c r="D2872" s="372"/>
    </row>
    <row r="2873" spans="4:4" x14ac:dyDescent="0.2">
      <c r="D2873" s="372"/>
    </row>
    <row r="2874" spans="4:4" x14ac:dyDescent="0.2">
      <c r="D2874" s="372"/>
    </row>
    <row r="2875" spans="4:4" x14ac:dyDescent="0.2">
      <c r="D2875" s="372"/>
    </row>
    <row r="2876" spans="4:4" x14ac:dyDescent="0.2">
      <c r="D2876" s="372"/>
    </row>
    <row r="2877" spans="4:4" x14ac:dyDescent="0.2">
      <c r="D2877" s="372"/>
    </row>
    <row r="2878" spans="4:4" x14ac:dyDescent="0.2">
      <c r="D2878" s="372"/>
    </row>
    <row r="2879" spans="4:4" x14ac:dyDescent="0.2">
      <c r="D2879" s="372"/>
    </row>
    <row r="2880" spans="4:4" x14ac:dyDescent="0.2">
      <c r="D2880" s="372"/>
    </row>
    <row r="2881" spans="4:4" x14ac:dyDescent="0.2">
      <c r="D2881" s="372"/>
    </row>
    <row r="2882" spans="4:4" x14ac:dyDescent="0.2">
      <c r="D2882" s="372"/>
    </row>
    <row r="2883" spans="4:4" x14ac:dyDescent="0.2">
      <c r="D2883" s="372"/>
    </row>
    <row r="2884" spans="4:4" x14ac:dyDescent="0.2">
      <c r="D2884" s="372"/>
    </row>
    <row r="2885" spans="4:4" x14ac:dyDescent="0.2">
      <c r="D2885" s="372"/>
    </row>
    <row r="2886" spans="4:4" x14ac:dyDescent="0.2">
      <c r="D2886" s="372"/>
    </row>
    <row r="2887" spans="4:4" x14ac:dyDescent="0.2">
      <c r="D2887" s="372"/>
    </row>
    <row r="2888" spans="4:4" x14ac:dyDescent="0.2">
      <c r="D2888" s="372"/>
    </row>
    <row r="2889" spans="4:4" x14ac:dyDescent="0.2">
      <c r="D2889" s="372"/>
    </row>
    <row r="2890" spans="4:4" x14ac:dyDescent="0.2">
      <c r="D2890" s="372"/>
    </row>
    <row r="2891" spans="4:4" x14ac:dyDescent="0.2">
      <c r="D2891" s="372"/>
    </row>
    <row r="2892" spans="4:4" x14ac:dyDescent="0.2">
      <c r="D2892" s="372"/>
    </row>
    <row r="2893" spans="4:4" x14ac:dyDescent="0.2">
      <c r="D2893" s="372"/>
    </row>
    <row r="2894" spans="4:4" x14ac:dyDescent="0.2">
      <c r="D2894" s="372"/>
    </row>
    <row r="2895" spans="4:4" x14ac:dyDescent="0.2">
      <c r="D2895" s="372"/>
    </row>
    <row r="2896" spans="4:4" x14ac:dyDescent="0.2">
      <c r="D2896" s="372"/>
    </row>
    <row r="2897" spans="4:4" x14ac:dyDescent="0.2">
      <c r="D2897" s="372"/>
    </row>
    <row r="2898" spans="4:4" x14ac:dyDescent="0.2">
      <c r="D2898" s="372"/>
    </row>
    <row r="2899" spans="4:4" x14ac:dyDescent="0.2">
      <c r="D2899" s="372"/>
    </row>
    <row r="2900" spans="4:4" x14ac:dyDescent="0.2">
      <c r="D2900" s="372"/>
    </row>
    <row r="2901" spans="4:4" x14ac:dyDescent="0.2">
      <c r="D2901" s="372"/>
    </row>
    <row r="2902" spans="4:4" x14ac:dyDescent="0.2">
      <c r="D2902" s="372"/>
    </row>
    <row r="2903" spans="4:4" x14ac:dyDescent="0.2">
      <c r="D2903" s="372"/>
    </row>
    <row r="2904" spans="4:4" x14ac:dyDescent="0.2">
      <c r="D2904" s="372"/>
    </row>
    <row r="2905" spans="4:4" x14ac:dyDescent="0.2">
      <c r="D2905" s="372"/>
    </row>
    <row r="2906" spans="4:4" x14ac:dyDescent="0.2">
      <c r="D2906" s="372"/>
    </row>
    <row r="2907" spans="4:4" x14ac:dyDescent="0.2">
      <c r="D2907" s="372"/>
    </row>
    <row r="2908" spans="4:4" x14ac:dyDescent="0.2">
      <c r="D2908" s="372"/>
    </row>
    <row r="2909" spans="4:4" x14ac:dyDescent="0.2">
      <c r="D2909" s="372"/>
    </row>
    <row r="2910" spans="4:4" x14ac:dyDescent="0.2">
      <c r="D2910" s="372"/>
    </row>
    <row r="2911" spans="4:4" x14ac:dyDescent="0.2">
      <c r="D2911" s="372"/>
    </row>
    <row r="2912" spans="4:4" x14ac:dyDescent="0.2">
      <c r="D2912" s="372"/>
    </row>
    <row r="2913" spans="4:4" x14ac:dyDescent="0.2">
      <c r="D2913" s="372"/>
    </row>
    <row r="2914" spans="4:4" x14ac:dyDescent="0.2">
      <c r="D2914" s="372"/>
    </row>
    <row r="2915" spans="4:4" x14ac:dyDescent="0.2">
      <c r="D2915" s="372"/>
    </row>
    <row r="2916" spans="4:4" x14ac:dyDescent="0.2">
      <c r="D2916" s="372"/>
    </row>
    <row r="2917" spans="4:4" x14ac:dyDescent="0.2">
      <c r="D2917" s="372"/>
    </row>
    <row r="2918" spans="4:4" x14ac:dyDescent="0.2">
      <c r="D2918" s="372"/>
    </row>
    <row r="2919" spans="4:4" x14ac:dyDescent="0.2">
      <c r="D2919" s="372"/>
    </row>
    <row r="2920" spans="4:4" x14ac:dyDescent="0.2">
      <c r="D2920" s="372"/>
    </row>
    <row r="2921" spans="4:4" x14ac:dyDescent="0.2">
      <c r="D2921" s="372"/>
    </row>
    <row r="2922" spans="4:4" x14ac:dyDescent="0.2">
      <c r="D2922" s="372"/>
    </row>
    <row r="2923" spans="4:4" x14ac:dyDescent="0.2">
      <c r="D2923" s="372"/>
    </row>
    <row r="2924" spans="4:4" x14ac:dyDescent="0.2">
      <c r="D2924" s="372"/>
    </row>
    <row r="2925" spans="4:4" x14ac:dyDescent="0.2">
      <c r="D2925" s="372"/>
    </row>
    <row r="2926" spans="4:4" x14ac:dyDescent="0.2">
      <c r="D2926" s="372"/>
    </row>
    <row r="2927" spans="4:4" x14ac:dyDescent="0.2">
      <c r="D2927" s="372"/>
    </row>
    <row r="2928" spans="4:4" x14ac:dyDescent="0.2">
      <c r="D2928" s="372"/>
    </row>
    <row r="2929" spans="4:4" x14ac:dyDescent="0.2">
      <c r="D2929" s="372"/>
    </row>
    <row r="2930" spans="4:4" x14ac:dyDescent="0.2">
      <c r="D2930" s="372"/>
    </row>
    <row r="2931" spans="4:4" x14ac:dyDescent="0.2">
      <c r="D2931" s="372"/>
    </row>
    <row r="2932" spans="4:4" x14ac:dyDescent="0.2">
      <c r="D2932" s="372"/>
    </row>
    <row r="2933" spans="4:4" x14ac:dyDescent="0.2">
      <c r="D2933" s="372"/>
    </row>
    <row r="2934" spans="4:4" x14ac:dyDescent="0.2">
      <c r="D2934" s="372"/>
    </row>
    <row r="2935" spans="4:4" x14ac:dyDescent="0.2">
      <c r="D2935" s="372"/>
    </row>
    <row r="2936" spans="4:4" x14ac:dyDescent="0.2">
      <c r="D2936" s="372"/>
    </row>
    <row r="2937" spans="4:4" x14ac:dyDescent="0.2">
      <c r="D2937" s="372"/>
    </row>
    <row r="2938" spans="4:4" x14ac:dyDescent="0.2">
      <c r="D2938" s="372"/>
    </row>
    <row r="2939" spans="4:4" x14ac:dyDescent="0.2">
      <c r="D2939" s="372"/>
    </row>
    <row r="2940" spans="4:4" x14ac:dyDescent="0.2">
      <c r="D2940" s="372"/>
    </row>
    <row r="2941" spans="4:4" x14ac:dyDescent="0.2">
      <c r="D2941" s="372"/>
    </row>
    <row r="2942" spans="4:4" x14ac:dyDescent="0.2">
      <c r="D2942" s="372"/>
    </row>
    <row r="2943" spans="4:4" x14ac:dyDescent="0.2">
      <c r="D2943" s="372"/>
    </row>
    <row r="2944" spans="4:4" x14ac:dyDescent="0.2">
      <c r="D2944" s="372"/>
    </row>
    <row r="2945" spans="4:4" x14ac:dyDescent="0.2">
      <c r="D2945" s="372"/>
    </row>
    <row r="2946" spans="4:4" x14ac:dyDescent="0.2">
      <c r="D2946" s="372"/>
    </row>
    <row r="2947" spans="4:4" x14ac:dyDescent="0.2">
      <c r="D2947" s="372"/>
    </row>
    <row r="2948" spans="4:4" x14ac:dyDescent="0.2">
      <c r="D2948" s="372"/>
    </row>
    <row r="2949" spans="4:4" x14ac:dyDescent="0.2">
      <c r="D2949" s="372"/>
    </row>
    <row r="2950" spans="4:4" x14ac:dyDescent="0.2">
      <c r="D2950" s="372"/>
    </row>
    <row r="2951" spans="4:4" x14ac:dyDescent="0.2">
      <c r="D2951" s="372"/>
    </row>
    <row r="2952" spans="4:4" x14ac:dyDescent="0.2">
      <c r="D2952" s="372"/>
    </row>
    <row r="2953" spans="4:4" x14ac:dyDescent="0.2">
      <c r="D2953" s="372"/>
    </row>
    <row r="2954" spans="4:4" x14ac:dyDescent="0.2">
      <c r="D2954" s="372"/>
    </row>
    <row r="2955" spans="4:4" x14ac:dyDescent="0.2">
      <c r="D2955" s="372"/>
    </row>
    <row r="2956" spans="4:4" x14ac:dyDescent="0.2">
      <c r="D2956" s="372"/>
    </row>
    <row r="2957" spans="4:4" x14ac:dyDescent="0.2">
      <c r="D2957" s="372"/>
    </row>
    <row r="2958" spans="4:4" x14ac:dyDescent="0.2">
      <c r="D2958" s="372"/>
    </row>
    <row r="2959" spans="4:4" x14ac:dyDescent="0.2">
      <c r="D2959" s="372"/>
    </row>
    <row r="2960" spans="4:4" x14ac:dyDescent="0.2">
      <c r="D2960" s="372"/>
    </row>
    <row r="2961" spans="4:4" x14ac:dyDescent="0.2">
      <c r="D2961" s="372"/>
    </row>
    <row r="2962" spans="4:4" x14ac:dyDescent="0.2">
      <c r="D2962" s="372"/>
    </row>
    <row r="2963" spans="4:4" x14ac:dyDescent="0.2">
      <c r="D2963" s="372"/>
    </row>
    <row r="2964" spans="4:4" x14ac:dyDescent="0.2">
      <c r="D2964" s="372"/>
    </row>
    <row r="2965" spans="4:4" x14ac:dyDescent="0.2">
      <c r="D2965" s="372"/>
    </row>
    <row r="2966" spans="4:4" x14ac:dyDescent="0.2">
      <c r="D2966" s="372"/>
    </row>
    <row r="2967" spans="4:4" x14ac:dyDescent="0.2">
      <c r="D2967" s="372"/>
    </row>
    <row r="2968" spans="4:4" x14ac:dyDescent="0.2">
      <c r="D2968" s="372"/>
    </row>
    <row r="2969" spans="4:4" x14ac:dyDescent="0.2">
      <c r="D2969" s="372"/>
    </row>
    <row r="2970" spans="4:4" x14ac:dyDescent="0.2">
      <c r="D2970" s="372"/>
    </row>
    <row r="2971" spans="4:4" x14ac:dyDescent="0.2">
      <c r="D2971" s="372"/>
    </row>
    <row r="2972" spans="4:4" x14ac:dyDescent="0.2">
      <c r="D2972" s="372"/>
    </row>
    <row r="2973" spans="4:4" x14ac:dyDescent="0.2">
      <c r="D2973" s="372"/>
    </row>
    <row r="2974" spans="4:4" x14ac:dyDescent="0.2">
      <c r="D2974" s="372"/>
    </row>
    <row r="2975" spans="4:4" x14ac:dyDescent="0.2">
      <c r="D2975" s="372"/>
    </row>
    <row r="2976" spans="4:4" x14ac:dyDescent="0.2">
      <c r="D2976" s="372"/>
    </row>
    <row r="2977" spans="4:4" x14ac:dyDescent="0.2">
      <c r="D2977" s="372"/>
    </row>
    <row r="2978" spans="4:4" x14ac:dyDescent="0.2">
      <c r="D2978" s="372"/>
    </row>
    <row r="2979" spans="4:4" x14ac:dyDescent="0.2">
      <c r="D2979" s="372"/>
    </row>
    <row r="2980" spans="4:4" x14ac:dyDescent="0.2">
      <c r="D2980" s="372"/>
    </row>
    <row r="2981" spans="4:4" x14ac:dyDescent="0.2">
      <c r="D2981" s="372"/>
    </row>
    <row r="2982" spans="4:4" x14ac:dyDescent="0.2">
      <c r="D2982" s="372"/>
    </row>
    <row r="2983" spans="4:4" x14ac:dyDescent="0.2">
      <c r="D2983" s="372"/>
    </row>
    <row r="2984" spans="4:4" x14ac:dyDescent="0.2">
      <c r="D2984" s="372"/>
    </row>
    <row r="2985" spans="4:4" x14ac:dyDescent="0.2">
      <c r="D2985" s="372"/>
    </row>
    <row r="2986" spans="4:4" x14ac:dyDescent="0.2">
      <c r="D2986" s="372"/>
    </row>
    <row r="2987" spans="4:4" x14ac:dyDescent="0.2">
      <c r="D2987" s="372"/>
    </row>
    <row r="2988" spans="4:4" x14ac:dyDescent="0.2">
      <c r="D2988" s="372"/>
    </row>
    <row r="2989" spans="4:4" x14ac:dyDescent="0.2">
      <c r="D2989" s="372"/>
    </row>
    <row r="2990" spans="4:4" x14ac:dyDescent="0.2">
      <c r="D2990" s="372"/>
    </row>
    <row r="2991" spans="4:4" x14ac:dyDescent="0.2">
      <c r="D2991" s="372"/>
    </row>
    <row r="2992" spans="4:4" x14ac:dyDescent="0.2">
      <c r="D2992" s="372"/>
    </row>
    <row r="2993" spans="4:4" x14ac:dyDescent="0.2">
      <c r="D2993" s="372"/>
    </row>
    <row r="2994" spans="4:4" x14ac:dyDescent="0.2">
      <c r="D2994" s="372"/>
    </row>
    <row r="2995" spans="4:4" x14ac:dyDescent="0.2">
      <c r="D2995" s="372"/>
    </row>
    <row r="2996" spans="4:4" x14ac:dyDescent="0.2">
      <c r="D2996" s="372"/>
    </row>
    <row r="2997" spans="4:4" x14ac:dyDescent="0.2">
      <c r="D2997" s="372"/>
    </row>
    <row r="2998" spans="4:4" x14ac:dyDescent="0.2">
      <c r="D2998" s="372"/>
    </row>
    <row r="2999" spans="4:4" x14ac:dyDescent="0.2">
      <c r="D2999" s="372"/>
    </row>
    <row r="3000" spans="4:4" x14ac:dyDescent="0.2">
      <c r="D3000" s="372"/>
    </row>
    <row r="3001" spans="4:4" x14ac:dyDescent="0.2">
      <c r="D3001" s="372"/>
    </row>
    <row r="3002" spans="4:4" x14ac:dyDescent="0.2">
      <c r="D3002" s="372"/>
    </row>
    <row r="3003" spans="4:4" x14ac:dyDescent="0.2">
      <c r="D3003" s="372"/>
    </row>
    <row r="3004" spans="4:4" x14ac:dyDescent="0.2">
      <c r="D3004" s="372"/>
    </row>
    <row r="3005" spans="4:4" x14ac:dyDescent="0.2">
      <c r="D3005" s="372"/>
    </row>
    <row r="3006" spans="4:4" x14ac:dyDescent="0.2">
      <c r="D3006" s="372"/>
    </row>
    <row r="3007" spans="4:4" x14ac:dyDescent="0.2">
      <c r="D3007" s="372"/>
    </row>
    <row r="3008" spans="4:4" x14ac:dyDescent="0.2">
      <c r="D3008" s="372"/>
    </row>
    <row r="3009" spans="4:4" x14ac:dyDescent="0.2">
      <c r="D3009" s="372"/>
    </row>
    <row r="3010" spans="4:4" x14ac:dyDescent="0.2">
      <c r="D3010" s="372"/>
    </row>
    <row r="3011" spans="4:4" x14ac:dyDescent="0.2">
      <c r="D3011" s="372"/>
    </row>
    <row r="3012" spans="4:4" x14ac:dyDescent="0.2">
      <c r="D3012" s="372"/>
    </row>
    <row r="3013" spans="4:4" x14ac:dyDescent="0.2">
      <c r="D3013" s="372"/>
    </row>
    <row r="3014" spans="4:4" x14ac:dyDescent="0.2">
      <c r="D3014" s="372"/>
    </row>
    <row r="3015" spans="4:4" x14ac:dyDescent="0.2">
      <c r="D3015" s="372"/>
    </row>
    <row r="3016" spans="4:4" x14ac:dyDescent="0.2">
      <c r="D3016" s="372"/>
    </row>
    <row r="3017" spans="4:4" x14ac:dyDescent="0.2">
      <c r="D3017" s="372"/>
    </row>
    <row r="3018" spans="4:4" x14ac:dyDescent="0.2">
      <c r="D3018" s="372"/>
    </row>
    <row r="3019" spans="4:4" x14ac:dyDescent="0.2">
      <c r="D3019" s="372"/>
    </row>
    <row r="3020" spans="4:4" x14ac:dyDescent="0.2">
      <c r="D3020" s="372"/>
    </row>
    <row r="3021" spans="4:4" x14ac:dyDescent="0.2">
      <c r="D3021" s="372"/>
    </row>
    <row r="3022" spans="4:4" x14ac:dyDescent="0.2">
      <c r="D3022" s="372"/>
    </row>
    <row r="3023" spans="4:4" x14ac:dyDescent="0.2">
      <c r="D3023" s="372"/>
    </row>
    <row r="3024" spans="4:4" x14ac:dyDescent="0.2">
      <c r="D3024" s="372"/>
    </row>
    <row r="3025" spans="4:4" x14ac:dyDescent="0.2">
      <c r="D3025" s="372"/>
    </row>
    <row r="3026" spans="4:4" x14ac:dyDescent="0.2">
      <c r="D3026" s="372"/>
    </row>
    <row r="3027" spans="4:4" x14ac:dyDescent="0.2">
      <c r="D3027" s="372"/>
    </row>
    <row r="3028" spans="4:4" x14ac:dyDescent="0.2">
      <c r="D3028" s="372"/>
    </row>
    <row r="3029" spans="4:4" x14ac:dyDescent="0.2">
      <c r="D3029" s="372"/>
    </row>
    <row r="3030" spans="4:4" x14ac:dyDescent="0.2">
      <c r="D3030" s="372"/>
    </row>
    <row r="3031" spans="4:4" x14ac:dyDescent="0.2">
      <c r="D3031" s="372"/>
    </row>
    <row r="3032" spans="4:4" x14ac:dyDescent="0.2">
      <c r="D3032" s="372"/>
    </row>
    <row r="3033" spans="4:4" x14ac:dyDescent="0.2">
      <c r="D3033" s="372"/>
    </row>
    <row r="3034" spans="4:4" x14ac:dyDescent="0.2">
      <c r="D3034" s="372"/>
    </row>
    <row r="3035" spans="4:4" x14ac:dyDescent="0.2">
      <c r="D3035" s="372"/>
    </row>
    <row r="3036" spans="4:4" x14ac:dyDescent="0.2">
      <c r="D3036" s="372"/>
    </row>
    <row r="3037" spans="4:4" x14ac:dyDescent="0.2">
      <c r="D3037" s="372"/>
    </row>
    <row r="3038" spans="4:4" x14ac:dyDescent="0.2">
      <c r="D3038" s="372"/>
    </row>
    <row r="3039" spans="4:4" x14ac:dyDescent="0.2">
      <c r="D3039" s="372"/>
    </row>
    <row r="3040" spans="4:4" x14ac:dyDescent="0.2">
      <c r="D3040" s="372"/>
    </row>
    <row r="3041" spans="4:4" x14ac:dyDescent="0.2">
      <c r="D3041" s="372"/>
    </row>
    <row r="3042" spans="4:4" x14ac:dyDescent="0.2">
      <c r="D3042" s="372"/>
    </row>
    <row r="3043" spans="4:4" x14ac:dyDescent="0.2">
      <c r="D3043" s="372"/>
    </row>
    <row r="3044" spans="4:4" x14ac:dyDescent="0.2">
      <c r="D3044" s="372"/>
    </row>
    <row r="3045" spans="4:4" x14ac:dyDescent="0.2">
      <c r="D3045" s="372"/>
    </row>
    <row r="3046" spans="4:4" x14ac:dyDescent="0.2">
      <c r="D3046" s="372"/>
    </row>
    <row r="3047" spans="4:4" x14ac:dyDescent="0.2">
      <c r="D3047" s="372"/>
    </row>
    <row r="3048" spans="4:4" x14ac:dyDescent="0.2">
      <c r="D3048" s="372"/>
    </row>
    <row r="3049" spans="4:4" x14ac:dyDescent="0.2">
      <c r="D3049" s="372"/>
    </row>
    <row r="3050" spans="4:4" x14ac:dyDescent="0.2">
      <c r="D3050" s="372"/>
    </row>
    <row r="3051" spans="4:4" x14ac:dyDescent="0.2">
      <c r="D3051" s="372"/>
    </row>
    <row r="3052" spans="4:4" x14ac:dyDescent="0.2">
      <c r="D3052" s="372"/>
    </row>
    <row r="3053" spans="4:4" x14ac:dyDescent="0.2">
      <c r="D3053" s="372"/>
    </row>
    <row r="3054" spans="4:4" x14ac:dyDescent="0.2">
      <c r="D3054" s="372"/>
    </row>
    <row r="3055" spans="4:4" x14ac:dyDescent="0.2">
      <c r="D3055" s="372"/>
    </row>
    <row r="3056" spans="4:4" x14ac:dyDescent="0.2">
      <c r="D3056" s="372"/>
    </row>
    <row r="3057" spans="4:4" x14ac:dyDescent="0.2">
      <c r="D3057" s="372"/>
    </row>
    <row r="3058" spans="4:4" x14ac:dyDescent="0.2">
      <c r="D3058" s="372"/>
    </row>
    <row r="3059" spans="4:4" x14ac:dyDescent="0.2">
      <c r="D3059" s="372"/>
    </row>
    <row r="3060" spans="4:4" x14ac:dyDescent="0.2">
      <c r="D3060" s="372"/>
    </row>
    <row r="3061" spans="4:4" x14ac:dyDescent="0.2">
      <c r="D3061" s="372"/>
    </row>
    <row r="3062" spans="4:4" x14ac:dyDescent="0.2">
      <c r="D3062" s="372"/>
    </row>
    <row r="3063" spans="4:4" x14ac:dyDescent="0.2">
      <c r="D3063" s="372"/>
    </row>
    <row r="3064" spans="4:4" x14ac:dyDescent="0.2">
      <c r="D3064" s="372"/>
    </row>
    <row r="3065" spans="4:4" x14ac:dyDescent="0.2">
      <c r="D3065" s="372"/>
    </row>
    <row r="3066" spans="4:4" x14ac:dyDescent="0.2">
      <c r="D3066" s="372"/>
    </row>
    <row r="3067" spans="4:4" x14ac:dyDescent="0.2">
      <c r="D3067" s="372"/>
    </row>
    <row r="3068" spans="4:4" x14ac:dyDescent="0.2">
      <c r="D3068" s="372"/>
    </row>
    <row r="3069" spans="4:4" x14ac:dyDescent="0.2">
      <c r="D3069" s="372"/>
    </row>
    <row r="3070" spans="4:4" x14ac:dyDescent="0.2">
      <c r="D3070" s="372"/>
    </row>
    <row r="3071" spans="4:4" x14ac:dyDescent="0.2">
      <c r="D3071" s="372"/>
    </row>
    <row r="3072" spans="4:4" x14ac:dyDescent="0.2">
      <c r="D3072" s="372"/>
    </row>
    <row r="3073" spans="4:4" x14ac:dyDescent="0.2">
      <c r="D3073" s="372"/>
    </row>
    <row r="3074" spans="4:4" x14ac:dyDescent="0.2">
      <c r="D3074" s="372"/>
    </row>
    <row r="3075" spans="4:4" x14ac:dyDescent="0.2">
      <c r="D3075" s="372"/>
    </row>
    <row r="3076" spans="4:4" x14ac:dyDescent="0.2">
      <c r="D3076" s="372"/>
    </row>
    <row r="3077" spans="4:4" x14ac:dyDescent="0.2">
      <c r="D3077" s="372"/>
    </row>
    <row r="3078" spans="4:4" x14ac:dyDescent="0.2">
      <c r="D3078" s="372"/>
    </row>
    <row r="3079" spans="4:4" x14ac:dyDescent="0.2">
      <c r="D3079" s="372"/>
    </row>
    <row r="3080" spans="4:4" x14ac:dyDescent="0.2">
      <c r="D3080" s="372"/>
    </row>
    <row r="3081" spans="4:4" x14ac:dyDescent="0.2">
      <c r="D3081" s="372"/>
    </row>
    <row r="3082" spans="4:4" x14ac:dyDescent="0.2">
      <c r="D3082" s="372"/>
    </row>
    <row r="3083" spans="4:4" x14ac:dyDescent="0.2">
      <c r="D3083" s="372"/>
    </row>
    <row r="3084" spans="4:4" x14ac:dyDescent="0.2">
      <c r="D3084" s="372"/>
    </row>
    <row r="3085" spans="4:4" x14ac:dyDescent="0.2">
      <c r="D3085" s="372"/>
    </row>
    <row r="3086" spans="4:4" x14ac:dyDescent="0.2">
      <c r="D3086" s="372"/>
    </row>
    <row r="3087" spans="4:4" x14ac:dyDescent="0.2">
      <c r="D3087" s="372"/>
    </row>
    <row r="3088" spans="4:4" x14ac:dyDescent="0.2">
      <c r="D3088" s="372"/>
    </row>
    <row r="3089" spans="4:4" x14ac:dyDescent="0.2">
      <c r="D3089" s="372"/>
    </row>
    <row r="3090" spans="4:4" x14ac:dyDescent="0.2">
      <c r="D3090" s="372"/>
    </row>
    <row r="3091" spans="4:4" x14ac:dyDescent="0.2">
      <c r="D3091" s="372"/>
    </row>
    <row r="3092" spans="4:4" x14ac:dyDescent="0.2">
      <c r="D3092" s="372"/>
    </row>
    <row r="3093" spans="4:4" x14ac:dyDescent="0.2">
      <c r="D3093" s="372"/>
    </row>
    <row r="3094" spans="4:4" x14ac:dyDescent="0.2">
      <c r="D3094" s="372"/>
    </row>
    <row r="3095" spans="4:4" x14ac:dyDescent="0.2">
      <c r="D3095" s="372"/>
    </row>
    <row r="3096" spans="4:4" x14ac:dyDescent="0.2">
      <c r="D3096" s="372"/>
    </row>
    <row r="3097" spans="4:4" x14ac:dyDescent="0.2">
      <c r="D3097" s="372"/>
    </row>
    <row r="3098" spans="4:4" x14ac:dyDescent="0.2">
      <c r="D3098" s="372"/>
    </row>
    <row r="3099" spans="4:4" x14ac:dyDescent="0.2">
      <c r="D3099" s="372"/>
    </row>
    <row r="3100" spans="4:4" x14ac:dyDescent="0.2">
      <c r="D3100" s="372"/>
    </row>
    <row r="3101" spans="4:4" x14ac:dyDescent="0.2">
      <c r="D3101" s="372"/>
    </row>
    <row r="3102" spans="4:4" x14ac:dyDescent="0.2">
      <c r="D3102" s="372"/>
    </row>
    <row r="3103" spans="4:4" x14ac:dyDescent="0.2">
      <c r="D3103" s="372"/>
    </row>
    <row r="3104" spans="4:4" x14ac:dyDescent="0.2">
      <c r="D3104" s="372"/>
    </row>
    <row r="3105" spans="4:4" x14ac:dyDescent="0.2">
      <c r="D3105" s="372"/>
    </row>
    <row r="3106" spans="4:4" x14ac:dyDescent="0.2">
      <c r="D3106" s="372"/>
    </row>
    <row r="3107" spans="4:4" x14ac:dyDescent="0.2">
      <c r="D3107" s="372"/>
    </row>
    <row r="3108" spans="4:4" x14ac:dyDescent="0.2">
      <c r="D3108" s="372"/>
    </row>
    <row r="3109" spans="4:4" x14ac:dyDescent="0.2">
      <c r="D3109" s="372"/>
    </row>
    <row r="3110" spans="4:4" x14ac:dyDescent="0.2">
      <c r="D3110" s="372"/>
    </row>
    <row r="3111" spans="4:4" x14ac:dyDescent="0.2">
      <c r="D3111" s="372"/>
    </row>
    <row r="3112" spans="4:4" x14ac:dyDescent="0.2">
      <c r="D3112" s="372"/>
    </row>
    <row r="3113" spans="4:4" x14ac:dyDescent="0.2">
      <c r="D3113" s="372"/>
    </row>
    <row r="3114" spans="4:4" x14ac:dyDescent="0.2">
      <c r="D3114" s="372"/>
    </row>
    <row r="3115" spans="4:4" x14ac:dyDescent="0.2">
      <c r="D3115" s="372"/>
    </row>
    <row r="3116" spans="4:4" x14ac:dyDescent="0.2">
      <c r="D3116" s="372"/>
    </row>
    <row r="3117" spans="4:4" x14ac:dyDescent="0.2">
      <c r="D3117" s="372"/>
    </row>
    <row r="3118" spans="4:4" x14ac:dyDescent="0.2">
      <c r="D3118" s="372"/>
    </row>
    <row r="3119" spans="4:4" x14ac:dyDescent="0.2">
      <c r="D3119" s="372"/>
    </row>
    <row r="3120" spans="4:4" x14ac:dyDescent="0.2">
      <c r="D3120" s="372"/>
    </row>
    <row r="3121" spans="4:4" x14ac:dyDescent="0.2">
      <c r="D3121" s="372"/>
    </row>
    <row r="3122" spans="4:4" x14ac:dyDescent="0.2">
      <c r="D3122" s="372"/>
    </row>
    <row r="3123" spans="4:4" x14ac:dyDescent="0.2">
      <c r="D3123" s="372"/>
    </row>
    <row r="3124" spans="4:4" x14ac:dyDescent="0.2">
      <c r="D3124" s="372"/>
    </row>
    <row r="3125" spans="4:4" x14ac:dyDescent="0.2">
      <c r="D3125" s="372"/>
    </row>
    <row r="3126" spans="4:4" x14ac:dyDescent="0.2">
      <c r="D3126" s="372"/>
    </row>
    <row r="3127" spans="4:4" x14ac:dyDescent="0.2">
      <c r="D3127" s="372"/>
    </row>
    <row r="3128" spans="4:4" x14ac:dyDescent="0.2">
      <c r="D3128" s="372"/>
    </row>
    <row r="3129" spans="4:4" x14ac:dyDescent="0.2">
      <c r="D3129" s="372"/>
    </row>
    <row r="3130" spans="4:4" x14ac:dyDescent="0.2">
      <c r="D3130" s="372"/>
    </row>
    <row r="3131" spans="4:4" x14ac:dyDescent="0.2">
      <c r="D3131" s="372"/>
    </row>
    <row r="3132" spans="4:4" x14ac:dyDescent="0.2">
      <c r="D3132" s="372"/>
    </row>
    <row r="3133" spans="4:4" x14ac:dyDescent="0.2">
      <c r="D3133" s="372"/>
    </row>
    <row r="3134" spans="4:4" x14ac:dyDescent="0.2">
      <c r="D3134" s="372"/>
    </row>
    <row r="3135" spans="4:4" x14ac:dyDescent="0.2">
      <c r="D3135" s="372"/>
    </row>
    <row r="3136" spans="4:4" x14ac:dyDescent="0.2">
      <c r="D3136" s="372"/>
    </row>
    <row r="3137" spans="4:4" x14ac:dyDescent="0.2">
      <c r="D3137" s="372"/>
    </row>
    <row r="3138" spans="4:4" x14ac:dyDescent="0.2">
      <c r="D3138" s="372"/>
    </row>
    <row r="3139" spans="4:4" x14ac:dyDescent="0.2">
      <c r="D3139" s="372"/>
    </row>
    <row r="3140" spans="4:4" x14ac:dyDescent="0.2">
      <c r="D3140" s="372"/>
    </row>
    <row r="3141" spans="4:4" x14ac:dyDescent="0.2">
      <c r="D3141" s="372"/>
    </row>
    <row r="3142" spans="4:4" x14ac:dyDescent="0.2">
      <c r="D3142" s="372"/>
    </row>
    <row r="3143" spans="4:4" x14ac:dyDescent="0.2">
      <c r="D3143" s="372"/>
    </row>
    <row r="3144" spans="4:4" x14ac:dyDescent="0.2">
      <c r="D3144" s="372"/>
    </row>
    <row r="3145" spans="4:4" x14ac:dyDescent="0.2">
      <c r="D3145" s="372"/>
    </row>
    <row r="3146" spans="4:4" x14ac:dyDescent="0.2">
      <c r="D3146" s="372"/>
    </row>
    <row r="3147" spans="4:4" x14ac:dyDescent="0.2">
      <c r="D3147" s="372"/>
    </row>
    <row r="3148" spans="4:4" x14ac:dyDescent="0.2">
      <c r="D3148" s="372"/>
    </row>
    <row r="3149" spans="4:4" x14ac:dyDescent="0.2">
      <c r="D3149" s="372"/>
    </row>
    <row r="3150" spans="4:4" x14ac:dyDescent="0.2">
      <c r="D3150" s="372"/>
    </row>
    <row r="3151" spans="4:4" x14ac:dyDescent="0.2">
      <c r="D3151" s="372"/>
    </row>
    <row r="3152" spans="4:4" x14ac:dyDescent="0.2">
      <c r="D3152" s="372"/>
    </row>
    <row r="3153" spans="4:4" x14ac:dyDescent="0.2">
      <c r="D3153" s="372"/>
    </row>
    <row r="3154" spans="4:4" x14ac:dyDescent="0.2">
      <c r="D3154" s="372"/>
    </row>
    <row r="3155" spans="4:4" x14ac:dyDescent="0.2">
      <c r="D3155" s="372"/>
    </row>
    <row r="3156" spans="4:4" x14ac:dyDescent="0.2">
      <c r="D3156" s="372"/>
    </row>
    <row r="3157" spans="4:4" x14ac:dyDescent="0.2">
      <c r="D3157" s="372"/>
    </row>
    <row r="3158" spans="4:4" x14ac:dyDescent="0.2">
      <c r="D3158" s="372"/>
    </row>
    <row r="3159" spans="4:4" x14ac:dyDescent="0.2">
      <c r="D3159" s="372"/>
    </row>
    <row r="3160" spans="4:4" x14ac:dyDescent="0.2">
      <c r="D3160" s="372"/>
    </row>
    <row r="3161" spans="4:4" x14ac:dyDescent="0.2">
      <c r="D3161" s="372"/>
    </row>
    <row r="3162" spans="4:4" x14ac:dyDescent="0.2">
      <c r="D3162" s="372"/>
    </row>
    <row r="3163" spans="4:4" x14ac:dyDescent="0.2">
      <c r="D3163" s="372"/>
    </row>
    <row r="3164" spans="4:4" x14ac:dyDescent="0.2">
      <c r="D3164" s="372"/>
    </row>
    <row r="3165" spans="4:4" x14ac:dyDescent="0.2">
      <c r="D3165" s="372"/>
    </row>
    <row r="3166" spans="4:4" x14ac:dyDescent="0.2">
      <c r="D3166" s="372"/>
    </row>
    <row r="3167" spans="4:4" x14ac:dyDescent="0.2">
      <c r="D3167" s="372"/>
    </row>
    <row r="3168" spans="4:4" x14ac:dyDescent="0.2">
      <c r="D3168" s="372"/>
    </row>
    <row r="3169" spans="4:4" x14ac:dyDescent="0.2">
      <c r="D3169" s="372"/>
    </row>
    <row r="3170" spans="4:4" x14ac:dyDescent="0.2">
      <c r="D3170" s="372"/>
    </row>
    <row r="3171" spans="4:4" x14ac:dyDescent="0.2">
      <c r="D3171" s="372"/>
    </row>
    <row r="3172" spans="4:4" x14ac:dyDescent="0.2">
      <c r="D3172" s="372"/>
    </row>
    <row r="3173" spans="4:4" x14ac:dyDescent="0.2">
      <c r="D3173" s="372"/>
    </row>
    <row r="3174" spans="4:4" x14ac:dyDescent="0.2">
      <c r="D3174" s="372"/>
    </row>
    <row r="3175" spans="4:4" x14ac:dyDescent="0.2">
      <c r="D3175" s="372"/>
    </row>
    <row r="3176" spans="4:4" x14ac:dyDescent="0.2">
      <c r="D3176" s="372"/>
    </row>
    <row r="3177" spans="4:4" x14ac:dyDescent="0.2">
      <c r="D3177" s="372"/>
    </row>
    <row r="3178" spans="4:4" x14ac:dyDescent="0.2">
      <c r="D3178" s="372"/>
    </row>
    <row r="3179" spans="4:4" x14ac:dyDescent="0.2">
      <c r="D3179" s="372"/>
    </row>
    <row r="3180" spans="4:4" x14ac:dyDescent="0.2">
      <c r="D3180" s="372"/>
    </row>
    <row r="3181" spans="4:4" x14ac:dyDescent="0.2">
      <c r="D3181" s="372"/>
    </row>
    <row r="3182" spans="4:4" x14ac:dyDescent="0.2">
      <c r="D3182" s="372"/>
    </row>
    <row r="3183" spans="4:4" x14ac:dyDescent="0.2">
      <c r="D3183" s="372"/>
    </row>
    <row r="3184" spans="4:4" x14ac:dyDescent="0.2">
      <c r="D3184" s="372"/>
    </row>
    <row r="3185" spans="4:4" x14ac:dyDescent="0.2">
      <c r="D3185" s="372"/>
    </row>
    <row r="3186" spans="4:4" x14ac:dyDescent="0.2">
      <c r="D3186" s="372"/>
    </row>
    <row r="3187" spans="4:4" x14ac:dyDescent="0.2">
      <c r="D3187" s="372"/>
    </row>
    <row r="3188" spans="4:4" x14ac:dyDescent="0.2">
      <c r="D3188" s="372"/>
    </row>
    <row r="3189" spans="4:4" x14ac:dyDescent="0.2">
      <c r="D3189" s="372"/>
    </row>
    <row r="3190" spans="4:4" x14ac:dyDescent="0.2">
      <c r="D3190" s="372"/>
    </row>
    <row r="3191" spans="4:4" x14ac:dyDescent="0.2">
      <c r="D3191" s="372"/>
    </row>
    <row r="3192" spans="4:4" x14ac:dyDescent="0.2">
      <c r="D3192" s="372"/>
    </row>
    <row r="3193" spans="4:4" x14ac:dyDescent="0.2">
      <c r="D3193" s="372"/>
    </row>
    <row r="3194" spans="4:4" x14ac:dyDescent="0.2">
      <c r="D3194" s="372"/>
    </row>
    <row r="3195" spans="4:4" x14ac:dyDescent="0.2">
      <c r="D3195" s="372"/>
    </row>
    <row r="3196" spans="4:4" x14ac:dyDescent="0.2">
      <c r="D3196" s="372"/>
    </row>
    <row r="3197" spans="4:4" x14ac:dyDescent="0.2">
      <c r="D3197" s="372"/>
    </row>
    <row r="3198" spans="4:4" x14ac:dyDescent="0.2">
      <c r="D3198" s="372"/>
    </row>
    <row r="3199" spans="4:4" x14ac:dyDescent="0.2">
      <c r="D3199" s="372"/>
    </row>
    <row r="3200" spans="4:4" x14ac:dyDescent="0.2">
      <c r="D3200" s="372"/>
    </row>
    <row r="3201" spans="4:4" x14ac:dyDescent="0.2">
      <c r="D3201" s="372"/>
    </row>
    <row r="3202" spans="4:4" x14ac:dyDescent="0.2">
      <c r="D3202" s="372"/>
    </row>
    <row r="3203" spans="4:4" x14ac:dyDescent="0.2">
      <c r="D3203" s="372"/>
    </row>
    <row r="3204" spans="4:4" x14ac:dyDescent="0.2">
      <c r="D3204" s="372"/>
    </row>
    <row r="3205" spans="4:4" x14ac:dyDescent="0.2">
      <c r="D3205" s="372"/>
    </row>
    <row r="3206" spans="4:4" x14ac:dyDescent="0.2">
      <c r="D3206" s="372"/>
    </row>
    <row r="3207" spans="4:4" x14ac:dyDescent="0.2">
      <c r="D3207" s="372"/>
    </row>
    <row r="3208" spans="4:4" x14ac:dyDescent="0.2">
      <c r="D3208" s="372"/>
    </row>
    <row r="3209" spans="4:4" x14ac:dyDescent="0.2">
      <c r="D3209" s="372"/>
    </row>
    <row r="3210" spans="4:4" x14ac:dyDescent="0.2">
      <c r="D3210" s="372"/>
    </row>
    <row r="3211" spans="4:4" x14ac:dyDescent="0.2">
      <c r="D3211" s="372"/>
    </row>
    <row r="3212" spans="4:4" x14ac:dyDescent="0.2">
      <c r="D3212" s="372"/>
    </row>
    <row r="3213" spans="4:4" x14ac:dyDescent="0.2">
      <c r="D3213" s="372"/>
    </row>
    <row r="3214" spans="4:4" x14ac:dyDescent="0.2">
      <c r="D3214" s="372"/>
    </row>
    <row r="3215" spans="4:4" x14ac:dyDescent="0.2">
      <c r="D3215" s="372"/>
    </row>
    <row r="3216" spans="4:4" x14ac:dyDescent="0.2">
      <c r="D3216" s="372"/>
    </row>
    <row r="3217" spans="4:4" x14ac:dyDescent="0.2">
      <c r="D3217" s="372"/>
    </row>
    <row r="3218" spans="4:4" x14ac:dyDescent="0.2">
      <c r="D3218" s="372"/>
    </row>
    <row r="3219" spans="4:4" x14ac:dyDescent="0.2">
      <c r="D3219" s="372"/>
    </row>
    <row r="3220" spans="4:4" x14ac:dyDescent="0.2">
      <c r="D3220" s="372"/>
    </row>
    <row r="3221" spans="4:4" x14ac:dyDescent="0.2">
      <c r="D3221" s="372"/>
    </row>
    <row r="3222" spans="4:4" x14ac:dyDescent="0.2">
      <c r="D3222" s="372"/>
    </row>
    <row r="3223" spans="4:4" x14ac:dyDescent="0.2">
      <c r="D3223" s="372"/>
    </row>
    <row r="3224" spans="4:4" x14ac:dyDescent="0.2">
      <c r="D3224" s="372"/>
    </row>
    <row r="3225" spans="4:4" x14ac:dyDescent="0.2">
      <c r="D3225" s="372"/>
    </row>
    <row r="3226" spans="4:4" x14ac:dyDescent="0.2">
      <c r="D3226" s="372"/>
    </row>
    <row r="3227" spans="4:4" x14ac:dyDescent="0.2">
      <c r="D3227" s="372"/>
    </row>
    <row r="3228" spans="4:4" x14ac:dyDescent="0.2">
      <c r="D3228" s="372"/>
    </row>
    <row r="3229" spans="4:4" x14ac:dyDescent="0.2">
      <c r="D3229" s="372"/>
    </row>
    <row r="3230" spans="4:4" x14ac:dyDescent="0.2">
      <c r="D3230" s="372"/>
    </row>
    <row r="3231" spans="4:4" x14ac:dyDescent="0.2">
      <c r="D3231" s="372"/>
    </row>
    <row r="3232" spans="4:4" x14ac:dyDescent="0.2">
      <c r="D3232" s="372"/>
    </row>
    <row r="3233" spans="4:4" x14ac:dyDescent="0.2">
      <c r="D3233" s="372"/>
    </row>
    <row r="3234" spans="4:4" x14ac:dyDescent="0.2">
      <c r="D3234" s="372"/>
    </row>
    <row r="3235" spans="4:4" x14ac:dyDescent="0.2">
      <c r="D3235" s="372"/>
    </row>
    <row r="3236" spans="4:4" x14ac:dyDescent="0.2">
      <c r="D3236" s="372"/>
    </row>
    <row r="3237" spans="4:4" x14ac:dyDescent="0.2">
      <c r="D3237" s="372"/>
    </row>
    <row r="3238" spans="4:4" x14ac:dyDescent="0.2">
      <c r="D3238" s="372"/>
    </row>
    <row r="3239" spans="4:4" x14ac:dyDescent="0.2">
      <c r="D3239" s="372"/>
    </row>
    <row r="3240" spans="4:4" x14ac:dyDescent="0.2">
      <c r="D3240" s="372"/>
    </row>
    <row r="3241" spans="4:4" x14ac:dyDescent="0.2">
      <c r="D3241" s="372"/>
    </row>
    <row r="3242" spans="4:4" x14ac:dyDescent="0.2">
      <c r="D3242" s="372"/>
    </row>
    <row r="3243" spans="4:4" x14ac:dyDescent="0.2">
      <c r="D3243" s="372"/>
    </row>
    <row r="3244" spans="4:4" x14ac:dyDescent="0.2">
      <c r="D3244" s="372"/>
    </row>
    <row r="3245" spans="4:4" x14ac:dyDescent="0.2">
      <c r="D3245" s="372"/>
    </row>
    <row r="3246" spans="4:4" x14ac:dyDescent="0.2">
      <c r="D3246" s="372"/>
    </row>
    <row r="3247" spans="4:4" x14ac:dyDescent="0.2">
      <c r="D3247" s="372"/>
    </row>
    <row r="3248" spans="4:4" x14ac:dyDescent="0.2">
      <c r="D3248" s="372"/>
    </row>
    <row r="3249" spans="4:4" x14ac:dyDescent="0.2">
      <c r="D3249" s="372"/>
    </row>
    <row r="3250" spans="4:4" x14ac:dyDescent="0.2">
      <c r="D3250" s="372"/>
    </row>
    <row r="3251" spans="4:4" x14ac:dyDescent="0.2">
      <c r="D3251" s="372"/>
    </row>
    <row r="3252" spans="4:4" x14ac:dyDescent="0.2">
      <c r="D3252" s="372"/>
    </row>
    <row r="3253" spans="4:4" x14ac:dyDescent="0.2">
      <c r="D3253" s="372"/>
    </row>
    <row r="3254" spans="4:4" x14ac:dyDescent="0.2">
      <c r="D3254" s="372"/>
    </row>
    <row r="3255" spans="4:4" x14ac:dyDescent="0.2">
      <c r="D3255" s="372"/>
    </row>
    <row r="3256" spans="4:4" x14ac:dyDescent="0.2">
      <c r="D3256" s="372"/>
    </row>
    <row r="3257" spans="4:4" x14ac:dyDescent="0.2">
      <c r="D3257" s="372"/>
    </row>
    <row r="3258" spans="4:4" x14ac:dyDescent="0.2">
      <c r="D3258" s="372"/>
    </row>
    <row r="3259" spans="4:4" x14ac:dyDescent="0.2">
      <c r="D3259" s="372"/>
    </row>
    <row r="3260" spans="4:4" x14ac:dyDescent="0.2">
      <c r="D3260" s="372"/>
    </row>
    <row r="3261" spans="4:4" x14ac:dyDescent="0.2">
      <c r="D3261" s="372"/>
    </row>
    <row r="3262" spans="4:4" x14ac:dyDescent="0.2">
      <c r="D3262" s="372"/>
    </row>
    <row r="3263" spans="4:4" x14ac:dyDescent="0.2">
      <c r="D3263" s="372"/>
    </row>
    <row r="3264" spans="4:4" x14ac:dyDescent="0.2">
      <c r="D3264" s="372"/>
    </row>
    <row r="3265" spans="4:4" x14ac:dyDescent="0.2">
      <c r="D3265" s="372"/>
    </row>
    <row r="3266" spans="4:4" x14ac:dyDescent="0.2">
      <c r="D3266" s="372"/>
    </row>
    <row r="3267" spans="4:4" x14ac:dyDescent="0.2">
      <c r="D3267" s="372"/>
    </row>
    <row r="3268" spans="4:4" x14ac:dyDescent="0.2">
      <c r="D3268" s="372"/>
    </row>
    <row r="3269" spans="4:4" x14ac:dyDescent="0.2">
      <c r="D3269" s="372"/>
    </row>
    <row r="3270" spans="4:4" x14ac:dyDescent="0.2">
      <c r="D3270" s="372"/>
    </row>
    <row r="3271" spans="4:4" x14ac:dyDescent="0.2">
      <c r="D3271" s="372"/>
    </row>
    <row r="3272" spans="4:4" x14ac:dyDescent="0.2">
      <c r="D3272" s="372"/>
    </row>
    <row r="3273" spans="4:4" x14ac:dyDescent="0.2">
      <c r="D3273" s="372"/>
    </row>
    <row r="3274" spans="4:4" x14ac:dyDescent="0.2">
      <c r="D3274" s="372"/>
    </row>
    <row r="3275" spans="4:4" x14ac:dyDescent="0.2">
      <c r="D3275" s="372"/>
    </row>
    <row r="3276" spans="4:4" x14ac:dyDescent="0.2">
      <c r="D3276" s="372"/>
    </row>
    <row r="3277" spans="4:4" x14ac:dyDescent="0.2">
      <c r="D3277" s="372"/>
    </row>
    <row r="3278" spans="4:4" x14ac:dyDescent="0.2">
      <c r="D3278" s="372"/>
    </row>
    <row r="3279" spans="4:4" x14ac:dyDescent="0.2">
      <c r="D3279" s="372"/>
    </row>
    <row r="3280" spans="4:4" x14ac:dyDescent="0.2">
      <c r="D3280" s="372"/>
    </row>
    <row r="3281" spans="4:4" x14ac:dyDescent="0.2">
      <c r="D3281" s="372"/>
    </row>
    <row r="3282" spans="4:4" x14ac:dyDescent="0.2">
      <c r="D3282" s="372"/>
    </row>
    <row r="3283" spans="4:4" x14ac:dyDescent="0.2">
      <c r="D3283" s="372"/>
    </row>
    <row r="3284" spans="4:4" x14ac:dyDescent="0.2">
      <c r="D3284" s="372"/>
    </row>
    <row r="3285" spans="4:4" x14ac:dyDescent="0.2">
      <c r="D3285" s="372"/>
    </row>
    <row r="3286" spans="4:4" x14ac:dyDescent="0.2">
      <c r="D3286" s="372"/>
    </row>
    <row r="3287" spans="4:4" x14ac:dyDescent="0.2">
      <c r="D3287" s="372"/>
    </row>
    <row r="3288" spans="4:4" x14ac:dyDescent="0.2">
      <c r="D3288" s="372"/>
    </row>
    <row r="3289" spans="4:4" x14ac:dyDescent="0.2">
      <c r="D3289" s="372"/>
    </row>
    <row r="3290" spans="4:4" x14ac:dyDescent="0.2">
      <c r="D3290" s="372"/>
    </row>
    <row r="3291" spans="4:4" x14ac:dyDescent="0.2">
      <c r="D3291" s="372"/>
    </row>
    <row r="3292" spans="4:4" x14ac:dyDescent="0.2">
      <c r="D3292" s="372"/>
    </row>
    <row r="3293" spans="4:4" x14ac:dyDescent="0.2">
      <c r="D3293" s="372"/>
    </row>
    <row r="3294" spans="4:4" x14ac:dyDescent="0.2">
      <c r="D3294" s="372"/>
    </row>
    <row r="3295" spans="4:4" x14ac:dyDescent="0.2">
      <c r="D3295" s="372"/>
    </row>
    <row r="3296" spans="4:4" x14ac:dyDescent="0.2">
      <c r="D3296" s="372"/>
    </row>
    <row r="3297" spans="4:4" x14ac:dyDescent="0.2">
      <c r="D3297" s="372"/>
    </row>
    <row r="3298" spans="4:4" x14ac:dyDescent="0.2">
      <c r="D3298" s="372"/>
    </row>
    <row r="3299" spans="4:4" x14ac:dyDescent="0.2">
      <c r="D3299" s="372"/>
    </row>
    <row r="3300" spans="4:4" x14ac:dyDescent="0.2">
      <c r="D3300" s="372"/>
    </row>
    <row r="3301" spans="4:4" x14ac:dyDescent="0.2">
      <c r="D3301" s="372"/>
    </row>
    <row r="3302" spans="4:4" x14ac:dyDescent="0.2">
      <c r="D3302" s="372"/>
    </row>
    <row r="3303" spans="4:4" x14ac:dyDescent="0.2">
      <c r="D3303" s="372"/>
    </row>
    <row r="3304" spans="4:4" x14ac:dyDescent="0.2">
      <c r="D3304" s="372"/>
    </row>
    <row r="3305" spans="4:4" x14ac:dyDescent="0.2">
      <c r="D3305" s="372"/>
    </row>
    <row r="3306" spans="4:4" x14ac:dyDescent="0.2">
      <c r="D3306" s="372"/>
    </row>
    <row r="3307" spans="4:4" x14ac:dyDescent="0.2">
      <c r="D3307" s="372"/>
    </row>
    <row r="3308" spans="4:4" x14ac:dyDescent="0.2">
      <c r="D3308" s="372"/>
    </row>
    <row r="3309" spans="4:4" x14ac:dyDescent="0.2">
      <c r="D3309" s="372"/>
    </row>
    <row r="3310" spans="4:4" x14ac:dyDescent="0.2">
      <c r="D3310" s="372"/>
    </row>
    <row r="3311" spans="4:4" x14ac:dyDescent="0.2">
      <c r="D3311" s="372"/>
    </row>
    <row r="3312" spans="4:4" x14ac:dyDescent="0.2">
      <c r="D3312" s="372"/>
    </row>
    <row r="3313" spans="4:4" x14ac:dyDescent="0.2">
      <c r="D3313" s="372"/>
    </row>
    <row r="3314" spans="4:4" x14ac:dyDescent="0.2">
      <c r="D3314" s="372"/>
    </row>
    <row r="3315" spans="4:4" x14ac:dyDescent="0.2">
      <c r="D3315" s="372"/>
    </row>
    <row r="3316" spans="4:4" x14ac:dyDescent="0.2">
      <c r="D3316" s="372"/>
    </row>
    <row r="3317" spans="4:4" x14ac:dyDescent="0.2">
      <c r="D3317" s="372"/>
    </row>
    <row r="3318" spans="4:4" x14ac:dyDescent="0.2">
      <c r="D3318" s="372"/>
    </row>
    <row r="3319" spans="4:4" x14ac:dyDescent="0.2">
      <c r="D3319" s="372"/>
    </row>
    <row r="3320" spans="4:4" x14ac:dyDescent="0.2">
      <c r="D3320" s="372"/>
    </row>
    <row r="3321" spans="4:4" x14ac:dyDescent="0.2">
      <c r="D3321" s="372"/>
    </row>
    <row r="3322" spans="4:4" x14ac:dyDescent="0.2">
      <c r="D3322" s="372"/>
    </row>
    <row r="3323" spans="4:4" x14ac:dyDescent="0.2">
      <c r="D3323" s="372"/>
    </row>
    <row r="3324" spans="4:4" x14ac:dyDescent="0.2">
      <c r="D3324" s="372"/>
    </row>
    <row r="3325" spans="4:4" x14ac:dyDescent="0.2">
      <c r="D3325" s="372"/>
    </row>
    <row r="3326" spans="4:4" x14ac:dyDescent="0.2">
      <c r="D3326" s="372"/>
    </row>
    <row r="3327" spans="4:4" x14ac:dyDescent="0.2">
      <c r="D3327" s="372"/>
    </row>
    <row r="3328" spans="4:4" x14ac:dyDescent="0.2">
      <c r="D3328" s="372"/>
    </row>
    <row r="3329" spans="4:4" x14ac:dyDescent="0.2">
      <c r="D3329" s="372"/>
    </row>
    <row r="3330" spans="4:4" x14ac:dyDescent="0.2">
      <c r="D3330" s="372"/>
    </row>
    <row r="3331" spans="4:4" x14ac:dyDescent="0.2">
      <c r="D3331" s="372"/>
    </row>
    <row r="3332" spans="4:4" x14ac:dyDescent="0.2">
      <c r="D3332" s="372"/>
    </row>
    <row r="3333" spans="4:4" x14ac:dyDescent="0.2">
      <c r="D3333" s="372"/>
    </row>
    <row r="3334" spans="4:4" x14ac:dyDescent="0.2">
      <c r="D3334" s="372"/>
    </row>
    <row r="3335" spans="4:4" x14ac:dyDescent="0.2">
      <c r="D3335" s="372"/>
    </row>
    <row r="3336" spans="4:4" x14ac:dyDescent="0.2">
      <c r="D3336" s="372"/>
    </row>
    <row r="3337" spans="4:4" x14ac:dyDescent="0.2">
      <c r="D3337" s="372"/>
    </row>
    <row r="3338" spans="4:4" x14ac:dyDescent="0.2">
      <c r="D3338" s="372"/>
    </row>
    <row r="3339" spans="4:4" x14ac:dyDescent="0.2">
      <c r="D3339" s="372"/>
    </row>
    <row r="3340" spans="4:4" x14ac:dyDescent="0.2">
      <c r="D3340" s="372"/>
    </row>
    <row r="3341" spans="4:4" x14ac:dyDescent="0.2">
      <c r="D3341" s="372"/>
    </row>
    <row r="3342" spans="4:4" x14ac:dyDescent="0.2">
      <c r="D3342" s="372"/>
    </row>
    <row r="3343" spans="4:4" x14ac:dyDescent="0.2">
      <c r="D3343" s="372"/>
    </row>
    <row r="3344" spans="4:4" x14ac:dyDescent="0.2">
      <c r="D3344" s="372"/>
    </row>
    <row r="3345" spans="4:4" x14ac:dyDescent="0.2">
      <c r="D3345" s="372"/>
    </row>
    <row r="3346" spans="4:4" x14ac:dyDescent="0.2">
      <c r="D3346" s="372"/>
    </row>
    <row r="3347" spans="4:4" x14ac:dyDescent="0.2">
      <c r="D3347" s="372"/>
    </row>
    <row r="3348" spans="4:4" x14ac:dyDescent="0.2">
      <c r="D3348" s="372"/>
    </row>
    <row r="3349" spans="4:4" x14ac:dyDescent="0.2">
      <c r="D3349" s="372"/>
    </row>
    <row r="3350" spans="4:4" x14ac:dyDescent="0.2">
      <c r="D3350" s="372"/>
    </row>
    <row r="3351" spans="4:4" x14ac:dyDescent="0.2">
      <c r="D3351" s="372"/>
    </row>
    <row r="3352" spans="4:4" x14ac:dyDescent="0.2">
      <c r="D3352" s="372"/>
    </row>
    <row r="3353" spans="4:4" x14ac:dyDescent="0.2">
      <c r="D3353" s="372"/>
    </row>
    <row r="3354" spans="4:4" x14ac:dyDescent="0.2">
      <c r="D3354" s="372"/>
    </row>
    <row r="3355" spans="4:4" x14ac:dyDescent="0.2">
      <c r="D3355" s="372"/>
    </row>
    <row r="3356" spans="4:4" x14ac:dyDescent="0.2">
      <c r="D3356" s="372"/>
    </row>
    <row r="3357" spans="4:4" x14ac:dyDescent="0.2">
      <c r="D3357" s="372"/>
    </row>
    <row r="3358" spans="4:4" x14ac:dyDescent="0.2">
      <c r="D3358" s="372"/>
    </row>
    <row r="3359" spans="4:4" x14ac:dyDescent="0.2">
      <c r="D3359" s="372"/>
    </row>
    <row r="3360" spans="4:4" x14ac:dyDescent="0.2">
      <c r="D3360" s="372"/>
    </row>
    <row r="3361" spans="4:4" x14ac:dyDescent="0.2">
      <c r="D3361" s="372"/>
    </row>
    <row r="3362" spans="4:4" x14ac:dyDescent="0.2">
      <c r="D3362" s="372"/>
    </row>
    <row r="3363" spans="4:4" x14ac:dyDescent="0.2">
      <c r="D3363" s="372"/>
    </row>
    <row r="3364" spans="4:4" x14ac:dyDescent="0.2">
      <c r="D3364" s="372"/>
    </row>
    <row r="3365" spans="4:4" x14ac:dyDescent="0.2">
      <c r="D3365" s="372"/>
    </row>
    <row r="3366" spans="4:4" x14ac:dyDescent="0.2">
      <c r="D3366" s="372"/>
    </row>
    <row r="3367" spans="4:4" x14ac:dyDescent="0.2">
      <c r="D3367" s="372"/>
    </row>
    <row r="3368" spans="4:4" x14ac:dyDescent="0.2">
      <c r="D3368" s="372"/>
    </row>
    <row r="3369" spans="4:4" x14ac:dyDescent="0.2">
      <c r="D3369" s="372"/>
    </row>
    <row r="3370" spans="4:4" x14ac:dyDescent="0.2">
      <c r="D3370" s="372"/>
    </row>
    <row r="3371" spans="4:4" x14ac:dyDescent="0.2">
      <c r="D3371" s="372"/>
    </row>
    <row r="3372" spans="4:4" x14ac:dyDescent="0.2">
      <c r="D3372" s="372"/>
    </row>
    <row r="3373" spans="4:4" x14ac:dyDescent="0.2">
      <c r="D3373" s="372"/>
    </row>
    <row r="3374" spans="4:4" x14ac:dyDescent="0.2">
      <c r="D3374" s="372"/>
    </row>
    <row r="3375" spans="4:4" x14ac:dyDescent="0.2">
      <c r="D3375" s="372"/>
    </row>
    <row r="3376" spans="4:4" x14ac:dyDescent="0.2">
      <c r="D3376" s="372"/>
    </row>
    <row r="3377" spans="4:4" x14ac:dyDescent="0.2">
      <c r="D3377" s="372"/>
    </row>
    <row r="3378" spans="4:4" x14ac:dyDescent="0.2">
      <c r="D3378" s="372"/>
    </row>
    <row r="3379" spans="4:4" x14ac:dyDescent="0.2">
      <c r="D3379" s="372"/>
    </row>
    <row r="3380" spans="4:4" x14ac:dyDescent="0.2">
      <c r="D3380" s="372"/>
    </row>
    <row r="3381" spans="4:4" x14ac:dyDescent="0.2">
      <c r="D3381" s="372"/>
    </row>
    <row r="3382" spans="4:4" x14ac:dyDescent="0.2">
      <c r="D3382" s="372"/>
    </row>
    <row r="3383" spans="4:4" x14ac:dyDescent="0.2">
      <c r="D3383" s="372"/>
    </row>
    <row r="3384" spans="4:4" x14ac:dyDescent="0.2">
      <c r="D3384" s="372"/>
    </row>
    <row r="3385" spans="4:4" x14ac:dyDescent="0.2">
      <c r="D3385" s="372"/>
    </row>
    <row r="3386" spans="4:4" x14ac:dyDescent="0.2">
      <c r="D3386" s="372"/>
    </row>
    <row r="3387" spans="4:4" x14ac:dyDescent="0.2">
      <c r="D3387" s="372"/>
    </row>
    <row r="3388" spans="4:4" x14ac:dyDescent="0.2">
      <c r="D3388" s="372"/>
    </row>
    <row r="3389" spans="4:4" x14ac:dyDescent="0.2">
      <c r="D3389" s="372"/>
    </row>
    <row r="3390" spans="4:4" x14ac:dyDescent="0.2">
      <c r="D3390" s="372"/>
    </row>
    <row r="3391" spans="4:4" x14ac:dyDescent="0.2">
      <c r="D3391" s="372"/>
    </row>
    <row r="3392" spans="4:4" x14ac:dyDescent="0.2">
      <c r="D3392" s="372"/>
    </row>
    <row r="3393" spans="4:4" x14ac:dyDescent="0.2">
      <c r="D3393" s="372"/>
    </row>
    <row r="3394" spans="4:4" x14ac:dyDescent="0.2">
      <c r="D3394" s="372"/>
    </row>
    <row r="3395" spans="4:4" x14ac:dyDescent="0.2">
      <c r="D3395" s="372"/>
    </row>
    <row r="3396" spans="4:4" x14ac:dyDescent="0.2">
      <c r="D3396" s="372"/>
    </row>
    <row r="3397" spans="4:4" x14ac:dyDescent="0.2">
      <c r="D3397" s="372"/>
    </row>
    <row r="3398" spans="4:4" x14ac:dyDescent="0.2">
      <c r="D3398" s="372"/>
    </row>
    <row r="3399" spans="4:4" x14ac:dyDescent="0.2">
      <c r="D3399" s="372"/>
    </row>
    <row r="3400" spans="4:4" x14ac:dyDescent="0.2">
      <c r="D3400" s="372"/>
    </row>
    <row r="3401" spans="4:4" x14ac:dyDescent="0.2">
      <c r="D3401" s="372"/>
    </row>
    <row r="3402" spans="4:4" x14ac:dyDescent="0.2">
      <c r="D3402" s="372"/>
    </row>
    <row r="3403" spans="4:4" x14ac:dyDescent="0.2">
      <c r="D3403" s="372"/>
    </row>
    <row r="3404" spans="4:4" x14ac:dyDescent="0.2">
      <c r="D3404" s="372"/>
    </row>
    <row r="3405" spans="4:4" x14ac:dyDescent="0.2">
      <c r="D3405" s="372"/>
    </row>
    <row r="3406" spans="4:4" x14ac:dyDescent="0.2">
      <c r="D3406" s="372"/>
    </row>
    <row r="3407" spans="4:4" x14ac:dyDescent="0.2">
      <c r="D3407" s="372"/>
    </row>
    <row r="3408" spans="4:4" x14ac:dyDescent="0.2">
      <c r="D3408" s="372"/>
    </row>
    <row r="3409" spans="4:4" x14ac:dyDescent="0.2">
      <c r="D3409" s="372"/>
    </row>
    <row r="3410" spans="4:4" x14ac:dyDescent="0.2">
      <c r="D3410" s="372"/>
    </row>
    <row r="3411" spans="4:4" x14ac:dyDescent="0.2">
      <c r="D3411" s="372"/>
    </row>
    <row r="3412" spans="4:4" x14ac:dyDescent="0.2">
      <c r="D3412" s="372"/>
    </row>
    <row r="3413" spans="4:4" x14ac:dyDescent="0.2">
      <c r="D3413" s="372"/>
    </row>
    <row r="3414" spans="4:4" x14ac:dyDescent="0.2">
      <c r="D3414" s="372"/>
    </row>
    <row r="3415" spans="4:4" x14ac:dyDescent="0.2">
      <c r="D3415" s="372"/>
    </row>
    <row r="3416" spans="4:4" x14ac:dyDescent="0.2">
      <c r="D3416" s="372"/>
    </row>
    <row r="3417" spans="4:4" x14ac:dyDescent="0.2">
      <c r="D3417" s="372"/>
    </row>
    <row r="3418" spans="4:4" x14ac:dyDescent="0.2">
      <c r="D3418" s="372"/>
    </row>
    <row r="3419" spans="4:4" x14ac:dyDescent="0.2">
      <c r="D3419" s="372"/>
    </row>
    <row r="3420" spans="4:4" x14ac:dyDescent="0.2">
      <c r="D3420" s="372"/>
    </row>
    <row r="3421" spans="4:4" x14ac:dyDescent="0.2">
      <c r="D3421" s="372"/>
    </row>
    <row r="3422" spans="4:4" x14ac:dyDescent="0.2">
      <c r="D3422" s="372"/>
    </row>
    <row r="3423" spans="4:4" x14ac:dyDescent="0.2">
      <c r="D3423" s="372"/>
    </row>
    <row r="3424" spans="4:4" x14ac:dyDescent="0.2">
      <c r="D3424" s="372"/>
    </row>
    <row r="3425" spans="4:4" x14ac:dyDescent="0.2">
      <c r="D3425" s="372"/>
    </row>
    <row r="3426" spans="4:4" x14ac:dyDescent="0.2">
      <c r="D3426" s="372"/>
    </row>
    <row r="3427" spans="4:4" x14ac:dyDescent="0.2">
      <c r="D3427" s="372"/>
    </row>
    <row r="3428" spans="4:4" x14ac:dyDescent="0.2">
      <c r="D3428" s="372"/>
    </row>
    <row r="3429" spans="4:4" x14ac:dyDescent="0.2">
      <c r="D3429" s="372"/>
    </row>
    <row r="3430" spans="4:4" x14ac:dyDescent="0.2">
      <c r="D3430" s="372"/>
    </row>
    <row r="3431" spans="4:4" x14ac:dyDescent="0.2">
      <c r="D3431" s="372"/>
    </row>
    <row r="3432" spans="4:4" x14ac:dyDescent="0.2">
      <c r="D3432" s="372"/>
    </row>
    <row r="3433" spans="4:4" x14ac:dyDescent="0.2">
      <c r="D3433" s="372"/>
    </row>
    <row r="3434" spans="4:4" x14ac:dyDescent="0.2">
      <c r="D3434" s="372"/>
    </row>
    <row r="3435" spans="4:4" x14ac:dyDescent="0.2">
      <c r="D3435" s="372"/>
    </row>
    <row r="3436" spans="4:4" x14ac:dyDescent="0.2">
      <c r="D3436" s="372"/>
    </row>
    <row r="3437" spans="4:4" x14ac:dyDescent="0.2">
      <c r="D3437" s="372"/>
    </row>
    <row r="3438" spans="4:4" x14ac:dyDescent="0.2">
      <c r="D3438" s="372"/>
    </row>
    <row r="3439" spans="4:4" x14ac:dyDescent="0.2">
      <c r="D3439" s="372"/>
    </row>
    <row r="3440" spans="4:4" x14ac:dyDescent="0.2">
      <c r="D3440" s="372"/>
    </row>
    <row r="3441" spans="4:4" x14ac:dyDescent="0.2">
      <c r="D3441" s="372"/>
    </row>
    <row r="3442" spans="4:4" x14ac:dyDescent="0.2">
      <c r="D3442" s="372"/>
    </row>
    <row r="3443" spans="4:4" x14ac:dyDescent="0.2">
      <c r="D3443" s="372"/>
    </row>
    <row r="3444" spans="4:4" x14ac:dyDescent="0.2">
      <c r="D3444" s="372"/>
    </row>
    <row r="3445" spans="4:4" x14ac:dyDescent="0.2">
      <c r="D3445" s="372"/>
    </row>
    <row r="3446" spans="4:4" x14ac:dyDescent="0.2">
      <c r="D3446" s="372"/>
    </row>
    <row r="3447" spans="4:4" x14ac:dyDescent="0.2">
      <c r="D3447" s="372"/>
    </row>
    <row r="3448" spans="4:4" x14ac:dyDescent="0.2">
      <c r="D3448" s="372"/>
    </row>
    <row r="3449" spans="4:4" x14ac:dyDescent="0.2">
      <c r="D3449" s="372"/>
    </row>
    <row r="3450" spans="4:4" x14ac:dyDescent="0.2">
      <c r="D3450" s="372"/>
    </row>
    <row r="3451" spans="4:4" x14ac:dyDescent="0.2">
      <c r="D3451" s="372"/>
    </row>
    <row r="3452" spans="4:4" x14ac:dyDescent="0.2">
      <c r="D3452" s="372"/>
    </row>
    <row r="3453" spans="4:4" x14ac:dyDescent="0.2">
      <c r="D3453" s="372"/>
    </row>
    <row r="3454" spans="4:4" x14ac:dyDescent="0.2">
      <c r="D3454" s="372"/>
    </row>
    <row r="3455" spans="4:4" x14ac:dyDescent="0.2">
      <c r="D3455" s="372"/>
    </row>
    <row r="3456" spans="4:4" x14ac:dyDescent="0.2">
      <c r="D3456" s="372"/>
    </row>
    <row r="3457" spans="4:4" x14ac:dyDescent="0.2">
      <c r="D3457" s="372"/>
    </row>
    <row r="3458" spans="4:4" x14ac:dyDescent="0.2">
      <c r="D3458" s="372"/>
    </row>
    <row r="3459" spans="4:4" x14ac:dyDescent="0.2">
      <c r="D3459" s="372"/>
    </row>
    <row r="3460" spans="4:4" x14ac:dyDescent="0.2">
      <c r="D3460" s="372"/>
    </row>
    <row r="3461" spans="4:4" x14ac:dyDescent="0.2">
      <c r="D3461" s="372"/>
    </row>
    <row r="3462" spans="4:4" x14ac:dyDescent="0.2">
      <c r="D3462" s="372"/>
    </row>
    <row r="3463" spans="4:4" x14ac:dyDescent="0.2">
      <c r="D3463" s="372"/>
    </row>
    <row r="3464" spans="4:4" x14ac:dyDescent="0.2">
      <c r="D3464" s="372"/>
    </row>
    <row r="3465" spans="4:4" x14ac:dyDescent="0.2">
      <c r="D3465" s="372"/>
    </row>
    <row r="3466" spans="4:4" x14ac:dyDescent="0.2">
      <c r="D3466" s="372"/>
    </row>
    <row r="3467" spans="4:4" x14ac:dyDescent="0.2">
      <c r="D3467" s="372"/>
    </row>
    <row r="3468" spans="4:4" x14ac:dyDescent="0.2">
      <c r="D3468" s="372"/>
    </row>
    <row r="3469" spans="4:4" x14ac:dyDescent="0.2">
      <c r="D3469" s="372"/>
    </row>
    <row r="3470" spans="4:4" x14ac:dyDescent="0.2">
      <c r="D3470" s="372"/>
    </row>
    <row r="3471" spans="4:4" x14ac:dyDescent="0.2">
      <c r="D3471" s="372"/>
    </row>
    <row r="3472" spans="4:4" x14ac:dyDescent="0.2">
      <c r="D3472" s="372"/>
    </row>
    <row r="3473" spans="4:4" x14ac:dyDescent="0.2">
      <c r="D3473" s="372"/>
    </row>
    <row r="3474" spans="4:4" x14ac:dyDescent="0.2">
      <c r="D3474" s="372"/>
    </row>
    <row r="3475" spans="4:4" x14ac:dyDescent="0.2">
      <c r="D3475" s="372"/>
    </row>
    <row r="3476" spans="4:4" x14ac:dyDescent="0.2">
      <c r="D3476" s="372"/>
    </row>
    <row r="3477" spans="4:4" x14ac:dyDescent="0.2">
      <c r="D3477" s="372"/>
    </row>
    <row r="3478" spans="4:4" x14ac:dyDescent="0.2">
      <c r="D3478" s="372"/>
    </row>
    <row r="3479" spans="4:4" x14ac:dyDescent="0.2">
      <c r="D3479" s="372"/>
    </row>
    <row r="3480" spans="4:4" x14ac:dyDescent="0.2">
      <c r="D3480" s="372"/>
    </row>
    <row r="3481" spans="4:4" x14ac:dyDescent="0.2">
      <c r="D3481" s="372"/>
    </row>
    <row r="3482" spans="4:4" x14ac:dyDescent="0.2">
      <c r="D3482" s="372"/>
    </row>
    <row r="3483" spans="4:4" x14ac:dyDescent="0.2">
      <c r="D3483" s="372"/>
    </row>
    <row r="3484" spans="4:4" x14ac:dyDescent="0.2">
      <c r="D3484" s="372"/>
    </row>
    <row r="3485" spans="4:4" x14ac:dyDescent="0.2">
      <c r="D3485" s="372"/>
    </row>
    <row r="3486" spans="4:4" x14ac:dyDescent="0.2">
      <c r="D3486" s="372"/>
    </row>
    <row r="3487" spans="4:4" x14ac:dyDescent="0.2">
      <c r="D3487" s="372"/>
    </row>
    <row r="3488" spans="4:4" x14ac:dyDescent="0.2">
      <c r="D3488" s="372"/>
    </row>
    <row r="3489" spans="4:4" x14ac:dyDescent="0.2">
      <c r="D3489" s="372"/>
    </row>
    <row r="3490" spans="4:4" x14ac:dyDescent="0.2">
      <c r="D3490" s="372"/>
    </row>
    <row r="3491" spans="4:4" x14ac:dyDescent="0.2">
      <c r="D3491" s="372"/>
    </row>
    <row r="3492" spans="4:4" x14ac:dyDescent="0.2">
      <c r="D3492" s="372"/>
    </row>
    <row r="3493" spans="4:4" x14ac:dyDescent="0.2">
      <c r="D3493" s="372"/>
    </row>
    <row r="3494" spans="4:4" x14ac:dyDescent="0.2">
      <c r="D3494" s="372"/>
    </row>
    <row r="3495" spans="4:4" x14ac:dyDescent="0.2">
      <c r="D3495" s="372"/>
    </row>
    <row r="3496" spans="4:4" x14ac:dyDescent="0.2">
      <c r="D3496" s="372"/>
    </row>
    <row r="3497" spans="4:4" x14ac:dyDescent="0.2">
      <c r="D3497" s="372"/>
    </row>
    <row r="3498" spans="4:4" x14ac:dyDescent="0.2">
      <c r="D3498" s="372"/>
    </row>
    <row r="3499" spans="4:4" x14ac:dyDescent="0.2">
      <c r="D3499" s="372"/>
    </row>
    <row r="3500" spans="4:4" x14ac:dyDescent="0.2">
      <c r="D3500" s="372"/>
    </row>
    <row r="3501" spans="4:4" x14ac:dyDescent="0.2">
      <c r="D3501" s="372"/>
    </row>
    <row r="3502" spans="4:4" x14ac:dyDescent="0.2">
      <c r="D3502" s="372"/>
    </row>
    <row r="3503" spans="4:4" x14ac:dyDescent="0.2">
      <c r="D3503" s="372"/>
    </row>
    <row r="3504" spans="4:4" x14ac:dyDescent="0.2">
      <c r="D3504" s="372"/>
    </row>
    <row r="3505" spans="4:4" x14ac:dyDescent="0.2">
      <c r="D3505" s="372"/>
    </row>
    <row r="3506" spans="4:4" x14ac:dyDescent="0.2">
      <c r="D3506" s="372"/>
    </row>
    <row r="3507" spans="4:4" x14ac:dyDescent="0.2">
      <c r="D3507" s="372"/>
    </row>
    <row r="3508" spans="4:4" x14ac:dyDescent="0.2">
      <c r="D3508" s="372"/>
    </row>
    <row r="3509" spans="4:4" x14ac:dyDescent="0.2">
      <c r="D3509" s="372"/>
    </row>
    <row r="3510" spans="4:4" x14ac:dyDescent="0.2">
      <c r="D3510" s="372"/>
    </row>
    <row r="3511" spans="4:4" x14ac:dyDescent="0.2">
      <c r="D3511" s="372"/>
    </row>
    <row r="3512" spans="4:4" x14ac:dyDescent="0.2">
      <c r="D3512" s="372"/>
    </row>
    <row r="3513" spans="4:4" x14ac:dyDescent="0.2">
      <c r="D3513" s="372"/>
    </row>
    <row r="3514" spans="4:4" x14ac:dyDescent="0.2">
      <c r="D3514" s="372"/>
    </row>
    <row r="3515" spans="4:4" x14ac:dyDescent="0.2">
      <c r="D3515" s="372"/>
    </row>
    <row r="3516" spans="4:4" x14ac:dyDescent="0.2">
      <c r="D3516" s="372"/>
    </row>
    <row r="3517" spans="4:4" x14ac:dyDescent="0.2">
      <c r="D3517" s="372"/>
    </row>
    <row r="3518" spans="4:4" x14ac:dyDescent="0.2">
      <c r="D3518" s="372"/>
    </row>
    <row r="3519" spans="4:4" x14ac:dyDescent="0.2">
      <c r="D3519" s="372"/>
    </row>
    <row r="3520" spans="4:4" x14ac:dyDescent="0.2">
      <c r="D3520" s="372"/>
    </row>
    <row r="3521" spans="4:4" x14ac:dyDescent="0.2">
      <c r="D3521" s="372"/>
    </row>
    <row r="3522" spans="4:4" x14ac:dyDescent="0.2">
      <c r="D3522" s="372"/>
    </row>
    <row r="3523" spans="4:4" x14ac:dyDescent="0.2">
      <c r="D3523" s="372"/>
    </row>
    <row r="3524" spans="4:4" x14ac:dyDescent="0.2">
      <c r="D3524" s="372"/>
    </row>
    <row r="3525" spans="4:4" x14ac:dyDescent="0.2">
      <c r="D3525" s="372"/>
    </row>
    <row r="3526" spans="4:4" x14ac:dyDescent="0.2">
      <c r="D3526" s="372"/>
    </row>
    <row r="3527" spans="4:4" x14ac:dyDescent="0.2">
      <c r="D3527" s="372"/>
    </row>
    <row r="3528" spans="4:4" x14ac:dyDescent="0.2">
      <c r="D3528" s="372"/>
    </row>
    <row r="3529" spans="4:4" x14ac:dyDescent="0.2">
      <c r="D3529" s="372"/>
    </row>
    <row r="3530" spans="4:4" x14ac:dyDescent="0.2">
      <c r="D3530" s="372"/>
    </row>
    <row r="3531" spans="4:4" x14ac:dyDescent="0.2">
      <c r="D3531" s="372"/>
    </row>
    <row r="3532" spans="4:4" x14ac:dyDescent="0.2">
      <c r="D3532" s="372"/>
    </row>
    <row r="3533" spans="4:4" x14ac:dyDescent="0.2">
      <c r="D3533" s="372"/>
    </row>
    <row r="3534" spans="4:4" x14ac:dyDescent="0.2">
      <c r="D3534" s="372"/>
    </row>
    <row r="3535" spans="4:4" x14ac:dyDescent="0.2">
      <c r="D3535" s="372"/>
    </row>
    <row r="3536" spans="4:4" x14ac:dyDescent="0.2">
      <c r="D3536" s="372"/>
    </row>
    <row r="3537" spans="4:4" x14ac:dyDescent="0.2">
      <c r="D3537" s="372"/>
    </row>
    <row r="3538" spans="4:4" x14ac:dyDescent="0.2">
      <c r="D3538" s="372"/>
    </row>
    <row r="3539" spans="4:4" x14ac:dyDescent="0.2">
      <c r="D3539" s="372"/>
    </row>
    <row r="3540" spans="4:4" x14ac:dyDescent="0.2">
      <c r="D3540" s="372"/>
    </row>
    <row r="3541" spans="4:4" x14ac:dyDescent="0.2">
      <c r="D3541" s="372"/>
    </row>
    <row r="3542" spans="4:4" x14ac:dyDescent="0.2">
      <c r="D3542" s="372"/>
    </row>
    <row r="3543" spans="4:4" x14ac:dyDescent="0.2">
      <c r="D3543" s="372"/>
    </row>
    <row r="3544" spans="4:4" x14ac:dyDescent="0.2">
      <c r="D3544" s="372"/>
    </row>
    <row r="3545" spans="4:4" x14ac:dyDescent="0.2">
      <c r="D3545" s="372"/>
    </row>
    <row r="3546" spans="4:4" x14ac:dyDescent="0.2">
      <c r="D3546" s="372"/>
    </row>
    <row r="3547" spans="4:4" x14ac:dyDescent="0.2">
      <c r="D3547" s="372"/>
    </row>
    <row r="3548" spans="4:4" x14ac:dyDescent="0.2">
      <c r="D3548" s="372"/>
    </row>
    <row r="3549" spans="4:4" x14ac:dyDescent="0.2">
      <c r="D3549" s="372"/>
    </row>
    <row r="3550" spans="4:4" x14ac:dyDescent="0.2">
      <c r="D3550" s="372"/>
    </row>
    <row r="3551" spans="4:4" x14ac:dyDescent="0.2">
      <c r="D3551" s="372"/>
    </row>
    <row r="3552" spans="4:4" x14ac:dyDescent="0.2">
      <c r="D3552" s="372"/>
    </row>
    <row r="3553" spans="4:4" x14ac:dyDescent="0.2">
      <c r="D3553" s="372"/>
    </row>
    <row r="3554" spans="4:4" x14ac:dyDescent="0.2">
      <c r="D3554" s="372"/>
    </row>
    <row r="3555" spans="4:4" x14ac:dyDescent="0.2">
      <c r="D3555" s="372"/>
    </row>
    <row r="3556" spans="4:4" x14ac:dyDescent="0.2">
      <c r="D3556" s="372"/>
    </row>
    <row r="3557" spans="4:4" x14ac:dyDescent="0.2">
      <c r="D3557" s="372"/>
    </row>
    <row r="3558" spans="4:4" x14ac:dyDescent="0.2">
      <c r="D3558" s="372"/>
    </row>
    <row r="3559" spans="4:4" x14ac:dyDescent="0.2">
      <c r="D3559" s="372"/>
    </row>
    <row r="3560" spans="4:4" x14ac:dyDescent="0.2">
      <c r="D3560" s="372"/>
    </row>
    <row r="3561" spans="4:4" x14ac:dyDescent="0.2">
      <c r="D3561" s="372"/>
    </row>
    <row r="3562" spans="4:4" x14ac:dyDescent="0.2">
      <c r="D3562" s="372"/>
    </row>
    <row r="3563" spans="4:4" x14ac:dyDescent="0.2">
      <c r="D3563" s="372"/>
    </row>
    <row r="3564" spans="4:4" x14ac:dyDescent="0.2">
      <c r="D3564" s="372"/>
    </row>
    <row r="3565" spans="4:4" x14ac:dyDescent="0.2">
      <c r="D3565" s="372"/>
    </row>
    <row r="3566" spans="4:4" x14ac:dyDescent="0.2">
      <c r="D3566" s="372"/>
    </row>
    <row r="3567" spans="4:4" x14ac:dyDescent="0.2">
      <c r="D3567" s="372"/>
    </row>
    <row r="3568" spans="4:4" x14ac:dyDescent="0.2">
      <c r="D3568" s="372"/>
    </row>
    <row r="3569" spans="4:4" x14ac:dyDescent="0.2">
      <c r="D3569" s="372"/>
    </row>
    <row r="3570" spans="4:4" x14ac:dyDescent="0.2">
      <c r="D3570" s="372"/>
    </row>
    <row r="3571" spans="4:4" x14ac:dyDescent="0.2">
      <c r="D3571" s="372"/>
    </row>
    <row r="3572" spans="4:4" x14ac:dyDescent="0.2">
      <c r="D3572" s="372"/>
    </row>
    <row r="3573" spans="4:4" x14ac:dyDescent="0.2">
      <c r="D3573" s="372"/>
    </row>
    <row r="3574" spans="4:4" x14ac:dyDescent="0.2">
      <c r="D3574" s="372"/>
    </row>
    <row r="3575" spans="4:4" x14ac:dyDescent="0.2">
      <c r="D3575" s="372"/>
    </row>
    <row r="3576" spans="4:4" x14ac:dyDescent="0.2">
      <c r="D3576" s="372"/>
    </row>
    <row r="3577" spans="4:4" x14ac:dyDescent="0.2">
      <c r="D3577" s="372"/>
    </row>
    <row r="3578" spans="4:4" x14ac:dyDescent="0.2">
      <c r="D3578" s="372"/>
    </row>
    <row r="3579" spans="4:4" x14ac:dyDescent="0.2">
      <c r="D3579" s="372"/>
    </row>
    <row r="3580" spans="4:4" x14ac:dyDescent="0.2">
      <c r="D3580" s="372"/>
    </row>
    <row r="3581" spans="4:4" x14ac:dyDescent="0.2">
      <c r="D3581" s="372"/>
    </row>
    <row r="3582" spans="4:4" x14ac:dyDescent="0.2">
      <c r="D3582" s="372"/>
    </row>
    <row r="3583" spans="4:4" x14ac:dyDescent="0.2">
      <c r="D3583" s="372"/>
    </row>
    <row r="3584" spans="4:4" x14ac:dyDescent="0.2">
      <c r="D3584" s="372"/>
    </row>
    <row r="3585" spans="4:4" x14ac:dyDescent="0.2">
      <c r="D3585" s="372"/>
    </row>
    <row r="3586" spans="4:4" x14ac:dyDescent="0.2">
      <c r="D3586" s="372"/>
    </row>
    <row r="3587" spans="4:4" x14ac:dyDescent="0.2">
      <c r="D3587" s="372"/>
    </row>
    <row r="3588" spans="4:4" x14ac:dyDescent="0.2">
      <c r="D3588" s="372"/>
    </row>
    <row r="3589" spans="4:4" x14ac:dyDescent="0.2">
      <c r="D3589" s="372"/>
    </row>
    <row r="3590" spans="4:4" x14ac:dyDescent="0.2">
      <c r="D3590" s="372"/>
    </row>
    <row r="3591" spans="4:4" x14ac:dyDescent="0.2">
      <c r="D3591" s="372"/>
    </row>
    <row r="3592" spans="4:4" x14ac:dyDescent="0.2">
      <c r="D3592" s="372"/>
    </row>
    <row r="3593" spans="4:4" x14ac:dyDescent="0.2">
      <c r="D3593" s="372"/>
    </row>
    <row r="3594" spans="4:4" x14ac:dyDescent="0.2">
      <c r="D3594" s="372"/>
    </row>
    <row r="3595" spans="4:4" x14ac:dyDescent="0.2">
      <c r="D3595" s="372"/>
    </row>
    <row r="3596" spans="4:4" x14ac:dyDescent="0.2">
      <c r="D3596" s="372"/>
    </row>
    <row r="3597" spans="4:4" x14ac:dyDescent="0.2">
      <c r="D3597" s="372"/>
    </row>
    <row r="3598" spans="4:4" x14ac:dyDescent="0.2">
      <c r="D3598" s="372"/>
    </row>
    <row r="3599" spans="4:4" x14ac:dyDescent="0.2">
      <c r="D3599" s="372"/>
    </row>
    <row r="3600" spans="4:4" x14ac:dyDescent="0.2">
      <c r="D3600" s="372"/>
    </row>
    <row r="3601" spans="4:4" x14ac:dyDescent="0.2">
      <c r="D3601" s="372"/>
    </row>
    <row r="3602" spans="4:4" x14ac:dyDescent="0.2">
      <c r="D3602" s="372"/>
    </row>
    <row r="3603" spans="4:4" x14ac:dyDescent="0.2">
      <c r="D3603" s="372"/>
    </row>
    <row r="3604" spans="4:4" x14ac:dyDescent="0.2">
      <c r="D3604" s="372"/>
    </row>
    <row r="3605" spans="4:4" x14ac:dyDescent="0.2">
      <c r="D3605" s="372"/>
    </row>
    <row r="3606" spans="4:4" x14ac:dyDescent="0.2">
      <c r="D3606" s="372"/>
    </row>
    <row r="3607" spans="4:4" x14ac:dyDescent="0.2">
      <c r="D3607" s="372"/>
    </row>
    <row r="3608" spans="4:4" x14ac:dyDescent="0.2">
      <c r="D3608" s="372"/>
    </row>
    <row r="3609" spans="4:4" x14ac:dyDescent="0.2">
      <c r="D3609" s="372"/>
    </row>
    <row r="3610" spans="4:4" x14ac:dyDescent="0.2">
      <c r="D3610" s="372"/>
    </row>
    <row r="3611" spans="4:4" x14ac:dyDescent="0.2">
      <c r="D3611" s="372"/>
    </row>
    <row r="3612" spans="4:4" x14ac:dyDescent="0.2">
      <c r="D3612" s="372"/>
    </row>
    <row r="3613" spans="4:4" x14ac:dyDescent="0.2">
      <c r="D3613" s="372"/>
    </row>
    <row r="3614" spans="4:4" x14ac:dyDescent="0.2">
      <c r="D3614" s="372"/>
    </row>
    <row r="3615" spans="4:4" x14ac:dyDescent="0.2">
      <c r="D3615" s="372"/>
    </row>
    <row r="3616" spans="4:4" x14ac:dyDescent="0.2">
      <c r="D3616" s="372"/>
    </row>
    <row r="3617" spans="4:4" x14ac:dyDescent="0.2">
      <c r="D3617" s="372"/>
    </row>
    <row r="3618" spans="4:4" x14ac:dyDescent="0.2">
      <c r="D3618" s="372"/>
    </row>
    <row r="3619" spans="4:4" x14ac:dyDescent="0.2">
      <c r="D3619" s="372"/>
    </row>
    <row r="3620" spans="4:4" x14ac:dyDescent="0.2">
      <c r="D3620" s="372"/>
    </row>
    <row r="3621" spans="4:4" x14ac:dyDescent="0.2">
      <c r="D3621" s="372"/>
    </row>
    <row r="3622" spans="4:4" x14ac:dyDescent="0.2">
      <c r="D3622" s="372"/>
    </row>
    <row r="3623" spans="4:4" x14ac:dyDescent="0.2">
      <c r="D3623" s="372"/>
    </row>
    <row r="3624" spans="4:4" x14ac:dyDescent="0.2">
      <c r="D3624" s="372"/>
    </row>
    <row r="3625" spans="4:4" x14ac:dyDescent="0.2">
      <c r="D3625" s="372"/>
    </row>
    <row r="3626" spans="4:4" x14ac:dyDescent="0.2">
      <c r="D3626" s="372"/>
    </row>
    <row r="3627" spans="4:4" x14ac:dyDescent="0.2">
      <c r="D3627" s="372"/>
    </row>
    <row r="3628" spans="4:4" x14ac:dyDescent="0.2">
      <c r="D3628" s="372"/>
    </row>
    <row r="3629" spans="4:4" x14ac:dyDescent="0.2">
      <c r="D3629" s="372"/>
    </row>
    <row r="3630" spans="4:4" x14ac:dyDescent="0.2">
      <c r="D3630" s="372"/>
    </row>
    <row r="3631" spans="4:4" x14ac:dyDescent="0.2">
      <c r="D3631" s="372"/>
    </row>
    <row r="3632" spans="4:4" x14ac:dyDescent="0.2">
      <c r="D3632" s="372"/>
    </row>
    <row r="3633" spans="4:4" x14ac:dyDescent="0.2">
      <c r="D3633" s="372"/>
    </row>
    <row r="3634" spans="4:4" x14ac:dyDescent="0.2">
      <c r="D3634" s="372"/>
    </row>
    <row r="3635" spans="4:4" x14ac:dyDescent="0.2">
      <c r="D3635" s="372"/>
    </row>
    <row r="3636" spans="4:4" x14ac:dyDescent="0.2">
      <c r="D3636" s="372"/>
    </row>
    <row r="3637" spans="4:4" x14ac:dyDescent="0.2">
      <c r="D3637" s="372"/>
    </row>
    <row r="3638" spans="4:4" x14ac:dyDescent="0.2">
      <c r="D3638" s="372"/>
    </row>
    <row r="3639" spans="4:4" x14ac:dyDescent="0.2">
      <c r="D3639" s="372"/>
    </row>
    <row r="3640" spans="4:4" x14ac:dyDescent="0.2">
      <c r="D3640" s="372"/>
    </row>
    <row r="3641" spans="4:4" x14ac:dyDescent="0.2">
      <c r="D3641" s="372"/>
    </row>
    <row r="3642" spans="4:4" x14ac:dyDescent="0.2">
      <c r="D3642" s="372"/>
    </row>
    <row r="3643" spans="4:4" x14ac:dyDescent="0.2">
      <c r="D3643" s="372"/>
    </row>
    <row r="3644" spans="4:4" x14ac:dyDescent="0.2">
      <c r="D3644" s="372"/>
    </row>
    <row r="3645" spans="4:4" x14ac:dyDescent="0.2">
      <c r="D3645" s="372"/>
    </row>
    <row r="3646" spans="4:4" x14ac:dyDescent="0.2">
      <c r="D3646" s="372"/>
    </row>
    <row r="3647" spans="4:4" x14ac:dyDescent="0.2">
      <c r="D3647" s="372"/>
    </row>
    <row r="3648" spans="4:4" x14ac:dyDescent="0.2">
      <c r="D3648" s="372"/>
    </row>
    <row r="3649" spans="4:4" x14ac:dyDescent="0.2">
      <c r="D3649" s="372"/>
    </row>
    <row r="3650" spans="4:4" x14ac:dyDescent="0.2">
      <c r="D3650" s="372"/>
    </row>
    <row r="3651" spans="4:4" x14ac:dyDescent="0.2">
      <c r="D3651" s="372"/>
    </row>
    <row r="3652" spans="4:4" x14ac:dyDescent="0.2">
      <c r="D3652" s="372"/>
    </row>
    <row r="3653" spans="4:4" x14ac:dyDescent="0.2">
      <c r="D3653" s="372"/>
    </row>
    <row r="3654" spans="4:4" x14ac:dyDescent="0.2">
      <c r="D3654" s="372"/>
    </row>
    <row r="3655" spans="4:4" x14ac:dyDescent="0.2">
      <c r="D3655" s="372"/>
    </row>
    <row r="3656" spans="4:4" x14ac:dyDescent="0.2">
      <c r="D3656" s="372"/>
    </row>
    <row r="3657" spans="4:4" x14ac:dyDescent="0.2">
      <c r="D3657" s="372"/>
    </row>
    <row r="3658" spans="4:4" x14ac:dyDescent="0.2">
      <c r="D3658" s="372"/>
    </row>
    <row r="3659" spans="4:4" x14ac:dyDescent="0.2">
      <c r="D3659" s="372"/>
    </row>
    <row r="3660" spans="4:4" x14ac:dyDescent="0.2">
      <c r="D3660" s="372"/>
    </row>
    <row r="3661" spans="4:4" x14ac:dyDescent="0.2">
      <c r="D3661" s="372"/>
    </row>
    <row r="3662" spans="4:4" x14ac:dyDescent="0.2">
      <c r="D3662" s="372"/>
    </row>
    <row r="3663" spans="4:4" x14ac:dyDescent="0.2">
      <c r="D3663" s="372"/>
    </row>
    <row r="3664" spans="4:4" x14ac:dyDescent="0.2">
      <c r="D3664" s="372"/>
    </row>
    <row r="3665" spans="4:4" x14ac:dyDescent="0.2">
      <c r="D3665" s="372"/>
    </row>
    <row r="3666" spans="4:4" x14ac:dyDescent="0.2">
      <c r="D3666" s="372"/>
    </row>
    <row r="3667" spans="4:4" x14ac:dyDescent="0.2">
      <c r="D3667" s="372"/>
    </row>
    <row r="3668" spans="4:4" x14ac:dyDescent="0.2">
      <c r="D3668" s="372"/>
    </row>
    <row r="3669" spans="4:4" x14ac:dyDescent="0.2">
      <c r="D3669" s="372"/>
    </row>
    <row r="3670" spans="4:4" x14ac:dyDescent="0.2">
      <c r="D3670" s="372"/>
    </row>
    <row r="3671" spans="4:4" x14ac:dyDescent="0.2">
      <c r="D3671" s="372"/>
    </row>
    <row r="3672" spans="4:4" x14ac:dyDescent="0.2">
      <c r="D3672" s="372"/>
    </row>
    <row r="3673" spans="4:4" x14ac:dyDescent="0.2">
      <c r="D3673" s="372"/>
    </row>
    <row r="3674" spans="4:4" x14ac:dyDescent="0.2">
      <c r="D3674" s="372"/>
    </row>
    <row r="3675" spans="4:4" x14ac:dyDescent="0.2">
      <c r="D3675" s="372"/>
    </row>
    <row r="3676" spans="4:4" x14ac:dyDescent="0.2">
      <c r="D3676" s="372"/>
    </row>
    <row r="3677" spans="4:4" x14ac:dyDescent="0.2">
      <c r="D3677" s="372"/>
    </row>
    <row r="3678" spans="4:4" x14ac:dyDescent="0.2">
      <c r="D3678" s="372"/>
    </row>
    <row r="3679" spans="4:4" x14ac:dyDescent="0.2">
      <c r="D3679" s="372"/>
    </row>
    <row r="3680" spans="4:4" x14ac:dyDescent="0.2">
      <c r="D3680" s="372"/>
    </row>
    <row r="3681" spans="4:4" x14ac:dyDescent="0.2">
      <c r="D3681" s="372"/>
    </row>
    <row r="3682" spans="4:4" x14ac:dyDescent="0.2">
      <c r="D3682" s="372"/>
    </row>
    <row r="3683" spans="4:4" x14ac:dyDescent="0.2">
      <c r="D3683" s="372"/>
    </row>
    <row r="3684" spans="4:4" x14ac:dyDescent="0.2">
      <c r="D3684" s="372"/>
    </row>
    <row r="3685" spans="4:4" x14ac:dyDescent="0.2">
      <c r="D3685" s="372"/>
    </row>
    <row r="3686" spans="4:4" x14ac:dyDescent="0.2">
      <c r="D3686" s="372"/>
    </row>
    <row r="3687" spans="4:4" x14ac:dyDescent="0.2">
      <c r="D3687" s="372"/>
    </row>
    <row r="3688" spans="4:4" x14ac:dyDescent="0.2">
      <c r="D3688" s="372"/>
    </row>
    <row r="3689" spans="4:4" x14ac:dyDescent="0.2">
      <c r="D3689" s="372"/>
    </row>
    <row r="3690" spans="4:4" x14ac:dyDescent="0.2">
      <c r="D3690" s="372"/>
    </row>
    <row r="3691" spans="4:4" x14ac:dyDescent="0.2">
      <c r="D3691" s="372"/>
    </row>
    <row r="3692" spans="4:4" x14ac:dyDescent="0.2">
      <c r="D3692" s="372"/>
    </row>
    <row r="3693" spans="4:4" x14ac:dyDescent="0.2">
      <c r="D3693" s="372"/>
    </row>
    <row r="3694" spans="4:4" x14ac:dyDescent="0.2">
      <c r="D3694" s="372"/>
    </row>
    <row r="3695" spans="4:4" x14ac:dyDescent="0.2">
      <c r="D3695" s="372"/>
    </row>
    <row r="3696" spans="4:4" x14ac:dyDescent="0.2">
      <c r="D3696" s="372"/>
    </row>
    <row r="3697" spans="4:4" x14ac:dyDescent="0.2">
      <c r="D3697" s="372"/>
    </row>
    <row r="3698" spans="4:4" x14ac:dyDescent="0.2">
      <c r="D3698" s="372"/>
    </row>
    <row r="3699" spans="4:4" x14ac:dyDescent="0.2">
      <c r="D3699" s="372"/>
    </row>
    <row r="3700" spans="4:4" x14ac:dyDescent="0.2">
      <c r="D3700" s="372"/>
    </row>
    <row r="3701" spans="4:4" x14ac:dyDescent="0.2">
      <c r="D3701" s="372"/>
    </row>
    <row r="3702" spans="4:4" x14ac:dyDescent="0.2">
      <c r="D3702" s="372"/>
    </row>
    <row r="3703" spans="4:4" x14ac:dyDescent="0.2">
      <c r="D3703" s="372"/>
    </row>
    <row r="3704" spans="4:4" x14ac:dyDescent="0.2">
      <c r="D3704" s="372"/>
    </row>
    <row r="3705" spans="4:4" x14ac:dyDescent="0.2">
      <c r="D3705" s="372"/>
    </row>
    <row r="3706" spans="4:4" x14ac:dyDescent="0.2">
      <c r="D3706" s="372"/>
    </row>
    <row r="3707" spans="4:4" x14ac:dyDescent="0.2">
      <c r="D3707" s="372"/>
    </row>
    <row r="3708" spans="4:4" x14ac:dyDescent="0.2">
      <c r="D3708" s="372"/>
    </row>
    <row r="3709" spans="4:4" x14ac:dyDescent="0.2">
      <c r="D3709" s="372"/>
    </row>
    <row r="3710" spans="4:4" x14ac:dyDescent="0.2">
      <c r="D3710" s="372"/>
    </row>
    <row r="3711" spans="4:4" x14ac:dyDescent="0.2">
      <c r="D3711" s="372"/>
    </row>
    <row r="3712" spans="4:4" x14ac:dyDescent="0.2">
      <c r="D3712" s="372"/>
    </row>
    <row r="3713" spans="4:4" x14ac:dyDescent="0.2">
      <c r="D3713" s="372"/>
    </row>
    <row r="3714" spans="4:4" x14ac:dyDescent="0.2">
      <c r="D3714" s="372"/>
    </row>
    <row r="3715" spans="4:4" x14ac:dyDescent="0.2">
      <c r="D3715" s="372"/>
    </row>
    <row r="3716" spans="4:4" x14ac:dyDescent="0.2">
      <c r="D3716" s="372"/>
    </row>
    <row r="3717" spans="4:4" x14ac:dyDescent="0.2">
      <c r="D3717" s="372"/>
    </row>
    <row r="3718" spans="4:4" x14ac:dyDescent="0.2">
      <c r="D3718" s="372"/>
    </row>
    <row r="3719" spans="4:4" x14ac:dyDescent="0.2">
      <c r="D3719" s="372"/>
    </row>
    <row r="3720" spans="4:4" x14ac:dyDescent="0.2">
      <c r="D3720" s="372"/>
    </row>
    <row r="3721" spans="4:4" x14ac:dyDescent="0.2">
      <c r="D3721" s="372"/>
    </row>
    <row r="3722" spans="4:4" x14ac:dyDescent="0.2">
      <c r="D3722" s="372"/>
    </row>
    <row r="3723" spans="4:4" x14ac:dyDescent="0.2">
      <c r="D3723" s="372"/>
    </row>
    <row r="3724" spans="4:4" x14ac:dyDescent="0.2">
      <c r="D3724" s="372"/>
    </row>
    <row r="3725" spans="4:4" x14ac:dyDescent="0.2">
      <c r="D3725" s="372"/>
    </row>
    <row r="3726" spans="4:4" x14ac:dyDescent="0.2">
      <c r="D3726" s="372"/>
    </row>
    <row r="3727" spans="4:4" x14ac:dyDescent="0.2">
      <c r="D3727" s="372"/>
    </row>
    <row r="3728" spans="4:4" x14ac:dyDescent="0.2">
      <c r="D3728" s="372"/>
    </row>
    <row r="3729" spans="4:4" x14ac:dyDescent="0.2">
      <c r="D3729" s="372"/>
    </row>
    <row r="3730" spans="4:4" x14ac:dyDescent="0.2">
      <c r="D3730" s="372"/>
    </row>
    <row r="3731" spans="4:4" x14ac:dyDescent="0.2">
      <c r="D3731" s="372"/>
    </row>
    <row r="3732" spans="4:4" x14ac:dyDescent="0.2">
      <c r="D3732" s="372"/>
    </row>
    <row r="3733" spans="4:4" x14ac:dyDescent="0.2">
      <c r="D3733" s="372"/>
    </row>
    <row r="3734" spans="4:4" x14ac:dyDescent="0.2">
      <c r="D3734" s="372"/>
    </row>
    <row r="3735" spans="4:4" x14ac:dyDescent="0.2">
      <c r="D3735" s="372"/>
    </row>
    <row r="3736" spans="4:4" x14ac:dyDescent="0.2">
      <c r="D3736" s="372"/>
    </row>
    <row r="3737" spans="4:4" x14ac:dyDescent="0.2">
      <c r="D3737" s="372"/>
    </row>
    <row r="3738" spans="4:4" x14ac:dyDescent="0.2">
      <c r="D3738" s="372"/>
    </row>
    <row r="3739" spans="4:4" x14ac:dyDescent="0.2">
      <c r="D3739" s="372"/>
    </row>
    <row r="3740" spans="4:4" x14ac:dyDescent="0.2">
      <c r="D3740" s="372"/>
    </row>
    <row r="3741" spans="4:4" x14ac:dyDescent="0.2">
      <c r="D3741" s="372"/>
    </row>
    <row r="3742" spans="4:4" x14ac:dyDescent="0.2">
      <c r="D3742" s="372"/>
    </row>
    <row r="3743" spans="4:4" x14ac:dyDescent="0.2">
      <c r="D3743" s="372"/>
    </row>
    <row r="3744" spans="4:4" x14ac:dyDescent="0.2">
      <c r="D3744" s="372"/>
    </row>
    <row r="3745" spans="4:4" x14ac:dyDescent="0.2">
      <c r="D3745" s="372"/>
    </row>
    <row r="3746" spans="4:4" x14ac:dyDescent="0.2">
      <c r="D3746" s="372"/>
    </row>
    <row r="3747" spans="4:4" x14ac:dyDescent="0.2">
      <c r="D3747" s="372"/>
    </row>
    <row r="3748" spans="4:4" x14ac:dyDescent="0.2">
      <c r="D3748" s="372"/>
    </row>
    <row r="3749" spans="4:4" x14ac:dyDescent="0.2">
      <c r="D3749" s="372"/>
    </row>
    <row r="3750" spans="4:4" x14ac:dyDescent="0.2">
      <c r="D3750" s="372"/>
    </row>
    <row r="3751" spans="4:4" x14ac:dyDescent="0.2">
      <c r="D3751" s="372"/>
    </row>
    <row r="3752" spans="4:4" x14ac:dyDescent="0.2">
      <c r="D3752" s="372"/>
    </row>
    <row r="3753" spans="4:4" x14ac:dyDescent="0.2">
      <c r="D3753" s="372"/>
    </row>
    <row r="3754" spans="4:4" x14ac:dyDescent="0.2">
      <c r="D3754" s="372"/>
    </row>
    <row r="3755" spans="4:4" x14ac:dyDescent="0.2">
      <c r="D3755" s="372"/>
    </row>
    <row r="3756" spans="4:4" x14ac:dyDescent="0.2">
      <c r="D3756" s="372"/>
    </row>
    <row r="3757" spans="4:4" x14ac:dyDescent="0.2">
      <c r="D3757" s="372"/>
    </row>
    <row r="3758" spans="4:4" x14ac:dyDescent="0.2">
      <c r="D3758" s="372"/>
    </row>
    <row r="3759" spans="4:4" x14ac:dyDescent="0.2">
      <c r="D3759" s="372"/>
    </row>
    <row r="3760" spans="4:4" x14ac:dyDescent="0.2">
      <c r="D3760" s="372"/>
    </row>
    <row r="3761" spans="4:4" x14ac:dyDescent="0.2">
      <c r="D3761" s="372"/>
    </row>
    <row r="3762" spans="4:4" x14ac:dyDescent="0.2">
      <c r="D3762" s="372"/>
    </row>
    <row r="3763" spans="4:4" x14ac:dyDescent="0.2">
      <c r="D3763" s="372"/>
    </row>
    <row r="3764" spans="4:4" x14ac:dyDescent="0.2">
      <c r="D3764" s="372"/>
    </row>
    <row r="3765" spans="4:4" x14ac:dyDescent="0.2">
      <c r="D3765" s="372"/>
    </row>
    <row r="3766" spans="4:4" x14ac:dyDescent="0.2">
      <c r="D3766" s="372"/>
    </row>
    <row r="3767" spans="4:4" x14ac:dyDescent="0.2">
      <c r="D3767" s="372"/>
    </row>
    <row r="3768" spans="4:4" x14ac:dyDescent="0.2">
      <c r="D3768" s="372"/>
    </row>
    <row r="3769" spans="4:4" x14ac:dyDescent="0.2">
      <c r="D3769" s="372"/>
    </row>
    <row r="3770" spans="4:4" x14ac:dyDescent="0.2">
      <c r="D3770" s="372"/>
    </row>
    <row r="3771" spans="4:4" x14ac:dyDescent="0.2">
      <c r="D3771" s="372"/>
    </row>
    <row r="3772" spans="4:4" x14ac:dyDescent="0.2">
      <c r="D3772" s="372"/>
    </row>
    <row r="3773" spans="4:4" x14ac:dyDescent="0.2">
      <c r="D3773" s="372"/>
    </row>
    <row r="3774" spans="4:4" x14ac:dyDescent="0.2">
      <c r="D3774" s="372"/>
    </row>
    <row r="3775" spans="4:4" x14ac:dyDescent="0.2">
      <c r="D3775" s="372"/>
    </row>
    <row r="3776" spans="4:4" x14ac:dyDescent="0.2">
      <c r="D3776" s="372"/>
    </row>
    <row r="3777" spans="4:4" x14ac:dyDescent="0.2">
      <c r="D3777" s="372"/>
    </row>
    <row r="3778" spans="4:4" x14ac:dyDescent="0.2">
      <c r="D3778" s="372"/>
    </row>
    <row r="3779" spans="4:4" x14ac:dyDescent="0.2">
      <c r="D3779" s="372"/>
    </row>
    <row r="3780" spans="4:4" x14ac:dyDescent="0.2">
      <c r="D3780" s="372"/>
    </row>
    <row r="3781" spans="4:4" x14ac:dyDescent="0.2">
      <c r="D3781" s="372"/>
    </row>
    <row r="3782" spans="4:4" x14ac:dyDescent="0.2">
      <c r="D3782" s="372"/>
    </row>
    <row r="3783" spans="4:4" x14ac:dyDescent="0.2">
      <c r="D3783" s="372"/>
    </row>
    <row r="3784" spans="4:4" x14ac:dyDescent="0.2">
      <c r="D3784" s="372"/>
    </row>
    <row r="3785" spans="4:4" x14ac:dyDescent="0.2">
      <c r="D3785" s="372"/>
    </row>
    <row r="3786" spans="4:4" x14ac:dyDescent="0.2">
      <c r="D3786" s="372"/>
    </row>
    <row r="3787" spans="4:4" x14ac:dyDescent="0.2">
      <c r="D3787" s="372"/>
    </row>
    <row r="3788" spans="4:4" x14ac:dyDescent="0.2">
      <c r="D3788" s="372"/>
    </row>
    <row r="3789" spans="4:4" x14ac:dyDescent="0.2">
      <c r="D3789" s="372"/>
    </row>
    <row r="3790" spans="4:4" x14ac:dyDescent="0.2">
      <c r="D3790" s="372"/>
    </row>
    <row r="3791" spans="4:4" x14ac:dyDescent="0.2">
      <c r="D3791" s="372"/>
    </row>
    <row r="3792" spans="4:4" x14ac:dyDescent="0.2">
      <c r="D3792" s="372"/>
    </row>
    <row r="3793" spans="4:4" x14ac:dyDescent="0.2">
      <c r="D3793" s="372"/>
    </row>
    <row r="3794" spans="4:4" x14ac:dyDescent="0.2">
      <c r="D3794" s="372"/>
    </row>
    <row r="3795" spans="4:4" x14ac:dyDescent="0.2">
      <c r="D3795" s="372"/>
    </row>
    <row r="3796" spans="4:4" x14ac:dyDescent="0.2">
      <c r="D3796" s="372"/>
    </row>
    <row r="3797" spans="4:4" x14ac:dyDescent="0.2">
      <c r="D3797" s="372"/>
    </row>
    <row r="3798" spans="4:4" x14ac:dyDescent="0.2">
      <c r="D3798" s="372"/>
    </row>
    <row r="3799" spans="4:4" x14ac:dyDescent="0.2">
      <c r="D3799" s="372"/>
    </row>
    <row r="3800" spans="4:4" x14ac:dyDescent="0.2">
      <c r="D3800" s="372"/>
    </row>
    <row r="3801" spans="4:4" x14ac:dyDescent="0.2">
      <c r="D3801" s="372"/>
    </row>
    <row r="3802" spans="4:4" x14ac:dyDescent="0.2">
      <c r="D3802" s="372"/>
    </row>
    <row r="3803" spans="4:4" x14ac:dyDescent="0.2">
      <c r="D3803" s="372"/>
    </row>
    <row r="3804" spans="4:4" x14ac:dyDescent="0.2">
      <c r="D3804" s="372"/>
    </row>
    <row r="3805" spans="4:4" x14ac:dyDescent="0.2">
      <c r="D3805" s="372"/>
    </row>
    <row r="3806" spans="4:4" x14ac:dyDescent="0.2">
      <c r="D3806" s="372"/>
    </row>
    <row r="3807" spans="4:4" x14ac:dyDescent="0.2">
      <c r="D3807" s="372"/>
    </row>
    <row r="3808" spans="4:4" x14ac:dyDescent="0.2">
      <c r="D3808" s="372"/>
    </row>
    <row r="3809" spans="4:4" x14ac:dyDescent="0.2">
      <c r="D3809" s="372"/>
    </row>
    <row r="3810" spans="4:4" x14ac:dyDescent="0.2">
      <c r="D3810" s="372"/>
    </row>
    <row r="3811" spans="4:4" x14ac:dyDescent="0.2">
      <c r="D3811" s="372"/>
    </row>
    <row r="3812" spans="4:4" x14ac:dyDescent="0.2">
      <c r="D3812" s="372"/>
    </row>
    <row r="3813" spans="4:4" x14ac:dyDescent="0.2">
      <c r="D3813" s="372"/>
    </row>
    <row r="3814" spans="4:4" x14ac:dyDescent="0.2">
      <c r="D3814" s="372"/>
    </row>
    <row r="3815" spans="4:4" x14ac:dyDescent="0.2">
      <c r="D3815" s="372"/>
    </row>
    <row r="3816" spans="4:4" x14ac:dyDescent="0.2">
      <c r="D3816" s="372"/>
    </row>
    <row r="3817" spans="4:4" x14ac:dyDescent="0.2">
      <c r="D3817" s="372"/>
    </row>
    <row r="3818" spans="4:4" x14ac:dyDescent="0.2">
      <c r="D3818" s="372"/>
    </row>
    <row r="3819" spans="4:4" x14ac:dyDescent="0.2">
      <c r="D3819" s="372"/>
    </row>
    <row r="3820" spans="4:4" x14ac:dyDescent="0.2">
      <c r="D3820" s="372"/>
    </row>
    <row r="3821" spans="4:4" x14ac:dyDescent="0.2">
      <c r="D3821" s="372"/>
    </row>
    <row r="3822" spans="4:4" x14ac:dyDescent="0.2">
      <c r="D3822" s="372"/>
    </row>
    <row r="3823" spans="4:4" x14ac:dyDescent="0.2">
      <c r="D3823" s="372"/>
    </row>
    <row r="3824" spans="4:4" x14ac:dyDescent="0.2">
      <c r="D3824" s="372"/>
    </row>
    <row r="3825" spans="4:4" x14ac:dyDescent="0.2">
      <c r="D3825" s="372"/>
    </row>
    <row r="3826" spans="4:4" x14ac:dyDescent="0.2">
      <c r="D3826" s="372"/>
    </row>
    <row r="3827" spans="4:4" x14ac:dyDescent="0.2">
      <c r="D3827" s="372"/>
    </row>
    <row r="3828" spans="4:4" x14ac:dyDescent="0.2">
      <c r="D3828" s="372"/>
    </row>
    <row r="3829" spans="4:4" x14ac:dyDescent="0.2">
      <c r="D3829" s="372"/>
    </row>
    <row r="3830" spans="4:4" x14ac:dyDescent="0.2">
      <c r="D3830" s="372"/>
    </row>
    <row r="3831" spans="4:4" x14ac:dyDescent="0.2">
      <c r="D3831" s="372"/>
    </row>
    <row r="3832" spans="4:4" x14ac:dyDescent="0.2">
      <c r="D3832" s="372"/>
    </row>
    <row r="3833" spans="4:4" x14ac:dyDescent="0.2">
      <c r="D3833" s="372"/>
    </row>
    <row r="3834" spans="4:4" x14ac:dyDescent="0.2">
      <c r="D3834" s="372"/>
    </row>
    <row r="3835" spans="4:4" x14ac:dyDescent="0.2">
      <c r="D3835" s="372"/>
    </row>
    <row r="3836" spans="4:4" x14ac:dyDescent="0.2">
      <c r="D3836" s="372"/>
    </row>
    <row r="3837" spans="4:4" x14ac:dyDescent="0.2">
      <c r="D3837" s="372"/>
    </row>
    <row r="3838" spans="4:4" x14ac:dyDescent="0.2">
      <c r="D3838" s="372"/>
    </row>
    <row r="3839" spans="4:4" x14ac:dyDescent="0.2">
      <c r="D3839" s="372"/>
    </row>
    <row r="3840" spans="4:4" x14ac:dyDescent="0.2">
      <c r="D3840" s="372"/>
    </row>
    <row r="3841" spans="4:4" x14ac:dyDescent="0.2">
      <c r="D3841" s="372"/>
    </row>
    <row r="3842" spans="4:4" x14ac:dyDescent="0.2">
      <c r="D3842" s="372"/>
    </row>
    <row r="3843" spans="4:4" x14ac:dyDescent="0.2">
      <c r="D3843" s="372"/>
    </row>
    <row r="3844" spans="4:4" x14ac:dyDescent="0.2">
      <c r="D3844" s="372"/>
    </row>
    <row r="3845" spans="4:4" x14ac:dyDescent="0.2">
      <c r="D3845" s="372"/>
    </row>
    <row r="3846" spans="4:4" x14ac:dyDescent="0.2">
      <c r="D3846" s="372"/>
    </row>
    <row r="3847" spans="4:4" x14ac:dyDescent="0.2">
      <c r="D3847" s="372"/>
    </row>
    <row r="3848" spans="4:4" x14ac:dyDescent="0.2">
      <c r="D3848" s="372"/>
    </row>
    <row r="3849" spans="4:4" x14ac:dyDescent="0.2">
      <c r="D3849" s="372"/>
    </row>
    <row r="3850" spans="4:4" x14ac:dyDescent="0.2">
      <c r="D3850" s="372"/>
    </row>
    <row r="3851" spans="4:4" x14ac:dyDescent="0.2">
      <c r="D3851" s="372"/>
    </row>
    <row r="3852" spans="4:4" x14ac:dyDescent="0.2">
      <c r="D3852" s="372"/>
    </row>
    <row r="3853" spans="4:4" x14ac:dyDescent="0.2">
      <c r="D3853" s="372"/>
    </row>
    <row r="3854" spans="4:4" x14ac:dyDescent="0.2">
      <c r="D3854" s="372"/>
    </row>
    <row r="3855" spans="4:4" x14ac:dyDescent="0.2">
      <c r="D3855" s="372"/>
    </row>
    <row r="3856" spans="4:4" x14ac:dyDescent="0.2">
      <c r="D3856" s="372"/>
    </row>
    <row r="3857" spans="4:4" x14ac:dyDescent="0.2">
      <c r="D3857" s="372"/>
    </row>
    <row r="3858" spans="4:4" x14ac:dyDescent="0.2">
      <c r="D3858" s="372"/>
    </row>
    <row r="3859" spans="4:4" x14ac:dyDescent="0.2">
      <c r="D3859" s="372"/>
    </row>
    <row r="3860" spans="4:4" x14ac:dyDescent="0.2">
      <c r="D3860" s="372"/>
    </row>
    <row r="3861" spans="4:4" x14ac:dyDescent="0.2">
      <c r="D3861" s="372"/>
    </row>
    <row r="3862" spans="4:4" x14ac:dyDescent="0.2">
      <c r="D3862" s="372"/>
    </row>
    <row r="3863" spans="4:4" x14ac:dyDescent="0.2">
      <c r="D3863" s="372"/>
    </row>
    <row r="3864" spans="4:4" x14ac:dyDescent="0.2">
      <c r="D3864" s="372"/>
    </row>
    <row r="3865" spans="4:4" x14ac:dyDescent="0.2">
      <c r="D3865" s="372"/>
    </row>
    <row r="3866" spans="4:4" x14ac:dyDescent="0.2">
      <c r="D3866" s="372"/>
    </row>
    <row r="3867" spans="4:4" x14ac:dyDescent="0.2">
      <c r="D3867" s="372"/>
    </row>
    <row r="3868" spans="4:4" x14ac:dyDescent="0.2">
      <c r="D3868" s="372"/>
    </row>
    <row r="3869" spans="4:4" x14ac:dyDescent="0.2">
      <c r="D3869" s="372"/>
    </row>
    <row r="3870" spans="4:4" x14ac:dyDescent="0.2">
      <c r="D3870" s="372"/>
    </row>
    <row r="3871" spans="4:4" x14ac:dyDescent="0.2">
      <c r="D3871" s="372"/>
    </row>
    <row r="3872" spans="4:4" x14ac:dyDescent="0.2">
      <c r="D3872" s="372"/>
    </row>
    <row r="3873" spans="4:4" x14ac:dyDescent="0.2">
      <c r="D3873" s="372"/>
    </row>
    <row r="3874" spans="4:4" x14ac:dyDescent="0.2">
      <c r="D3874" s="372"/>
    </row>
    <row r="3875" spans="4:4" x14ac:dyDescent="0.2">
      <c r="D3875" s="372"/>
    </row>
    <row r="3876" spans="4:4" x14ac:dyDescent="0.2">
      <c r="D3876" s="372"/>
    </row>
    <row r="3877" spans="4:4" x14ac:dyDescent="0.2">
      <c r="D3877" s="372"/>
    </row>
    <row r="3878" spans="4:4" x14ac:dyDescent="0.2">
      <c r="D3878" s="372"/>
    </row>
    <row r="3879" spans="4:4" x14ac:dyDescent="0.2">
      <c r="D3879" s="372"/>
    </row>
    <row r="3880" spans="4:4" x14ac:dyDescent="0.2">
      <c r="D3880" s="372"/>
    </row>
    <row r="3881" spans="4:4" x14ac:dyDescent="0.2">
      <c r="D3881" s="372"/>
    </row>
    <row r="3882" spans="4:4" x14ac:dyDescent="0.2">
      <c r="D3882" s="372"/>
    </row>
    <row r="3883" spans="4:4" x14ac:dyDescent="0.2">
      <c r="D3883" s="372"/>
    </row>
    <row r="3884" spans="4:4" x14ac:dyDescent="0.2">
      <c r="D3884" s="372"/>
    </row>
    <row r="3885" spans="4:4" x14ac:dyDescent="0.2">
      <c r="D3885" s="372"/>
    </row>
    <row r="3886" spans="4:4" x14ac:dyDescent="0.2">
      <c r="D3886" s="372"/>
    </row>
    <row r="3887" spans="4:4" x14ac:dyDescent="0.2">
      <c r="D3887" s="372"/>
    </row>
    <row r="3888" spans="4:4" x14ac:dyDescent="0.2">
      <c r="D3888" s="372"/>
    </row>
    <row r="3889" spans="4:4" x14ac:dyDescent="0.2">
      <c r="D3889" s="372"/>
    </row>
    <row r="3890" spans="4:4" x14ac:dyDescent="0.2">
      <c r="D3890" s="372"/>
    </row>
    <row r="3891" spans="4:4" x14ac:dyDescent="0.2">
      <c r="D3891" s="372"/>
    </row>
    <row r="3892" spans="4:4" x14ac:dyDescent="0.2">
      <c r="D3892" s="372"/>
    </row>
    <row r="3893" spans="4:4" x14ac:dyDescent="0.2">
      <c r="D3893" s="372"/>
    </row>
    <row r="3894" spans="4:4" x14ac:dyDescent="0.2">
      <c r="D3894" s="372"/>
    </row>
    <row r="3895" spans="4:4" x14ac:dyDescent="0.2">
      <c r="D3895" s="372"/>
    </row>
    <row r="3896" spans="4:4" x14ac:dyDescent="0.2">
      <c r="D3896" s="372"/>
    </row>
    <row r="3897" spans="4:4" x14ac:dyDescent="0.2">
      <c r="D3897" s="372"/>
    </row>
    <row r="3898" spans="4:4" x14ac:dyDescent="0.2">
      <c r="D3898" s="372"/>
    </row>
    <row r="3899" spans="4:4" x14ac:dyDescent="0.2">
      <c r="D3899" s="372"/>
    </row>
    <row r="3900" spans="4:4" x14ac:dyDescent="0.2">
      <c r="D3900" s="372"/>
    </row>
    <row r="3901" spans="4:4" x14ac:dyDescent="0.2">
      <c r="D3901" s="372"/>
    </row>
    <row r="3902" spans="4:4" x14ac:dyDescent="0.2">
      <c r="D3902" s="372"/>
    </row>
    <row r="3903" spans="4:4" x14ac:dyDescent="0.2">
      <c r="D3903" s="372"/>
    </row>
    <row r="3904" spans="4:4" x14ac:dyDescent="0.2">
      <c r="D3904" s="372"/>
    </row>
    <row r="3905" spans="4:4" x14ac:dyDescent="0.2">
      <c r="D3905" s="372"/>
    </row>
    <row r="3906" spans="4:4" x14ac:dyDescent="0.2">
      <c r="D3906" s="372"/>
    </row>
    <row r="3907" spans="4:4" x14ac:dyDescent="0.2">
      <c r="D3907" s="372"/>
    </row>
    <row r="3908" spans="4:4" x14ac:dyDescent="0.2">
      <c r="D3908" s="372"/>
    </row>
    <row r="3909" spans="4:4" x14ac:dyDescent="0.2">
      <c r="D3909" s="372"/>
    </row>
    <row r="3910" spans="4:4" x14ac:dyDescent="0.2">
      <c r="D3910" s="372"/>
    </row>
    <row r="3911" spans="4:4" x14ac:dyDescent="0.2">
      <c r="D3911" s="372"/>
    </row>
    <row r="3912" spans="4:4" x14ac:dyDescent="0.2">
      <c r="D3912" s="372"/>
    </row>
    <row r="3913" spans="4:4" x14ac:dyDescent="0.2">
      <c r="D3913" s="372"/>
    </row>
    <row r="3914" spans="4:4" x14ac:dyDescent="0.2">
      <c r="D3914" s="372"/>
    </row>
    <row r="3915" spans="4:4" x14ac:dyDescent="0.2">
      <c r="D3915" s="372"/>
    </row>
    <row r="3916" spans="4:4" x14ac:dyDescent="0.2">
      <c r="D3916" s="372"/>
    </row>
    <row r="3917" spans="4:4" x14ac:dyDescent="0.2">
      <c r="D3917" s="372"/>
    </row>
    <row r="3918" spans="4:4" x14ac:dyDescent="0.2">
      <c r="D3918" s="372"/>
    </row>
    <row r="3919" spans="4:4" x14ac:dyDescent="0.2">
      <c r="D3919" s="372"/>
    </row>
    <row r="3920" spans="4:4" x14ac:dyDescent="0.2">
      <c r="D3920" s="372"/>
    </row>
    <row r="3921" spans="4:4" x14ac:dyDescent="0.2">
      <c r="D3921" s="372"/>
    </row>
    <row r="3922" spans="4:4" x14ac:dyDescent="0.2">
      <c r="D3922" s="372"/>
    </row>
    <row r="3923" spans="4:4" x14ac:dyDescent="0.2">
      <c r="D3923" s="372"/>
    </row>
    <row r="3924" spans="4:4" x14ac:dyDescent="0.2">
      <c r="D3924" s="372"/>
    </row>
    <row r="3925" spans="4:4" x14ac:dyDescent="0.2">
      <c r="D3925" s="372"/>
    </row>
    <row r="3926" spans="4:4" x14ac:dyDescent="0.2">
      <c r="D3926" s="372"/>
    </row>
    <row r="3927" spans="4:4" x14ac:dyDescent="0.2">
      <c r="D3927" s="372"/>
    </row>
    <row r="3928" spans="4:4" x14ac:dyDescent="0.2">
      <c r="D3928" s="372"/>
    </row>
    <row r="3929" spans="4:4" x14ac:dyDescent="0.2">
      <c r="D3929" s="372"/>
    </row>
    <row r="3930" spans="4:4" x14ac:dyDescent="0.2">
      <c r="D3930" s="372"/>
    </row>
    <row r="3931" spans="4:4" x14ac:dyDescent="0.2">
      <c r="D3931" s="372"/>
    </row>
    <row r="3932" spans="4:4" x14ac:dyDescent="0.2">
      <c r="D3932" s="372"/>
    </row>
    <row r="3933" spans="4:4" x14ac:dyDescent="0.2">
      <c r="D3933" s="372"/>
    </row>
    <row r="3934" spans="4:4" x14ac:dyDescent="0.2">
      <c r="D3934" s="372"/>
    </row>
    <row r="3935" spans="4:4" x14ac:dyDescent="0.2">
      <c r="D3935" s="372"/>
    </row>
    <row r="3936" spans="4:4" x14ac:dyDescent="0.2">
      <c r="D3936" s="372"/>
    </row>
    <row r="3937" spans="4:4" x14ac:dyDescent="0.2">
      <c r="D3937" s="372"/>
    </row>
    <row r="3938" spans="4:4" x14ac:dyDescent="0.2">
      <c r="D3938" s="372"/>
    </row>
    <row r="3939" spans="4:4" x14ac:dyDescent="0.2">
      <c r="D3939" s="372"/>
    </row>
    <row r="3940" spans="4:4" x14ac:dyDescent="0.2">
      <c r="D3940" s="372"/>
    </row>
    <row r="3941" spans="4:4" x14ac:dyDescent="0.2">
      <c r="D3941" s="372"/>
    </row>
    <row r="3942" spans="4:4" x14ac:dyDescent="0.2">
      <c r="D3942" s="372"/>
    </row>
    <row r="3943" spans="4:4" x14ac:dyDescent="0.2">
      <c r="D3943" s="372"/>
    </row>
    <row r="3944" spans="4:4" x14ac:dyDescent="0.2">
      <c r="D3944" s="372"/>
    </row>
    <row r="3945" spans="4:4" x14ac:dyDescent="0.2">
      <c r="D3945" s="372"/>
    </row>
    <row r="3946" spans="4:4" x14ac:dyDescent="0.2">
      <c r="D3946" s="372"/>
    </row>
    <row r="3947" spans="4:4" x14ac:dyDescent="0.2">
      <c r="D3947" s="372"/>
    </row>
    <row r="3948" spans="4:4" x14ac:dyDescent="0.2">
      <c r="D3948" s="372"/>
    </row>
    <row r="3949" spans="4:4" x14ac:dyDescent="0.2">
      <c r="D3949" s="372"/>
    </row>
    <row r="3950" spans="4:4" x14ac:dyDescent="0.2">
      <c r="D3950" s="372"/>
    </row>
    <row r="3951" spans="4:4" x14ac:dyDescent="0.2">
      <c r="D3951" s="372"/>
    </row>
    <row r="3952" spans="4:4" x14ac:dyDescent="0.2">
      <c r="D3952" s="372"/>
    </row>
    <row r="3953" spans="4:4" x14ac:dyDescent="0.2">
      <c r="D3953" s="372"/>
    </row>
    <row r="3954" spans="4:4" x14ac:dyDescent="0.2">
      <c r="D3954" s="372"/>
    </row>
    <row r="3955" spans="4:4" x14ac:dyDescent="0.2">
      <c r="D3955" s="372"/>
    </row>
    <row r="3956" spans="4:4" x14ac:dyDescent="0.2">
      <c r="D3956" s="372"/>
    </row>
    <row r="3957" spans="4:4" x14ac:dyDescent="0.2">
      <c r="D3957" s="372"/>
    </row>
    <row r="3958" spans="4:4" x14ac:dyDescent="0.2">
      <c r="D3958" s="372"/>
    </row>
    <row r="3959" spans="4:4" x14ac:dyDescent="0.2">
      <c r="D3959" s="372"/>
    </row>
    <row r="3960" spans="4:4" x14ac:dyDescent="0.2">
      <c r="D3960" s="372"/>
    </row>
    <row r="3961" spans="4:4" x14ac:dyDescent="0.2">
      <c r="D3961" s="372"/>
    </row>
    <row r="3962" spans="4:4" x14ac:dyDescent="0.2">
      <c r="D3962" s="372"/>
    </row>
    <row r="3963" spans="4:4" x14ac:dyDescent="0.2">
      <c r="D3963" s="372"/>
    </row>
    <row r="3964" spans="4:4" x14ac:dyDescent="0.2">
      <c r="D3964" s="372"/>
    </row>
    <row r="3965" spans="4:4" x14ac:dyDescent="0.2">
      <c r="D3965" s="372"/>
    </row>
    <row r="3966" spans="4:4" x14ac:dyDescent="0.2">
      <c r="D3966" s="372"/>
    </row>
    <row r="3967" spans="4:4" x14ac:dyDescent="0.2">
      <c r="D3967" s="372"/>
    </row>
    <row r="3968" spans="4:4" x14ac:dyDescent="0.2">
      <c r="D3968" s="372"/>
    </row>
    <row r="3969" spans="4:4" x14ac:dyDescent="0.2">
      <c r="D3969" s="372"/>
    </row>
    <row r="3970" spans="4:4" x14ac:dyDescent="0.2">
      <c r="D3970" s="372"/>
    </row>
    <row r="3971" spans="4:4" x14ac:dyDescent="0.2">
      <c r="D3971" s="372"/>
    </row>
    <row r="3972" spans="4:4" x14ac:dyDescent="0.2">
      <c r="D3972" s="372"/>
    </row>
    <row r="3973" spans="4:4" x14ac:dyDescent="0.2">
      <c r="D3973" s="372"/>
    </row>
    <row r="3974" spans="4:4" x14ac:dyDescent="0.2">
      <c r="D3974" s="372"/>
    </row>
    <row r="3975" spans="4:4" x14ac:dyDescent="0.2">
      <c r="D3975" s="372"/>
    </row>
    <row r="3976" spans="4:4" x14ac:dyDescent="0.2">
      <c r="D3976" s="372"/>
    </row>
    <row r="3977" spans="4:4" x14ac:dyDescent="0.2">
      <c r="D3977" s="372"/>
    </row>
    <row r="3978" spans="4:4" x14ac:dyDescent="0.2">
      <c r="D3978" s="372"/>
    </row>
    <row r="3979" spans="4:4" x14ac:dyDescent="0.2">
      <c r="D3979" s="372"/>
    </row>
    <row r="3980" spans="4:4" x14ac:dyDescent="0.2">
      <c r="D3980" s="372"/>
    </row>
    <row r="3981" spans="4:4" x14ac:dyDescent="0.2">
      <c r="D3981" s="372"/>
    </row>
    <row r="3982" spans="4:4" x14ac:dyDescent="0.2">
      <c r="D3982" s="372"/>
    </row>
    <row r="3983" spans="4:4" x14ac:dyDescent="0.2">
      <c r="D3983" s="372"/>
    </row>
    <row r="3984" spans="4:4" x14ac:dyDescent="0.2">
      <c r="D3984" s="372"/>
    </row>
    <row r="3985" spans="4:4" x14ac:dyDescent="0.2">
      <c r="D3985" s="372"/>
    </row>
    <row r="3986" spans="4:4" x14ac:dyDescent="0.2">
      <c r="D3986" s="372"/>
    </row>
    <row r="3987" spans="4:4" x14ac:dyDescent="0.2">
      <c r="D3987" s="372"/>
    </row>
    <row r="3988" spans="4:4" x14ac:dyDescent="0.2">
      <c r="D3988" s="372"/>
    </row>
    <row r="3989" spans="4:4" x14ac:dyDescent="0.2">
      <c r="D3989" s="372"/>
    </row>
    <row r="3990" spans="4:4" x14ac:dyDescent="0.2">
      <c r="D3990" s="372"/>
    </row>
    <row r="3991" spans="4:4" x14ac:dyDescent="0.2">
      <c r="D3991" s="372"/>
    </row>
    <row r="3992" spans="4:4" x14ac:dyDescent="0.2">
      <c r="D3992" s="372"/>
    </row>
    <row r="3993" spans="4:4" x14ac:dyDescent="0.2">
      <c r="D3993" s="372"/>
    </row>
    <row r="3994" spans="4:4" x14ac:dyDescent="0.2">
      <c r="D3994" s="372"/>
    </row>
    <row r="3995" spans="4:4" x14ac:dyDescent="0.2">
      <c r="D3995" s="372"/>
    </row>
    <row r="3996" spans="4:4" x14ac:dyDescent="0.2">
      <c r="D3996" s="372"/>
    </row>
    <row r="3997" spans="4:4" x14ac:dyDescent="0.2">
      <c r="D3997" s="372"/>
    </row>
    <row r="3998" spans="4:4" x14ac:dyDescent="0.2">
      <c r="D3998" s="372"/>
    </row>
    <row r="3999" spans="4:4" x14ac:dyDescent="0.2">
      <c r="D3999" s="372"/>
    </row>
    <row r="4000" spans="4:4" x14ac:dyDescent="0.2">
      <c r="D4000" s="372"/>
    </row>
    <row r="4001" spans="4:4" x14ac:dyDescent="0.2">
      <c r="D4001" s="372"/>
    </row>
    <row r="4002" spans="4:4" x14ac:dyDescent="0.2">
      <c r="D4002" s="372"/>
    </row>
    <row r="4003" spans="4:4" x14ac:dyDescent="0.2">
      <c r="D4003" s="372"/>
    </row>
    <row r="4004" spans="4:4" x14ac:dyDescent="0.2">
      <c r="D4004" s="372"/>
    </row>
    <row r="4005" spans="4:4" x14ac:dyDescent="0.2">
      <c r="D4005" s="372"/>
    </row>
    <row r="4006" spans="4:4" x14ac:dyDescent="0.2">
      <c r="D4006" s="372"/>
    </row>
    <row r="4007" spans="4:4" x14ac:dyDescent="0.2">
      <c r="D4007" s="372"/>
    </row>
    <row r="4008" spans="4:4" x14ac:dyDescent="0.2">
      <c r="D4008" s="372"/>
    </row>
    <row r="4009" spans="4:4" x14ac:dyDescent="0.2">
      <c r="D4009" s="372"/>
    </row>
    <row r="4010" spans="4:4" x14ac:dyDescent="0.2">
      <c r="D4010" s="372"/>
    </row>
    <row r="4011" spans="4:4" x14ac:dyDescent="0.2">
      <c r="D4011" s="372"/>
    </row>
    <row r="4012" spans="4:4" x14ac:dyDescent="0.2">
      <c r="D4012" s="372"/>
    </row>
    <row r="4013" spans="4:4" x14ac:dyDescent="0.2">
      <c r="D4013" s="372"/>
    </row>
    <row r="4014" spans="4:4" x14ac:dyDescent="0.2">
      <c r="D4014" s="372"/>
    </row>
    <row r="4015" spans="4:4" x14ac:dyDescent="0.2">
      <c r="D4015" s="372"/>
    </row>
    <row r="4016" spans="4:4" x14ac:dyDescent="0.2">
      <c r="D4016" s="372"/>
    </row>
    <row r="4017" spans="4:4" x14ac:dyDescent="0.2">
      <c r="D4017" s="372"/>
    </row>
    <row r="4018" spans="4:4" x14ac:dyDescent="0.2">
      <c r="D4018" s="372"/>
    </row>
    <row r="4019" spans="4:4" x14ac:dyDescent="0.2">
      <c r="D4019" s="372"/>
    </row>
    <row r="4020" spans="4:4" x14ac:dyDescent="0.2">
      <c r="D4020" s="372"/>
    </row>
    <row r="4021" spans="4:4" x14ac:dyDescent="0.2">
      <c r="D4021" s="372"/>
    </row>
    <row r="4022" spans="4:4" x14ac:dyDescent="0.2">
      <c r="D4022" s="372"/>
    </row>
    <row r="4023" spans="4:4" x14ac:dyDescent="0.2">
      <c r="D4023" s="372"/>
    </row>
    <row r="4024" spans="4:4" x14ac:dyDescent="0.2">
      <c r="D4024" s="372"/>
    </row>
    <row r="4025" spans="4:4" x14ac:dyDescent="0.2">
      <c r="D4025" s="372"/>
    </row>
    <row r="4026" spans="4:4" x14ac:dyDescent="0.2">
      <c r="D4026" s="372"/>
    </row>
    <row r="4027" spans="4:4" x14ac:dyDescent="0.2">
      <c r="D4027" s="372"/>
    </row>
    <row r="4028" spans="4:4" x14ac:dyDescent="0.2">
      <c r="D4028" s="372"/>
    </row>
    <row r="4029" spans="4:4" x14ac:dyDescent="0.2">
      <c r="D4029" s="372"/>
    </row>
    <row r="4030" spans="4:4" x14ac:dyDescent="0.2">
      <c r="D4030" s="372"/>
    </row>
    <row r="4031" spans="4:4" x14ac:dyDescent="0.2">
      <c r="D4031" s="372"/>
    </row>
    <row r="4032" spans="4:4" x14ac:dyDescent="0.2">
      <c r="D4032" s="372"/>
    </row>
    <row r="4033" spans="4:4" x14ac:dyDescent="0.2">
      <c r="D4033" s="372"/>
    </row>
    <row r="4034" spans="4:4" x14ac:dyDescent="0.2">
      <c r="D4034" s="372"/>
    </row>
    <row r="4035" spans="4:4" x14ac:dyDescent="0.2">
      <c r="D4035" s="372"/>
    </row>
    <row r="4036" spans="4:4" x14ac:dyDescent="0.2">
      <c r="D4036" s="372"/>
    </row>
    <row r="4037" spans="4:4" x14ac:dyDescent="0.2">
      <c r="D4037" s="372"/>
    </row>
    <row r="4038" spans="4:4" x14ac:dyDescent="0.2">
      <c r="D4038" s="372"/>
    </row>
    <row r="4039" spans="4:4" x14ac:dyDescent="0.2">
      <c r="D4039" s="372"/>
    </row>
    <row r="4040" spans="4:4" x14ac:dyDescent="0.2">
      <c r="D4040" s="372"/>
    </row>
    <row r="4041" spans="4:4" x14ac:dyDescent="0.2">
      <c r="D4041" s="372"/>
    </row>
    <row r="4042" spans="4:4" x14ac:dyDescent="0.2">
      <c r="D4042" s="372"/>
    </row>
    <row r="4043" spans="4:4" x14ac:dyDescent="0.2">
      <c r="D4043" s="372"/>
    </row>
    <row r="4044" spans="4:4" x14ac:dyDescent="0.2">
      <c r="D4044" s="372"/>
    </row>
    <row r="4045" spans="4:4" x14ac:dyDescent="0.2">
      <c r="D4045" s="372"/>
    </row>
    <row r="4046" spans="4:4" x14ac:dyDescent="0.2">
      <c r="D4046" s="372"/>
    </row>
    <row r="4047" spans="4:4" x14ac:dyDescent="0.2">
      <c r="D4047" s="372"/>
    </row>
    <row r="4048" spans="4:4" x14ac:dyDescent="0.2">
      <c r="D4048" s="372"/>
    </row>
    <row r="4049" spans="4:4" x14ac:dyDescent="0.2">
      <c r="D4049" s="372"/>
    </row>
    <row r="4050" spans="4:4" x14ac:dyDescent="0.2">
      <c r="D4050" s="372"/>
    </row>
    <row r="4051" spans="4:4" x14ac:dyDescent="0.2">
      <c r="D4051" s="372"/>
    </row>
    <row r="4052" spans="4:4" x14ac:dyDescent="0.2">
      <c r="D4052" s="372"/>
    </row>
    <row r="4053" spans="4:4" x14ac:dyDescent="0.2">
      <c r="D4053" s="372"/>
    </row>
    <row r="4054" spans="4:4" x14ac:dyDescent="0.2">
      <c r="D4054" s="372"/>
    </row>
    <row r="4055" spans="4:4" x14ac:dyDescent="0.2">
      <c r="D4055" s="372"/>
    </row>
    <row r="4056" spans="4:4" x14ac:dyDescent="0.2">
      <c r="D4056" s="372"/>
    </row>
    <row r="4057" spans="4:4" x14ac:dyDescent="0.2">
      <c r="D4057" s="372"/>
    </row>
    <row r="4058" spans="4:4" x14ac:dyDescent="0.2">
      <c r="D4058" s="372"/>
    </row>
    <row r="4059" spans="4:4" x14ac:dyDescent="0.2">
      <c r="D4059" s="372"/>
    </row>
    <row r="4060" spans="4:4" x14ac:dyDescent="0.2">
      <c r="D4060" s="372"/>
    </row>
    <row r="4061" spans="4:4" x14ac:dyDescent="0.2">
      <c r="D4061" s="372"/>
    </row>
    <row r="4062" spans="4:4" x14ac:dyDescent="0.2">
      <c r="D4062" s="372"/>
    </row>
    <row r="4063" spans="4:4" x14ac:dyDescent="0.2">
      <c r="D4063" s="372"/>
    </row>
    <row r="4064" spans="4:4" x14ac:dyDescent="0.2">
      <c r="D4064" s="372"/>
    </row>
    <row r="4065" spans="4:4" x14ac:dyDescent="0.2">
      <c r="D4065" s="372"/>
    </row>
    <row r="4066" spans="4:4" x14ac:dyDescent="0.2">
      <c r="D4066" s="372"/>
    </row>
    <row r="4067" spans="4:4" x14ac:dyDescent="0.2">
      <c r="D4067" s="372"/>
    </row>
    <row r="4068" spans="4:4" x14ac:dyDescent="0.2">
      <c r="D4068" s="372"/>
    </row>
    <row r="4069" spans="4:4" x14ac:dyDescent="0.2">
      <c r="D4069" s="372"/>
    </row>
    <row r="4070" spans="4:4" x14ac:dyDescent="0.2">
      <c r="D4070" s="372"/>
    </row>
    <row r="4071" spans="4:4" x14ac:dyDescent="0.2">
      <c r="D4071" s="372"/>
    </row>
    <row r="4072" spans="4:4" x14ac:dyDescent="0.2">
      <c r="D4072" s="372"/>
    </row>
    <row r="4073" spans="4:4" x14ac:dyDescent="0.2">
      <c r="D4073" s="372"/>
    </row>
    <row r="4074" spans="4:4" x14ac:dyDescent="0.2">
      <c r="D4074" s="372"/>
    </row>
    <row r="4075" spans="4:4" x14ac:dyDescent="0.2">
      <c r="D4075" s="372"/>
    </row>
    <row r="4076" spans="4:4" x14ac:dyDescent="0.2">
      <c r="D4076" s="372"/>
    </row>
    <row r="4077" spans="4:4" x14ac:dyDescent="0.2">
      <c r="D4077" s="372"/>
    </row>
    <row r="4078" spans="4:4" x14ac:dyDescent="0.2">
      <c r="D4078" s="372"/>
    </row>
    <row r="4079" spans="4:4" x14ac:dyDescent="0.2">
      <c r="D4079" s="372"/>
    </row>
    <row r="4080" spans="4:4" x14ac:dyDescent="0.2">
      <c r="D4080" s="372"/>
    </row>
    <row r="4081" spans="4:4" x14ac:dyDescent="0.2">
      <c r="D4081" s="372"/>
    </row>
    <row r="4082" spans="4:4" x14ac:dyDescent="0.2">
      <c r="D4082" s="372"/>
    </row>
    <row r="4083" spans="4:4" x14ac:dyDescent="0.2">
      <c r="D4083" s="372"/>
    </row>
    <row r="4084" spans="4:4" x14ac:dyDescent="0.2">
      <c r="D4084" s="372"/>
    </row>
    <row r="4085" spans="4:4" x14ac:dyDescent="0.2">
      <c r="D4085" s="372"/>
    </row>
    <row r="4086" spans="4:4" x14ac:dyDescent="0.2">
      <c r="D4086" s="372"/>
    </row>
    <row r="4087" spans="4:4" x14ac:dyDescent="0.2">
      <c r="D4087" s="372"/>
    </row>
    <row r="4088" spans="4:4" x14ac:dyDescent="0.2">
      <c r="D4088" s="372"/>
    </row>
    <row r="4089" spans="4:4" x14ac:dyDescent="0.2">
      <c r="D4089" s="372"/>
    </row>
    <row r="4090" spans="4:4" x14ac:dyDescent="0.2">
      <c r="D4090" s="372"/>
    </row>
    <row r="4091" spans="4:4" x14ac:dyDescent="0.2">
      <c r="D4091" s="372"/>
    </row>
    <row r="4092" spans="4:4" x14ac:dyDescent="0.2">
      <c r="D4092" s="372"/>
    </row>
    <row r="4093" spans="4:4" x14ac:dyDescent="0.2">
      <c r="D4093" s="372"/>
    </row>
    <row r="4094" spans="4:4" x14ac:dyDescent="0.2">
      <c r="D4094" s="372"/>
    </row>
    <row r="4095" spans="4:4" x14ac:dyDescent="0.2">
      <c r="D4095" s="372"/>
    </row>
    <row r="4096" spans="4:4" x14ac:dyDescent="0.2">
      <c r="D4096" s="372"/>
    </row>
    <row r="4097" spans="4:4" x14ac:dyDescent="0.2">
      <c r="D4097" s="372"/>
    </row>
    <row r="4098" spans="4:4" x14ac:dyDescent="0.2">
      <c r="D4098" s="372"/>
    </row>
    <row r="4099" spans="4:4" x14ac:dyDescent="0.2">
      <c r="D4099" s="372"/>
    </row>
    <row r="4100" spans="4:4" x14ac:dyDescent="0.2">
      <c r="D4100" s="372"/>
    </row>
    <row r="4101" spans="4:4" x14ac:dyDescent="0.2">
      <c r="D4101" s="372"/>
    </row>
    <row r="4102" spans="4:4" x14ac:dyDescent="0.2">
      <c r="D4102" s="372"/>
    </row>
    <row r="4103" spans="4:4" x14ac:dyDescent="0.2">
      <c r="D4103" s="372"/>
    </row>
    <row r="4104" spans="4:4" x14ac:dyDescent="0.2">
      <c r="D4104" s="372"/>
    </row>
    <row r="4105" spans="4:4" x14ac:dyDescent="0.2">
      <c r="D4105" s="372"/>
    </row>
    <row r="4106" spans="4:4" x14ac:dyDescent="0.2">
      <c r="D4106" s="372"/>
    </row>
    <row r="4107" spans="4:4" x14ac:dyDescent="0.2">
      <c r="D4107" s="372"/>
    </row>
    <row r="4108" spans="4:4" x14ac:dyDescent="0.2">
      <c r="D4108" s="372"/>
    </row>
    <row r="4109" spans="4:4" x14ac:dyDescent="0.2">
      <c r="D4109" s="372"/>
    </row>
    <row r="4110" spans="4:4" x14ac:dyDescent="0.2">
      <c r="D4110" s="372"/>
    </row>
    <row r="4111" spans="4:4" x14ac:dyDescent="0.2">
      <c r="D4111" s="372"/>
    </row>
    <row r="4112" spans="4:4" x14ac:dyDescent="0.2">
      <c r="D4112" s="372"/>
    </row>
    <row r="4113" spans="4:4" x14ac:dyDescent="0.2">
      <c r="D4113" s="372"/>
    </row>
    <row r="4114" spans="4:4" x14ac:dyDescent="0.2">
      <c r="D4114" s="372"/>
    </row>
    <row r="4115" spans="4:4" x14ac:dyDescent="0.2">
      <c r="D4115" s="372"/>
    </row>
    <row r="4116" spans="4:4" x14ac:dyDescent="0.2">
      <c r="D4116" s="372"/>
    </row>
    <row r="4117" spans="4:4" x14ac:dyDescent="0.2">
      <c r="D4117" s="372"/>
    </row>
    <row r="4118" spans="4:4" x14ac:dyDescent="0.2">
      <c r="D4118" s="372"/>
    </row>
    <row r="4119" spans="4:4" x14ac:dyDescent="0.2">
      <c r="D4119" s="372"/>
    </row>
    <row r="4120" spans="4:4" x14ac:dyDescent="0.2">
      <c r="D4120" s="372"/>
    </row>
    <row r="4121" spans="4:4" x14ac:dyDescent="0.2">
      <c r="D4121" s="372"/>
    </row>
    <row r="4122" spans="4:4" x14ac:dyDescent="0.2">
      <c r="D4122" s="372"/>
    </row>
    <row r="4123" spans="4:4" x14ac:dyDescent="0.2">
      <c r="D4123" s="372"/>
    </row>
    <row r="4124" spans="4:4" x14ac:dyDescent="0.2">
      <c r="D4124" s="372"/>
    </row>
    <row r="4125" spans="4:4" x14ac:dyDescent="0.2">
      <c r="D4125" s="372"/>
    </row>
    <row r="4126" spans="4:4" x14ac:dyDescent="0.2">
      <c r="D4126" s="372"/>
    </row>
    <row r="4127" spans="4:4" x14ac:dyDescent="0.2">
      <c r="D4127" s="372"/>
    </row>
    <row r="4128" spans="4:4" x14ac:dyDescent="0.2">
      <c r="D4128" s="372"/>
    </row>
    <row r="4129" spans="4:4" x14ac:dyDescent="0.2">
      <c r="D4129" s="372"/>
    </row>
    <row r="4130" spans="4:4" x14ac:dyDescent="0.2">
      <c r="D4130" s="372"/>
    </row>
    <row r="4131" spans="4:4" x14ac:dyDescent="0.2">
      <c r="D4131" s="372"/>
    </row>
    <row r="4132" spans="4:4" x14ac:dyDescent="0.2">
      <c r="D4132" s="372"/>
    </row>
    <row r="4133" spans="4:4" x14ac:dyDescent="0.2">
      <c r="D4133" s="372"/>
    </row>
    <row r="4134" spans="4:4" x14ac:dyDescent="0.2">
      <c r="D4134" s="372"/>
    </row>
    <row r="4135" spans="4:4" x14ac:dyDescent="0.2">
      <c r="D4135" s="372"/>
    </row>
    <row r="4136" spans="4:4" x14ac:dyDescent="0.2">
      <c r="D4136" s="372"/>
    </row>
    <row r="4137" spans="4:4" x14ac:dyDescent="0.2">
      <c r="D4137" s="372"/>
    </row>
    <row r="4138" spans="4:4" x14ac:dyDescent="0.2">
      <c r="D4138" s="372"/>
    </row>
    <row r="4139" spans="4:4" x14ac:dyDescent="0.2">
      <c r="D4139" s="372"/>
    </row>
    <row r="4140" spans="4:4" x14ac:dyDescent="0.2">
      <c r="D4140" s="372"/>
    </row>
    <row r="4141" spans="4:4" x14ac:dyDescent="0.2">
      <c r="D4141" s="372"/>
    </row>
    <row r="4142" spans="4:4" x14ac:dyDescent="0.2">
      <c r="D4142" s="372"/>
    </row>
    <row r="4143" spans="4:4" x14ac:dyDescent="0.2">
      <c r="D4143" s="372"/>
    </row>
    <row r="4144" spans="4:4" x14ac:dyDescent="0.2">
      <c r="D4144" s="372"/>
    </row>
    <row r="4145" spans="4:4" x14ac:dyDescent="0.2">
      <c r="D4145" s="372"/>
    </row>
    <row r="4146" spans="4:4" x14ac:dyDescent="0.2">
      <c r="D4146" s="372"/>
    </row>
    <row r="4147" spans="4:4" x14ac:dyDescent="0.2">
      <c r="D4147" s="372"/>
    </row>
    <row r="4148" spans="4:4" x14ac:dyDescent="0.2">
      <c r="D4148" s="372"/>
    </row>
    <row r="4149" spans="4:4" x14ac:dyDescent="0.2">
      <c r="D4149" s="372"/>
    </row>
    <row r="4150" spans="4:4" x14ac:dyDescent="0.2">
      <c r="D4150" s="372"/>
    </row>
    <row r="4151" spans="4:4" x14ac:dyDescent="0.2">
      <c r="D4151" s="372"/>
    </row>
    <row r="4152" spans="4:4" x14ac:dyDescent="0.2">
      <c r="D4152" s="372"/>
    </row>
    <row r="4153" spans="4:4" x14ac:dyDescent="0.2">
      <c r="D4153" s="372"/>
    </row>
    <row r="4154" spans="4:4" x14ac:dyDescent="0.2">
      <c r="D4154" s="372"/>
    </row>
    <row r="4155" spans="4:4" x14ac:dyDescent="0.2">
      <c r="D4155" s="372"/>
    </row>
    <row r="4156" spans="4:4" x14ac:dyDescent="0.2">
      <c r="D4156" s="372"/>
    </row>
    <row r="4157" spans="4:4" x14ac:dyDescent="0.2">
      <c r="D4157" s="372"/>
    </row>
    <row r="4158" spans="4:4" x14ac:dyDescent="0.2">
      <c r="D4158" s="372"/>
    </row>
    <row r="4159" spans="4:4" x14ac:dyDescent="0.2">
      <c r="D4159" s="372"/>
    </row>
    <row r="4160" spans="4:4" x14ac:dyDescent="0.2">
      <c r="D4160" s="372"/>
    </row>
    <row r="4161" spans="4:4" x14ac:dyDescent="0.2">
      <c r="D4161" s="372"/>
    </row>
    <row r="4162" spans="4:4" x14ac:dyDescent="0.2">
      <c r="D4162" s="372"/>
    </row>
    <row r="4163" spans="4:4" x14ac:dyDescent="0.2">
      <c r="D4163" s="372"/>
    </row>
    <row r="4164" spans="4:4" x14ac:dyDescent="0.2">
      <c r="D4164" s="372"/>
    </row>
    <row r="4165" spans="4:4" x14ac:dyDescent="0.2">
      <c r="D4165" s="372"/>
    </row>
    <row r="4166" spans="4:4" x14ac:dyDescent="0.2">
      <c r="D4166" s="372"/>
    </row>
    <row r="4167" spans="4:4" x14ac:dyDescent="0.2">
      <c r="D4167" s="372"/>
    </row>
    <row r="4168" spans="4:4" x14ac:dyDescent="0.2">
      <c r="D4168" s="372"/>
    </row>
    <row r="4169" spans="4:4" x14ac:dyDescent="0.2">
      <c r="D4169" s="372"/>
    </row>
    <row r="4170" spans="4:4" x14ac:dyDescent="0.2">
      <c r="D4170" s="372"/>
    </row>
    <row r="4171" spans="4:4" x14ac:dyDescent="0.2">
      <c r="D4171" s="372"/>
    </row>
    <row r="4172" spans="4:4" x14ac:dyDescent="0.2">
      <c r="D4172" s="372"/>
    </row>
    <row r="4173" spans="4:4" x14ac:dyDescent="0.2">
      <c r="D4173" s="372"/>
    </row>
    <row r="4174" spans="4:4" x14ac:dyDescent="0.2">
      <c r="D4174" s="372"/>
    </row>
    <row r="4175" spans="4:4" x14ac:dyDescent="0.2">
      <c r="D4175" s="372"/>
    </row>
    <row r="4176" spans="4:4" x14ac:dyDescent="0.2">
      <c r="D4176" s="372"/>
    </row>
    <row r="4177" spans="4:4" x14ac:dyDescent="0.2">
      <c r="D4177" s="372"/>
    </row>
    <row r="4178" spans="4:4" x14ac:dyDescent="0.2">
      <c r="D4178" s="372"/>
    </row>
    <row r="4179" spans="4:4" x14ac:dyDescent="0.2">
      <c r="D4179" s="372"/>
    </row>
    <row r="4180" spans="4:4" x14ac:dyDescent="0.2">
      <c r="D4180" s="372"/>
    </row>
    <row r="4181" spans="4:4" x14ac:dyDescent="0.2">
      <c r="D4181" s="372"/>
    </row>
    <row r="4182" spans="4:4" x14ac:dyDescent="0.2">
      <c r="D4182" s="372"/>
    </row>
    <row r="4183" spans="4:4" x14ac:dyDescent="0.2">
      <c r="D4183" s="372"/>
    </row>
    <row r="4184" spans="4:4" x14ac:dyDescent="0.2">
      <c r="D4184" s="372"/>
    </row>
    <row r="4185" spans="4:4" x14ac:dyDescent="0.2">
      <c r="D4185" s="372"/>
    </row>
    <row r="4186" spans="4:4" x14ac:dyDescent="0.2">
      <c r="D4186" s="372"/>
    </row>
    <row r="4187" spans="4:4" x14ac:dyDescent="0.2">
      <c r="D4187" s="372"/>
    </row>
    <row r="4188" spans="4:4" x14ac:dyDescent="0.2">
      <c r="D4188" s="372"/>
    </row>
    <row r="4189" spans="4:4" x14ac:dyDescent="0.2">
      <c r="D4189" s="372"/>
    </row>
    <row r="4190" spans="4:4" x14ac:dyDescent="0.2">
      <c r="D4190" s="372"/>
    </row>
    <row r="4191" spans="4:4" x14ac:dyDescent="0.2">
      <c r="D4191" s="372"/>
    </row>
    <row r="4192" spans="4:4" x14ac:dyDescent="0.2">
      <c r="D4192" s="372"/>
    </row>
    <row r="4193" spans="4:4" x14ac:dyDescent="0.2">
      <c r="D4193" s="372"/>
    </row>
    <row r="4194" spans="4:4" x14ac:dyDescent="0.2">
      <c r="D4194" s="372"/>
    </row>
    <row r="4195" spans="4:4" x14ac:dyDescent="0.2">
      <c r="D4195" s="372"/>
    </row>
    <row r="4196" spans="4:4" x14ac:dyDescent="0.2">
      <c r="D4196" s="372"/>
    </row>
    <row r="4197" spans="4:4" x14ac:dyDescent="0.2">
      <c r="D4197" s="372"/>
    </row>
    <row r="4198" spans="4:4" x14ac:dyDescent="0.2">
      <c r="D4198" s="372"/>
    </row>
    <row r="4199" spans="4:4" x14ac:dyDescent="0.2">
      <c r="D4199" s="372"/>
    </row>
    <row r="4200" spans="4:4" x14ac:dyDescent="0.2">
      <c r="D4200" s="372"/>
    </row>
    <row r="4201" spans="4:4" x14ac:dyDescent="0.2">
      <c r="D4201" s="372"/>
    </row>
    <row r="4202" spans="4:4" x14ac:dyDescent="0.2">
      <c r="D4202" s="372"/>
    </row>
    <row r="4203" spans="4:4" x14ac:dyDescent="0.2">
      <c r="D4203" s="372"/>
    </row>
    <row r="4204" spans="4:4" x14ac:dyDescent="0.2">
      <c r="D4204" s="372"/>
    </row>
    <row r="4205" spans="4:4" x14ac:dyDescent="0.2">
      <c r="D4205" s="372"/>
    </row>
    <row r="4206" spans="4:4" x14ac:dyDescent="0.2">
      <c r="D4206" s="372"/>
    </row>
    <row r="4207" spans="4:4" x14ac:dyDescent="0.2">
      <c r="D4207" s="372"/>
    </row>
    <row r="4208" spans="4:4" x14ac:dyDescent="0.2">
      <c r="D4208" s="372"/>
    </row>
    <row r="4209" spans="4:4" x14ac:dyDescent="0.2">
      <c r="D4209" s="372"/>
    </row>
    <row r="4210" spans="4:4" x14ac:dyDescent="0.2">
      <c r="D4210" s="372"/>
    </row>
    <row r="4211" spans="4:4" x14ac:dyDescent="0.2">
      <c r="D4211" s="372"/>
    </row>
    <row r="4212" spans="4:4" x14ac:dyDescent="0.2">
      <c r="D4212" s="372"/>
    </row>
    <row r="4213" spans="4:4" x14ac:dyDescent="0.2">
      <c r="D4213" s="372"/>
    </row>
    <row r="4214" spans="4:4" x14ac:dyDescent="0.2">
      <c r="D4214" s="372"/>
    </row>
    <row r="4215" spans="4:4" x14ac:dyDescent="0.2">
      <c r="D4215" s="372"/>
    </row>
    <row r="4216" spans="4:4" x14ac:dyDescent="0.2">
      <c r="D4216" s="372"/>
    </row>
    <row r="4217" spans="4:4" x14ac:dyDescent="0.2">
      <c r="D4217" s="372"/>
    </row>
    <row r="4218" spans="4:4" x14ac:dyDescent="0.2">
      <c r="D4218" s="372"/>
    </row>
    <row r="4219" spans="4:4" x14ac:dyDescent="0.2">
      <c r="D4219" s="372"/>
    </row>
    <row r="4220" spans="4:4" x14ac:dyDescent="0.2">
      <c r="D4220" s="372"/>
    </row>
    <row r="4221" spans="4:4" x14ac:dyDescent="0.2">
      <c r="D4221" s="372"/>
    </row>
    <row r="4222" spans="4:4" x14ac:dyDescent="0.2">
      <c r="D4222" s="372"/>
    </row>
    <row r="4223" spans="4:4" x14ac:dyDescent="0.2">
      <c r="D4223" s="372"/>
    </row>
    <row r="4224" spans="4:4" x14ac:dyDescent="0.2">
      <c r="D4224" s="372"/>
    </row>
    <row r="4225" spans="4:4" x14ac:dyDescent="0.2">
      <c r="D4225" s="372"/>
    </row>
    <row r="4226" spans="4:4" x14ac:dyDescent="0.2">
      <c r="D4226" s="372"/>
    </row>
    <row r="4227" spans="4:4" x14ac:dyDescent="0.2">
      <c r="D4227" s="372"/>
    </row>
    <row r="4228" spans="4:4" x14ac:dyDescent="0.2">
      <c r="D4228" s="372"/>
    </row>
    <row r="4229" spans="4:4" x14ac:dyDescent="0.2">
      <c r="D4229" s="372"/>
    </row>
    <row r="4230" spans="4:4" x14ac:dyDescent="0.2">
      <c r="D4230" s="372"/>
    </row>
    <row r="4231" spans="4:4" x14ac:dyDescent="0.2">
      <c r="D4231" s="372"/>
    </row>
    <row r="4232" spans="4:4" x14ac:dyDescent="0.2">
      <c r="D4232" s="372"/>
    </row>
    <row r="4233" spans="4:4" x14ac:dyDescent="0.2">
      <c r="D4233" s="372"/>
    </row>
    <row r="4234" spans="4:4" x14ac:dyDescent="0.2">
      <c r="D4234" s="372"/>
    </row>
    <row r="4235" spans="4:4" x14ac:dyDescent="0.2">
      <c r="D4235" s="372"/>
    </row>
    <row r="4236" spans="4:4" x14ac:dyDescent="0.2">
      <c r="D4236" s="372"/>
    </row>
    <row r="4237" spans="4:4" x14ac:dyDescent="0.2">
      <c r="D4237" s="372"/>
    </row>
    <row r="4238" spans="4:4" x14ac:dyDescent="0.2">
      <c r="D4238" s="372"/>
    </row>
    <row r="4239" spans="4:4" x14ac:dyDescent="0.2">
      <c r="D4239" s="372"/>
    </row>
    <row r="4240" spans="4:4" x14ac:dyDescent="0.2">
      <c r="D4240" s="372"/>
    </row>
    <row r="4241" spans="4:4" x14ac:dyDescent="0.2">
      <c r="D4241" s="372"/>
    </row>
    <row r="4242" spans="4:4" x14ac:dyDescent="0.2">
      <c r="D4242" s="372"/>
    </row>
    <row r="4243" spans="4:4" x14ac:dyDescent="0.2">
      <c r="D4243" s="372"/>
    </row>
    <row r="4244" spans="4:4" x14ac:dyDescent="0.2">
      <c r="D4244" s="372"/>
    </row>
    <row r="4245" spans="4:4" x14ac:dyDescent="0.2">
      <c r="D4245" s="372"/>
    </row>
    <row r="4246" spans="4:4" x14ac:dyDescent="0.2">
      <c r="D4246" s="372"/>
    </row>
    <row r="4247" spans="4:4" x14ac:dyDescent="0.2">
      <c r="D4247" s="372"/>
    </row>
    <row r="4248" spans="4:4" x14ac:dyDescent="0.2">
      <c r="D4248" s="372"/>
    </row>
    <row r="4249" spans="4:4" x14ac:dyDescent="0.2">
      <c r="D4249" s="372"/>
    </row>
    <row r="4250" spans="4:4" x14ac:dyDescent="0.2">
      <c r="D4250" s="372"/>
    </row>
    <row r="4251" spans="4:4" x14ac:dyDescent="0.2">
      <c r="D4251" s="372"/>
    </row>
    <row r="4252" spans="4:4" x14ac:dyDescent="0.2">
      <c r="D4252" s="372"/>
    </row>
    <row r="4253" spans="4:4" x14ac:dyDescent="0.2">
      <c r="D4253" s="372"/>
    </row>
    <row r="4254" spans="4:4" x14ac:dyDescent="0.2">
      <c r="D4254" s="372"/>
    </row>
    <row r="4255" spans="4:4" x14ac:dyDescent="0.2">
      <c r="D4255" s="372"/>
    </row>
    <row r="4256" spans="4:4" x14ac:dyDescent="0.2">
      <c r="D4256" s="372"/>
    </row>
    <row r="4257" spans="4:4" x14ac:dyDescent="0.2">
      <c r="D4257" s="372"/>
    </row>
    <row r="4258" spans="4:4" x14ac:dyDescent="0.2">
      <c r="D4258" s="372"/>
    </row>
    <row r="4259" spans="4:4" x14ac:dyDescent="0.2">
      <c r="D4259" s="372"/>
    </row>
    <row r="4260" spans="4:4" x14ac:dyDescent="0.2">
      <c r="D4260" s="372"/>
    </row>
    <row r="4261" spans="4:4" x14ac:dyDescent="0.2">
      <c r="D4261" s="372"/>
    </row>
    <row r="4262" spans="4:4" x14ac:dyDescent="0.2">
      <c r="D4262" s="372"/>
    </row>
    <row r="4263" spans="4:4" x14ac:dyDescent="0.2">
      <c r="D4263" s="372"/>
    </row>
    <row r="4264" spans="4:4" x14ac:dyDescent="0.2">
      <c r="D4264" s="372"/>
    </row>
    <row r="4265" spans="4:4" x14ac:dyDescent="0.2">
      <c r="D4265" s="372"/>
    </row>
    <row r="4266" spans="4:4" x14ac:dyDescent="0.2">
      <c r="D4266" s="372"/>
    </row>
    <row r="4267" spans="4:4" x14ac:dyDescent="0.2">
      <c r="D4267" s="372"/>
    </row>
    <row r="4268" spans="4:4" x14ac:dyDescent="0.2">
      <c r="D4268" s="372"/>
    </row>
    <row r="4269" spans="4:4" x14ac:dyDescent="0.2">
      <c r="D4269" s="372"/>
    </row>
    <row r="4270" spans="4:4" x14ac:dyDescent="0.2">
      <c r="D4270" s="372"/>
    </row>
    <row r="4271" spans="4:4" x14ac:dyDescent="0.2">
      <c r="D4271" s="372"/>
    </row>
    <row r="4272" spans="4:4" x14ac:dyDescent="0.2">
      <c r="D4272" s="372"/>
    </row>
    <row r="4273" spans="4:4" x14ac:dyDescent="0.2">
      <c r="D4273" s="372"/>
    </row>
    <row r="4274" spans="4:4" x14ac:dyDescent="0.2">
      <c r="D4274" s="372"/>
    </row>
    <row r="4275" spans="4:4" x14ac:dyDescent="0.2">
      <c r="D4275" s="372"/>
    </row>
    <row r="4276" spans="4:4" x14ac:dyDescent="0.2">
      <c r="D4276" s="372"/>
    </row>
    <row r="4277" spans="4:4" x14ac:dyDescent="0.2">
      <c r="D4277" s="372"/>
    </row>
    <row r="4278" spans="4:4" x14ac:dyDescent="0.2">
      <c r="D4278" s="372"/>
    </row>
    <row r="4279" spans="4:4" x14ac:dyDescent="0.2">
      <c r="D4279" s="372"/>
    </row>
    <row r="4280" spans="4:4" x14ac:dyDescent="0.2">
      <c r="D4280" s="372"/>
    </row>
    <row r="4281" spans="4:4" x14ac:dyDescent="0.2">
      <c r="D4281" s="372"/>
    </row>
    <row r="4282" spans="4:4" x14ac:dyDescent="0.2">
      <c r="D4282" s="372"/>
    </row>
    <row r="4283" spans="4:4" x14ac:dyDescent="0.2">
      <c r="D4283" s="372"/>
    </row>
    <row r="4284" spans="4:4" x14ac:dyDescent="0.2">
      <c r="D4284" s="372"/>
    </row>
    <row r="4285" spans="4:4" x14ac:dyDescent="0.2">
      <c r="D4285" s="372"/>
    </row>
    <row r="4286" spans="4:4" x14ac:dyDescent="0.2">
      <c r="D4286" s="372"/>
    </row>
    <row r="4287" spans="4:4" x14ac:dyDescent="0.2">
      <c r="D4287" s="372"/>
    </row>
    <row r="4288" spans="4:4" x14ac:dyDescent="0.2">
      <c r="D4288" s="372"/>
    </row>
    <row r="4289" spans="4:4" x14ac:dyDescent="0.2">
      <c r="D4289" s="372"/>
    </row>
    <row r="4290" spans="4:4" x14ac:dyDescent="0.2">
      <c r="D4290" s="372"/>
    </row>
    <row r="4291" spans="4:4" x14ac:dyDescent="0.2">
      <c r="D4291" s="372"/>
    </row>
    <row r="4292" spans="4:4" x14ac:dyDescent="0.2">
      <c r="D4292" s="372"/>
    </row>
    <row r="4293" spans="4:4" x14ac:dyDescent="0.2">
      <c r="D4293" s="372"/>
    </row>
    <row r="4294" spans="4:4" x14ac:dyDescent="0.2">
      <c r="D4294" s="372"/>
    </row>
    <row r="4295" spans="4:4" x14ac:dyDescent="0.2">
      <c r="D4295" s="372"/>
    </row>
    <row r="4296" spans="4:4" x14ac:dyDescent="0.2">
      <c r="D4296" s="372"/>
    </row>
    <row r="4297" spans="4:4" x14ac:dyDescent="0.2">
      <c r="D4297" s="372"/>
    </row>
    <row r="4298" spans="4:4" x14ac:dyDescent="0.2">
      <c r="D4298" s="372"/>
    </row>
    <row r="4299" spans="4:4" x14ac:dyDescent="0.2">
      <c r="D4299" s="372"/>
    </row>
    <row r="4300" spans="4:4" x14ac:dyDescent="0.2">
      <c r="D4300" s="372"/>
    </row>
    <row r="4301" spans="4:4" x14ac:dyDescent="0.2">
      <c r="D4301" s="372"/>
    </row>
    <row r="4302" spans="4:4" x14ac:dyDescent="0.2">
      <c r="D4302" s="372"/>
    </row>
    <row r="4303" spans="4:4" x14ac:dyDescent="0.2">
      <c r="D4303" s="372"/>
    </row>
    <row r="4304" spans="4:4" x14ac:dyDescent="0.2">
      <c r="D4304" s="372"/>
    </row>
    <row r="4305" spans="4:4" x14ac:dyDescent="0.2">
      <c r="D4305" s="372"/>
    </row>
    <row r="4306" spans="4:4" x14ac:dyDescent="0.2">
      <c r="D4306" s="372"/>
    </row>
    <row r="4307" spans="4:4" x14ac:dyDescent="0.2">
      <c r="D4307" s="372"/>
    </row>
    <row r="4308" spans="4:4" x14ac:dyDescent="0.2">
      <c r="D4308" s="372"/>
    </row>
    <row r="4309" spans="4:4" x14ac:dyDescent="0.2">
      <c r="D4309" s="372"/>
    </row>
    <row r="4310" spans="4:4" x14ac:dyDescent="0.2">
      <c r="D4310" s="372"/>
    </row>
    <row r="4311" spans="4:4" x14ac:dyDescent="0.2">
      <c r="D4311" s="372"/>
    </row>
    <row r="4312" spans="4:4" x14ac:dyDescent="0.2">
      <c r="D4312" s="372"/>
    </row>
    <row r="4313" spans="4:4" x14ac:dyDescent="0.2">
      <c r="D4313" s="372"/>
    </row>
    <row r="4314" spans="4:4" x14ac:dyDescent="0.2">
      <c r="D4314" s="372"/>
    </row>
    <row r="4315" spans="4:4" x14ac:dyDescent="0.2">
      <c r="D4315" s="372"/>
    </row>
    <row r="4316" spans="4:4" x14ac:dyDescent="0.2">
      <c r="D4316" s="372"/>
    </row>
    <row r="4317" spans="4:4" x14ac:dyDescent="0.2">
      <c r="D4317" s="372"/>
    </row>
    <row r="4318" spans="4:4" x14ac:dyDescent="0.2">
      <c r="D4318" s="372"/>
    </row>
    <row r="4319" spans="4:4" x14ac:dyDescent="0.2">
      <c r="D4319" s="372"/>
    </row>
    <row r="4320" spans="4:4" x14ac:dyDescent="0.2">
      <c r="D4320" s="372"/>
    </row>
    <row r="4321" spans="4:4" x14ac:dyDescent="0.2">
      <c r="D4321" s="372"/>
    </row>
    <row r="4322" spans="4:4" x14ac:dyDescent="0.2">
      <c r="D4322" s="372"/>
    </row>
    <row r="4323" spans="4:4" x14ac:dyDescent="0.2">
      <c r="D4323" s="372"/>
    </row>
    <row r="4324" spans="4:4" x14ac:dyDescent="0.2">
      <c r="D4324" s="372"/>
    </row>
    <row r="4325" spans="4:4" x14ac:dyDescent="0.2">
      <c r="D4325" s="372"/>
    </row>
    <row r="4326" spans="4:4" x14ac:dyDescent="0.2">
      <c r="D4326" s="372"/>
    </row>
    <row r="4327" spans="4:4" x14ac:dyDescent="0.2">
      <c r="D4327" s="372"/>
    </row>
    <row r="4328" spans="4:4" x14ac:dyDescent="0.2">
      <c r="D4328" s="372"/>
    </row>
    <row r="4329" spans="4:4" x14ac:dyDescent="0.2">
      <c r="D4329" s="372"/>
    </row>
    <row r="4330" spans="4:4" x14ac:dyDescent="0.2">
      <c r="D4330" s="372"/>
    </row>
    <row r="4331" spans="4:4" x14ac:dyDescent="0.2">
      <c r="D4331" s="372"/>
    </row>
    <row r="4332" spans="4:4" x14ac:dyDescent="0.2">
      <c r="D4332" s="372"/>
    </row>
    <row r="4333" spans="4:4" x14ac:dyDescent="0.2">
      <c r="D4333" s="372"/>
    </row>
    <row r="4334" spans="4:4" x14ac:dyDescent="0.2">
      <c r="D4334" s="372"/>
    </row>
    <row r="4335" spans="4:4" x14ac:dyDescent="0.2">
      <c r="D4335" s="372"/>
    </row>
    <row r="4336" spans="4:4" x14ac:dyDescent="0.2">
      <c r="D4336" s="372"/>
    </row>
    <row r="4337" spans="4:4" x14ac:dyDescent="0.2">
      <c r="D4337" s="372"/>
    </row>
    <row r="4338" spans="4:4" x14ac:dyDescent="0.2">
      <c r="D4338" s="372"/>
    </row>
    <row r="4339" spans="4:4" x14ac:dyDescent="0.2">
      <c r="D4339" s="372"/>
    </row>
    <row r="4340" spans="4:4" x14ac:dyDescent="0.2">
      <c r="D4340" s="372"/>
    </row>
    <row r="4341" spans="4:4" x14ac:dyDescent="0.2">
      <c r="D4341" s="372"/>
    </row>
    <row r="4342" spans="4:4" x14ac:dyDescent="0.2">
      <c r="D4342" s="372"/>
    </row>
    <row r="4343" spans="4:4" x14ac:dyDescent="0.2">
      <c r="D4343" s="372"/>
    </row>
    <row r="4344" spans="4:4" x14ac:dyDescent="0.2">
      <c r="D4344" s="372"/>
    </row>
    <row r="4345" spans="4:4" x14ac:dyDescent="0.2">
      <c r="D4345" s="372"/>
    </row>
    <row r="4346" spans="4:4" x14ac:dyDescent="0.2">
      <c r="D4346" s="372"/>
    </row>
    <row r="4347" spans="4:4" x14ac:dyDescent="0.2">
      <c r="D4347" s="372"/>
    </row>
    <row r="4348" spans="4:4" x14ac:dyDescent="0.2">
      <c r="D4348" s="372"/>
    </row>
    <row r="4349" spans="4:4" x14ac:dyDescent="0.2">
      <c r="D4349" s="372"/>
    </row>
    <row r="4350" spans="4:4" x14ac:dyDescent="0.2">
      <c r="D4350" s="372"/>
    </row>
    <row r="4351" spans="4:4" x14ac:dyDescent="0.2">
      <c r="D4351" s="372"/>
    </row>
    <row r="4352" spans="4:4" x14ac:dyDescent="0.2">
      <c r="D4352" s="372"/>
    </row>
    <row r="4353" spans="4:4" x14ac:dyDescent="0.2">
      <c r="D4353" s="372"/>
    </row>
    <row r="4354" spans="4:4" x14ac:dyDescent="0.2">
      <c r="D4354" s="372"/>
    </row>
    <row r="4355" spans="4:4" x14ac:dyDescent="0.2">
      <c r="D4355" s="372"/>
    </row>
    <row r="4356" spans="4:4" x14ac:dyDescent="0.2">
      <c r="D4356" s="372"/>
    </row>
    <row r="4357" spans="4:4" x14ac:dyDescent="0.2">
      <c r="D4357" s="372"/>
    </row>
    <row r="4358" spans="4:4" x14ac:dyDescent="0.2">
      <c r="D4358" s="372"/>
    </row>
    <row r="4359" spans="4:4" x14ac:dyDescent="0.2">
      <c r="D4359" s="372"/>
    </row>
    <row r="4360" spans="4:4" x14ac:dyDescent="0.2">
      <c r="D4360" s="372"/>
    </row>
    <row r="4361" spans="4:4" x14ac:dyDescent="0.2">
      <c r="D4361" s="372"/>
    </row>
    <row r="4362" spans="4:4" x14ac:dyDescent="0.2">
      <c r="D4362" s="372"/>
    </row>
    <row r="4363" spans="4:4" x14ac:dyDescent="0.2">
      <c r="D4363" s="372"/>
    </row>
    <row r="4364" spans="4:4" x14ac:dyDescent="0.2">
      <c r="D4364" s="372"/>
    </row>
    <row r="4365" spans="4:4" x14ac:dyDescent="0.2">
      <c r="D4365" s="372"/>
    </row>
    <row r="4366" spans="4:4" x14ac:dyDescent="0.2">
      <c r="D4366" s="372"/>
    </row>
    <row r="4367" spans="4:4" x14ac:dyDescent="0.2">
      <c r="D4367" s="372"/>
    </row>
    <row r="4368" spans="4:4" x14ac:dyDescent="0.2">
      <c r="D4368" s="372"/>
    </row>
    <row r="4369" spans="4:4" x14ac:dyDescent="0.2">
      <c r="D4369" s="372"/>
    </row>
    <row r="4370" spans="4:4" x14ac:dyDescent="0.2">
      <c r="D4370" s="372"/>
    </row>
    <row r="4371" spans="4:4" x14ac:dyDescent="0.2">
      <c r="D4371" s="372"/>
    </row>
    <row r="4372" spans="4:4" x14ac:dyDescent="0.2">
      <c r="D4372" s="372"/>
    </row>
    <row r="4373" spans="4:4" x14ac:dyDescent="0.2">
      <c r="D4373" s="372"/>
    </row>
    <row r="4374" spans="4:4" x14ac:dyDescent="0.2">
      <c r="D4374" s="372"/>
    </row>
    <row r="4375" spans="4:4" x14ac:dyDescent="0.2">
      <c r="D4375" s="372"/>
    </row>
    <row r="4376" spans="4:4" x14ac:dyDescent="0.2">
      <c r="D4376" s="372"/>
    </row>
    <row r="4377" spans="4:4" x14ac:dyDescent="0.2">
      <c r="D4377" s="372"/>
    </row>
    <row r="4378" spans="4:4" x14ac:dyDescent="0.2">
      <c r="D4378" s="372"/>
    </row>
    <row r="4379" spans="4:4" x14ac:dyDescent="0.2">
      <c r="D4379" s="372"/>
    </row>
    <row r="4380" spans="4:4" x14ac:dyDescent="0.2">
      <c r="D4380" s="372"/>
    </row>
    <row r="4381" spans="4:4" x14ac:dyDescent="0.2">
      <c r="D4381" s="372"/>
    </row>
    <row r="4382" spans="4:4" x14ac:dyDescent="0.2">
      <c r="D4382" s="372"/>
    </row>
    <row r="4383" spans="4:4" x14ac:dyDescent="0.2">
      <c r="D4383" s="372"/>
    </row>
    <row r="4384" spans="4:4" x14ac:dyDescent="0.2">
      <c r="D4384" s="372"/>
    </row>
    <row r="4385" spans="4:4" x14ac:dyDescent="0.2">
      <c r="D4385" s="372"/>
    </row>
    <row r="4386" spans="4:4" x14ac:dyDescent="0.2">
      <c r="D4386" s="372"/>
    </row>
    <row r="4387" spans="4:4" x14ac:dyDescent="0.2">
      <c r="D4387" s="372"/>
    </row>
    <row r="4388" spans="4:4" x14ac:dyDescent="0.2">
      <c r="D4388" s="372"/>
    </row>
    <row r="4389" spans="4:4" x14ac:dyDescent="0.2">
      <c r="D4389" s="372"/>
    </row>
    <row r="4390" spans="4:4" x14ac:dyDescent="0.2">
      <c r="D4390" s="372"/>
    </row>
    <row r="4391" spans="4:4" x14ac:dyDescent="0.2">
      <c r="D4391" s="372"/>
    </row>
    <row r="4392" spans="4:4" x14ac:dyDescent="0.2">
      <c r="D4392" s="372"/>
    </row>
    <row r="4393" spans="4:4" x14ac:dyDescent="0.2">
      <c r="D4393" s="372"/>
    </row>
    <row r="4394" spans="4:4" x14ac:dyDescent="0.2">
      <c r="D4394" s="372"/>
    </row>
    <row r="4395" spans="4:4" x14ac:dyDescent="0.2">
      <c r="D4395" s="372"/>
    </row>
    <row r="4396" spans="4:4" x14ac:dyDescent="0.2">
      <c r="D4396" s="372"/>
    </row>
    <row r="4397" spans="4:4" x14ac:dyDescent="0.2">
      <c r="D4397" s="372"/>
    </row>
    <row r="4398" spans="4:4" x14ac:dyDescent="0.2">
      <c r="D4398" s="372"/>
    </row>
    <row r="4399" spans="4:4" x14ac:dyDescent="0.2">
      <c r="D4399" s="372"/>
    </row>
    <row r="4400" spans="4:4" x14ac:dyDescent="0.2">
      <c r="D4400" s="372"/>
    </row>
    <row r="4401" spans="4:4" x14ac:dyDescent="0.2">
      <c r="D4401" s="372"/>
    </row>
    <row r="4402" spans="4:4" x14ac:dyDescent="0.2">
      <c r="D4402" s="372"/>
    </row>
    <row r="4403" spans="4:4" x14ac:dyDescent="0.2">
      <c r="D4403" s="372"/>
    </row>
    <row r="4404" spans="4:4" x14ac:dyDescent="0.2">
      <c r="D4404" s="372"/>
    </row>
    <row r="4405" spans="4:4" x14ac:dyDescent="0.2">
      <c r="D4405" s="372"/>
    </row>
    <row r="4406" spans="4:4" x14ac:dyDescent="0.2">
      <c r="D4406" s="372"/>
    </row>
    <row r="4407" spans="4:4" x14ac:dyDescent="0.2">
      <c r="D4407" s="372"/>
    </row>
    <row r="4408" spans="4:4" x14ac:dyDescent="0.2">
      <c r="D4408" s="372"/>
    </row>
    <row r="4409" spans="4:4" x14ac:dyDescent="0.2">
      <c r="D4409" s="372"/>
    </row>
    <row r="4410" spans="4:4" x14ac:dyDescent="0.2">
      <c r="D4410" s="372"/>
    </row>
    <row r="4411" spans="4:4" x14ac:dyDescent="0.2">
      <c r="D4411" s="372"/>
    </row>
    <row r="4412" spans="4:4" x14ac:dyDescent="0.2">
      <c r="D4412" s="372"/>
    </row>
    <row r="4413" spans="4:4" x14ac:dyDescent="0.2">
      <c r="D4413" s="372"/>
    </row>
    <row r="4414" spans="4:4" x14ac:dyDescent="0.2">
      <c r="D4414" s="372"/>
    </row>
    <row r="4415" spans="4:4" x14ac:dyDescent="0.2">
      <c r="D4415" s="372"/>
    </row>
    <row r="4416" spans="4:4" x14ac:dyDescent="0.2">
      <c r="D4416" s="372"/>
    </row>
    <row r="4417" spans="4:4" x14ac:dyDescent="0.2">
      <c r="D4417" s="372"/>
    </row>
    <row r="4418" spans="4:4" x14ac:dyDescent="0.2">
      <c r="D4418" s="372"/>
    </row>
    <row r="4419" spans="4:4" x14ac:dyDescent="0.2">
      <c r="D4419" s="372"/>
    </row>
    <row r="4420" spans="4:4" x14ac:dyDescent="0.2">
      <c r="D4420" s="372"/>
    </row>
    <row r="4421" spans="4:4" x14ac:dyDescent="0.2">
      <c r="D4421" s="372"/>
    </row>
    <row r="4422" spans="4:4" x14ac:dyDescent="0.2">
      <c r="D4422" s="372"/>
    </row>
    <row r="4423" spans="4:4" x14ac:dyDescent="0.2">
      <c r="D4423" s="372"/>
    </row>
    <row r="4424" spans="4:4" x14ac:dyDescent="0.2">
      <c r="D4424" s="372"/>
    </row>
    <row r="4425" spans="4:4" x14ac:dyDescent="0.2">
      <c r="D4425" s="372"/>
    </row>
    <row r="4426" spans="4:4" x14ac:dyDescent="0.2">
      <c r="D4426" s="372"/>
    </row>
    <row r="4427" spans="4:4" x14ac:dyDescent="0.2">
      <c r="D4427" s="372"/>
    </row>
    <row r="4428" spans="4:4" x14ac:dyDescent="0.2">
      <c r="D4428" s="372"/>
    </row>
    <row r="4429" spans="4:4" x14ac:dyDescent="0.2">
      <c r="D4429" s="372"/>
    </row>
    <row r="4430" spans="4:4" x14ac:dyDescent="0.2">
      <c r="D4430" s="372"/>
    </row>
    <row r="4431" spans="4:4" x14ac:dyDescent="0.2">
      <c r="D4431" s="372"/>
    </row>
    <row r="4432" spans="4:4" x14ac:dyDescent="0.2">
      <c r="D4432" s="372"/>
    </row>
    <row r="4433" spans="4:4" x14ac:dyDescent="0.2">
      <c r="D4433" s="372"/>
    </row>
    <row r="4434" spans="4:4" x14ac:dyDescent="0.2">
      <c r="D4434" s="372"/>
    </row>
    <row r="4435" spans="4:4" x14ac:dyDescent="0.2">
      <c r="D4435" s="372"/>
    </row>
    <row r="4436" spans="4:4" x14ac:dyDescent="0.2">
      <c r="D4436" s="372"/>
    </row>
    <row r="4437" spans="4:4" x14ac:dyDescent="0.2">
      <c r="D4437" s="372"/>
    </row>
    <row r="4438" spans="4:4" x14ac:dyDescent="0.2">
      <c r="D4438" s="372"/>
    </row>
    <row r="4439" spans="4:4" x14ac:dyDescent="0.2">
      <c r="D4439" s="372"/>
    </row>
    <row r="4440" spans="4:4" x14ac:dyDescent="0.2">
      <c r="D4440" s="372"/>
    </row>
    <row r="4441" spans="4:4" x14ac:dyDescent="0.2">
      <c r="D4441" s="372"/>
    </row>
    <row r="4442" spans="4:4" x14ac:dyDescent="0.2">
      <c r="D4442" s="372"/>
    </row>
    <row r="4443" spans="4:4" x14ac:dyDescent="0.2">
      <c r="D4443" s="372"/>
    </row>
    <row r="4444" spans="4:4" x14ac:dyDescent="0.2">
      <c r="D4444" s="372"/>
    </row>
    <row r="4445" spans="4:4" x14ac:dyDescent="0.2">
      <c r="D4445" s="372"/>
    </row>
    <row r="4446" spans="4:4" x14ac:dyDescent="0.2">
      <c r="D4446" s="372"/>
    </row>
    <row r="4447" spans="4:4" x14ac:dyDescent="0.2">
      <c r="D4447" s="372"/>
    </row>
    <row r="4448" spans="4:4" x14ac:dyDescent="0.2">
      <c r="D4448" s="372"/>
    </row>
    <row r="4449" spans="4:4" x14ac:dyDescent="0.2">
      <c r="D4449" s="372"/>
    </row>
    <row r="4450" spans="4:4" x14ac:dyDescent="0.2">
      <c r="D4450" s="372"/>
    </row>
    <row r="4451" spans="4:4" x14ac:dyDescent="0.2">
      <c r="D4451" s="372"/>
    </row>
    <row r="4452" spans="4:4" x14ac:dyDescent="0.2">
      <c r="D4452" s="372"/>
    </row>
    <row r="4453" spans="4:4" x14ac:dyDescent="0.2">
      <c r="D4453" s="372"/>
    </row>
    <row r="4454" spans="4:4" x14ac:dyDescent="0.2">
      <c r="D4454" s="372"/>
    </row>
    <row r="4455" spans="4:4" x14ac:dyDescent="0.2">
      <c r="D4455" s="372"/>
    </row>
    <row r="4456" spans="4:4" x14ac:dyDescent="0.2">
      <c r="D4456" s="372"/>
    </row>
    <row r="4457" spans="4:4" x14ac:dyDescent="0.2">
      <c r="D4457" s="372"/>
    </row>
    <row r="4458" spans="4:4" x14ac:dyDescent="0.2">
      <c r="D4458" s="372"/>
    </row>
    <row r="4459" spans="4:4" x14ac:dyDescent="0.2">
      <c r="D4459" s="372"/>
    </row>
    <row r="4460" spans="4:4" x14ac:dyDescent="0.2">
      <c r="D4460" s="372"/>
    </row>
    <row r="4461" spans="4:4" x14ac:dyDescent="0.2">
      <c r="D4461" s="372"/>
    </row>
    <row r="4462" spans="4:4" x14ac:dyDescent="0.2">
      <c r="D4462" s="372"/>
    </row>
    <row r="4463" spans="4:4" x14ac:dyDescent="0.2">
      <c r="D4463" s="372"/>
    </row>
    <row r="4464" spans="4:4" x14ac:dyDescent="0.2">
      <c r="D4464" s="372"/>
    </row>
    <row r="4465" spans="4:4" x14ac:dyDescent="0.2">
      <c r="D4465" s="372"/>
    </row>
    <row r="4466" spans="4:4" x14ac:dyDescent="0.2">
      <c r="D4466" s="372"/>
    </row>
    <row r="4467" spans="4:4" x14ac:dyDescent="0.2">
      <c r="D4467" s="372"/>
    </row>
    <row r="4468" spans="4:4" x14ac:dyDescent="0.2">
      <c r="D4468" s="372"/>
    </row>
    <row r="4469" spans="4:4" x14ac:dyDescent="0.2">
      <c r="D4469" s="372"/>
    </row>
    <row r="4470" spans="4:4" x14ac:dyDescent="0.2">
      <c r="D4470" s="372"/>
    </row>
    <row r="4471" spans="4:4" x14ac:dyDescent="0.2">
      <c r="D4471" s="372"/>
    </row>
    <row r="4472" spans="4:4" x14ac:dyDescent="0.2">
      <c r="D4472" s="372"/>
    </row>
    <row r="4473" spans="4:4" x14ac:dyDescent="0.2">
      <c r="D4473" s="372"/>
    </row>
    <row r="4474" spans="4:4" x14ac:dyDescent="0.2">
      <c r="D4474" s="372"/>
    </row>
    <row r="4475" spans="4:4" x14ac:dyDescent="0.2">
      <c r="D4475" s="372"/>
    </row>
    <row r="4476" spans="4:4" x14ac:dyDescent="0.2">
      <c r="D4476" s="372"/>
    </row>
    <row r="4477" spans="4:4" x14ac:dyDescent="0.2">
      <c r="D4477" s="372"/>
    </row>
    <row r="4478" spans="4:4" x14ac:dyDescent="0.2">
      <c r="D4478" s="372"/>
    </row>
    <row r="4479" spans="4:4" x14ac:dyDescent="0.2">
      <c r="D4479" s="372"/>
    </row>
    <row r="4480" spans="4:4" x14ac:dyDescent="0.2">
      <c r="D4480" s="372"/>
    </row>
    <row r="4481" spans="4:4" x14ac:dyDescent="0.2">
      <c r="D4481" s="372"/>
    </row>
    <row r="4482" spans="4:4" x14ac:dyDescent="0.2">
      <c r="D4482" s="372"/>
    </row>
    <row r="4483" spans="4:4" x14ac:dyDescent="0.2">
      <c r="D4483" s="372"/>
    </row>
    <row r="4484" spans="4:4" x14ac:dyDescent="0.2">
      <c r="D4484" s="372"/>
    </row>
    <row r="4485" spans="4:4" x14ac:dyDescent="0.2">
      <c r="D4485" s="372"/>
    </row>
    <row r="4486" spans="4:4" x14ac:dyDescent="0.2">
      <c r="D4486" s="372"/>
    </row>
    <row r="4487" spans="4:4" x14ac:dyDescent="0.2">
      <c r="D4487" s="372"/>
    </row>
    <row r="4488" spans="4:4" x14ac:dyDescent="0.2">
      <c r="D4488" s="372"/>
    </row>
    <row r="4489" spans="4:4" x14ac:dyDescent="0.2">
      <c r="D4489" s="372"/>
    </row>
    <row r="4490" spans="4:4" x14ac:dyDescent="0.2">
      <c r="D4490" s="372"/>
    </row>
    <row r="4491" spans="4:4" x14ac:dyDescent="0.2">
      <c r="D4491" s="372"/>
    </row>
    <row r="4492" spans="4:4" x14ac:dyDescent="0.2">
      <c r="D4492" s="372"/>
    </row>
    <row r="4493" spans="4:4" x14ac:dyDescent="0.2">
      <c r="D4493" s="372"/>
    </row>
    <row r="4494" spans="4:4" x14ac:dyDescent="0.2">
      <c r="D4494" s="372"/>
    </row>
    <row r="4495" spans="4:4" x14ac:dyDescent="0.2">
      <c r="D4495" s="372"/>
    </row>
    <row r="4496" spans="4:4" x14ac:dyDescent="0.2">
      <c r="D4496" s="372"/>
    </row>
    <row r="4497" spans="4:4" x14ac:dyDescent="0.2">
      <c r="D4497" s="372"/>
    </row>
    <row r="4498" spans="4:4" x14ac:dyDescent="0.2">
      <c r="D4498" s="372"/>
    </row>
    <row r="4499" spans="4:4" x14ac:dyDescent="0.2">
      <c r="D4499" s="372"/>
    </row>
    <row r="4500" spans="4:4" x14ac:dyDescent="0.2">
      <c r="D4500" s="372"/>
    </row>
    <row r="4501" spans="4:4" x14ac:dyDescent="0.2">
      <c r="D4501" s="372"/>
    </row>
    <row r="4502" spans="4:4" x14ac:dyDescent="0.2">
      <c r="D4502" s="372"/>
    </row>
    <row r="4503" spans="4:4" x14ac:dyDescent="0.2">
      <c r="D4503" s="372"/>
    </row>
    <row r="4504" spans="4:4" x14ac:dyDescent="0.2">
      <c r="D4504" s="372"/>
    </row>
    <row r="4505" spans="4:4" x14ac:dyDescent="0.2">
      <c r="D4505" s="372"/>
    </row>
    <row r="4506" spans="4:4" x14ac:dyDescent="0.2">
      <c r="D4506" s="372"/>
    </row>
    <row r="4507" spans="4:4" x14ac:dyDescent="0.2">
      <c r="D4507" s="372"/>
    </row>
    <row r="4508" spans="4:4" x14ac:dyDescent="0.2">
      <c r="D4508" s="372"/>
    </row>
    <row r="4509" spans="4:4" x14ac:dyDescent="0.2">
      <c r="D4509" s="372"/>
    </row>
    <row r="4510" spans="4:4" x14ac:dyDescent="0.2">
      <c r="D4510" s="372"/>
    </row>
    <row r="4511" spans="4:4" x14ac:dyDescent="0.2">
      <c r="D4511" s="372"/>
    </row>
    <row r="4512" spans="4:4" x14ac:dyDescent="0.2">
      <c r="D4512" s="372"/>
    </row>
    <row r="4513" spans="4:4" x14ac:dyDescent="0.2">
      <c r="D4513" s="372"/>
    </row>
    <row r="4514" spans="4:4" x14ac:dyDescent="0.2">
      <c r="D4514" s="372"/>
    </row>
    <row r="4515" spans="4:4" x14ac:dyDescent="0.2">
      <c r="D4515" s="372"/>
    </row>
    <row r="4516" spans="4:4" x14ac:dyDescent="0.2">
      <c r="D4516" s="372"/>
    </row>
    <row r="4517" spans="4:4" x14ac:dyDescent="0.2">
      <c r="D4517" s="372"/>
    </row>
    <row r="4518" spans="4:4" x14ac:dyDescent="0.2">
      <c r="D4518" s="372"/>
    </row>
    <row r="4519" spans="4:4" x14ac:dyDescent="0.2">
      <c r="D4519" s="372"/>
    </row>
    <row r="4520" spans="4:4" x14ac:dyDescent="0.2">
      <c r="D4520" s="372"/>
    </row>
    <row r="4521" spans="4:4" x14ac:dyDescent="0.2">
      <c r="D4521" s="372"/>
    </row>
    <row r="4522" spans="4:4" x14ac:dyDescent="0.2">
      <c r="D4522" s="372"/>
    </row>
    <row r="4523" spans="4:4" x14ac:dyDescent="0.2">
      <c r="D4523" s="372"/>
    </row>
    <row r="4524" spans="4:4" x14ac:dyDescent="0.2">
      <c r="D4524" s="372"/>
    </row>
    <row r="4525" spans="4:4" x14ac:dyDescent="0.2">
      <c r="D4525" s="372"/>
    </row>
    <row r="4526" spans="4:4" x14ac:dyDescent="0.2">
      <c r="D4526" s="372"/>
    </row>
    <row r="4527" spans="4:4" x14ac:dyDescent="0.2">
      <c r="D4527" s="372"/>
    </row>
    <row r="4528" spans="4:4" x14ac:dyDescent="0.2">
      <c r="D4528" s="372"/>
    </row>
    <row r="4529" spans="4:4" x14ac:dyDescent="0.2">
      <c r="D4529" s="372"/>
    </row>
    <row r="4530" spans="4:4" x14ac:dyDescent="0.2">
      <c r="D4530" s="372"/>
    </row>
    <row r="4531" spans="4:4" x14ac:dyDescent="0.2">
      <c r="D4531" s="372"/>
    </row>
    <row r="4532" spans="4:4" x14ac:dyDescent="0.2">
      <c r="D4532" s="372"/>
    </row>
    <row r="4533" spans="4:4" x14ac:dyDescent="0.2">
      <c r="D4533" s="372"/>
    </row>
    <row r="4534" spans="4:4" x14ac:dyDescent="0.2">
      <c r="D4534" s="372"/>
    </row>
    <row r="4535" spans="4:4" x14ac:dyDescent="0.2">
      <c r="D4535" s="372"/>
    </row>
    <row r="4536" spans="4:4" x14ac:dyDescent="0.2">
      <c r="D4536" s="372"/>
    </row>
    <row r="4537" spans="4:4" x14ac:dyDescent="0.2">
      <c r="D4537" s="372"/>
    </row>
    <row r="4538" spans="4:4" x14ac:dyDescent="0.2">
      <c r="D4538" s="372"/>
    </row>
    <row r="4539" spans="4:4" x14ac:dyDescent="0.2">
      <c r="D4539" s="372"/>
    </row>
    <row r="4540" spans="4:4" x14ac:dyDescent="0.2">
      <c r="D4540" s="372"/>
    </row>
    <row r="4541" spans="4:4" x14ac:dyDescent="0.2">
      <c r="D4541" s="372"/>
    </row>
    <row r="4542" spans="4:4" x14ac:dyDescent="0.2">
      <c r="D4542" s="372"/>
    </row>
    <row r="4543" spans="4:4" x14ac:dyDescent="0.2">
      <c r="D4543" s="372"/>
    </row>
    <row r="4544" spans="4:4" x14ac:dyDescent="0.2">
      <c r="D4544" s="372"/>
    </row>
    <row r="4545" spans="4:4" x14ac:dyDescent="0.2">
      <c r="D4545" s="372"/>
    </row>
    <row r="4546" spans="4:4" x14ac:dyDescent="0.2">
      <c r="D4546" s="372"/>
    </row>
    <row r="4547" spans="4:4" x14ac:dyDescent="0.2">
      <c r="D4547" s="372"/>
    </row>
    <row r="4548" spans="4:4" x14ac:dyDescent="0.2">
      <c r="D4548" s="372"/>
    </row>
    <row r="4549" spans="4:4" x14ac:dyDescent="0.2">
      <c r="D4549" s="372"/>
    </row>
    <row r="4550" spans="4:4" x14ac:dyDescent="0.2">
      <c r="D4550" s="372"/>
    </row>
    <row r="4551" spans="4:4" x14ac:dyDescent="0.2">
      <c r="D4551" s="372"/>
    </row>
    <row r="4552" spans="4:4" x14ac:dyDescent="0.2">
      <c r="D4552" s="372"/>
    </row>
    <row r="4553" spans="4:4" x14ac:dyDescent="0.2">
      <c r="D4553" s="372"/>
    </row>
    <row r="4554" spans="4:4" x14ac:dyDescent="0.2">
      <c r="D4554" s="372"/>
    </row>
    <row r="4555" spans="4:4" x14ac:dyDescent="0.2">
      <c r="D4555" s="372"/>
    </row>
    <row r="4556" spans="4:4" x14ac:dyDescent="0.2">
      <c r="D4556" s="372"/>
    </row>
    <row r="4557" spans="4:4" x14ac:dyDescent="0.2">
      <c r="D4557" s="372"/>
    </row>
    <row r="4558" spans="4:4" x14ac:dyDescent="0.2">
      <c r="D4558" s="372"/>
    </row>
    <row r="4559" spans="4:4" x14ac:dyDescent="0.2">
      <c r="D4559" s="372"/>
    </row>
    <row r="4560" spans="4:4" x14ac:dyDescent="0.2">
      <c r="D4560" s="372"/>
    </row>
    <row r="4561" spans="4:4" x14ac:dyDescent="0.2">
      <c r="D4561" s="372"/>
    </row>
    <row r="4562" spans="4:4" x14ac:dyDescent="0.2">
      <c r="D4562" s="372"/>
    </row>
    <row r="4563" spans="4:4" x14ac:dyDescent="0.2">
      <c r="D4563" s="372"/>
    </row>
    <row r="4564" spans="4:4" x14ac:dyDescent="0.2">
      <c r="D4564" s="372"/>
    </row>
    <row r="4565" spans="4:4" x14ac:dyDescent="0.2">
      <c r="D4565" s="372"/>
    </row>
    <row r="4566" spans="4:4" x14ac:dyDescent="0.2">
      <c r="D4566" s="372"/>
    </row>
    <row r="4567" spans="4:4" x14ac:dyDescent="0.2">
      <c r="D4567" s="372"/>
    </row>
    <row r="4568" spans="4:4" x14ac:dyDescent="0.2">
      <c r="D4568" s="372"/>
    </row>
    <row r="4569" spans="4:4" x14ac:dyDescent="0.2">
      <c r="D4569" s="372"/>
    </row>
    <row r="4570" spans="4:4" x14ac:dyDescent="0.2">
      <c r="D4570" s="372"/>
    </row>
    <row r="4571" spans="4:4" x14ac:dyDescent="0.2">
      <c r="D4571" s="372"/>
    </row>
    <row r="4572" spans="4:4" x14ac:dyDescent="0.2">
      <c r="D4572" s="372"/>
    </row>
    <row r="4573" spans="4:4" x14ac:dyDescent="0.2">
      <c r="D4573" s="372"/>
    </row>
    <row r="4574" spans="4:4" x14ac:dyDescent="0.2">
      <c r="D4574" s="372"/>
    </row>
    <row r="4575" spans="4:4" x14ac:dyDescent="0.2">
      <c r="D4575" s="372"/>
    </row>
    <row r="4576" spans="4:4" x14ac:dyDescent="0.2">
      <c r="D4576" s="372"/>
    </row>
    <row r="4577" spans="4:4" x14ac:dyDescent="0.2">
      <c r="D4577" s="372"/>
    </row>
    <row r="4578" spans="4:4" x14ac:dyDescent="0.2">
      <c r="D4578" s="372"/>
    </row>
    <row r="4579" spans="4:4" x14ac:dyDescent="0.2">
      <c r="D4579" s="372"/>
    </row>
    <row r="4580" spans="4:4" x14ac:dyDescent="0.2">
      <c r="D4580" s="372"/>
    </row>
    <row r="4581" spans="4:4" x14ac:dyDescent="0.2">
      <c r="D4581" s="372"/>
    </row>
    <row r="4582" spans="4:4" x14ac:dyDescent="0.2">
      <c r="D4582" s="372"/>
    </row>
    <row r="4583" spans="4:4" x14ac:dyDescent="0.2">
      <c r="D4583" s="372"/>
    </row>
    <row r="4584" spans="4:4" x14ac:dyDescent="0.2">
      <c r="D4584" s="372"/>
    </row>
    <row r="4585" spans="4:4" x14ac:dyDescent="0.2">
      <c r="D4585" s="372"/>
    </row>
    <row r="4586" spans="4:4" x14ac:dyDescent="0.2">
      <c r="D4586" s="372"/>
    </row>
    <row r="4587" spans="4:4" x14ac:dyDescent="0.2">
      <c r="D4587" s="372"/>
    </row>
    <row r="4588" spans="4:4" x14ac:dyDescent="0.2">
      <c r="D4588" s="372"/>
    </row>
    <row r="4589" spans="4:4" x14ac:dyDescent="0.2">
      <c r="D4589" s="372"/>
    </row>
    <row r="4590" spans="4:4" x14ac:dyDescent="0.2">
      <c r="D4590" s="372"/>
    </row>
    <row r="4591" spans="4:4" x14ac:dyDescent="0.2">
      <c r="D4591" s="372"/>
    </row>
    <row r="4592" spans="4:4" x14ac:dyDescent="0.2">
      <c r="D4592" s="372"/>
    </row>
    <row r="4593" spans="4:4" x14ac:dyDescent="0.2">
      <c r="D4593" s="372"/>
    </row>
    <row r="4594" spans="4:4" x14ac:dyDescent="0.2">
      <c r="D4594" s="372"/>
    </row>
    <row r="4595" spans="4:4" x14ac:dyDescent="0.2">
      <c r="D4595" s="372"/>
    </row>
    <row r="4596" spans="4:4" x14ac:dyDescent="0.2">
      <c r="D4596" s="372"/>
    </row>
    <row r="4597" spans="4:4" x14ac:dyDescent="0.2">
      <c r="D4597" s="372"/>
    </row>
    <row r="4598" spans="4:4" x14ac:dyDescent="0.2">
      <c r="D4598" s="372"/>
    </row>
    <row r="4599" spans="4:4" x14ac:dyDescent="0.2">
      <c r="D4599" s="372"/>
    </row>
    <row r="4600" spans="4:4" x14ac:dyDescent="0.2">
      <c r="D4600" s="372"/>
    </row>
    <row r="4601" spans="4:4" x14ac:dyDescent="0.2">
      <c r="D4601" s="372"/>
    </row>
    <row r="4602" spans="4:4" x14ac:dyDescent="0.2">
      <c r="D4602" s="372"/>
    </row>
    <row r="4603" spans="4:4" x14ac:dyDescent="0.2">
      <c r="D4603" s="372"/>
    </row>
    <row r="4604" spans="4:4" x14ac:dyDescent="0.2">
      <c r="D4604" s="372"/>
    </row>
    <row r="4605" spans="4:4" x14ac:dyDescent="0.2">
      <c r="D4605" s="372"/>
    </row>
    <row r="4606" spans="4:4" x14ac:dyDescent="0.2">
      <c r="D4606" s="372"/>
    </row>
    <row r="4607" spans="4:4" x14ac:dyDescent="0.2">
      <c r="D4607" s="372"/>
    </row>
    <row r="4608" spans="4:4" x14ac:dyDescent="0.2">
      <c r="D4608" s="372"/>
    </row>
    <row r="4609" spans="4:4" x14ac:dyDescent="0.2">
      <c r="D4609" s="372"/>
    </row>
    <row r="4610" spans="4:4" x14ac:dyDescent="0.2">
      <c r="D4610" s="372"/>
    </row>
    <row r="4611" spans="4:4" x14ac:dyDescent="0.2">
      <c r="D4611" s="372"/>
    </row>
    <row r="4612" spans="4:4" x14ac:dyDescent="0.2">
      <c r="D4612" s="372"/>
    </row>
    <row r="4613" spans="4:4" x14ac:dyDescent="0.2">
      <c r="D4613" s="372"/>
    </row>
    <row r="4614" spans="4:4" x14ac:dyDescent="0.2">
      <c r="D4614" s="372"/>
    </row>
    <row r="4615" spans="4:4" x14ac:dyDescent="0.2">
      <c r="D4615" s="372"/>
    </row>
    <row r="4616" spans="4:4" x14ac:dyDescent="0.2">
      <c r="D4616" s="372"/>
    </row>
    <row r="4617" spans="4:4" x14ac:dyDescent="0.2">
      <c r="D4617" s="372"/>
    </row>
    <row r="4618" spans="4:4" x14ac:dyDescent="0.2">
      <c r="D4618" s="372"/>
    </row>
    <row r="4619" spans="4:4" x14ac:dyDescent="0.2">
      <c r="D4619" s="372"/>
    </row>
    <row r="4620" spans="4:4" x14ac:dyDescent="0.2">
      <c r="D4620" s="372"/>
    </row>
    <row r="4621" spans="4:4" x14ac:dyDescent="0.2">
      <c r="D4621" s="372"/>
    </row>
    <row r="4622" spans="4:4" x14ac:dyDescent="0.2">
      <c r="D4622" s="372"/>
    </row>
    <row r="4623" spans="4:4" x14ac:dyDescent="0.2">
      <c r="D4623" s="372"/>
    </row>
    <row r="4624" spans="4:4" x14ac:dyDescent="0.2">
      <c r="D4624" s="372"/>
    </row>
    <row r="4625" spans="4:4" x14ac:dyDescent="0.2">
      <c r="D4625" s="372"/>
    </row>
    <row r="4626" spans="4:4" x14ac:dyDescent="0.2">
      <c r="D4626" s="372"/>
    </row>
    <row r="4627" spans="4:4" x14ac:dyDescent="0.2">
      <c r="D4627" s="372"/>
    </row>
    <row r="4628" spans="4:4" x14ac:dyDescent="0.2">
      <c r="D4628" s="372"/>
    </row>
    <row r="4629" spans="4:4" x14ac:dyDescent="0.2">
      <c r="D4629" s="372"/>
    </row>
    <row r="4630" spans="4:4" x14ac:dyDescent="0.2">
      <c r="D4630" s="372"/>
    </row>
    <row r="4631" spans="4:4" x14ac:dyDescent="0.2">
      <c r="D4631" s="372"/>
    </row>
    <row r="4632" spans="4:4" x14ac:dyDescent="0.2">
      <c r="D4632" s="372"/>
    </row>
    <row r="4633" spans="4:4" x14ac:dyDescent="0.2">
      <c r="D4633" s="372"/>
    </row>
    <row r="4634" spans="4:4" x14ac:dyDescent="0.2">
      <c r="D4634" s="372"/>
    </row>
    <row r="4635" spans="4:4" x14ac:dyDescent="0.2">
      <c r="D4635" s="372"/>
    </row>
    <row r="4636" spans="4:4" x14ac:dyDescent="0.2">
      <c r="D4636" s="372"/>
    </row>
    <row r="4637" spans="4:4" x14ac:dyDescent="0.2">
      <c r="D4637" s="372"/>
    </row>
    <row r="4638" spans="4:4" x14ac:dyDescent="0.2">
      <c r="D4638" s="372"/>
    </row>
    <row r="4639" spans="4:4" x14ac:dyDescent="0.2">
      <c r="D4639" s="372"/>
    </row>
    <row r="4640" spans="4:4" x14ac:dyDescent="0.2">
      <c r="D4640" s="372"/>
    </row>
    <row r="4641" spans="4:4" x14ac:dyDescent="0.2">
      <c r="D4641" s="372"/>
    </row>
    <row r="4642" spans="4:4" x14ac:dyDescent="0.2">
      <c r="D4642" s="372"/>
    </row>
    <row r="4643" spans="4:4" x14ac:dyDescent="0.2">
      <c r="D4643" s="372"/>
    </row>
    <row r="4644" spans="4:4" x14ac:dyDescent="0.2">
      <c r="D4644" s="372"/>
    </row>
    <row r="4645" spans="4:4" x14ac:dyDescent="0.2">
      <c r="D4645" s="372"/>
    </row>
    <row r="4646" spans="4:4" x14ac:dyDescent="0.2">
      <c r="D4646" s="372"/>
    </row>
    <row r="4647" spans="4:4" x14ac:dyDescent="0.2">
      <c r="D4647" s="372"/>
    </row>
    <row r="4648" spans="4:4" x14ac:dyDescent="0.2">
      <c r="D4648" s="372"/>
    </row>
    <row r="4649" spans="4:4" x14ac:dyDescent="0.2">
      <c r="D4649" s="372"/>
    </row>
    <row r="4650" spans="4:4" x14ac:dyDescent="0.2">
      <c r="D4650" s="372"/>
    </row>
    <row r="4651" spans="4:4" x14ac:dyDescent="0.2">
      <c r="D4651" s="372"/>
    </row>
    <row r="4652" spans="4:4" x14ac:dyDescent="0.2">
      <c r="D4652" s="372"/>
    </row>
    <row r="4653" spans="4:4" x14ac:dyDescent="0.2">
      <c r="D4653" s="372"/>
    </row>
    <row r="4654" spans="4:4" x14ac:dyDescent="0.2">
      <c r="D4654" s="372"/>
    </row>
    <row r="4655" spans="4:4" x14ac:dyDescent="0.2">
      <c r="D4655" s="372"/>
    </row>
    <row r="4656" spans="4:4" x14ac:dyDescent="0.2">
      <c r="D4656" s="372"/>
    </row>
    <row r="4657" spans="4:4" x14ac:dyDescent="0.2">
      <c r="D4657" s="372"/>
    </row>
    <row r="4658" spans="4:4" x14ac:dyDescent="0.2">
      <c r="D4658" s="372"/>
    </row>
    <row r="4659" spans="4:4" x14ac:dyDescent="0.2">
      <c r="D4659" s="372"/>
    </row>
    <row r="4660" spans="4:4" x14ac:dyDescent="0.2">
      <c r="D4660" s="372"/>
    </row>
    <row r="4661" spans="4:4" x14ac:dyDescent="0.2">
      <c r="D4661" s="372"/>
    </row>
    <row r="4662" spans="4:4" x14ac:dyDescent="0.2">
      <c r="D4662" s="372"/>
    </row>
    <row r="4663" spans="4:4" x14ac:dyDescent="0.2">
      <c r="D4663" s="372"/>
    </row>
    <row r="4664" spans="4:4" x14ac:dyDescent="0.2">
      <c r="D4664" s="372"/>
    </row>
    <row r="4665" spans="4:4" x14ac:dyDescent="0.2">
      <c r="D4665" s="372"/>
    </row>
    <row r="4666" spans="4:4" x14ac:dyDescent="0.2">
      <c r="D4666" s="372"/>
    </row>
    <row r="4667" spans="4:4" x14ac:dyDescent="0.2">
      <c r="D4667" s="372"/>
    </row>
    <row r="4668" spans="4:4" x14ac:dyDescent="0.2">
      <c r="D4668" s="372"/>
    </row>
    <row r="4669" spans="4:4" x14ac:dyDescent="0.2">
      <c r="D4669" s="372"/>
    </row>
    <row r="4670" spans="4:4" x14ac:dyDescent="0.2">
      <c r="D4670" s="372"/>
    </row>
    <row r="4671" spans="4:4" x14ac:dyDescent="0.2">
      <c r="D4671" s="372"/>
    </row>
    <row r="4672" spans="4:4" x14ac:dyDescent="0.2">
      <c r="D4672" s="372"/>
    </row>
    <row r="4673" spans="4:4" x14ac:dyDescent="0.2">
      <c r="D4673" s="372"/>
    </row>
    <row r="4674" spans="4:4" x14ac:dyDescent="0.2">
      <c r="D4674" s="372"/>
    </row>
    <row r="4675" spans="4:4" x14ac:dyDescent="0.2">
      <c r="D4675" s="372"/>
    </row>
    <row r="4676" spans="4:4" x14ac:dyDescent="0.2">
      <c r="D4676" s="372"/>
    </row>
    <row r="4677" spans="4:4" x14ac:dyDescent="0.2">
      <c r="D4677" s="372"/>
    </row>
    <row r="4678" spans="4:4" x14ac:dyDescent="0.2">
      <c r="D4678" s="372"/>
    </row>
    <row r="4679" spans="4:4" x14ac:dyDescent="0.2">
      <c r="D4679" s="372"/>
    </row>
    <row r="4680" spans="4:4" x14ac:dyDescent="0.2">
      <c r="D4680" s="372"/>
    </row>
    <row r="4681" spans="4:4" x14ac:dyDescent="0.2">
      <c r="D4681" s="372"/>
    </row>
    <row r="4682" spans="4:4" x14ac:dyDescent="0.2">
      <c r="D4682" s="372"/>
    </row>
    <row r="4683" spans="4:4" x14ac:dyDescent="0.2">
      <c r="D4683" s="372"/>
    </row>
    <row r="4684" spans="4:4" x14ac:dyDescent="0.2">
      <c r="D4684" s="372"/>
    </row>
    <row r="4685" spans="4:4" x14ac:dyDescent="0.2">
      <c r="D4685" s="372"/>
    </row>
    <row r="4686" spans="4:4" x14ac:dyDescent="0.2">
      <c r="D4686" s="372"/>
    </row>
    <row r="4687" spans="4:4" x14ac:dyDescent="0.2">
      <c r="D4687" s="372"/>
    </row>
    <row r="4688" spans="4:4" x14ac:dyDescent="0.2">
      <c r="D4688" s="372"/>
    </row>
    <row r="4689" spans="4:4" x14ac:dyDescent="0.2">
      <c r="D4689" s="372"/>
    </row>
    <row r="4690" spans="4:4" x14ac:dyDescent="0.2">
      <c r="D4690" s="372"/>
    </row>
    <row r="4691" spans="4:4" x14ac:dyDescent="0.2">
      <c r="D4691" s="372"/>
    </row>
    <row r="4692" spans="4:4" x14ac:dyDescent="0.2">
      <c r="D4692" s="372"/>
    </row>
    <row r="4693" spans="4:4" x14ac:dyDescent="0.2">
      <c r="D4693" s="372"/>
    </row>
    <row r="4694" spans="4:4" x14ac:dyDescent="0.2">
      <c r="D4694" s="372"/>
    </row>
    <row r="4695" spans="4:4" x14ac:dyDescent="0.2">
      <c r="D4695" s="372"/>
    </row>
    <row r="4696" spans="4:4" x14ac:dyDescent="0.2">
      <c r="D4696" s="372"/>
    </row>
    <row r="4697" spans="4:4" x14ac:dyDescent="0.2">
      <c r="D4697" s="372"/>
    </row>
    <row r="4698" spans="4:4" x14ac:dyDescent="0.2">
      <c r="D4698" s="372"/>
    </row>
    <row r="4699" spans="4:4" x14ac:dyDescent="0.2">
      <c r="D4699" s="372"/>
    </row>
    <row r="4700" spans="4:4" x14ac:dyDescent="0.2">
      <c r="D4700" s="372"/>
    </row>
    <row r="4701" spans="4:4" x14ac:dyDescent="0.2">
      <c r="D4701" s="372"/>
    </row>
    <row r="4702" spans="4:4" x14ac:dyDescent="0.2">
      <c r="D4702" s="372"/>
    </row>
    <row r="4703" spans="4:4" x14ac:dyDescent="0.2">
      <c r="D4703" s="372"/>
    </row>
    <row r="4704" spans="4:4" x14ac:dyDescent="0.2">
      <c r="D4704" s="372"/>
    </row>
    <row r="4705" spans="4:4" x14ac:dyDescent="0.2">
      <c r="D4705" s="372"/>
    </row>
    <row r="4706" spans="4:4" x14ac:dyDescent="0.2">
      <c r="D4706" s="372"/>
    </row>
    <row r="4707" spans="4:4" x14ac:dyDescent="0.2">
      <c r="D4707" s="372"/>
    </row>
    <row r="4708" spans="4:4" x14ac:dyDescent="0.2">
      <c r="D4708" s="372"/>
    </row>
    <row r="4709" spans="4:4" x14ac:dyDescent="0.2">
      <c r="D4709" s="372"/>
    </row>
    <row r="4710" spans="4:4" x14ac:dyDescent="0.2">
      <c r="D4710" s="372"/>
    </row>
    <row r="4711" spans="4:4" x14ac:dyDescent="0.2">
      <c r="D4711" s="372"/>
    </row>
    <row r="4712" spans="4:4" x14ac:dyDescent="0.2">
      <c r="D4712" s="372"/>
    </row>
    <row r="4713" spans="4:4" x14ac:dyDescent="0.2">
      <c r="D4713" s="372"/>
    </row>
    <row r="4714" spans="4:4" x14ac:dyDescent="0.2">
      <c r="D4714" s="372"/>
    </row>
    <row r="4715" spans="4:4" x14ac:dyDescent="0.2">
      <c r="D4715" s="372"/>
    </row>
    <row r="4716" spans="4:4" x14ac:dyDescent="0.2">
      <c r="D4716" s="372"/>
    </row>
    <row r="4717" spans="4:4" x14ac:dyDescent="0.2">
      <c r="D4717" s="372"/>
    </row>
    <row r="4718" spans="4:4" x14ac:dyDescent="0.2">
      <c r="D4718" s="372"/>
    </row>
    <row r="4719" spans="4:4" x14ac:dyDescent="0.2">
      <c r="D4719" s="372"/>
    </row>
    <row r="4720" spans="4:4" x14ac:dyDescent="0.2">
      <c r="D4720" s="372"/>
    </row>
    <row r="4721" spans="4:4" x14ac:dyDescent="0.2">
      <c r="D4721" s="372"/>
    </row>
    <row r="4722" spans="4:4" x14ac:dyDescent="0.2">
      <c r="D4722" s="372"/>
    </row>
    <row r="4723" spans="4:4" x14ac:dyDescent="0.2">
      <c r="D4723" s="372"/>
    </row>
    <row r="4724" spans="4:4" x14ac:dyDescent="0.2">
      <c r="D4724" s="372"/>
    </row>
    <row r="4725" spans="4:4" x14ac:dyDescent="0.2">
      <c r="D4725" s="372"/>
    </row>
    <row r="4726" spans="4:4" x14ac:dyDescent="0.2">
      <c r="D4726" s="372"/>
    </row>
    <row r="4727" spans="4:4" x14ac:dyDescent="0.2">
      <c r="D4727" s="372"/>
    </row>
    <row r="4728" spans="4:4" x14ac:dyDescent="0.2">
      <c r="D4728" s="372"/>
    </row>
    <row r="4729" spans="4:4" x14ac:dyDescent="0.2">
      <c r="D4729" s="372"/>
    </row>
    <row r="4730" spans="4:4" x14ac:dyDescent="0.2">
      <c r="D4730" s="372"/>
    </row>
    <row r="4731" spans="4:4" x14ac:dyDescent="0.2">
      <c r="D4731" s="372"/>
    </row>
    <row r="4732" spans="4:4" x14ac:dyDescent="0.2">
      <c r="D4732" s="372"/>
    </row>
    <row r="4733" spans="4:4" x14ac:dyDescent="0.2">
      <c r="D4733" s="372"/>
    </row>
    <row r="4734" spans="4:4" x14ac:dyDescent="0.2">
      <c r="D4734" s="372"/>
    </row>
    <row r="4735" spans="4:4" x14ac:dyDescent="0.2">
      <c r="D4735" s="372"/>
    </row>
    <row r="4736" spans="4:4" x14ac:dyDescent="0.2">
      <c r="D4736" s="372"/>
    </row>
    <row r="4737" spans="4:4" x14ac:dyDescent="0.2">
      <c r="D4737" s="372"/>
    </row>
    <row r="4738" spans="4:4" x14ac:dyDescent="0.2">
      <c r="D4738" s="372"/>
    </row>
    <row r="4739" spans="4:4" x14ac:dyDescent="0.2">
      <c r="D4739" s="372"/>
    </row>
    <row r="4740" spans="4:4" x14ac:dyDescent="0.2">
      <c r="D4740" s="372"/>
    </row>
    <row r="4741" spans="4:4" x14ac:dyDescent="0.2">
      <c r="D4741" s="372"/>
    </row>
    <row r="4742" spans="4:4" x14ac:dyDescent="0.2">
      <c r="D4742" s="372"/>
    </row>
    <row r="4743" spans="4:4" x14ac:dyDescent="0.2">
      <c r="D4743" s="372"/>
    </row>
    <row r="4744" spans="4:4" x14ac:dyDescent="0.2">
      <c r="D4744" s="372"/>
    </row>
    <row r="4745" spans="4:4" x14ac:dyDescent="0.2">
      <c r="D4745" s="372"/>
    </row>
    <row r="4746" spans="4:4" x14ac:dyDescent="0.2">
      <c r="D4746" s="372"/>
    </row>
    <row r="4747" spans="4:4" x14ac:dyDescent="0.2">
      <c r="D4747" s="372"/>
    </row>
    <row r="4748" spans="4:4" x14ac:dyDescent="0.2">
      <c r="D4748" s="372"/>
    </row>
    <row r="4749" spans="4:4" x14ac:dyDescent="0.2">
      <c r="D4749" s="372"/>
    </row>
    <row r="4750" spans="4:4" x14ac:dyDescent="0.2">
      <c r="D4750" s="372"/>
    </row>
    <row r="4751" spans="4:4" x14ac:dyDescent="0.2">
      <c r="D4751" s="372"/>
    </row>
    <row r="4752" spans="4:4" x14ac:dyDescent="0.2">
      <c r="D4752" s="372"/>
    </row>
    <row r="4753" spans="4:4" x14ac:dyDescent="0.2">
      <c r="D4753" s="372"/>
    </row>
    <row r="4754" spans="4:4" x14ac:dyDescent="0.2">
      <c r="D4754" s="372"/>
    </row>
    <row r="4755" spans="4:4" x14ac:dyDescent="0.2">
      <c r="D4755" s="372"/>
    </row>
    <row r="4756" spans="4:4" x14ac:dyDescent="0.2">
      <c r="D4756" s="372"/>
    </row>
    <row r="4757" spans="4:4" x14ac:dyDescent="0.2">
      <c r="D4757" s="372"/>
    </row>
    <row r="4758" spans="4:4" x14ac:dyDescent="0.2">
      <c r="D4758" s="372"/>
    </row>
    <row r="4759" spans="4:4" x14ac:dyDescent="0.2">
      <c r="D4759" s="372"/>
    </row>
    <row r="4760" spans="4:4" x14ac:dyDescent="0.2">
      <c r="D4760" s="372"/>
    </row>
    <row r="4761" spans="4:4" x14ac:dyDescent="0.2">
      <c r="D4761" s="372"/>
    </row>
    <row r="4762" spans="4:4" x14ac:dyDescent="0.2">
      <c r="D4762" s="372"/>
    </row>
    <row r="4763" spans="4:4" x14ac:dyDescent="0.2">
      <c r="D4763" s="372"/>
    </row>
    <row r="4764" spans="4:4" x14ac:dyDescent="0.2">
      <c r="D4764" s="372"/>
    </row>
    <row r="4765" spans="4:4" x14ac:dyDescent="0.2">
      <c r="D4765" s="372"/>
    </row>
    <row r="4766" spans="4:4" x14ac:dyDescent="0.2">
      <c r="D4766" s="372"/>
    </row>
    <row r="4767" spans="4:4" x14ac:dyDescent="0.2">
      <c r="D4767" s="372"/>
    </row>
    <row r="4768" spans="4:4" x14ac:dyDescent="0.2">
      <c r="D4768" s="372"/>
    </row>
    <row r="4769" spans="4:4" x14ac:dyDescent="0.2">
      <c r="D4769" s="372"/>
    </row>
    <row r="4770" spans="4:4" x14ac:dyDescent="0.2">
      <c r="D4770" s="372"/>
    </row>
    <row r="4771" spans="4:4" x14ac:dyDescent="0.2">
      <c r="D4771" s="372"/>
    </row>
    <row r="4772" spans="4:4" x14ac:dyDescent="0.2">
      <c r="D4772" s="372"/>
    </row>
    <row r="4773" spans="4:4" x14ac:dyDescent="0.2">
      <c r="D4773" s="372"/>
    </row>
    <row r="4774" spans="4:4" x14ac:dyDescent="0.2">
      <c r="D4774" s="372"/>
    </row>
    <row r="4775" spans="4:4" x14ac:dyDescent="0.2">
      <c r="D4775" s="372"/>
    </row>
    <row r="4776" spans="4:4" x14ac:dyDescent="0.2">
      <c r="D4776" s="372"/>
    </row>
    <row r="4777" spans="4:4" x14ac:dyDescent="0.2">
      <c r="D4777" s="372"/>
    </row>
    <row r="4778" spans="4:4" x14ac:dyDescent="0.2">
      <c r="D4778" s="372"/>
    </row>
    <row r="4779" spans="4:4" x14ac:dyDescent="0.2">
      <c r="D4779" s="372"/>
    </row>
    <row r="4780" spans="4:4" x14ac:dyDescent="0.2">
      <c r="D4780" s="372"/>
    </row>
    <row r="4781" spans="4:4" x14ac:dyDescent="0.2">
      <c r="D4781" s="372"/>
    </row>
    <row r="4782" spans="4:4" x14ac:dyDescent="0.2">
      <c r="D4782" s="372"/>
    </row>
    <row r="4783" spans="4:4" x14ac:dyDescent="0.2">
      <c r="D4783" s="372"/>
    </row>
    <row r="4784" spans="4:4" x14ac:dyDescent="0.2">
      <c r="D4784" s="372"/>
    </row>
    <row r="4785" spans="4:4" x14ac:dyDescent="0.2">
      <c r="D4785" s="372"/>
    </row>
    <row r="4786" spans="4:4" x14ac:dyDescent="0.2">
      <c r="D4786" s="372"/>
    </row>
    <row r="4787" spans="4:4" x14ac:dyDescent="0.2">
      <c r="D4787" s="372"/>
    </row>
    <row r="4788" spans="4:4" x14ac:dyDescent="0.2">
      <c r="D4788" s="372"/>
    </row>
    <row r="4789" spans="4:4" x14ac:dyDescent="0.2">
      <c r="D4789" s="372"/>
    </row>
    <row r="4790" spans="4:4" x14ac:dyDescent="0.2">
      <c r="D4790" s="372"/>
    </row>
    <row r="4791" spans="4:4" x14ac:dyDescent="0.2">
      <c r="D4791" s="372"/>
    </row>
    <row r="4792" spans="4:4" x14ac:dyDescent="0.2">
      <c r="D4792" s="372"/>
    </row>
    <row r="4793" spans="4:4" x14ac:dyDescent="0.2">
      <c r="D4793" s="372"/>
    </row>
    <row r="4794" spans="4:4" x14ac:dyDescent="0.2">
      <c r="D4794" s="372"/>
    </row>
    <row r="4795" spans="4:4" x14ac:dyDescent="0.2">
      <c r="D4795" s="372"/>
    </row>
    <row r="4796" spans="4:4" x14ac:dyDescent="0.2">
      <c r="D4796" s="372"/>
    </row>
    <row r="4797" spans="4:4" x14ac:dyDescent="0.2">
      <c r="D4797" s="372"/>
    </row>
    <row r="4798" spans="4:4" x14ac:dyDescent="0.2">
      <c r="D4798" s="372"/>
    </row>
    <row r="4799" spans="4:4" x14ac:dyDescent="0.2">
      <c r="D4799" s="372"/>
    </row>
    <row r="4800" spans="4:4" x14ac:dyDescent="0.2">
      <c r="D4800" s="372"/>
    </row>
    <row r="4801" spans="4:4" x14ac:dyDescent="0.2">
      <c r="D4801" s="372"/>
    </row>
    <row r="4802" spans="4:4" x14ac:dyDescent="0.2">
      <c r="D4802" s="372"/>
    </row>
    <row r="4803" spans="4:4" x14ac:dyDescent="0.2">
      <c r="D4803" s="372"/>
    </row>
    <row r="4804" spans="4:4" x14ac:dyDescent="0.2">
      <c r="D4804" s="372"/>
    </row>
    <row r="4805" spans="4:4" x14ac:dyDescent="0.2">
      <c r="D4805" s="372"/>
    </row>
    <row r="4806" spans="4:4" x14ac:dyDescent="0.2">
      <c r="D4806" s="372"/>
    </row>
    <row r="4807" spans="4:4" x14ac:dyDescent="0.2">
      <c r="D4807" s="372"/>
    </row>
    <row r="4808" spans="4:4" x14ac:dyDescent="0.2">
      <c r="D4808" s="372"/>
    </row>
    <row r="4809" spans="4:4" x14ac:dyDescent="0.2">
      <c r="D4809" s="372"/>
    </row>
    <row r="4810" spans="4:4" x14ac:dyDescent="0.2">
      <c r="D4810" s="372"/>
    </row>
    <row r="4811" spans="4:4" x14ac:dyDescent="0.2">
      <c r="D4811" s="372"/>
    </row>
    <row r="4812" spans="4:4" x14ac:dyDescent="0.2">
      <c r="D4812" s="372"/>
    </row>
    <row r="4813" spans="4:4" x14ac:dyDescent="0.2">
      <c r="D4813" s="372"/>
    </row>
    <row r="4814" spans="4:4" x14ac:dyDescent="0.2">
      <c r="D4814" s="372"/>
    </row>
    <row r="4815" spans="4:4" x14ac:dyDescent="0.2">
      <c r="D4815" s="372"/>
    </row>
    <row r="4816" spans="4:4" x14ac:dyDescent="0.2">
      <c r="D4816" s="372"/>
    </row>
    <row r="4817" spans="4:4" x14ac:dyDescent="0.2">
      <c r="D4817" s="372"/>
    </row>
    <row r="4818" spans="4:4" x14ac:dyDescent="0.2">
      <c r="D4818" s="372"/>
    </row>
    <row r="4819" spans="4:4" x14ac:dyDescent="0.2">
      <c r="D4819" s="372"/>
    </row>
    <row r="4820" spans="4:4" x14ac:dyDescent="0.2">
      <c r="D4820" s="372"/>
    </row>
    <row r="4821" spans="4:4" x14ac:dyDescent="0.2">
      <c r="D4821" s="372"/>
    </row>
    <row r="4822" spans="4:4" x14ac:dyDescent="0.2">
      <c r="D4822" s="372"/>
    </row>
    <row r="4823" spans="4:4" x14ac:dyDescent="0.2">
      <c r="D4823" s="372"/>
    </row>
    <row r="4824" spans="4:4" x14ac:dyDescent="0.2">
      <c r="D4824" s="372"/>
    </row>
    <row r="4825" spans="4:4" x14ac:dyDescent="0.2">
      <c r="D4825" s="372"/>
    </row>
    <row r="4826" spans="4:4" x14ac:dyDescent="0.2">
      <c r="D4826" s="372"/>
    </row>
    <row r="4827" spans="4:4" x14ac:dyDescent="0.2">
      <c r="D4827" s="372"/>
    </row>
    <row r="4828" spans="4:4" x14ac:dyDescent="0.2">
      <c r="D4828" s="372"/>
    </row>
    <row r="4829" spans="4:4" x14ac:dyDescent="0.2">
      <c r="D4829" s="372"/>
    </row>
    <row r="4830" spans="4:4" x14ac:dyDescent="0.2">
      <c r="D4830" s="372"/>
    </row>
    <row r="4831" spans="4:4" x14ac:dyDescent="0.2">
      <c r="D4831" s="372"/>
    </row>
    <row r="4832" spans="4:4" x14ac:dyDescent="0.2">
      <c r="D4832" s="372"/>
    </row>
    <row r="4833" spans="4:4" x14ac:dyDescent="0.2">
      <c r="D4833" s="372"/>
    </row>
    <row r="4834" spans="4:4" x14ac:dyDescent="0.2">
      <c r="D4834" s="372"/>
    </row>
    <row r="4835" spans="4:4" x14ac:dyDescent="0.2">
      <c r="D4835" s="372"/>
    </row>
    <row r="4836" spans="4:4" x14ac:dyDescent="0.2">
      <c r="D4836" s="372"/>
    </row>
    <row r="4837" spans="4:4" x14ac:dyDescent="0.2">
      <c r="D4837" s="372"/>
    </row>
    <row r="4838" spans="4:4" x14ac:dyDescent="0.2">
      <c r="D4838" s="372"/>
    </row>
    <row r="4839" spans="4:4" x14ac:dyDescent="0.2">
      <c r="D4839" s="372"/>
    </row>
    <row r="4840" spans="4:4" x14ac:dyDescent="0.2">
      <c r="D4840" s="372"/>
    </row>
    <row r="4841" spans="4:4" x14ac:dyDescent="0.2">
      <c r="D4841" s="372"/>
    </row>
    <row r="4842" spans="4:4" x14ac:dyDescent="0.2">
      <c r="D4842" s="372"/>
    </row>
    <row r="4843" spans="4:4" x14ac:dyDescent="0.2">
      <c r="D4843" s="372"/>
    </row>
    <row r="4844" spans="4:4" x14ac:dyDescent="0.2">
      <c r="D4844" s="372"/>
    </row>
    <row r="4845" spans="4:4" x14ac:dyDescent="0.2">
      <c r="D4845" s="372"/>
    </row>
    <row r="4846" spans="4:4" x14ac:dyDescent="0.2">
      <c r="D4846" s="372"/>
    </row>
    <row r="4847" spans="4:4" x14ac:dyDescent="0.2">
      <c r="D4847" s="372"/>
    </row>
    <row r="4848" spans="4:4" x14ac:dyDescent="0.2">
      <c r="D4848" s="372"/>
    </row>
    <row r="4849" spans="4:4" x14ac:dyDescent="0.2">
      <c r="D4849" s="372"/>
    </row>
    <row r="4850" spans="4:4" x14ac:dyDescent="0.2">
      <c r="D4850" s="372"/>
    </row>
    <row r="4851" spans="4:4" x14ac:dyDescent="0.2">
      <c r="D4851" s="372"/>
    </row>
    <row r="4852" spans="4:4" x14ac:dyDescent="0.2">
      <c r="D4852" s="372"/>
    </row>
    <row r="4853" spans="4:4" x14ac:dyDescent="0.2">
      <c r="D4853" s="372"/>
    </row>
    <row r="4854" spans="4:4" x14ac:dyDescent="0.2">
      <c r="D4854" s="372"/>
    </row>
    <row r="4855" spans="4:4" x14ac:dyDescent="0.2">
      <c r="D4855" s="372"/>
    </row>
    <row r="4856" spans="4:4" x14ac:dyDescent="0.2">
      <c r="D4856" s="372"/>
    </row>
    <row r="4857" spans="4:4" x14ac:dyDescent="0.2">
      <c r="D4857" s="372"/>
    </row>
    <row r="4858" spans="4:4" x14ac:dyDescent="0.2">
      <c r="D4858" s="372"/>
    </row>
    <row r="4859" spans="4:4" x14ac:dyDescent="0.2">
      <c r="D4859" s="372"/>
    </row>
    <row r="4860" spans="4:4" x14ac:dyDescent="0.2">
      <c r="D4860" s="372"/>
    </row>
    <row r="4861" spans="4:4" x14ac:dyDescent="0.2">
      <c r="D4861" s="372"/>
    </row>
    <row r="4862" spans="4:4" x14ac:dyDescent="0.2">
      <c r="D4862" s="372"/>
    </row>
    <row r="4863" spans="4:4" x14ac:dyDescent="0.2">
      <c r="D4863" s="372"/>
    </row>
    <row r="4864" spans="4:4" x14ac:dyDescent="0.2">
      <c r="D4864" s="372"/>
    </row>
    <row r="4865" spans="4:4" x14ac:dyDescent="0.2">
      <c r="D4865" s="372"/>
    </row>
    <row r="4866" spans="4:4" x14ac:dyDescent="0.2">
      <c r="D4866" s="372"/>
    </row>
    <row r="4867" spans="4:4" x14ac:dyDescent="0.2">
      <c r="D4867" s="372"/>
    </row>
    <row r="4868" spans="4:4" x14ac:dyDescent="0.2">
      <c r="D4868" s="372"/>
    </row>
    <row r="4869" spans="4:4" x14ac:dyDescent="0.2">
      <c r="D4869" s="372"/>
    </row>
    <row r="4870" spans="4:4" x14ac:dyDescent="0.2">
      <c r="D4870" s="372"/>
    </row>
    <row r="4871" spans="4:4" x14ac:dyDescent="0.2">
      <c r="D4871" s="372"/>
    </row>
    <row r="4872" spans="4:4" x14ac:dyDescent="0.2">
      <c r="D4872" s="372"/>
    </row>
    <row r="4873" spans="4:4" x14ac:dyDescent="0.2">
      <c r="D4873" s="372"/>
    </row>
    <row r="4874" spans="4:4" x14ac:dyDescent="0.2">
      <c r="D4874" s="372"/>
    </row>
    <row r="4875" spans="4:4" x14ac:dyDescent="0.2">
      <c r="D4875" s="372"/>
    </row>
    <row r="4876" spans="4:4" x14ac:dyDescent="0.2">
      <c r="D4876" s="372"/>
    </row>
    <row r="4877" spans="4:4" x14ac:dyDescent="0.2">
      <c r="D4877" s="372"/>
    </row>
    <row r="4878" spans="4:4" x14ac:dyDescent="0.2">
      <c r="D4878" s="372"/>
    </row>
    <row r="4879" spans="4:4" x14ac:dyDescent="0.2">
      <c r="D4879" s="372"/>
    </row>
    <row r="4880" spans="4:4" x14ac:dyDescent="0.2">
      <c r="D4880" s="372"/>
    </row>
    <row r="4881" spans="4:4" x14ac:dyDescent="0.2">
      <c r="D4881" s="372"/>
    </row>
    <row r="4882" spans="4:4" x14ac:dyDescent="0.2">
      <c r="D4882" s="372"/>
    </row>
    <row r="4883" spans="4:4" x14ac:dyDescent="0.2">
      <c r="D4883" s="372"/>
    </row>
    <row r="4884" spans="4:4" x14ac:dyDescent="0.2">
      <c r="D4884" s="372"/>
    </row>
    <row r="4885" spans="4:4" x14ac:dyDescent="0.2">
      <c r="D4885" s="372"/>
    </row>
    <row r="4886" spans="4:4" x14ac:dyDescent="0.2">
      <c r="D4886" s="372"/>
    </row>
    <row r="4887" spans="4:4" x14ac:dyDescent="0.2">
      <c r="D4887" s="372"/>
    </row>
    <row r="4888" spans="4:4" x14ac:dyDescent="0.2">
      <c r="D4888" s="372"/>
    </row>
    <row r="4889" spans="4:4" x14ac:dyDescent="0.2">
      <c r="D4889" s="372"/>
    </row>
    <row r="4890" spans="4:4" x14ac:dyDescent="0.2">
      <c r="D4890" s="372"/>
    </row>
    <row r="4891" spans="4:4" x14ac:dyDescent="0.2">
      <c r="D4891" s="372"/>
    </row>
    <row r="4892" spans="4:4" x14ac:dyDescent="0.2">
      <c r="D4892" s="372"/>
    </row>
    <row r="4893" spans="4:4" x14ac:dyDescent="0.2">
      <c r="D4893" s="372"/>
    </row>
    <row r="4894" spans="4:4" x14ac:dyDescent="0.2">
      <c r="D4894" s="372"/>
    </row>
    <row r="4895" spans="4:4" x14ac:dyDescent="0.2">
      <c r="D4895" s="372"/>
    </row>
    <row r="4896" spans="4:4" x14ac:dyDescent="0.2">
      <c r="D4896" s="372"/>
    </row>
    <row r="4897" spans="4:4" x14ac:dyDescent="0.2">
      <c r="D4897" s="372"/>
    </row>
    <row r="4898" spans="4:4" x14ac:dyDescent="0.2">
      <c r="D4898" s="372"/>
    </row>
    <row r="4899" spans="4:4" x14ac:dyDescent="0.2">
      <c r="D4899" s="372"/>
    </row>
    <row r="4900" spans="4:4" x14ac:dyDescent="0.2">
      <c r="D4900" s="372"/>
    </row>
    <row r="4901" spans="4:4" x14ac:dyDescent="0.2">
      <c r="D4901" s="372"/>
    </row>
    <row r="4902" spans="4:4" x14ac:dyDescent="0.2">
      <c r="D4902" s="372"/>
    </row>
    <row r="4903" spans="4:4" x14ac:dyDescent="0.2">
      <c r="D4903" s="372"/>
    </row>
    <row r="4904" spans="4:4" x14ac:dyDescent="0.2">
      <c r="D4904" s="372"/>
    </row>
    <row r="4905" spans="4:4" x14ac:dyDescent="0.2">
      <c r="D4905" s="372"/>
    </row>
    <row r="4906" spans="4:4" x14ac:dyDescent="0.2">
      <c r="D4906" s="372"/>
    </row>
    <row r="4907" spans="4:4" x14ac:dyDescent="0.2">
      <c r="D4907" s="372"/>
    </row>
    <row r="4908" spans="4:4" x14ac:dyDescent="0.2">
      <c r="D4908" s="372"/>
    </row>
    <row r="4909" spans="4:4" x14ac:dyDescent="0.2">
      <c r="D4909" s="372"/>
    </row>
    <row r="4910" spans="4:4" x14ac:dyDescent="0.2">
      <c r="D4910" s="372"/>
    </row>
    <row r="4911" spans="4:4" x14ac:dyDescent="0.2">
      <c r="D4911" s="372"/>
    </row>
    <row r="4912" spans="4:4" x14ac:dyDescent="0.2">
      <c r="D4912" s="372"/>
    </row>
    <row r="4913" spans="4:4" x14ac:dyDescent="0.2">
      <c r="D4913" s="372"/>
    </row>
    <row r="4914" spans="4:4" x14ac:dyDescent="0.2">
      <c r="D4914" s="372"/>
    </row>
    <row r="4915" spans="4:4" x14ac:dyDescent="0.2">
      <c r="D4915" s="372"/>
    </row>
    <row r="4916" spans="4:4" x14ac:dyDescent="0.2">
      <c r="D4916" s="372"/>
    </row>
    <row r="4917" spans="4:4" x14ac:dyDescent="0.2">
      <c r="D4917" s="372"/>
    </row>
    <row r="4918" spans="4:4" x14ac:dyDescent="0.2">
      <c r="D4918" s="372"/>
    </row>
    <row r="4919" spans="4:4" x14ac:dyDescent="0.2">
      <c r="D4919" s="372"/>
    </row>
    <row r="4920" spans="4:4" x14ac:dyDescent="0.2">
      <c r="D4920" s="372"/>
    </row>
    <row r="4921" spans="4:4" x14ac:dyDescent="0.2">
      <c r="D4921" s="372"/>
    </row>
    <row r="4922" spans="4:4" x14ac:dyDescent="0.2">
      <c r="D4922" s="372"/>
    </row>
    <row r="4923" spans="4:4" x14ac:dyDescent="0.2">
      <c r="D4923" s="372"/>
    </row>
    <row r="4924" spans="4:4" x14ac:dyDescent="0.2">
      <c r="D4924" s="372"/>
    </row>
    <row r="4925" spans="4:4" x14ac:dyDescent="0.2">
      <c r="D4925" s="372"/>
    </row>
    <row r="4926" spans="4:4" x14ac:dyDescent="0.2">
      <c r="D4926" s="372"/>
    </row>
    <row r="4927" spans="4:4" x14ac:dyDescent="0.2">
      <c r="D4927" s="372"/>
    </row>
    <row r="4928" spans="4:4" x14ac:dyDescent="0.2">
      <c r="D4928" s="372"/>
    </row>
    <row r="4929" spans="4:4" x14ac:dyDescent="0.2">
      <c r="D4929" s="372"/>
    </row>
    <row r="4930" spans="4:4" x14ac:dyDescent="0.2">
      <c r="D4930" s="372"/>
    </row>
    <row r="4931" spans="4:4" x14ac:dyDescent="0.2">
      <c r="D4931" s="372"/>
    </row>
    <row r="4932" spans="4:4" x14ac:dyDescent="0.2">
      <c r="D4932" s="372"/>
    </row>
    <row r="4933" spans="4:4" x14ac:dyDescent="0.2">
      <c r="D4933" s="372"/>
    </row>
    <row r="4934" spans="4:4" x14ac:dyDescent="0.2">
      <c r="D4934" s="372"/>
    </row>
    <row r="4935" spans="4:4" x14ac:dyDescent="0.2">
      <c r="D4935" s="372"/>
    </row>
    <row r="4936" spans="4:4" x14ac:dyDescent="0.2">
      <c r="D4936" s="372"/>
    </row>
    <row r="4937" spans="4:4" x14ac:dyDescent="0.2">
      <c r="D4937" s="372"/>
    </row>
    <row r="4938" spans="4:4" x14ac:dyDescent="0.2">
      <c r="D4938" s="372"/>
    </row>
    <row r="4939" spans="4:4" x14ac:dyDescent="0.2">
      <c r="D4939" s="372"/>
    </row>
    <row r="4940" spans="4:4" x14ac:dyDescent="0.2">
      <c r="D4940" s="372"/>
    </row>
    <row r="4941" spans="4:4" x14ac:dyDescent="0.2">
      <c r="D4941" s="372"/>
    </row>
    <row r="4942" spans="4:4" x14ac:dyDescent="0.2">
      <c r="D4942" s="372"/>
    </row>
    <row r="4943" spans="4:4" x14ac:dyDescent="0.2">
      <c r="D4943" s="372"/>
    </row>
    <row r="4944" spans="4:4" x14ac:dyDescent="0.2">
      <c r="D4944" s="372"/>
    </row>
    <row r="4945" spans="4:4" x14ac:dyDescent="0.2">
      <c r="D4945" s="372"/>
    </row>
    <row r="4946" spans="4:4" x14ac:dyDescent="0.2">
      <c r="D4946" s="372"/>
    </row>
    <row r="4947" spans="4:4" x14ac:dyDescent="0.2">
      <c r="D4947" s="372"/>
    </row>
    <row r="4948" spans="4:4" x14ac:dyDescent="0.2">
      <c r="D4948" s="372"/>
    </row>
    <row r="4949" spans="4:4" x14ac:dyDescent="0.2">
      <c r="D4949" s="372"/>
    </row>
    <row r="4950" spans="4:4" x14ac:dyDescent="0.2">
      <c r="D4950" s="372"/>
    </row>
    <row r="4951" spans="4:4" x14ac:dyDescent="0.2">
      <c r="D4951" s="372"/>
    </row>
    <row r="4952" spans="4:4" x14ac:dyDescent="0.2">
      <c r="D4952" s="372"/>
    </row>
    <row r="4953" spans="4:4" x14ac:dyDescent="0.2">
      <c r="D4953" s="372"/>
    </row>
    <row r="4954" spans="4:4" x14ac:dyDescent="0.2">
      <c r="D4954" s="372"/>
    </row>
    <row r="4955" spans="4:4" x14ac:dyDescent="0.2">
      <c r="D4955" s="372"/>
    </row>
    <row r="4956" spans="4:4" x14ac:dyDescent="0.2">
      <c r="D4956" s="372"/>
    </row>
    <row r="4957" spans="4:4" x14ac:dyDescent="0.2">
      <c r="D4957" s="372"/>
    </row>
    <row r="4958" spans="4:4" x14ac:dyDescent="0.2">
      <c r="D4958" s="372"/>
    </row>
    <row r="4959" spans="4:4" x14ac:dyDescent="0.2">
      <c r="D4959" s="372"/>
    </row>
    <row r="4960" spans="4:4" x14ac:dyDescent="0.2">
      <c r="D4960" s="372"/>
    </row>
    <row r="4961" spans="4:4" x14ac:dyDescent="0.2">
      <c r="D4961" s="372"/>
    </row>
    <row r="4962" spans="4:4" x14ac:dyDescent="0.2">
      <c r="D4962" s="372"/>
    </row>
    <row r="4963" spans="4:4" x14ac:dyDescent="0.2">
      <c r="D4963" s="372"/>
    </row>
    <row r="4964" spans="4:4" x14ac:dyDescent="0.2">
      <c r="D4964" s="372"/>
    </row>
    <row r="4965" spans="4:4" x14ac:dyDescent="0.2">
      <c r="D4965" s="372"/>
    </row>
    <row r="4966" spans="4:4" x14ac:dyDescent="0.2">
      <c r="D4966" s="372"/>
    </row>
    <row r="4967" spans="4:4" x14ac:dyDescent="0.2">
      <c r="D4967" s="372"/>
    </row>
    <row r="4968" spans="4:4" x14ac:dyDescent="0.2">
      <c r="D4968" s="372"/>
    </row>
    <row r="4969" spans="4:4" x14ac:dyDescent="0.2">
      <c r="D4969" s="372"/>
    </row>
    <row r="4970" spans="4:4" x14ac:dyDescent="0.2">
      <c r="D4970" s="372"/>
    </row>
    <row r="4971" spans="4:4" x14ac:dyDescent="0.2">
      <c r="D4971" s="372"/>
    </row>
    <row r="4972" spans="4:4" x14ac:dyDescent="0.2">
      <c r="D4972" s="372"/>
    </row>
    <row r="4973" spans="4:4" x14ac:dyDescent="0.2">
      <c r="D4973" s="372"/>
    </row>
    <row r="4974" spans="4:4" x14ac:dyDescent="0.2">
      <c r="D4974" s="372"/>
    </row>
    <row r="4975" spans="4:4" x14ac:dyDescent="0.2">
      <c r="D4975" s="372"/>
    </row>
    <row r="4976" spans="4:4" x14ac:dyDescent="0.2">
      <c r="D4976" s="372"/>
    </row>
    <row r="4977" spans="4:4" x14ac:dyDescent="0.2">
      <c r="D4977" s="372"/>
    </row>
    <row r="4978" spans="4:4" x14ac:dyDescent="0.2">
      <c r="D4978" s="372"/>
    </row>
    <row r="4979" spans="4:4" x14ac:dyDescent="0.2">
      <c r="D4979" s="372"/>
    </row>
    <row r="4980" spans="4:4" x14ac:dyDescent="0.2">
      <c r="D4980" s="372"/>
    </row>
    <row r="4981" spans="4:4" x14ac:dyDescent="0.2">
      <c r="D4981" s="372"/>
    </row>
    <row r="4982" spans="4:4" x14ac:dyDescent="0.2">
      <c r="D4982" s="372"/>
    </row>
    <row r="4983" spans="4:4" x14ac:dyDescent="0.2">
      <c r="D4983" s="372"/>
    </row>
    <row r="4984" spans="4:4" x14ac:dyDescent="0.2">
      <c r="D4984" s="372"/>
    </row>
    <row r="4985" spans="4:4" x14ac:dyDescent="0.2">
      <c r="D4985" s="372"/>
    </row>
    <row r="4986" spans="4:4" x14ac:dyDescent="0.2">
      <c r="D4986" s="372"/>
    </row>
    <row r="4987" spans="4:4" x14ac:dyDescent="0.2">
      <c r="D4987" s="372"/>
    </row>
    <row r="4988" spans="4:4" x14ac:dyDescent="0.2">
      <c r="D4988" s="372"/>
    </row>
    <row r="4989" spans="4:4" x14ac:dyDescent="0.2">
      <c r="D4989" s="372"/>
    </row>
    <row r="4990" spans="4:4" x14ac:dyDescent="0.2">
      <c r="D4990" s="372"/>
    </row>
    <row r="4991" spans="4:4" x14ac:dyDescent="0.2">
      <c r="D4991" s="372"/>
    </row>
    <row r="4992" spans="4:4" x14ac:dyDescent="0.2">
      <c r="D4992" s="372"/>
    </row>
    <row r="4993" spans="4:4" x14ac:dyDescent="0.2">
      <c r="D4993" s="372"/>
    </row>
    <row r="4994" spans="4:4" x14ac:dyDescent="0.2">
      <c r="D4994" s="372"/>
    </row>
    <row r="4995" spans="4:4" x14ac:dyDescent="0.2">
      <c r="D4995" s="372"/>
    </row>
    <row r="4996" spans="4:4" x14ac:dyDescent="0.2">
      <c r="D4996" s="372"/>
    </row>
    <row r="4997" spans="4:4" x14ac:dyDescent="0.2">
      <c r="D4997" s="372"/>
    </row>
    <row r="4998" spans="4:4" x14ac:dyDescent="0.2">
      <c r="D4998" s="372"/>
    </row>
    <row r="4999" spans="4:4" x14ac:dyDescent="0.2">
      <c r="D4999" s="372"/>
    </row>
    <row r="5000" spans="4:4" x14ac:dyDescent="0.2">
      <c r="D5000" s="372"/>
    </row>
    <row r="5001" spans="4:4" x14ac:dyDescent="0.2">
      <c r="D5001" s="372"/>
    </row>
    <row r="5002" spans="4:4" x14ac:dyDescent="0.2">
      <c r="D5002" s="372"/>
    </row>
    <row r="5003" spans="4:4" x14ac:dyDescent="0.2">
      <c r="D5003" s="372"/>
    </row>
    <row r="5004" spans="4:4" x14ac:dyDescent="0.2">
      <c r="D5004" s="372"/>
    </row>
    <row r="5005" spans="4:4" x14ac:dyDescent="0.2">
      <c r="D5005" s="372"/>
    </row>
    <row r="5006" spans="4:4" x14ac:dyDescent="0.2">
      <c r="D5006" s="372"/>
    </row>
    <row r="5007" spans="4:4" x14ac:dyDescent="0.2">
      <c r="D5007" s="372"/>
    </row>
    <row r="5008" spans="4:4" x14ac:dyDescent="0.2">
      <c r="D5008" s="372"/>
    </row>
    <row r="5009" spans="4:4" x14ac:dyDescent="0.2">
      <c r="D5009" s="372"/>
    </row>
    <row r="5010" spans="4:4" x14ac:dyDescent="0.2">
      <c r="D5010" s="372"/>
    </row>
    <row r="5011" spans="4:4" x14ac:dyDescent="0.2">
      <c r="D5011" s="372"/>
    </row>
    <row r="5012" spans="4:4" x14ac:dyDescent="0.2">
      <c r="D5012" s="372"/>
    </row>
    <row r="5013" spans="4:4" x14ac:dyDescent="0.2">
      <c r="D5013" s="372"/>
    </row>
    <row r="5014" spans="4:4" x14ac:dyDescent="0.2">
      <c r="D5014" s="372"/>
    </row>
    <row r="5015" spans="4:4" x14ac:dyDescent="0.2">
      <c r="D5015" s="372"/>
    </row>
    <row r="5016" spans="4:4" x14ac:dyDescent="0.2">
      <c r="D5016" s="372"/>
    </row>
    <row r="5017" spans="4:4" x14ac:dyDescent="0.2">
      <c r="D5017" s="372"/>
    </row>
    <row r="5018" spans="4:4" x14ac:dyDescent="0.2">
      <c r="D5018" s="372"/>
    </row>
    <row r="5019" spans="4:4" x14ac:dyDescent="0.2">
      <c r="D5019" s="372"/>
    </row>
    <row r="5020" spans="4:4" x14ac:dyDescent="0.2">
      <c r="D5020" s="372"/>
    </row>
    <row r="5021" spans="4:4" x14ac:dyDescent="0.2">
      <c r="D5021" s="372"/>
    </row>
    <row r="5022" spans="4:4" x14ac:dyDescent="0.2">
      <c r="D5022" s="372"/>
    </row>
  </sheetData>
  <sheetProtection algorithmName="SHA-512" hashValue="uDofRzlp9zjEOlXP2jTxCeiHjfz9Byh+Sym/lupYWg2dHch3i8svl/euoh3U/Btlaj7blQ6OW8ash9Zbe5TYvQ==" saltValue="G5v3mZF62h9c83mxC75nTQ==" spinCount="100000" sheet="1" objects="1" scenarios="1"/>
  <mergeCells count="6">
    <mergeCell ref="A324:C324"/>
    <mergeCell ref="A325:G329"/>
    <mergeCell ref="A1:G1"/>
    <mergeCell ref="C2:G2"/>
    <mergeCell ref="C3:G3"/>
    <mergeCell ref="C4:G4"/>
  </mergeCells>
  <pageMargins left="0.59055118110236204" right="0.23622047244094502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5" workbookViewId="0">
      <selection activeCell="G17" sqref="G17"/>
    </sheetView>
  </sheetViews>
  <sheetFormatPr defaultRowHeight="12.75" x14ac:dyDescent="0.2"/>
  <cols>
    <col min="1" max="1" width="5.42578125" customWidth="1"/>
    <col min="2" max="2" width="14.85546875" customWidth="1"/>
    <col min="3" max="3" width="38.5703125" customWidth="1"/>
  </cols>
  <sheetData>
    <row r="1" spans="1:7" ht="20.100000000000001" customHeight="1" x14ac:dyDescent="0.25">
      <c r="A1" s="884" t="s">
        <v>117</v>
      </c>
      <c r="B1" s="884"/>
      <c r="C1" s="884"/>
      <c r="D1" s="884"/>
      <c r="E1" s="884"/>
      <c r="F1" s="884"/>
      <c r="G1" s="884"/>
    </row>
    <row r="2" spans="1:7" ht="20.100000000000001" customHeight="1" x14ac:dyDescent="0.2">
      <c r="A2" s="373" t="s">
        <v>118</v>
      </c>
      <c r="B2" s="811" t="s">
        <v>3</v>
      </c>
      <c r="C2" s="885" t="s">
        <v>4</v>
      </c>
      <c r="D2" s="886"/>
      <c r="E2" s="886"/>
      <c r="F2" s="886"/>
      <c r="G2" s="887"/>
    </row>
    <row r="3" spans="1:7" ht="20.100000000000001" customHeight="1" x14ac:dyDescent="0.2">
      <c r="A3" s="373" t="s">
        <v>119</v>
      </c>
      <c r="B3" s="811" t="s">
        <v>6</v>
      </c>
      <c r="C3" s="885" t="s">
        <v>7</v>
      </c>
      <c r="D3" s="886"/>
      <c r="E3" s="886"/>
      <c r="F3" s="886"/>
      <c r="G3" s="887"/>
    </row>
    <row r="4" spans="1:7" ht="20.100000000000001" customHeight="1" x14ac:dyDescent="0.2">
      <c r="A4" s="374" t="s">
        <v>120</v>
      </c>
      <c r="B4" s="812" t="s">
        <v>55</v>
      </c>
      <c r="C4" s="888" t="s">
        <v>752</v>
      </c>
      <c r="D4" s="889"/>
      <c r="E4" s="889"/>
      <c r="F4" s="889"/>
      <c r="G4" s="890"/>
    </row>
    <row r="5" spans="1:7" ht="20.100000000000001" customHeight="1" x14ac:dyDescent="0.2">
      <c r="A5" s="419"/>
      <c r="B5" s="419"/>
      <c r="C5" s="419"/>
      <c r="D5" s="372"/>
      <c r="E5" s="419"/>
      <c r="F5" s="419"/>
      <c r="G5" s="419"/>
    </row>
    <row r="6" spans="1:7" ht="20.100000000000001" customHeight="1" x14ac:dyDescent="0.2">
      <c r="A6" s="380" t="s">
        <v>125</v>
      </c>
      <c r="B6" s="378" t="s">
        <v>126</v>
      </c>
      <c r="C6" s="378" t="s">
        <v>127</v>
      </c>
      <c r="D6" s="379" t="s">
        <v>128</v>
      </c>
      <c r="E6" s="380" t="s">
        <v>129</v>
      </c>
      <c r="F6" s="375" t="s">
        <v>130</v>
      </c>
      <c r="G6" s="380" t="s">
        <v>17</v>
      </c>
    </row>
    <row r="7" spans="1:7" ht="20.100000000000001" customHeight="1" x14ac:dyDescent="0.2">
      <c r="A7" s="381" t="s">
        <v>146</v>
      </c>
      <c r="B7" s="383" t="s">
        <v>52</v>
      </c>
      <c r="C7" s="384" t="s">
        <v>53</v>
      </c>
      <c r="D7" s="385"/>
      <c r="E7" s="390"/>
      <c r="F7" s="393"/>
      <c r="G7" s="393">
        <f>SUM(G8:G22)</f>
        <v>0</v>
      </c>
    </row>
    <row r="8" spans="1:7" ht="20.100000000000001" customHeight="1" x14ac:dyDescent="0.2">
      <c r="A8" s="377">
        <v>1</v>
      </c>
      <c r="B8" s="386" t="s">
        <v>753</v>
      </c>
      <c r="C8" s="407" t="s">
        <v>754</v>
      </c>
      <c r="D8" s="388" t="s">
        <v>161</v>
      </c>
      <c r="E8" s="391">
        <v>24</v>
      </c>
      <c r="F8" s="394">
        <v>0</v>
      </c>
      <c r="G8" s="395">
        <f>PRODUCT(E8,F8)</f>
        <v>0</v>
      </c>
    </row>
    <row r="9" spans="1:7" ht="20.100000000000001" customHeight="1" x14ac:dyDescent="0.2">
      <c r="A9" s="377">
        <v>2</v>
      </c>
      <c r="B9" s="386" t="s">
        <v>755</v>
      </c>
      <c r="C9" s="407" t="s">
        <v>756</v>
      </c>
      <c r="D9" s="388" t="s">
        <v>161</v>
      </c>
      <c r="E9" s="391">
        <v>24</v>
      </c>
      <c r="F9" s="394">
        <v>0</v>
      </c>
      <c r="G9" s="395">
        <f t="shared" ref="G9:G22" si="0">PRODUCT(E9,F9)</f>
        <v>0</v>
      </c>
    </row>
    <row r="10" spans="1:7" ht="20.100000000000001" customHeight="1" x14ac:dyDescent="0.2">
      <c r="A10" s="377">
        <v>3</v>
      </c>
      <c r="B10" s="386" t="s">
        <v>171</v>
      </c>
      <c r="C10" s="407" t="s">
        <v>172</v>
      </c>
      <c r="D10" s="388" t="s">
        <v>161</v>
      </c>
      <c r="E10" s="391">
        <v>1</v>
      </c>
      <c r="F10" s="394">
        <v>0</v>
      </c>
      <c r="G10" s="395">
        <f t="shared" si="0"/>
        <v>0</v>
      </c>
    </row>
    <row r="11" spans="1:7" ht="20.100000000000001" customHeight="1" x14ac:dyDescent="0.2">
      <c r="A11" s="377">
        <v>4</v>
      </c>
      <c r="B11" s="386" t="s">
        <v>173</v>
      </c>
      <c r="C11" s="407" t="s">
        <v>174</v>
      </c>
      <c r="D11" s="388" t="s">
        <v>161</v>
      </c>
      <c r="E11" s="391">
        <v>3</v>
      </c>
      <c r="F11" s="394">
        <v>0</v>
      </c>
      <c r="G11" s="395">
        <f t="shared" si="0"/>
        <v>0</v>
      </c>
    </row>
    <row r="12" spans="1:7" ht="20.100000000000001" customHeight="1" x14ac:dyDescent="0.2">
      <c r="A12" s="377">
        <v>5</v>
      </c>
      <c r="B12" s="386" t="s">
        <v>175</v>
      </c>
      <c r="C12" s="407" t="s">
        <v>176</v>
      </c>
      <c r="D12" s="388" t="s">
        <v>161</v>
      </c>
      <c r="E12" s="391">
        <v>22</v>
      </c>
      <c r="F12" s="394">
        <v>0</v>
      </c>
      <c r="G12" s="395">
        <f t="shared" si="0"/>
        <v>0</v>
      </c>
    </row>
    <row r="13" spans="1:7" ht="20.100000000000001" customHeight="1" x14ac:dyDescent="0.2">
      <c r="A13" s="377">
        <v>6</v>
      </c>
      <c r="B13" s="386" t="s">
        <v>177</v>
      </c>
      <c r="C13" s="407" t="s">
        <v>178</v>
      </c>
      <c r="D13" s="388" t="s">
        <v>161</v>
      </c>
      <c r="E13" s="391">
        <v>132</v>
      </c>
      <c r="F13" s="394">
        <v>0</v>
      </c>
      <c r="G13" s="395">
        <f t="shared" si="0"/>
        <v>0</v>
      </c>
    </row>
    <row r="14" spans="1:7" ht="20.100000000000001" customHeight="1" x14ac:dyDescent="0.2">
      <c r="A14" s="377">
        <v>7</v>
      </c>
      <c r="B14" s="386" t="s">
        <v>757</v>
      </c>
      <c r="C14" s="407" t="s">
        <v>758</v>
      </c>
      <c r="D14" s="388" t="s">
        <v>161</v>
      </c>
      <c r="E14" s="391">
        <v>3</v>
      </c>
      <c r="F14" s="394">
        <v>0</v>
      </c>
      <c r="G14" s="395">
        <f t="shared" si="0"/>
        <v>0</v>
      </c>
    </row>
    <row r="15" spans="1:7" ht="20.100000000000001" customHeight="1" x14ac:dyDescent="0.2">
      <c r="A15" s="377">
        <v>8</v>
      </c>
      <c r="B15" s="386" t="s">
        <v>183</v>
      </c>
      <c r="C15" s="407" t="s">
        <v>184</v>
      </c>
      <c r="D15" s="388" t="s">
        <v>161</v>
      </c>
      <c r="E15" s="391">
        <v>3</v>
      </c>
      <c r="F15" s="394">
        <v>0</v>
      </c>
      <c r="G15" s="395">
        <f t="shared" si="0"/>
        <v>0</v>
      </c>
    </row>
    <row r="16" spans="1:7" ht="20.100000000000001" customHeight="1" x14ac:dyDescent="0.2">
      <c r="A16" s="377">
        <v>9</v>
      </c>
      <c r="B16" s="386" t="s">
        <v>185</v>
      </c>
      <c r="C16" s="407" t="s">
        <v>186</v>
      </c>
      <c r="D16" s="388" t="s">
        <v>161</v>
      </c>
      <c r="E16" s="391">
        <v>3</v>
      </c>
      <c r="F16" s="394">
        <v>0</v>
      </c>
      <c r="G16" s="395">
        <f t="shared" si="0"/>
        <v>0</v>
      </c>
    </row>
    <row r="17" spans="1:7" ht="20.100000000000001" customHeight="1" x14ac:dyDescent="0.2">
      <c r="A17" s="377">
        <v>10</v>
      </c>
      <c r="B17" s="386" t="s">
        <v>759</v>
      </c>
      <c r="C17" s="407" t="s">
        <v>760</v>
      </c>
      <c r="D17" s="388" t="s">
        <v>150</v>
      </c>
      <c r="E17" s="391">
        <v>40</v>
      </c>
      <c r="F17" s="394">
        <v>0</v>
      </c>
      <c r="G17" s="395">
        <f t="shared" si="0"/>
        <v>0</v>
      </c>
    </row>
    <row r="18" spans="1:7" ht="20.100000000000001" customHeight="1" x14ac:dyDescent="0.2">
      <c r="A18" s="377">
        <v>11</v>
      </c>
      <c r="B18" s="386" t="s">
        <v>761</v>
      </c>
      <c r="C18" s="407" t="s">
        <v>762</v>
      </c>
      <c r="D18" s="388" t="s">
        <v>150</v>
      </c>
      <c r="E18" s="391">
        <v>40</v>
      </c>
      <c r="F18" s="394">
        <v>0</v>
      </c>
      <c r="G18" s="395">
        <f t="shared" si="0"/>
        <v>0</v>
      </c>
    </row>
    <row r="19" spans="1:7" ht="25.5" customHeight="1" x14ac:dyDescent="0.2">
      <c r="A19" s="377">
        <v>12</v>
      </c>
      <c r="B19" s="386" t="s">
        <v>187</v>
      </c>
      <c r="C19" s="407" t="s">
        <v>188</v>
      </c>
      <c r="D19" s="388" t="s">
        <v>161</v>
      </c>
      <c r="E19" s="391">
        <v>3</v>
      </c>
      <c r="F19" s="394">
        <v>0</v>
      </c>
      <c r="G19" s="395">
        <f t="shared" si="0"/>
        <v>0</v>
      </c>
    </row>
    <row r="20" spans="1:7" ht="28.5" customHeight="1" x14ac:dyDescent="0.2">
      <c r="A20" s="377">
        <v>13</v>
      </c>
      <c r="B20" s="386" t="s">
        <v>189</v>
      </c>
      <c r="C20" s="407" t="s">
        <v>190</v>
      </c>
      <c r="D20" s="388" t="s">
        <v>150</v>
      </c>
      <c r="E20" s="391">
        <v>97.2</v>
      </c>
      <c r="F20" s="394">
        <v>0</v>
      </c>
      <c r="G20" s="395">
        <f t="shared" si="0"/>
        <v>0</v>
      </c>
    </row>
    <row r="21" spans="1:7" ht="20.100000000000001" customHeight="1" x14ac:dyDescent="0.2">
      <c r="A21" s="377">
        <v>14</v>
      </c>
      <c r="B21" s="386" t="s">
        <v>763</v>
      </c>
      <c r="C21" s="407" t="s">
        <v>764</v>
      </c>
      <c r="D21" s="388" t="s">
        <v>150</v>
      </c>
      <c r="E21" s="391">
        <v>40</v>
      </c>
      <c r="F21" s="394">
        <v>0</v>
      </c>
      <c r="G21" s="395">
        <f t="shared" si="0"/>
        <v>0</v>
      </c>
    </row>
    <row r="22" spans="1:7" ht="20.100000000000001" customHeight="1" x14ac:dyDescent="0.2">
      <c r="A22" s="377">
        <v>15</v>
      </c>
      <c r="B22" s="386" t="s">
        <v>765</v>
      </c>
      <c r="C22" s="407" t="s">
        <v>766</v>
      </c>
      <c r="D22" s="388" t="s">
        <v>161</v>
      </c>
      <c r="E22" s="391">
        <v>10</v>
      </c>
      <c r="F22" s="394">
        <v>0</v>
      </c>
      <c r="G22" s="395">
        <f t="shared" si="0"/>
        <v>0</v>
      </c>
    </row>
    <row r="23" spans="1:7" ht="20.100000000000001" customHeight="1" x14ac:dyDescent="0.2">
      <c r="A23" s="382" t="s">
        <v>146</v>
      </c>
      <c r="B23" s="387" t="s">
        <v>6</v>
      </c>
      <c r="C23" s="408" t="s">
        <v>54</v>
      </c>
      <c r="D23" s="389"/>
      <c r="E23" s="392"/>
      <c r="F23" s="397"/>
      <c r="G23" s="397">
        <f>SUM(G24:G29)</f>
        <v>0</v>
      </c>
    </row>
    <row r="24" spans="1:7" ht="25.5" customHeight="1" x14ac:dyDescent="0.2">
      <c r="A24" s="377">
        <v>16</v>
      </c>
      <c r="B24" s="386" t="s">
        <v>767</v>
      </c>
      <c r="C24" s="407" t="s">
        <v>768</v>
      </c>
      <c r="D24" s="388" t="s">
        <v>150</v>
      </c>
      <c r="E24" s="391">
        <v>84</v>
      </c>
      <c r="F24" s="394">
        <v>0</v>
      </c>
      <c r="G24" s="395">
        <f t="shared" ref="G24:G29" si="1">PRODUCT(E24,F24)</f>
        <v>0</v>
      </c>
    </row>
    <row r="25" spans="1:7" ht="20.100000000000001" customHeight="1" x14ac:dyDescent="0.2">
      <c r="A25" s="377">
        <v>17</v>
      </c>
      <c r="B25" s="386" t="s">
        <v>225</v>
      </c>
      <c r="C25" s="407" t="s">
        <v>226</v>
      </c>
      <c r="D25" s="388" t="s">
        <v>161</v>
      </c>
      <c r="E25" s="391">
        <v>23</v>
      </c>
      <c r="F25" s="394">
        <v>0</v>
      </c>
      <c r="G25" s="395">
        <f t="shared" si="1"/>
        <v>0</v>
      </c>
    </row>
    <row r="26" spans="1:7" ht="20.100000000000001" customHeight="1" x14ac:dyDescent="0.2">
      <c r="A26" s="377">
        <v>18</v>
      </c>
      <c r="B26" s="386" t="s">
        <v>227</v>
      </c>
      <c r="C26" s="407" t="s">
        <v>228</v>
      </c>
      <c r="D26" s="388" t="s">
        <v>150</v>
      </c>
      <c r="E26" s="391">
        <v>7.8</v>
      </c>
      <c r="F26" s="394">
        <v>0</v>
      </c>
      <c r="G26" s="395">
        <f t="shared" si="1"/>
        <v>0</v>
      </c>
    </row>
    <row r="27" spans="1:7" ht="20.100000000000001" customHeight="1" x14ac:dyDescent="0.2">
      <c r="A27" s="377">
        <v>19</v>
      </c>
      <c r="B27" s="386" t="s">
        <v>229</v>
      </c>
      <c r="C27" s="407" t="s">
        <v>230</v>
      </c>
      <c r="D27" s="388" t="s">
        <v>150</v>
      </c>
      <c r="E27" s="391">
        <v>7.8</v>
      </c>
      <c r="F27" s="394">
        <v>0</v>
      </c>
      <c r="G27" s="395">
        <f t="shared" si="1"/>
        <v>0</v>
      </c>
    </row>
    <row r="28" spans="1:7" ht="20.100000000000001" customHeight="1" x14ac:dyDescent="0.2">
      <c r="A28" s="377">
        <v>20</v>
      </c>
      <c r="B28" s="386" t="s">
        <v>231</v>
      </c>
      <c r="C28" s="407" t="s">
        <v>232</v>
      </c>
      <c r="D28" s="388" t="s">
        <v>218</v>
      </c>
      <c r="E28" s="391">
        <v>1.0349999999999999</v>
      </c>
      <c r="F28" s="394">
        <v>0</v>
      </c>
      <c r="G28" s="395">
        <f t="shared" si="1"/>
        <v>0</v>
      </c>
    </row>
    <row r="29" spans="1:7" ht="20.100000000000001" customHeight="1" x14ac:dyDescent="0.2">
      <c r="A29" s="377">
        <v>21</v>
      </c>
      <c r="B29" s="386" t="s">
        <v>247</v>
      </c>
      <c r="C29" s="407" t="s">
        <v>248</v>
      </c>
      <c r="D29" s="388" t="s">
        <v>218</v>
      </c>
      <c r="E29" s="391">
        <v>1.01</v>
      </c>
      <c r="F29" s="394">
        <v>0</v>
      </c>
      <c r="G29" s="395">
        <f t="shared" si="1"/>
        <v>0</v>
      </c>
    </row>
    <row r="30" spans="1:7" ht="20.100000000000001" customHeight="1" x14ac:dyDescent="0.2">
      <c r="A30" s="382" t="s">
        <v>146</v>
      </c>
      <c r="B30" s="387" t="s">
        <v>769</v>
      </c>
      <c r="C30" s="408" t="s">
        <v>770</v>
      </c>
      <c r="D30" s="389"/>
      <c r="E30" s="392"/>
      <c r="F30" s="397"/>
      <c r="G30" s="397">
        <f>SUM(G31:G44)</f>
        <v>0</v>
      </c>
    </row>
    <row r="31" spans="1:7" ht="20.100000000000001" customHeight="1" x14ac:dyDescent="0.2">
      <c r="A31" s="377">
        <v>22</v>
      </c>
      <c r="B31" s="386" t="s">
        <v>771</v>
      </c>
      <c r="C31" s="407" t="s">
        <v>772</v>
      </c>
      <c r="D31" s="388" t="s">
        <v>150</v>
      </c>
      <c r="E31" s="391">
        <v>62</v>
      </c>
      <c r="F31" s="394">
        <v>0</v>
      </c>
      <c r="G31" s="395">
        <f t="shared" ref="G31:G44" si="2">PRODUCT(E31,F31)</f>
        <v>0</v>
      </c>
    </row>
    <row r="32" spans="1:7" ht="20.100000000000001" customHeight="1" x14ac:dyDescent="0.2">
      <c r="A32" s="377">
        <v>23</v>
      </c>
      <c r="B32" s="386" t="s">
        <v>773</v>
      </c>
      <c r="C32" s="407" t="s">
        <v>774</v>
      </c>
      <c r="D32" s="388" t="s">
        <v>150</v>
      </c>
      <c r="E32" s="391">
        <v>62</v>
      </c>
      <c r="F32" s="394">
        <v>0</v>
      </c>
      <c r="G32" s="395">
        <f t="shared" si="2"/>
        <v>0</v>
      </c>
    </row>
    <row r="33" spans="1:7" ht="20.100000000000001" customHeight="1" x14ac:dyDescent="0.2">
      <c r="A33" s="377">
        <v>24</v>
      </c>
      <c r="B33" s="386" t="s">
        <v>775</v>
      </c>
      <c r="C33" s="407" t="s">
        <v>776</v>
      </c>
      <c r="D33" s="388" t="s">
        <v>150</v>
      </c>
      <c r="E33" s="391">
        <v>35.200000000000003</v>
      </c>
      <c r="F33" s="394">
        <v>0</v>
      </c>
      <c r="G33" s="395">
        <f t="shared" si="2"/>
        <v>0</v>
      </c>
    </row>
    <row r="34" spans="1:7" ht="28.5" customHeight="1" x14ac:dyDescent="0.2">
      <c r="A34" s="377">
        <v>25</v>
      </c>
      <c r="B34" s="386" t="s">
        <v>777</v>
      </c>
      <c r="C34" s="407" t="s">
        <v>778</v>
      </c>
      <c r="D34" s="388" t="s">
        <v>150</v>
      </c>
      <c r="E34" s="391">
        <v>35.200000000000003</v>
      </c>
      <c r="F34" s="394">
        <v>0</v>
      </c>
      <c r="G34" s="395">
        <f t="shared" si="2"/>
        <v>0</v>
      </c>
    </row>
    <row r="35" spans="1:7" ht="20.100000000000001" customHeight="1" x14ac:dyDescent="0.2">
      <c r="A35" s="377">
        <v>26</v>
      </c>
      <c r="B35" s="386" t="s">
        <v>779</v>
      </c>
      <c r="C35" s="407" t="s">
        <v>780</v>
      </c>
      <c r="D35" s="388" t="s">
        <v>195</v>
      </c>
      <c r="E35" s="391">
        <v>153.5</v>
      </c>
      <c r="F35" s="394">
        <v>0</v>
      </c>
      <c r="G35" s="395">
        <f t="shared" si="2"/>
        <v>0</v>
      </c>
    </row>
    <row r="36" spans="1:7" ht="20.100000000000001" customHeight="1" x14ac:dyDescent="0.2">
      <c r="A36" s="377">
        <v>27</v>
      </c>
      <c r="B36" s="386" t="s">
        <v>781</v>
      </c>
      <c r="C36" s="407" t="s">
        <v>782</v>
      </c>
      <c r="D36" s="388" t="s">
        <v>150</v>
      </c>
      <c r="E36" s="391">
        <v>97.2</v>
      </c>
      <c r="F36" s="394">
        <v>0</v>
      </c>
      <c r="G36" s="395">
        <f t="shared" si="2"/>
        <v>0</v>
      </c>
    </row>
    <row r="37" spans="1:7" ht="20.100000000000001" customHeight="1" x14ac:dyDescent="0.2">
      <c r="A37" s="377">
        <v>28</v>
      </c>
      <c r="B37" s="386" t="s">
        <v>783</v>
      </c>
      <c r="C37" s="407" t="s">
        <v>784</v>
      </c>
      <c r="D37" s="388" t="s">
        <v>150</v>
      </c>
      <c r="E37" s="391">
        <v>62</v>
      </c>
      <c r="F37" s="394">
        <v>0</v>
      </c>
      <c r="G37" s="395">
        <f t="shared" si="2"/>
        <v>0</v>
      </c>
    </row>
    <row r="38" spans="1:7" ht="20.100000000000001" customHeight="1" x14ac:dyDescent="0.2">
      <c r="A38" s="377">
        <v>29</v>
      </c>
      <c r="B38" s="386" t="s">
        <v>785</v>
      </c>
      <c r="C38" s="407" t="s">
        <v>786</v>
      </c>
      <c r="D38" s="388" t="s">
        <v>150</v>
      </c>
      <c r="E38" s="391">
        <v>62</v>
      </c>
      <c r="F38" s="394">
        <v>0</v>
      </c>
      <c r="G38" s="395">
        <f t="shared" si="2"/>
        <v>0</v>
      </c>
    </row>
    <row r="39" spans="1:7" ht="20.100000000000001" customHeight="1" x14ac:dyDescent="0.2">
      <c r="A39" s="377">
        <v>30</v>
      </c>
      <c r="B39" s="386" t="s">
        <v>787</v>
      </c>
      <c r="C39" s="407" t="s">
        <v>788</v>
      </c>
      <c r="D39" s="388" t="s">
        <v>150</v>
      </c>
      <c r="E39" s="391">
        <v>62</v>
      </c>
      <c r="F39" s="394">
        <v>0</v>
      </c>
      <c r="G39" s="395">
        <f t="shared" si="2"/>
        <v>0</v>
      </c>
    </row>
    <row r="40" spans="1:7" ht="20.100000000000001" customHeight="1" x14ac:dyDescent="0.2">
      <c r="A40" s="377">
        <v>31</v>
      </c>
      <c r="B40" s="386" t="s">
        <v>789</v>
      </c>
      <c r="C40" s="407" t="s">
        <v>790</v>
      </c>
      <c r="D40" s="388" t="s">
        <v>150</v>
      </c>
      <c r="E40" s="391">
        <v>62</v>
      </c>
      <c r="F40" s="394">
        <v>0</v>
      </c>
      <c r="G40" s="395">
        <f t="shared" si="2"/>
        <v>0</v>
      </c>
    </row>
    <row r="41" spans="1:7" ht="27.75" customHeight="1" x14ac:dyDescent="0.2">
      <c r="A41" s="377">
        <v>32</v>
      </c>
      <c r="B41" s="386" t="s">
        <v>791</v>
      </c>
      <c r="C41" s="407" t="s">
        <v>792</v>
      </c>
      <c r="D41" s="388" t="s">
        <v>161</v>
      </c>
      <c r="E41" s="391">
        <v>6.9074999999999998</v>
      </c>
      <c r="F41" s="394">
        <v>0</v>
      </c>
      <c r="G41" s="395">
        <f t="shared" si="2"/>
        <v>0</v>
      </c>
    </row>
    <row r="42" spans="1:7" ht="20.100000000000001" customHeight="1" x14ac:dyDescent="0.2">
      <c r="A42" s="377">
        <v>33</v>
      </c>
      <c r="B42" s="386" t="s">
        <v>793</v>
      </c>
      <c r="C42" s="407" t="s">
        <v>794</v>
      </c>
      <c r="D42" s="388" t="s">
        <v>204</v>
      </c>
      <c r="E42" s="391">
        <v>155</v>
      </c>
      <c r="F42" s="394">
        <v>0</v>
      </c>
      <c r="G42" s="395">
        <f t="shared" si="2"/>
        <v>0</v>
      </c>
    </row>
    <row r="43" spans="1:7" ht="20.100000000000001" customHeight="1" x14ac:dyDescent="0.2">
      <c r="A43" s="377">
        <v>34</v>
      </c>
      <c r="B43" s="386" t="s">
        <v>795</v>
      </c>
      <c r="C43" s="407" t="s">
        <v>796</v>
      </c>
      <c r="D43" s="388" t="s">
        <v>150</v>
      </c>
      <c r="E43" s="391">
        <v>62.62</v>
      </c>
      <c r="F43" s="394">
        <v>0</v>
      </c>
      <c r="G43" s="395">
        <f t="shared" si="2"/>
        <v>0</v>
      </c>
    </row>
    <row r="44" spans="1:7" ht="20.100000000000001" customHeight="1" x14ac:dyDescent="0.2">
      <c r="A44" s="377">
        <v>35</v>
      </c>
      <c r="B44" s="386" t="s">
        <v>797</v>
      </c>
      <c r="C44" s="407" t="s">
        <v>798</v>
      </c>
      <c r="D44" s="388" t="s">
        <v>150</v>
      </c>
      <c r="E44" s="391">
        <v>106.92</v>
      </c>
      <c r="F44" s="394">
        <v>0</v>
      </c>
      <c r="G44" s="395">
        <f t="shared" si="2"/>
        <v>0</v>
      </c>
    </row>
    <row r="45" spans="1:7" ht="20.100000000000001" customHeight="1" x14ac:dyDescent="0.2">
      <c r="A45" s="382" t="s">
        <v>146</v>
      </c>
      <c r="B45" s="387" t="s">
        <v>799</v>
      </c>
      <c r="C45" s="408" t="s">
        <v>800</v>
      </c>
      <c r="D45" s="389"/>
      <c r="E45" s="392"/>
      <c r="F45" s="397"/>
      <c r="G45" s="397">
        <f>SUM(G46:G49)</f>
        <v>0</v>
      </c>
    </row>
    <row r="46" spans="1:7" ht="25.5" customHeight="1" x14ac:dyDescent="0.2">
      <c r="A46" s="377">
        <v>36</v>
      </c>
      <c r="B46" s="386" t="s">
        <v>801</v>
      </c>
      <c r="C46" s="407" t="s">
        <v>802</v>
      </c>
      <c r="D46" s="388" t="s">
        <v>204</v>
      </c>
      <c r="E46" s="391">
        <v>1</v>
      </c>
      <c r="F46" s="394">
        <v>0</v>
      </c>
      <c r="G46" s="395">
        <f t="shared" ref="G46:G49" si="3">PRODUCT(E46,F46)</f>
        <v>0</v>
      </c>
    </row>
    <row r="47" spans="1:7" ht="26.25" customHeight="1" x14ac:dyDescent="0.2">
      <c r="A47" s="377">
        <v>37</v>
      </c>
      <c r="B47" s="386" t="s">
        <v>803</v>
      </c>
      <c r="C47" s="407" t="s">
        <v>804</v>
      </c>
      <c r="D47" s="388" t="s">
        <v>204</v>
      </c>
      <c r="E47" s="391">
        <v>1</v>
      </c>
      <c r="F47" s="394">
        <v>0</v>
      </c>
      <c r="G47" s="395">
        <f t="shared" si="3"/>
        <v>0</v>
      </c>
    </row>
    <row r="48" spans="1:7" ht="25.5" customHeight="1" x14ac:dyDescent="0.2">
      <c r="A48" s="377">
        <v>38</v>
      </c>
      <c r="B48" s="386" t="s">
        <v>805</v>
      </c>
      <c r="C48" s="407" t="s">
        <v>806</v>
      </c>
      <c r="D48" s="388" t="s">
        <v>204</v>
      </c>
      <c r="E48" s="391">
        <v>1</v>
      </c>
      <c r="F48" s="394">
        <v>0</v>
      </c>
      <c r="G48" s="395">
        <f t="shared" si="3"/>
        <v>0</v>
      </c>
    </row>
    <row r="49" spans="1:7" ht="26.25" customHeight="1" x14ac:dyDescent="0.2">
      <c r="A49" s="398">
        <v>39</v>
      </c>
      <c r="B49" s="399" t="s">
        <v>807</v>
      </c>
      <c r="C49" s="409" t="s">
        <v>808</v>
      </c>
      <c r="D49" s="400" t="s">
        <v>195</v>
      </c>
      <c r="E49" s="401">
        <v>48</v>
      </c>
      <c r="F49" s="394">
        <v>0</v>
      </c>
      <c r="G49" s="395">
        <f t="shared" si="3"/>
        <v>0</v>
      </c>
    </row>
    <row r="50" spans="1:7" ht="20.100000000000001" customHeight="1" x14ac:dyDescent="0.2">
      <c r="A50" s="810"/>
      <c r="B50" s="366" t="s">
        <v>749</v>
      </c>
      <c r="C50" s="410" t="s">
        <v>749</v>
      </c>
      <c r="D50" s="367"/>
      <c r="E50" s="810"/>
      <c r="F50" s="810"/>
      <c r="G50" s="810"/>
    </row>
    <row r="51" spans="1:7" ht="20.100000000000001" customHeight="1" x14ac:dyDescent="0.2">
      <c r="A51" s="402"/>
      <c r="B51" s="403" t="s">
        <v>17</v>
      </c>
      <c r="C51" s="411" t="s">
        <v>749</v>
      </c>
      <c r="D51" s="404"/>
      <c r="E51" s="405"/>
      <c r="F51" s="405"/>
      <c r="G51" s="406">
        <f>SUM(G7+G23+G30+G45)</f>
        <v>0</v>
      </c>
    </row>
    <row r="52" spans="1:7" x14ac:dyDescent="0.2">
      <c r="A52" s="810"/>
      <c r="B52" s="366" t="s">
        <v>749</v>
      </c>
      <c r="C52" s="410" t="s">
        <v>749</v>
      </c>
      <c r="D52" s="367"/>
      <c r="E52" s="810"/>
      <c r="F52" s="810"/>
      <c r="G52" s="810"/>
    </row>
    <row r="53" spans="1:7" x14ac:dyDescent="0.2">
      <c r="A53" s="810"/>
      <c r="B53" s="366" t="s">
        <v>749</v>
      </c>
      <c r="C53" s="410" t="s">
        <v>749</v>
      </c>
      <c r="D53" s="367"/>
      <c r="E53" s="810"/>
      <c r="F53" s="810"/>
      <c r="G53" s="810"/>
    </row>
    <row r="54" spans="1:7" x14ac:dyDescent="0.2">
      <c r="A54" s="870" t="s">
        <v>750</v>
      </c>
      <c r="B54" s="870"/>
      <c r="C54" s="871"/>
      <c r="D54" s="367"/>
      <c r="E54" s="810"/>
      <c r="F54" s="810"/>
      <c r="G54" s="810"/>
    </row>
    <row r="55" spans="1:7" x14ac:dyDescent="0.2">
      <c r="A55" s="872"/>
      <c r="B55" s="873"/>
      <c r="C55" s="874"/>
      <c r="D55" s="873"/>
      <c r="E55" s="873"/>
      <c r="F55" s="873"/>
      <c r="G55" s="875"/>
    </row>
    <row r="56" spans="1:7" x14ac:dyDescent="0.2">
      <c r="A56" s="876"/>
      <c r="B56" s="877"/>
      <c r="C56" s="878"/>
      <c r="D56" s="877"/>
      <c r="E56" s="877"/>
      <c r="F56" s="877"/>
      <c r="G56" s="879"/>
    </row>
    <row r="57" spans="1:7" x14ac:dyDescent="0.2">
      <c r="A57" s="876"/>
      <c r="B57" s="877"/>
      <c r="C57" s="878"/>
      <c r="D57" s="877"/>
      <c r="E57" s="877"/>
      <c r="F57" s="877"/>
      <c r="G57" s="879"/>
    </row>
    <row r="58" spans="1:7" x14ac:dyDescent="0.2">
      <c r="A58" s="876"/>
      <c r="B58" s="877"/>
      <c r="C58" s="878"/>
      <c r="D58" s="877"/>
      <c r="E58" s="877"/>
      <c r="F58" s="877"/>
      <c r="G58" s="879"/>
    </row>
    <row r="59" spans="1:7" x14ac:dyDescent="0.2">
      <c r="A59" s="880"/>
      <c r="B59" s="881"/>
      <c r="C59" s="882"/>
      <c r="D59" s="881"/>
      <c r="E59" s="881"/>
      <c r="F59" s="881"/>
      <c r="G59" s="883"/>
    </row>
  </sheetData>
  <sheetProtection algorithmName="SHA-512" hashValue="Ujs9COpk1qsD7miL932d9q0sBCtARj/Edy+gmHlC658T/U5PoxjGjk0KSBZI+wdQvV2U/zcFa9/IgdUUzG8z9Q==" saltValue="g4Q5du/X7+Vc99htgTwk9A==" spinCount="100000" sheet="1" objects="1" scenarios="1"/>
  <mergeCells count="6">
    <mergeCell ref="A55:G59"/>
    <mergeCell ref="A1:G1"/>
    <mergeCell ref="C2:G2"/>
    <mergeCell ref="C3:G3"/>
    <mergeCell ref="C4:G4"/>
    <mergeCell ref="A54:C5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88" workbookViewId="0">
      <selection activeCell="F93" sqref="F93"/>
    </sheetView>
  </sheetViews>
  <sheetFormatPr defaultRowHeight="12.75" x14ac:dyDescent="0.2"/>
  <cols>
    <col min="1" max="1" width="4.28515625" customWidth="1"/>
    <col min="2" max="2" width="14.42578125" style="92" customWidth="1"/>
    <col min="3" max="3" width="38.28515625" style="92" customWidth="1"/>
    <col min="4" max="4" width="4.5703125" customWidth="1"/>
    <col min="5" max="5" width="10.5703125" customWidth="1"/>
    <col min="6" max="6" width="9.85546875" customWidth="1"/>
    <col min="7" max="7" width="12.7109375" customWidth="1"/>
  </cols>
  <sheetData>
    <row r="1" spans="1:7" ht="15.75" x14ac:dyDescent="0.25">
      <c r="A1" s="884" t="s">
        <v>117</v>
      </c>
      <c r="B1" s="884"/>
      <c r="C1" s="884"/>
      <c r="D1" s="884"/>
      <c r="E1" s="884"/>
      <c r="F1" s="884"/>
      <c r="G1" s="884"/>
    </row>
    <row r="2" spans="1:7" x14ac:dyDescent="0.2">
      <c r="A2" s="373" t="s">
        <v>118</v>
      </c>
      <c r="B2" s="811"/>
      <c r="C2" s="885"/>
      <c r="D2" s="886"/>
      <c r="E2" s="886"/>
      <c r="F2" s="886"/>
      <c r="G2" s="887"/>
    </row>
    <row r="3" spans="1:7" x14ac:dyDescent="0.2">
      <c r="A3" s="373" t="s">
        <v>119</v>
      </c>
      <c r="B3" s="811"/>
      <c r="C3" s="885"/>
      <c r="D3" s="886"/>
      <c r="E3" s="886"/>
      <c r="F3" s="886"/>
      <c r="G3" s="887"/>
    </row>
    <row r="4" spans="1:7" x14ac:dyDescent="0.2">
      <c r="A4" s="373" t="s">
        <v>120</v>
      </c>
      <c r="B4" s="811"/>
      <c r="C4" s="885"/>
      <c r="D4" s="886"/>
      <c r="E4" s="886"/>
      <c r="F4" s="886"/>
      <c r="G4" s="887"/>
    </row>
    <row r="5" spans="1:7" x14ac:dyDescent="0.2">
      <c r="A5" s="139" t="s">
        <v>809</v>
      </c>
      <c r="B5" s="140"/>
      <c r="C5" s="141"/>
      <c r="D5" s="142"/>
      <c r="E5" s="142"/>
      <c r="F5" s="142"/>
      <c r="G5" s="143"/>
    </row>
    <row r="7" spans="1:7" x14ac:dyDescent="0.2">
      <c r="A7" s="472" t="s">
        <v>125</v>
      </c>
      <c r="B7" s="473" t="s">
        <v>126</v>
      </c>
      <c r="C7" s="473" t="s">
        <v>127</v>
      </c>
      <c r="D7" s="472" t="s">
        <v>128</v>
      </c>
      <c r="E7" s="472" t="s">
        <v>129</v>
      </c>
      <c r="F7" s="523" t="s">
        <v>130</v>
      </c>
      <c r="G7" s="144" t="s">
        <v>17</v>
      </c>
    </row>
    <row r="8" spans="1:7" x14ac:dyDescent="0.2">
      <c r="A8" s="474"/>
      <c r="B8" s="475"/>
      <c r="C8" s="473" t="s">
        <v>810</v>
      </c>
      <c r="D8" s="476"/>
      <c r="E8" s="472"/>
      <c r="F8" s="523"/>
      <c r="G8" s="361">
        <f>SUM(G9+G18+G20)</f>
        <v>0</v>
      </c>
    </row>
    <row r="9" spans="1:7" x14ac:dyDescent="0.2">
      <c r="A9" s="477" t="s">
        <v>146</v>
      </c>
      <c r="B9" s="478" t="s">
        <v>52</v>
      </c>
      <c r="C9" s="479" t="s">
        <v>53</v>
      </c>
      <c r="D9" s="480"/>
      <c r="E9" s="481"/>
      <c r="F9" s="524"/>
      <c r="G9" s="145">
        <f>SUMIF(AE10:AE17,"&lt;&gt;NOR",G10:G17)</f>
        <v>0</v>
      </c>
    </row>
    <row r="10" spans="1:7" ht="22.5" x14ac:dyDescent="0.2">
      <c r="A10" s="482">
        <v>1</v>
      </c>
      <c r="B10" s="483" t="s">
        <v>811</v>
      </c>
      <c r="C10" s="484" t="s">
        <v>812</v>
      </c>
      <c r="D10" s="485" t="s">
        <v>161</v>
      </c>
      <c r="E10" s="486">
        <v>48</v>
      </c>
      <c r="F10" s="525">
        <v>0</v>
      </c>
      <c r="G10" s="146">
        <f>PRODUCT(E10,F10)</f>
        <v>0</v>
      </c>
    </row>
    <row r="11" spans="1:7" x14ac:dyDescent="0.2">
      <c r="A11" s="487">
        <v>2</v>
      </c>
      <c r="B11" s="488" t="s">
        <v>813</v>
      </c>
      <c r="C11" s="489" t="s">
        <v>814</v>
      </c>
      <c r="D11" s="490" t="s">
        <v>161</v>
      </c>
      <c r="E11" s="491">
        <v>48</v>
      </c>
      <c r="F11" s="526">
        <v>0</v>
      </c>
      <c r="G11" s="395">
        <f t="shared" ref="G11:G17" si="0">PRODUCT(E11,F11)</f>
        <v>0</v>
      </c>
    </row>
    <row r="12" spans="1:7" x14ac:dyDescent="0.2">
      <c r="A12" s="487">
        <v>3</v>
      </c>
      <c r="B12" s="488" t="s">
        <v>815</v>
      </c>
      <c r="C12" s="489" t="s">
        <v>816</v>
      </c>
      <c r="D12" s="490" t="s">
        <v>161</v>
      </c>
      <c r="E12" s="491">
        <v>48</v>
      </c>
      <c r="F12" s="526">
        <v>0</v>
      </c>
      <c r="G12" s="395">
        <f t="shared" si="0"/>
        <v>0</v>
      </c>
    </row>
    <row r="13" spans="1:7" x14ac:dyDescent="0.2">
      <c r="A13" s="487">
        <v>4</v>
      </c>
      <c r="B13" s="488" t="s">
        <v>817</v>
      </c>
      <c r="C13" s="489" t="s">
        <v>818</v>
      </c>
      <c r="D13" s="490" t="s">
        <v>161</v>
      </c>
      <c r="E13" s="491">
        <v>48</v>
      </c>
      <c r="F13" s="526">
        <v>0</v>
      </c>
      <c r="G13" s="395">
        <f t="shared" si="0"/>
        <v>0</v>
      </c>
    </row>
    <row r="14" spans="1:7" ht="22.5" x14ac:dyDescent="0.2">
      <c r="A14" s="487">
        <v>5</v>
      </c>
      <c r="B14" s="488" t="s">
        <v>819</v>
      </c>
      <c r="C14" s="489" t="s">
        <v>820</v>
      </c>
      <c r="D14" s="490" t="s">
        <v>161</v>
      </c>
      <c r="E14" s="491">
        <v>42</v>
      </c>
      <c r="F14" s="526">
        <v>0</v>
      </c>
      <c r="G14" s="395">
        <f t="shared" si="0"/>
        <v>0</v>
      </c>
    </row>
    <row r="15" spans="1:7" x14ac:dyDescent="0.2">
      <c r="A15" s="487">
        <v>6</v>
      </c>
      <c r="B15" s="488" t="s">
        <v>821</v>
      </c>
      <c r="C15" s="489" t="s">
        <v>822</v>
      </c>
      <c r="D15" s="490" t="s">
        <v>161</v>
      </c>
      <c r="E15" s="491">
        <v>42</v>
      </c>
      <c r="F15" s="526">
        <v>0</v>
      </c>
      <c r="G15" s="395">
        <f t="shared" si="0"/>
        <v>0</v>
      </c>
    </row>
    <row r="16" spans="1:7" ht="22.5" x14ac:dyDescent="0.2">
      <c r="A16" s="487">
        <v>7</v>
      </c>
      <c r="B16" s="488" t="s">
        <v>823</v>
      </c>
      <c r="C16" s="489" t="s">
        <v>824</v>
      </c>
      <c r="D16" s="490" t="s">
        <v>161</v>
      </c>
      <c r="E16" s="491">
        <v>6</v>
      </c>
      <c r="F16" s="526">
        <v>0</v>
      </c>
      <c r="G16" s="395">
        <f t="shared" si="0"/>
        <v>0</v>
      </c>
    </row>
    <row r="17" spans="1:7" ht="22.5" x14ac:dyDescent="0.2">
      <c r="A17" s="487">
        <v>8</v>
      </c>
      <c r="B17" s="488" t="s">
        <v>825</v>
      </c>
      <c r="C17" s="489" t="s">
        <v>826</v>
      </c>
      <c r="D17" s="490" t="s">
        <v>161</v>
      </c>
      <c r="E17" s="491">
        <v>32</v>
      </c>
      <c r="F17" s="526">
        <v>0</v>
      </c>
      <c r="G17" s="395">
        <f t="shared" si="0"/>
        <v>0</v>
      </c>
    </row>
    <row r="18" spans="1:7" x14ac:dyDescent="0.2">
      <c r="A18" s="492" t="s">
        <v>146</v>
      </c>
      <c r="B18" s="493" t="s">
        <v>61</v>
      </c>
      <c r="C18" s="494" t="s">
        <v>62</v>
      </c>
      <c r="D18" s="495"/>
      <c r="E18" s="496"/>
      <c r="F18" s="527"/>
      <c r="G18" s="147">
        <f>SUMIF(AE19:AE19,"&lt;&gt;NOR",G19:G19)</f>
        <v>0</v>
      </c>
    </row>
    <row r="19" spans="1:7" x14ac:dyDescent="0.2">
      <c r="A19" s="487">
        <v>9</v>
      </c>
      <c r="B19" s="488" t="s">
        <v>827</v>
      </c>
      <c r="C19" s="489" t="s">
        <v>828</v>
      </c>
      <c r="D19" s="490" t="s">
        <v>161</v>
      </c>
      <c r="E19" s="491">
        <v>10</v>
      </c>
      <c r="F19" s="526">
        <v>0</v>
      </c>
      <c r="G19" s="395">
        <f>PRODUCT(E19,F19)</f>
        <v>0</v>
      </c>
    </row>
    <row r="20" spans="1:7" x14ac:dyDescent="0.2">
      <c r="A20" s="492" t="s">
        <v>146</v>
      </c>
      <c r="B20" s="493" t="s">
        <v>103</v>
      </c>
      <c r="C20" s="494" t="s">
        <v>829</v>
      </c>
      <c r="D20" s="495"/>
      <c r="E20" s="496"/>
      <c r="F20" s="527"/>
      <c r="G20" s="147">
        <f>SUMIF(AE21:AE94,"&lt;&gt;NOR",G21:G94)</f>
        <v>0</v>
      </c>
    </row>
    <row r="21" spans="1:7" x14ac:dyDescent="0.2">
      <c r="A21" s="487">
        <v>10</v>
      </c>
      <c r="B21" s="497" t="s">
        <v>830</v>
      </c>
      <c r="C21" s="498" t="s">
        <v>831</v>
      </c>
      <c r="D21" s="499" t="s">
        <v>195</v>
      </c>
      <c r="E21" s="491">
        <v>3.6</v>
      </c>
      <c r="F21" s="526">
        <v>0</v>
      </c>
      <c r="G21" s="395">
        <f>PRODUCT(E21,F21)</f>
        <v>0</v>
      </c>
    </row>
    <row r="22" spans="1:7" x14ac:dyDescent="0.2">
      <c r="A22" s="487"/>
      <c r="B22" s="500" t="s">
        <v>832</v>
      </c>
      <c r="C22" s="501" t="s">
        <v>833</v>
      </c>
      <c r="D22" s="502" t="s">
        <v>195</v>
      </c>
      <c r="E22" s="503">
        <v>3.6</v>
      </c>
      <c r="F22" s="528"/>
      <c r="G22" s="395"/>
    </row>
    <row r="23" spans="1:7" x14ac:dyDescent="0.2">
      <c r="A23" s="487"/>
      <c r="B23" s="500" t="s">
        <v>834</v>
      </c>
      <c r="C23" s="501" t="s">
        <v>835</v>
      </c>
      <c r="D23" s="502" t="s">
        <v>836</v>
      </c>
      <c r="E23" s="504">
        <v>15</v>
      </c>
      <c r="F23" s="528"/>
      <c r="G23" s="395"/>
    </row>
    <row r="24" spans="1:7" x14ac:dyDescent="0.2">
      <c r="A24" s="487"/>
      <c r="B24" s="500" t="s">
        <v>837</v>
      </c>
      <c r="C24" s="501" t="s">
        <v>838</v>
      </c>
      <c r="D24" s="502" t="s">
        <v>836</v>
      </c>
      <c r="E24" s="504">
        <v>1</v>
      </c>
      <c r="F24" s="528"/>
      <c r="G24" s="395"/>
    </row>
    <row r="25" spans="1:7" x14ac:dyDescent="0.2">
      <c r="A25" s="487"/>
      <c r="B25" s="500" t="s">
        <v>839</v>
      </c>
      <c r="C25" s="501" t="s">
        <v>840</v>
      </c>
      <c r="D25" s="502" t="s">
        <v>836</v>
      </c>
      <c r="E25" s="504">
        <v>1</v>
      </c>
      <c r="F25" s="528"/>
      <c r="G25" s="395"/>
    </row>
    <row r="26" spans="1:7" x14ac:dyDescent="0.2">
      <c r="A26" s="487">
        <v>11</v>
      </c>
      <c r="B26" s="505" t="s">
        <v>841</v>
      </c>
      <c r="C26" s="498" t="s">
        <v>842</v>
      </c>
      <c r="D26" s="506" t="s">
        <v>195</v>
      </c>
      <c r="E26" s="491">
        <v>0.73</v>
      </c>
      <c r="F26" s="526">
        <v>0</v>
      </c>
      <c r="G26" s="395">
        <f>PRODUCT(E26,F26)</f>
        <v>0</v>
      </c>
    </row>
    <row r="27" spans="1:7" x14ac:dyDescent="0.2">
      <c r="A27" s="487"/>
      <c r="B27" s="507" t="s">
        <v>832</v>
      </c>
      <c r="C27" s="508" t="s">
        <v>843</v>
      </c>
      <c r="D27" s="502" t="s">
        <v>195</v>
      </c>
      <c r="E27" s="509">
        <v>0.73</v>
      </c>
      <c r="F27" s="528"/>
      <c r="G27" s="395"/>
    </row>
    <row r="28" spans="1:7" x14ac:dyDescent="0.2">
      <c r="A28" s="487"/>
      <c r="B28" s="507" t="s">
        <v>837</v>
      </c>
      <c r="C28" s="508" t="s">
        <v>844</v>
      </c>
      <c r="D28" s="502" t="s">
        <v>836</v>
      </c>
      <c r="E28" s="510">
        <v>1</v>
      </c>
      <c r="F28" s="528"/>
      <c r="G28" s="395"/>
    </row>
    <row r="29" spans="1:7" x14ac:dyDescent="0.2">
      <c r="A29" s="487"/>
      <c r="B29" s="507" t="s">
        <v>839</v>
      </c>
      <c r="C29" s="508" t="s">
        <v>845</v>
      </c>
      <c r="D29" s="502" t="s">
        <v>836</v>
      </c>
      <c r="E29" s="510">
        <v>1</v>
      </c>
      <c r="F29" s="528"/>
      <c r="G29" s="395"/>
    </row>
    <row r="30" spans="1:7" x14ac:dyDescent="0.2">
      <c r="A30" s="487">
        <v>12</v>
      </c>
      <c r="B30" s="505" t="s">
        <v>846</v>
      </c>
      <c r="C30" s="498" t="s">
        <v>847</v>
      </c>
      <c r="D30" s="506" t="s">
        <v>195</v>
      </c>
      <c r="E30" s="491">
        <v>1.97</v>
      </c>
      <c r="F30" s="526">
        <v>0</v>
      </c>
      <c r="G30" s="395">
        <f>PRODUCT(E30,F30)</f>
        <v>0</v>
      </c>
    </row>
    <row r="31" spans="1:7" x14ac:dyDescent="0.2">
      <c r="A31" s="487"/>
      <c r="B31" s="511" t="s">
        <v>832</v>
      </c>
      <c r="C31" s="512" t="s">
        <v>848</v>
      </c>
      <c r="D31" s="502" t="s">
        <v>195</v>
      </c>
      <c r="E31" s="503">
        <v>1.97</v>
      </c>
      <c r="F31" s="528"/>
      <c r="G31" s="395"/>
    </row>
    <row r="32" spans="1:7" x14ac:dyDescent="0.2">
      <c r="A32" s="487"/>
      <c r="B32" s="511" t="s">
        <v>834</v>
      </c>
      <c r="C32" s="512" t="s">
        <v>849</v>
      </c>
      <c r="D32" s="502" t="s">
        <v>836</v>
      </c>
      <c r="E32" s="503">
        <v>1</v>
      </c>
      <c r="F32" s="528"/>
      <c r="G32" s="395"/>
    </row>
    <row r="33" spans="1:7" x14ac:dyDescent="0.2">
      <c r="A33" s="487">
        <v>13</v>
      </c>
      <c r="B33" s="505" t="s">
        <v>850</v>
      </c>
      <c r="C33" s="498" t="s">
        <v>851</v>
      </c>
      <c r="D33" s="506" t="s">
        <v>195</v>
      </c>
      <c r="E33" s="491">
        <v>8.1300000000000008</v>
      </c>
      <c r="F33" s="526">
        <v>0</v>
      </c>
      <c r="G33" s="395">
        <f>PRODUCT(E33,F33)</f>
        <v>0</v>
      </c>
    </row>
    <row r="34" spans="1:7" x14ac:dyDescent="0.2">
      <c r="A34" s="487"/>
      <c r="B34" s="511" t="s">
        <v>832</v>
      </c>
      <c r="C34" s="512" t="s">
        <v>852</v>
      </c>
      <c r="D34" s="502" t="s">
        <v>195</v>
      </c>
      <c r="E34" s="503">
        <v>8.1300000000000008</v>
      </c>
      <c r="F34" s="528"/>
      <c r="G34" s="395"/>
    </row>
    <row r="35" spans="1:7" x14ac:dyDescent="0.2">
      <c r="A35" s="487"/>
      <c r="B35" s="513" t="s">
        <v>834</v>
      </c>
      <c r="C35" s="512" t="s">
        <v>853</v>
      </c>
      <c r="D35" s="502" t="s">
        <v>836</v>
      </c>
      <c r="E35" s="503">
        <v>8</v>
      </c>
      <c r="F35" s="528"/>
      <c r="G35" s="395"/>
    </row>
    <row r="36" spans="1:7" x14ac:dyDescent="0.2">
      <c r="A36" s="487"/>
      <c r="B36" s="511" t="s">
        <v>837</v>
      </c>
      <c r="C36" s="512" t="s">
        <v>854</v>
      </c>
      <c r="D36" s="502" t="s">
        <v>836</v>
      </c>
      <c r="E36" s="503">
        <v>1</v>
      </c>
      <c r="F36" s="528"/>
      <c r="G36" s="395"/>
    </row>
    <row r="37" spans="1:7" x14ac:dyDescent="0.2">
      <c r="A37" s="487"/>
      <c r="B37" s="513" t="s">
        <v>839</v>
      </c>
      <c r="C37" s="512" t="s">
        <v>855</v>
      </c>
      <c r="D37" s="502" t="s">
        <v>836</v>
      </c>
      <c r="E37" s="503">
        <v>2</v>
      </c>
      <c r="F37" s="528"/>
      <c r="G37" s="395"/>
    </row>
    <row r="38" spans="1:7" x14ac:dyDescent="0.2">
      <c r="A38" s="487">
        <v>14</v>
      </c>
      <c r="B38" s="505" t="s">
        <v>856</v>
      </c>
      <c r="C38" s="498" t="s">
        <v>857</v>
      </c>
      <c r="D38" s="506" t="s">
        <v>195</v>
      </c>
      <c r="E38" s="491">
        <v>83.36</v>
      </c>
      <c r="F38" s="526">
        <v>0</v>
      </c>
      <c r="G38" s="395">
        <f>PRODUCT(E38,F38)</f>
        <v>0</v>
      </c>
    </row>
    <row r="39" spans="1:7" x14ac:dyDescent="0.2">
      <c r="A39" s="487"/>
      <c r="B39" s="511" t="s">
        <v>858</v>
      </c>
      <c r="C39" s="512" t="s">
        <v>852</v>
      </c>
      <c r="D39" s="502" t="s">
        <v>195</v>
      </c>
      <c r="E39" s="503">
        <v>80.36</v>
      </c>
      <c r="F39" s="528"/>
      <c r="G39" s="395"/>
    </row>
    <row r="40" spans="1:7" x14ac:dyDescent="0.2">
      <c r="A40" s="487"/>
      <c r="B40" s="511" t="s">
        <v>859</v>
      </c>
      <c r="C40" s="512" t="s">
        <v>860</v>
      </c>
      <c r="D40" s="502" t="s">
        <v>836</v>
      </c>
      <c r="E40" s="503">
        <v>14</v>
      </c>
      <c r="F40" s="528"/>
      <c r="G40" s="395"/>
    </row>
    <row r="41" spans="1:7" x14ac:dyDescent="0.2">
      <c r="A41" s="487"/>
      <c r="B41" s="511" t="s">
        <v>861</v>
      </c>
      <c r="C41" s="514" t="s">
        <v>862</v>
      </c>
      <c r="D41" s="502" t="s">
        <v>836</v>
      </c>
      <c r="E41" s="503">
        <v>1</v>
      </c>
      <c r="F41" s="528"/>
      <c r="G41" s="395"/>
    </row>
    <row r="42" spans="1:7" x14ac:dyDescent="0.2">
      <c r="A42" s="487"/>
      <c r="B42" s="511" t="s">
        <v>859</v>
      </c>
      <c r="C42" s="512" t="s">
        <v>863</v>
      </c>
      <c r="D42" s="502" t="s">
        <v>836</v>
      </c>
      <c r="E42" s="503">
        <v>6</v>
      </c>
      <c r="F42" s="528"/>
      <c r="G42" s="395"/>
    </row>
    <row r="43" spans="1:7" x14ac:dyDescent="0.2">
      <c r="A43" s="487"/>
      <c r="B43" s="511" t="s">
        <v>859</v>
      </c>
      <c r="C43" s="512" t="s">
        <v>853</v>
      </c>
      <c r="D43" s="502" t="s">
        <v>836</v>
      </c>
      <c r="E43" s="503">
        <v>37</v>
      </c>
      <c r="F43" s="528"/>
      <c r="G43" s="395"/>
    </row>
    <row r="44" spans="1:7" x14ac:dyDescent="0.2">
      <c r="A44" s="487"/>
      <c r="B44" s="511" t="s">
        <v>864</v>
      </c>
      <c r="C44" s="512" t="s">
        <v>854</v>
      </c>
      <c r="D44" s="502" t="s">
        <v>836</v>
      </c>
      <c r="E44" s="503">
        <v>8</v>
      </c>
      <c r="F44" s="528"/>
      <c r="G44" s="395"/>
    </row>
    <row r="45" spans="1:7" x14ac:dyDescent="0.2">
      <c r="A45" s="487">
        <v>15</v>
      </c>
      <c r="B45" s="505" t="s">
        <v>865</v>
      </c>
      <c r="C45" s="498" t="s">
        <v>866</v>
      </c>
      <c r="D45" s="506" t="s">
        <v>195</v>
      </c>
      <c r="E45" s="491">
        <v>70.23</v>
      </c>
      <c r="F45" s="526">
        <v>0</v>
      </c>
      <c r="G45" s="395">
        <f>PRODUCT(E45,F45)</f>
        <v>0</v>
      </c>
    </row>
    <row r="46" spans="1:7" x14ac:dyDescent="0.2">
      <c r="A46" s="487"/>
      <c r="B46" s="511" t="s">
        <v>867</v>
      </c>
      <c r="C46" s="512" t="s">
        <v>868</v>
      </c>
      <c r="D46" s="502" t="s">
        <v>836</v>
      </c>
      <c r="E46" s="515">
        <v>1</v>
      </c>
      <c r="F46" s="528"/>
      <c r="G46" s="395"/>
    </row>
    <row r="47" spans="1:7" x14ac:dyDescent="0.2">
      <c r="A47" s="487"/>
      <c r="B47" s="511" t="s">
        <v>858</v>
      </c>
      <c r="C47" s="512" t="s">
        <v>868</v>
      </c>
      <c r="D47" s="502" t="s">
        <v>195</v>
      </c>
      <c r="E47" s="516" t="s">
        <v>869</v>
      </c>
      <c r="F47" s="528"/>
      <c r="G47" s="395"/>
    </row>
    <row r="48" spans="1:7" x14ac:dyDescent="0.2">
      <c r="A48" s="487"/>
      <c r="B48" s="511" t="s">
        <v>859</v>
      </c>
      <c r="C48" s="512" t="s">
        <v>870</v>
      </c>
      <c r="D48" s="502" t="s">
        <v>836</v>
      </c>
      <c r="E48" s="515">
        <v>30</v>
      </c>
      <c r="F48" s="528"/>
      <c r="G48" s="395"/>
    </row>
    <row r="49" spans="1:7" x14ac:dyDescent="0.2">
      <c r="A49" s="487"/>
      <c r="B49" s="511" t="s">
        <v>864</v>
      </c>
      <c r="C49" s="512" t="s">
        <v>871</v>
      </c>
      <c r="D49" s="502" t="s">
        <v>836</v>
      </c>
      <c r="E49" s="515">
        <v>7</v>
      </c>
      <c r="F49" s="528"/>
      <c r="G49" s="395"/>
    </row>
    <row r="50" spans="1:7" x14ac:dyDescent="0.2">
      <c r="A50" s="487"/>
      <c r="B50" s="511" t="s">
        <v>864</v>
      </c>
      <c r="C50" s="512" t="s">
        <v>872</v>
      </c>
      <c r="D50" s="502" t="s">
        <v>836</v>
      </c>
      <c r="E50" s="515">
        <v>27</v>
      </c>
      <c r="F50" s="528"/>
      <c r="G50" s="395"/>
    </row>
    <row r="51" spans="1:7" x14ac:dyDescent="0.2">
      <c r="A51" s="487"/>
      <c r="B51" s="511" t="s">
        <v>861</v>
      </c>
      <c r="C51" s="512" t="s">
        <v>873</v>
      </c>
      <c r="D51" s="502" t="s">
        <v>836</v>
      </c>
      <c r="E51" s="515">
        <v>1</v>
      </c>
      <c r="F51" s="528"/>
      <c r="G51" s="395"/>
    </row>
    <row r="52" spans="1:7" x14ac:dyDescent="0.2">
      <c r="A52" s="487"/>
      <c r="B52" s="511" t="s">
        <v>864</v>
      </c>
      <c r="C52" s="512" t="s">
        <v>874</v>
      </c>
      <c r="D52" s="502" t="s">
        <v>836</v>
      </c>
      <c r="E52" s="515">
        <v>6</v>
      </c>
      <c r="F52" s="528"/>
      <c r="G52" s="395"/>
    </row>
    <row r="53" spans="1:7" x14ac:dyDescent="0.2">
      <c r="A53" s="487">
        <v>16</v>
      </c>
      <c r="B53" s="505" t="s">
        <v>875</v>
      </c>
      <c r="C53" s="498" t="s">
        <v>876</v>
      </c>
      <c r="D53" s="506" t="s">
        <v>195</v>
      </c>
      <c r="E53" s="491">
        <v>26.41</v>
      </c>
      <c r="F53" s="526">
        <v>0</v>
      </c>
      <c r="G53" s="395">
        <f>PRODUCT(E53,F53)</f>
        <v>0</v>
      </c>
    </row>
    <row r="54" spans="1:7" x14ac:dyDescent="0.2">
      <c r="A54" s="487"/>
      <c r="B54" s="511" t="s">
        <v>858</v>
      </c>
      <c r="C54" s="512" t="s">
        <v>877</v>
      </c>
      <c r="D54" s="502" t="s">
        <v>195</v>
      </c>
      <c r="E54" s="503">
        <v>26.41</v>
      </c>
      <c r="F54" s="528"/>
      <c r="G54" s="395"/>
    </row>
    <row r="55" spans="1:7" x14ac:dyDescent="0.2">
      <c r="A55" s="487"/>
      <c r="B55" s="511" t="s">
        <v>859</v>
      </c>
      <c r="C55" s="512" t="s">
        <v>878</v>
      </c>
      <c r="D55" s="502" t="s">
        <v>836</v>
      </c>
      <c r="E55" s="515">
        <v>1</v>
      </c>
      <c r="F55" s="528"/>
      <c r="G55" s="395"/>
    </row>
    <row r="56" spans="1:7" x14ac:dyDescent="0.2">
      <c r="A56" s="487"/>
      <c r="B56" s="511" t="s">
        <v>859</v>
      </c>
      <c r="C56" s="512" t="s">
        <v>879</v>
      </c>
      <c r="D56" s="502" t="s">
        <v>836</v>
      </c>
      <c r="E56" s="515">
        <v>4</v>
      </c>
      <c r="F56" s="528"/>
      <c r="G56" s="395"/>
    </row>
    <row r="57" spans="1:7" x14ac:dyDescent="0.2">
      <c r="A57" s="487"/>
      <c r="B57" s="511" t="s">
        <v>861</v>
      </c>
      <c r="C57" s="512" t="s">
        <v>880</v>
      </c>
      <c r="D57" s="502" t="s">
        <v>836</v>
      </c>
      <c r="E57" s="515">
        <v>1</v>
      </c>
      <c r="F57" s="528"/>
      <c r="G57" s="395"/>
    </row>
    <row r="58" spans="1:7" x14ac:dyDescent="0.2">
      <c r="A58" s="487"/>
      <c r="B58" s="511" t="s">
        <v>864</v>
      </c>
      <c r="C58" s="512" t="s">
        <v>881</v>
      </c>
      <c r="D58" s="502" t="s">
        <v>836</v>
      </c>
      <c r="E58" s="515">
        <v>4</v>
      </c>
      <c r="F58" s="528"/>
      <c r="G58" s="395"/>
    </row>
    <row r="59" spans="1:7" x14ac:dyDescent="0.2">
      <c r="A59" s="487"/>
      <c r="B59" s="511" t="s">
        <v>861</v>
      </c>
      <c r="C59" s="512" t="s">
        <v>882</v>
      </c>
      <c r="D59" s="502" t="s">
        <v>836</v>
      </c>
      <c r="E59" s="515">
        <v>5</v>
      </c>
      <c r="F59" s="528"/>
      <c r="G59" s="395"/>
    </row>
    <row r="60" spans="1:7" x14ac:dyDescent="0.2">
      <c r="A60" s="487"/>
      <c r="B60" s="511" t="s">
        <v>864</v>
      </c>
      <c r="C60" s="512" t="s">
        <v>883</v>
      </c>
      <c r="D60" s="502" t="s">
        <v>836</v>
      </c>
      <c r="E60" s="515">
        <v>3</v>
      </c>
      <c r="F60" s="528"/>
      <c r="G60" s="395"/>
    </row>
    <row r="61" spans="1:7" x14ac:dyDescent="0.2">
      <c r="A61" s="487"/>
      <c r="B61" s="511" t="s">
        <v>864</v>
      </c>
      <c r="C61" s="512" t="s">
        <v>884</v>
      </c>
      <c r="D61" s="502" t="s">
        <v>836</v>
      </c>
      <c r="E61" s="515">
        <v>2</v>
      </c>
      <c r="F61" s="528"/>
      <c r="G61" s="395"/>
    </row>
    <row r="62" spans="1:7" x14ac:dyDescent="0.2">
      <c r="A62" s="487">
        <v>17</v>
      </c>
      <c r="B62" s="505" t="s">
        <v>885</v>
      </c>
      <c r="C62" s="498" t="s">
        <v>886</v>
      </c>
      <c r="D62" s="506" t="s">
        <v>195</v>
      </c>
      <c r="E62" s="491">
        <v>21.77</v>
      </c>
      <c r="F62" s="526">
        <v>0</v>
      </c>
      <c r="G62" s="395">
        <f>PRODUCT(E62,F62)</f>
        <v>0</v>
      </c>
    </row>
    <row r="63" spans="1:7" x14ac:dyDescent="0.2">
      <c r="A63" s="487"/>
      <c r="B63" s="511" t="s">
        <v>858</v>
      </c>
      <c r="C63" s="512" t="s">
        <v>887</v>
      </c>
      <c r="D63" s="502" t="s">
        <v>195</v>
      </c>
      <c r="E63" s="503">
        <v>21.77</v>
      </c>
      <c r="F63" s="528"/>
      <c r="G63" s="395"/>
    </row>
    <row r="64" spans="1:7" x14ac:dyDescent="0.2">
      <c r="A64" s="487"/>
      <c r="B64" s="511" t="s">
        <v>859</v>
      </c>
      <c r="C64" s="512" t="s">
        <v>888</v>
      </c>
      <c r="D64" s="502" t="s">
        <v>836</v>
      </c>
      <c r="E64" s="515">
        <v>3</v>
      </c>
      <c r="F64" s="528"/>
      <c r="G64" s="395"/>
    </row>
    <row r="65" spans="1:7" x14ac:dyDescent="0.2">
      <c r="A65" s="487"/>
      <c r="B65" s="511" t="s">
        <v>864</v>
      </c>
      <c r="C65" s="512" t="s">
        <v>889</v>
      </c>
      <c r="D65" s="502" t="s">
        <v>836</v>
      </c>
      <c r="E65" s="515">
        <v>2</v>
      </c>
      <c r="F65" s="528"/>
      <c r="G65" s="395"/>
    </row>
    <row r="66" spans="1:7" x14ac:dyDescent="0.2">
      <c r="A66" s="487"/>
      <c r="B66" s="511" t="s">
        <v>864</v>
      </c>
      <c r="C66" s="512" t="s">
        <v>890</v>
      </c>
      <c r="D66" s="502" t="s">
        <v>836</v>
      </c>
      <c r="E66" s="515">
        <v>4</v>
      </c>
      <c r="F66" s="528"/>
      <c r="G66" s="395"/>
    </row>
    <row r="67" spans="1:7" x14ac:dyDescent="0.2">
      <c r="A67" s="487"/>
      <c r="B67" s="511" t="s">
        <v>861</v>
      </c>
      <c r="C67" s="512" t="s">
        <v>891</v>
      </c>
      <c r="D67" s="502" t="s">
        <v>836</v>
      </c>
      <c r="E67" s="515">
        <v>1</v>
      </c>
      <c r="F67" s="528"/>
      <c r="G67" s="395"/>
    </row>
    <row r="68" spans="1:7" x14ac:dyDescent="0.2">
      <c r="A68" s="487"/>
      <c r="B68" s="511" t="s">
        <v>864</v>
      </c>
      <c r="C68" s="512" t="s">
        <v>892</v>
      </c>
      <c r="D68" s="502" t="s">
        <v>836</v>
      </c>
      <c r="E68" s="515">
        <v>9</v>
      </c>
      <c r="F68" s="528"/>
      <c r="G68" s="395"/>
    </row>
    <row r="69" spans="1:7" x14ac:dyDescent="0.2">
      <c r="A69" s="487"/>
      <c r="B69" s="511" t="s">
        <v>861</v>
      </c>
      <c r="C69" s="512" t="s">
        <v>893</v>
      </c>
      <c r="D69" s="502" t="s">
        <v>836</v>
      </c>
      <c r="E69" s="515">
        <v>1</v>
      </c>
      <c r="F69" s="528"/>
      <c r="G69" s="395"/>
    </row>
    <row r="70" spans="1:7" x14ac:dyDescent="0.2">
      <c r="A70" s="487">
        <v>18</v>
      </c>
      <c r="B70" s="505" t="s">
        <v>894</v>
      </c>
      <c r="C70" s="498" t="s">
        <v>895</v>
      </c>
      <c r="D70" s="506" t="s">
        <v>195</v>
      </c>
      <c r="E70" s="491">
        <v>6.01</v>
      </c>
      <c r="F70" s="526">
        <v>0</v>
      </c>
      <c r="G70" s="395">
        <f>PRODUCT(E70,F70)</f>
        <v>0</v>
      </c>
    </row>
    <row r="71" spans="1:7" x14ac:dyDescent="0.2">
      <c r="A71" s="517"/>
      <c r="B71" s="511" t="s">
        <v>858</v>
      </c>
      <c r="C71" s="512" t="s">
        <v>896</v>
      </c>
      <c r="D71" s="502" t="s">
        <v>195</v>
      </c>
      <c r="E71" s="503">
        <v>6.01</v>
      </c>
      <c r="F71" s="528"/>
      <c r="G71" s="395"/>
    </row>
    <row r="72" spans="1:7" x14ac:dyDescent="0.2">
      <c r="A72" s="517"/>
      <c r="B72" s="511" t="s">
        <v>864</v>
      </c>
      <c r="C72" s="512" t="s">
        <v>897</v>
      </c>
      <c r="D72" s="502" t="s">
        <v>836</v>
      </c>
      <c r="E72" s="503">
        <v>2</v>
      </c>
      <c r="F72" s="528"/>
      <c r="G72" s="395"/>
    </row>
    <row r="73" spans="1:7" x14ac:dyDescent="0.2">
      <c r="A73" s="517"/>
      <c r="B73" s="511" t="s">
        <v>864</v>
      </c>
      <c r="C73" s="512" t="s">
        <v>898</v>
      </c>
      <c r="D73" s="502" t="s">
        <v>836</v>
      </c>
      <c r="E73" s="503">
        <v>2</v>
      </c>
      <c r="F73" s="528"/>
      <c r="G73" s="395"/>
    </row>
    <row r="74" spans="1:7" ht="33.75" x14ac:dyDescent="0.2">
      <c r="A74" s="487">
        <v>19</v>
      </c>
      <c r="B74" s="505" t="s">
        <v>899</v>
      </c>
      <c r="C74" s="498" t="s">
        <v>900</v>
      </c>
      <c r="D74" s="506" t="s">
        <v>195</v>
      </c>
      <c r="E74" s="491">
        <v>303.33</v>
      </c>
      <c r="F74" s="526">
        <v>0</v>
      </c>
      <c r="G74" s="395">
        <f t="shared" ref="G74:G94" si="1">PRODUCT(E74,F74)</f>
        <v>0</v>
      </c>
    </row>
    <row r="75" spans="1:7" ht="22.5" x14ac:dyDescent="0.2">
      <c r="A75" s="487">
        <v>20</v>
      </c>
      <c r="B75" s="505" t="s">
        <v>901</v>
      </c>
      <c r="C75" s="498" t="s">
        <v>902</v>
      </c>
      <c r="D75" s="506" t="s">
        <v>195</v>
      </c>
      <c r="E75" s="491">
        <v>7.4</v>
      </c>
      <c r="F75" s="526">
        <v>0</v>
      </c>
      <c r="G75" s="395">
        <f t="shared" si="1"/>
        <v>0</v>
      </c>
    </row>
    <row r="76" spans="1:7" ht="22.5" x14ac:dyDescent="0.2">
      <c r="A76" s="487">
        <v>21</v>
      </c>
      <c r="B76" s="505" t="s">
        <v>903</v>
      </c>
      <c r="C76" s="498" t="s">
        <v>904</v>
      </c>
      <c r="D76" s="506" t="s">
        <v>195</v>
      </c>
      <c r="E76" s="491">
        <v>254.65</v>
      </c>
      <c r="F76" s="526">
        <v>0</v>
      </c>
      <c r="G76" s="395">
        <f t="shared" si="1"/>
        <v>0</v>
      </c>
    </row>
    <row r="77" spans="1:7" ht="22.5" x14ac:dyDescent="0.2">
      <c r="A77" s="487">
        <v>22</v>
      </c>
      <c r="B77" s="505" t="s">
        <v>905</v>
      </c>
      <c r="C77" s="498" t="s">
        <v>906</v>
      </c>
      <c r="D77" s="506" t="s">
        <v>195</v>
      </c>
      <c r="E77" s="491">
        <v>69.72</v>
      </c>
      <c r="F77" s="526">
        <v>0</v>
      </c>
      <c r="G77" s="395">
        <f t="shared" si="1"/>
        <v>0</v>
      </c>
    </row>
    <row r="78" spans="1:7" ht="33.75" x14ac:dyDescent="0.2">
      <c r="A78" s="487">
        <v>19</v>
      </c>
      <c r="B78" s="505" t="s">
        <v>907</v>
      </c>
      <c r="C78" s="498" t="s">
        <v>908</v>
      </c>
      <c r="D78" s="506" t="s">
        <v>195</v>
      </c>
      <c r="E78" s="491">
        <v>12.82</v>
      </c>
      <c r="F78" s="526">
        <v>0</v>
      </c>
      <c r="G78" s="395">
        <f t="shared" si="1"/>
        <v>0</v>
      </c>
    </row>
    <row r="79" spans="1:7" ht="22.5" x14ac:dyDescent="0.2">
      <c r="A79" s="487">
        <v>23</v>
      </c>
      <c r="B79" s="505" t="s">
        <v>909</v>
      </c>
      <c r="C79" s="498" t="s">
        <v>910</v>
      </c>
      <c r="D79" s="506" t="s">
        <v>836</v>
      </c>
      <c r="E79" s="491">
        <v>42</v>
      </c>
      <c r="F79" s="526">
        <v>0</v>
      </c>
      <c r="G79" s="395">
        <f t="shared" si="1"/>
        <v>0</v>
      </c>
    </row>
    <row r="80" spans="1:7" ht="22.5" x14ac:dyDescent="0.2">
      <c r="A80" s="487">
        <v>24</v>
      </c>
      <c r="B80" s="505" t="s">
        <v>911</v>
      </c>
      <c r="C80" s="498" t="s">
        <v>912</v>
      </c>
      <c r="D80" s="506" t="s">
        <v>836</v>
      </c>
      <c r="E80" s="491">
        <v>1</v>
      </c>
      <c r="F80" s="526">
        <v>0</v>
      </c>
      <c r="G80" s="395">
        <f t="shared" si="1"/>
        <v>0</v>
      </c>
    </row>
    <row r="81" spans="1:7" ht="22.5" x14ac:dyDescent="0.2">
      <c r="A81" s="487">
        <v>25</v>
      </c>
      <c r="B81" s="505" t="s">
        <v>913</v>
      </c>
      <c r="C81" s="498" t="s">
        <v>914</v>
      </c>
      <c r="D81" s="506" t="s">
        <v>204</v>
      </c>
      <c r="E81" s="491">
        <v>6</v>
      </c>
      <c r="F81" s="526">
        <v>0</v>
      </c>
      <c r="G81" s="395">
        <f t="shared" si="1"/>
        <v>0</v>
      </c>
    </row>
    <row r="82" spans="1:7" x14ac:dyDescent="0.2">
      <c r="A82" s="487">
        <v>26</v>
      </c>
      <c r="B82" s="505" t="s">
        <v>915</v>
      </c>
      <c r="C82" s="498" t="s">
        <v>916</v>
      </c>
      <c r="D82" s="506" t="s">
        <v>204</v>
      </c>
      <c r="E82" s="491">
        <v>6</v>
      </c>
      <c r="F82" s="526">
        <v>0</v>
      </c>
      <c r="G82" s="395">
        <f t="shared" si="1"/>
        <v>0</v>
      </c>
    </row>
    <row r="83" spans="1:7" x14ac:dyDescent="0.2">
      <c r="A83" s="487">
        <v>27</v>
      </c>
      <c r="B83" s="505" t="s">
        <v>917</v>
      </c>
      <c r="C83" s="498" t="s">
        <v>918</v>
      </c>
      <c r="D83" s="506" t="s">
        <v>195</v>
      </c>
      <c r="E83" s="491">
        <f>SUM(E21+E26+E30+E33+E38+E45+E74+E75+E76+E77)</f>
        <v>803.12</v>
      </c>
      <c r="F83" s="526">
        <v>0</v>
      </c>
      <c r="G83" s="395">
        <f t="shared" si="1"/>
        <v>0</v>
      </c>
    </row>
    <row r="84" spans="1:7" x14ac:dyDescent="0.2">
      <c r="A84" s="487">
        <v>28</v>
      </c>
      <c r="B84" s="505" t="s">
        <v>919</v>
      </c>
      <c r="C84" s="498" t="s">
        <v>920</v>
      </c>
      <c r="D84" s="506" t="s">
        <v>195</v>
      </c>
      <c r="E84" s="491">
        <f>SUM(E54+E62)</f>
        <v>48.18</v>
      </c>
      <c r="F84" s="526">
        <v>0</v>
      </c>
      <c r="G84" s="395">
        <f t="shared" si="1"/>
        <v>0</v>
      </c>
    </row>
    <row r="85" spans="1:7" x14ac:dyDescent="0.2">
      <c r="A85" s="487">
        <v>29</v>
      </c>
      <c r="B85" s="505" t="s">
        <v>921</v>
      </c>
      <c r="C85" s="498" t="s">
        <v>922</v>
      </c>
      <c r="D85" s="506" t="s">
        <v>195</v>
      </c>
      <c r="E85" s="491">
        <f>SUM(E70)</f>
        <v>6.01</v>
      </c>
      <c r="F85" s="526">
        <v>0</v>
      </c>
      <c r="G85" s="395">
        <f t="shared" si="1"/>
        <v>0</v>
      </c>
    </row>
    <row r="86" spans="1:7" x14ac:dyDescent="0.2">
      <c r="A86" s="487">
        <v>31</v>
      </c>
      <c r="B86" s="505" t="s">
        <v>923</v>
      </c>
      <c r="C86" s="498" t="s">
        <v>924</v>
      </c>
      <c r="D86" s="506" t="s">
        <v>836</v>
      </c>
      <c r="E86" s="491">
        <v>1</v>
      </c>
      <c r="F86" s="526">
        <v>0</v>
      </c>
      <c r="G86" s="395">
        <f t="shared" si="1"/>
        <v>0</v>
      </c>
    </row>
    <row r="87" spans="1:7" x14ac:dyDescent="0.2">
      <c r="A87" s="487">
        <v>32</v>
      </c>
      <c r="B87" s="505" t="s">
        <v>925</v>
      </c>
      <c r="C87" s="498" t="s">
        <v>926</v>
      </c>
      <c r="D87" s="506" t="s">
        <v>218</v>
      </c>
      <c r="E87" s="491">
        <v>4.8719999999999999</v>
      </c>
      <c r="F87" s="526">
        <v>0</v>
      </c>
      <c r="G87" s="395">
        <f t="shared" si="1"/>
        <v>0</v>
      </c>
    </row>
    <row r="88" spans="1:7" ht="22.5" x14ac:dyDescent="0.2">
      <c r="A88" s="487">
        <v>33</v>
      </c>
      <c r="B88" s="505" t="s">
        <v>927</v>
      </c>
      <c r="C88" s="498" t="s">
        <v>928</v>
      </c>
      <c r="D88" s="506" t="s">
        <v>836</v>
      </c>
      <c r="E88" s="491">
        <v>5</v>
      </c>
      <c r="F88" s="526">
        <v>0</v>
      </c>
      <c r="G88" s="395">
        <f t="shared" si="1"/>
        <v>0</v>
      </c>
    </row>
    <row r="89" spans="1:7" x14ac:dyDescent="0.2">
      <c r="A89" s="487">
        <v>35</v>
      </c>
      <c r="B89" s="505" t="s">
        <v>929</v>
      </c>
      <c r="C89" s="498" t="s">
        <v>930</v>
      </c>
      <c r="D89" s="506" t="s">
        <v>204</v>
      </c>
      <c r="E89" s="491">
        <v>4</v>
      </c>
      <c r="F89" s="526">
        <v>0</v>
      </c>
      <c r="G89" s="395">
        <f t="shared" si="1"/>
        <v>0</v>
      </c>
    </row>
    <row r="90" spans="1:7" x14ac:dyDescent="0.2">
      <c r="A90" s="487">
        <v>36</v>
      </c>
      <c r="B90" s="505" t="s">
        <v>931</v>
      </c>
      <c r="C90" s="498" t="s">
        <v>932</v>
      </c>
      <c r="D90" s="506" t="s">
        <v>204</v>
      </c>
      <c r="E90" s="491">
        <v>12</v>
      </c>
      <c r="F90" s="526">
        <v>0</v>
      </c>
      <c r="G90" s="395">
        <f t="shared" si="1"/>
        <v>0</v>
      </c>
    </row>
    <row r="91" spans="1:7" x14ac:dyDescent="0.2">
      <c r="A91" s="487">
        <v>37</v>
      </c>
      <c r="B91" s="505" t="s">
        <v>933</v>
      </c>
      <c r="C91" s="498" t="s">
        <v>934</v>
      </c>
      <c r="D91" s="506" t="s">
        <v>204</v>
      </c>
      <c r="E91" s="491">
        <v>5</v>
      </c>
      <c r="F91" s="526">
        <v>0</v>
      </c>
      <c r="G91" s="395">
        <f t="shared" si="1"/>
        <v>0</v>
      </c>
    </row>
    <row r="92" spans="1:7" x14ac:dyDescent="0.2">
      <c r="A92" s="518">
        <v>38</v>
      </c>
      <c r="B92" s="519" t="s">
        <v>935</v>
      </c>
      <c r="C92" s="520" t="s">
        <v>936</v>
      </c>
      <c r="D92" s="521" t="s">
        <v>204</v>
      </c>
      <c r="E92" s="522">
        <v>48</v>
      </c>
      <c r="F92" s="529">
        <v>0</v>
      </c>
      <c r="G92" s="136">
        <f t="shared" si="1"/>
        <v>0</v>
      </c>
    </row>
    <row r="93" spans="1:7" ht="78.75" x14ac:dyDescent="0.2">
      <c r="A93" s="518"/>
      <c r="B93" s="519"/>
      <c r="C93" s="520" t="s">
        <v>937</v>
      </c>
      <c r="D93" s="521" t="s">
        <v>204</v>
      </c>
      <c r="E93" s="522">
        <v>1</v>
      </c>
      <c r="F93" s="529">
        <v>0</v>
      </c>
      <c r="G93" s="136">
        <f t="shared" si="1"/>
        <v>0</v>
      </c>
    </row>
    <row r="94" spans="1:7" ht="157.5" x14ac:dyDescent="0.2">
      <c r="A94" s="518">
        <v>38</v>
      </c>
      <c r="B94" s="519" t="s">
        <v>938</v>
      </c>
      <c r="C94" s="520" t="s">
        <v>939</v>
      </c>
      <c r="D94" s="521" t="s">
        <v>204</v>
      </c>
      <c r="E94" s="522">
        <v>1</v>
      </c>
      <c r="F94" s="529">
        <v>0</v>
      </c>
      <c r="G94" s="136">
        <f t="shared" si="1"/>
        <v>0</v>
      </c>
    </row>
    <row r="95" spans="1:7" x14ac:dyDescent="0.2">
      <c r="A95" s="810"/>
      <c r="B95" s="366" t="s">
        <v>749</v>
      </c>
      <c r="C95" s="410" t="s">
        <v>749</v>
      </c>
      <c r="D95" s="810"/>
      <c r="E95" s="810"/>
      <c r="F95" s="810"/>
      <c r="G95" s="810"/>
    </row>
    <row r="96" spans="1:7" x14ac:dyDescent="0.2">
      <c r="A96" s="419"/>
      <c r="C96" s="138"/>
      <c r="D96" s="419"/>
      <c r="E96" s="419"/>
      <c r="F96" s="419"/>
      <c r="G96" s="419"/>
    </row>
  </sheetData>
  <sheetProtection algorithmName="SHA-512" hashValue="bYZxBtYrvEQkJEiZyOyGYktuL0eq+Tdg5fUnVIO8YDmdutr3zHnSjj86Oj/zj7Jmh2ihUjsWRBxhRA0E3S9hMA==" saltValue="t5FA4CTpvGyBfU22qZd8Xg==" spinCount="100000" sheet="1" objects="1" scenarios="1"/>
  <mergeCells count="4">
    <mergeCell ref="A1:G1"/>
    <mergeCell ref="C2:G2"/>
    <mergeCell ref="C3:G3"/>
    <mergeCell ref="C4:G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22" workbookViewId="0">
      <selection activeCell="D4" sqref="D4"/>
    </sheetView>
  </sheetViews>
  <sheetFormatPr defaultRowHeight="12.75" x14ac:dyDescent="0.2"/>
  <cols>
    <col min="1" max="1" width="56.5703125" customWidth="1"/>
    <col min="2" max="2" width="11.7109375" customWidth="1"/>
  </cols>
  <sheetData>
    <row r="1" spans="1:5" ht="26.25" thickBot="1" x14ac:dyDescent="0.25">
      <c r="A1" s="891" t="s">
        <v>940</v>
      </c>
      <c r="B1" s="892"/>
      <c r="C1" s="893"/>
      <c r="D1" s="148" t="s">
        <v>941</v>
      </c>
      <c r="E1" s="149" t="s">
        <v>942</v>
      </c>
    </row>
    <row r="2" spans="1:5" ht="26.25" thickBot="1" x14ac:dyDescent="0.25">
      <c r="A2" s="894"/>
      <c r="B2" s="895"/>
      <c r="C2" s="896"/>
      <c r="D2" s="148" t="s">
        <v>943</v>
      </c>
      <c r="E2" s="149" t="s">
        <v>944</v>
      </c>
    </row>
    <row r="3" spans="1:5" ht="16.5" thickBot="1" x14ac:dyDescent="0.25">
      <c r="A3" s="530" t="s">
        <v>945</v>
      </c>
      <c r="B3" s="531"/>
      <c r="C3" s="532"/>
      <c r="D3" s="547" t="s">
        <v>946</v>
      </c>
      <c r="E3" s="339" t="s">
        <v>947</v>
      </c>
    </row>
    <row r="4" spans="1:5" ht="31.5" x14ac:dyDescent="0.2">
      <c r="A4" s="533" t="s">
        <v>948</v>
      </c>
      <c r="B4" s="534" t="s">
        <v>836</v>
      </c>
      <c r="C4" s="534">
        <v>9</v>
      </c>
      <c r="D4" s="548">
        <v>0</v>
      </c>
      <c r="E4" s="340">
        <f>PRODUCT(C4,D4)</f>
        <v>0</v>
      </c>
    </row>
    <row r="5" spans="1:5" ht="15.75" x14ac:dyDescent="0.2">
      <c r="A5" s="535" t="s">
        <v>949</v>
      </c>
      <c r="B5" s="536"/>
      <c r="C5" s="537"/>
      <c r="D5" s="549"/>
      <c r="E5" s="341"/>
    </row>
    <row r="6" spans="1:5" ht="15.75" x14ac:dyDescent="0.2">
      <c r="A6" s="538" t="s">
        <v>950</v>
      </c>
      <c r="B6" s="539" t="s">
        <v>195</v>
      </c>
      <c r="C6" s="539">
        <v>25</v>
      </c>
      <c r="D6" s="550">
        <v>0</v>
      </c>
      <c r="E6" s="341">
        <f t="shared" ref="E6:E7" si="0">PRODUCT(C6,D6)</f>
        <v>0</v>
      </c>
    </row>
    <row r="7" spans="1:5" ht="15.75" x14ac:dyDescent="0.2">
      <c r="A7" s="538" t="s">
        <v>951</v>
      </c>
      <c r="B7" s="539" t="s">
        <v>195</v>
      </c>
      <c r="C7" s="539">
        <v>52.5</v>
      </c>
      <c r="D7" s="550">
        <v>0</v>
      </c>
      <c r="E7" s="341">
        <f t="shared" si="0"/>
        <v>0</v>
      </c>
    </row>
    <row r="8" spans="1:5" ht="15.75" x14ac:dyDescent="0.2">
      <c r="A8" s="538" t="s">
        <v>952</v>
      </c>
      <c r="B8" s="539"/>
      <c r="C8" s="537"/>
      <c r="D8" s="549"/>
      <c r="E8" s="341"/>
    </row>
    <row r="9" spans="1:5" ht="15.75" x14ac:dyDescent="0.2">
      <c r="A9" s="535" t="s">
        <v>953</v>
      </c>
      <c r="B9" s="536"/>
      <c r="C9" s="537"/>
      <c r="D9" s="549"/>
      <c r="E9" s="341"/>
    </row>
    <row r="10" spans="1:5" ht="15.75" x14ac:dyDescent="0.2">
      <c r="A10" s="538" t="s">
        <v>954</v>
      </c>
      <c r="B10" s="539" t="s">
        <v>195</v>
      </c>
      <c r="C10" s="539">
        <v>105</v>
      </c>
      <c r="D10" s="550">
        <v>0</v>
      </c>
      <c r="E10" s="341">
        <f t="shared" ref="E10:E17" si="1">PRODUCT(C10,D10)</f>
        <v>0</v>
      </c>
    </row>
    <row r="11" spans="1:5" ht="15.75" x14ac:dyDescent="0.2">
      <c r="A11" s="538" t="s">
        <v>955</v>
      </c>
      <c r="B11" s="539" t="s">
        <v>195</v>
      </c>
      <c r="C11" s="539">
        <v>215</v>
      </c>
      <c r="D11" s="550">
        <v>0</v>
      </c>
      <c r="E11" s="341">
        <f t="shared" si="1"/>
        <v>0</v>
      </c>
    </row>
    <row r="12" spans="1:5" ht="15.75" x14ac:dyDescent="0.2">
      <c r="A12" s="538" t="s">
        <v>956</v>
      </c>
      <c r="B12" s="539" t="s">
        <v>195</v>
      </c>
      <c r="C12" s="539">
        <v>109</v>
      </c>
      <c r="D12" s="550">
        <v>0</v>
      </c>
      <c r="E12" s="341">
        <f t="shared" si="1"/>
        <v>0</v>
      </c>
    </row>
    <row r="13" spans="1:5" ht="15.75" x14ac:dyDescent="0.2">
      <c r="A13" s="538" t="s">
        <v>957</v>
      </c>
      <c r="B13" s="539" t="s">
        <v>195</v>
      </c>
      <c r="C13" s="539">
        <v>95</v>
      </c>
      <c r="D13" s="550">
        <v>0</v>
      </c>
      <c r="E13" s="341">
        <f t="shared" si="1"/>
        <v>0</v>
      </c>
    </row>
    <row r="14" spans="1:5" ht="15.75" x14ac:dyDescent="0.2">
      <c r="A14" s="538" t="s">
        <v>958</v>
      </c>
      <c r="B14" s="539" t="s">
        <v>195</v>
      </c>
      <c r="C14" s="539">
        <v>125</v>
      </c>
      <c r="D14" s="550">
        <v>0</v>
      </c>
      <c r="E14" s="341">
        <f t="shared" si="1"/>
        <v>0</v>
      </c>
    </row>
    <row r="15" spans="1:5" ht="15.75" x14ac:dyDescent="0.2">
      <c r="A15" s="538" t="s">
        <v>959</v>
      </c>
      <c r="B15" s="539" t="s">
        <v>195</v>
      </c>
      <c r="C15" s="539">
        <v>184</v>
      </c>
      <c r="D15" s="550">
        <v>0</v>
      </c>
      <c r="E15" s="341">
        <f t="shared" si="1"/>
        <v>0</v>
      </c>
    </row>
    <row r="16" spans="1:5" ht="15.75" x14ac:dyDescent="0.2">
      <c r="A16" s="538" t="s">
        <v>960</v>
      </c>
      <c r="B16" s="539" t="s">
        <v>195</v>
      </c>
      <c r="C16" s="539">
        <v>98</v>
      </c>
      <c r="D16" s="550">
        <v>0</v>
      </c>
      <c r="E16" s="341">
        <f t="shared" si="1"/>
        <v>0</v>
      </c>
    </row>
    <row r="17" spans="1:5" ht="15.75" x14ac:dyDescent="0.2">
      <c r="A17" s="538" t="s">
        <v>961</v>
      </c>
      <c r="B17" s="539" t="s">
        <v>195</v>
      </c>
      <c r="C17" s="539">
        <v>38</v>
      </c>
      <c r="D17" s="550">
        <v>0</v>
      </c>
      <c r="E17" s="341">
        <f t="shared" si="1"/>
        <v>0</v>
      </c>
    </row>
    <row r="18" spans="1:5" ht="15.75" x14ac:dyDescent="0.2">
      <c r="A18" s="538" t="s">
        <v>952</v>
      </c>
      <c r="B18" s="539"/>
      <c r="C18" s="537"/>
      <c r="D18" s="549"/>
      <c r="E18" s="341"/>
    </row>
    <row r="19" spans="1:5" ht="15.75" x14ac:dyDescent="0.2">
      <c r="A19" s="535" t="s">
        <v>962</v>
      </c>
      <c r="B19" s="536"/>
      <c r="C19" s="537"/>
      <c r="D19" s="549"/>
      <c r="E19" s="341"/>
    </row>
    <row r="20" spans="1:5" ht="15.75" x14ac:dyDescent="0.2">
      <c r="A20" s="540" t="s">
        <v>963</v>
      </c>
      <c r="B20" s="541"/>
      <c r="C20" s="537"/>
      <c r="D20" s="549"/>
      <c r="E20" s="341"/>
    </row>
    <row r="21" spans="1:5" ht="15.75" x14ac:dyDescent="0.2">
      <c r="A21" s="542" t="s">
        <v>964</v>
      </c>
      <c r="B21" s="543"/>
      <c r="C21" s="537"/>
      <c r="D21" s="549"/>
      <c r="E21" s="341"/>
    </row>
    <row r="22" spans="1:5" ht="15.75" x14ac:dyDescent="0.2">
      <c r="A22" s="538" t="s">
        <v>965</v>
      </c>
      <c r="B22" s="539" t="s">
        <v>195</v>
      </c>
      <c r="C22" s="539">
        <v>12.5</v>
      </c>
      <c r="D22" s="550">
        <v>0</v>
      </c>
      <c r="E22" s="341">
        <f t="shared" ref="E22:E23" si="2">PRODUCT(C22,D22)</f>
        <v>0</v>
      </c>
    </row>
    <row r="23" spans="1:5" ht="15.75" x14ac:dyDescent="0.2">
      <c r="A23" s="538" t="s">
        <v>966</v>
      </c>
      <c r="B23" s="539" t="s">
        <v>195</v>
      </c>
      <c r="C23" s="539">
        <v>26</v>
      </c>
      <c r="D23" s="550">
        <v>0</v>
      </c>
      <c r="E23" s="341">
        <f t="shared" si="2"/>
        <v>0</v>
      </c>
    </row>
    <row r="24" spans="1:5" ht="15.75" x14ac:dyDescent="0.2">
      <c r="A24" s="540" t="s">
        <v>967</v>
      </c>
      <c r="B24" s="541"/>
      <c r="C24" s="537"/>
      <c r="D24" s="549"/>
      <c r="E24" s="341"/>
    </row>
    <row r="25" spans="1:5" ht="15.75" x14ac:dyDescent="0.2">
      <c r="A25" s="542" t="s">
        <v>968</v>
      </c>
      <c r="B25" s="543"/>
      <c r="C25" s="537"/>
      <c r="D25" s="549"/>
      <c r="E25" s="341"/>
    </row>
    <row r="26" spans="1:5" ht="15.75" x14ac:dyDescent="0.2">
      <c r="A26" s="538" t="s">
        <v>965</v>
      </c>
      <c r="B26" s="539" t="s">
        <v>195</v>
      </c>
      <c r="C26" s="539">
        <v>12.5</v>
      </c>
      <c r="D26" s="550">
        <v>0</v>
      </c>
      <c r="E26" s="341">
        <f t="shared" ref="E26:E27" si="3">PRODUCT(C26,D26)</f>
        <v>0</v>
      </c>
    </row>
    <row r="27" spans="1:5" ht="15.75" x14ac:dyDescent="0.2">
      <c r="A27" s="538" t="s">
        <v>966</v>
      </c>
      <c r="B27" s="539" t="s">
        <v>195</v>
      </c>
      <c r="C27" s="539">
        <v>26</v>
      </c>
      <c r="D27" s="550">
        <v>0</v>
      </c>
      <c r="E27" s="341">
        <f t="shared" si="3"/>
        <v>0</v>
      </c>
    </row>
    <row r="28" spans="1:5" ht="15.75" x14ac:dyDescent="0.2">
      <c r="A28" s="535" t="s">
        <v>969</v>
      </c>
      <c r="B28" s="536"/>
      <c r="C28" s="537"/>
      <c r="D28" s="549"/>
      <c r="E28" s="341"/>
    </row>
    <row r="29" spans="1:5" ht="15.75" x14ac:dyDescent="0.2">
      <c r="A29" s="538" t="s">
        <v>970</v>
      </c>
      <c r="B29" s="539" t="s">
        <v>836</v>
      </c>
      <c r="C29" s="539">
        <v>30</v>
      </c>
      <c r="D29" s="550">
        <v>0</v>
      </c>
      <c r="E29" s="341">
        <f t="shared" ref="E29:E39" si="4">PRODUCT(C29,D29)</f>
        <v>0</v>
      </c>
    </row>
    <row r="30" spans="1:5" ht="15.75" x14ac:dyDescent="0.2">
      <c r="A30" s="538" t="s">
        <v>971</v>
      </c>
      <c r="B30" s="539" t="s">
        <v>836</v>
      </c>
      <c r="C30" s="539">
        <v>24</v>
      </c>
      <c r="D30" s="550">
        <v>0</v>
      </c>
      <c r="E30" s="341">
        <f t="shared" si="4"/>
        <v>0</v>
      </c>
    </row>
    <row r="31" spans="1:5" ht="15.75" x14ac:dyDescent="0.2">
      <c r="A31" s="538" t="s">
        <v>972</v>
      </c>
      <c r="B31" s="539" t="s">
        <v>836</v>
      </c>
      <c r="C31" s="539">
        <v>1</v>
      </c>
      <c r="D31" s="550">
        <v>0</v>
      </c>
      <c r="E31" s="341">
        <f t="shared" si="4"/>
        <v>0</v>
      </c>
    </row>
    <row r="32" spans="1:5" ht="15.75" x14ac:dyDescent="0.2">
      <c r="A32" s="538" t="s">
        <v>973</v>
      </c>
      <c r="B32" s="539" t="s">
        <v>836</v>
      </c>
      <c r="C32" s="539">
        <v>1</v>
      </c>
      <c r="D32" s="550">
        <v>0</v>
      </c>
      <c r="E32" s="341">
        <f t="shared" si="4"/>
        <v>0</v>
      </c>
    </row>
    <row r="33" spans="1:5" ht="15.75" x14ac:dyDescent="0.2">
      <c r="A33" s="538" t="s">
        <v>974</v>
      </c>
      <c r="B33" s="539" t="s">
        <v>836</v>
      </c>
      <c r="C33" s="539">
        <v>4</v>
      </c>
      <c r="D33" s="550">
        <v>0</v>
      </c>
      <c r="E33" s="341">
        <f t="shared" si="4"/>
        <v>0</v>
      </c>
    </row>
    <row r="34" spans="1:5" ht="15.75" x14ac:dyDescent="0.2">
      <c r="A34" s="538" t="s">
        <v>975</v>
      </c>
      <c r="B34" s="539" t="s">
        <v>836</v>
      </c>
      <c r="C34" s="539">
        <v>2</v>
      </c>
      <c r="D34" s="550">
        <v>0</v>
      </c>
      <c r="E34" s="341">
        <f t="shared" si="4"/>
        <v>0</v>
      </c>
    </row>
    <row r="35" spans="1:5" ht="15.75" x14ac:dyDescent="0.2">
      <c r="A35" s="538" t="s">
        <v>976</v>
      </c>
      <c r="B35" s="539" t="s">
        <v>836</v>
      </c>
      <c r="C35" s="539">
        <v>1</v>
      </c>
      <c r="D35" s="550">
        <v>0</v>
      </c>
      <c r="E35" s="341">
        <f t="shared" si="4"/>
        <v>0</v>
      </c>
    </row>
    <row r="36" spans="1:5" ht="15.75" x14ac:dyDescent="0.2">
      <c r="A36" s="538" t="s">
        <v>977</v>
      </c>
      <c r="B36" s="539" t="s">
        <v>836</v>
      </c>
      <c r="C36" s="539">
        <v>1</v>
      </c>
      <c r="D36" s="550">
        <v>0</v>
      </c>
      <c r="E36" s="341">
        <f t="shared" si="4"/>
        <v>0</v>
      </c>
    </row>
    <row r="37" spans="1:5" ht="31.5" x14ac:dyDescent="0.2">
      <c r="A37" s="538" t="s">
        <v>978</v>
      </c>
      <c r="B37" s="539" t="s">
        <v>836</v>
      </c>
      <c r="C37" s="539">
        <v>6</v>
      </c>
      <c r="D37" s="550">
        <v>0</v>
      </c>
      <c r="E37" s="341">
        <f t="shared" si="4"/>
        <v>0</v>
      </c>
    </row>
    <row r="38" spans="1:5" ht="31.5" x14ac:dyDescent="0.2">
      <c r="A38" s="538" t="s">
        <v>979</v>
      </c>
      <c r="B38" s="539" t="s">
        <v>836</v>
      </c>
      <c r="C38" s="539">
        <v>2</v>
      </c>
      <c r="D38" s="550">
        <v>0</v>
      </c>
      <c r="E38" s="341">
        <f t="shared" si="4"/>
        <v>0</v>
      </c>
    </row>
    <row r="39" spans="1:5" ht="15.75" x14ac:dyDescent="0.2">
      <c r="A39" s="538" t="s">
        <v>980</v>
      </c>
      <c r="B39" s="539" t="s">
        <v>836</v>
      </c>
      <c r="C39" s="539">
        <v>1</v>
      </c>
      <c r="D39" s="550">
        <v>0</v>
      </c>
      <c r="E39" s="341">
        <f t="shared" si="4"/>
        <v>0</v>
      </c>
    </row>
    <row r="40" spans="1:5" ht="15.75" x14ac:dyDescent="0.2">
      <c r="A40" s="535" t="s">
        <v>981</v>
      </c>
      <c r="B40" s="536"/>
      <c r="C40" s="537"/>
      <c r="D40" s="550"/>
      <c r="E40" s="341"/>
    </row>
    <row r="41" spans="1:5" ht="15.75" x14ac:dyDescent="0.2">
      <c r="A41" s="538" t="s">
        <v>982</v>
      </c>
      <c r="B41" s="539" t="s">
        <v>836</v>
      </c>
      <c r="C41" s="539">
        <v>1</v>
      </c>
      <c r="D41" s="550">
        <v>0</v>
      </c>
      <c r="E41" s="341">
        <f t="shared" ref="E41:E48" si="5">PRODUCT(C41,D41)</f>
        <v>0</v>
      </c>
    </row>
    <row r="42" spans="1:5" ht="15.75" x14ac:dyDescent="0.2">
      <c r="A42" s="538" t="s">
        <v>983</v>
      </c>
      <c r="B42" s="539" t="s">
        <v>836</v>
      </c>
      <c r="C42" s="539">
        <v>2</v>
      </c>
      <c r="D42" s="550">
        <v>0</v>
      </c>
      <c r="E42" s="341">
        <f t="shared" si="5"/>
        <v>0</v>
      </c>
    </row>
    <row r="43" spans="1:5" ht="15.75" x14ac:dyDescent="0.2">
      <c r="A43" s="538" t="s">
        <v>975</v>
      </c>
      <c r="B43" s="539" t="s">
        <v>836</v>
      </c>
      <c r="C43" s="539">
        <v>4</v>
      </c>
      <c r="D43" s="550">
        <v>0</v>
      </c>
      <c r="E43" s="341">
        <f t="shared" si="5"/>
        <v>0</v>
      </c>
    </row>
    <row r="44" spans="1:5" ht="15.75" x14ac:dyDescent="0.2">
      <c r="A44" s="538" t="s">
        <v>984</v>
      </c>
      <c r="B44" s="539" t="s">
        <v>836</v>
      </c>
      <c r="C44" s="539">
        <v>1</v>
      </c>
      <c r="D44" s="550">
        <v>0</v>
      </c>
      <c r="E44" s="341">
        <f t="shared" si="5"/>
        <v>0</v>
      </c>
    </row>
    <row r="45" spans="1:5" ht="15.75" x14ac:dyDescent="0.2">
      <c r="A45" s="538" t="s">
        <v>985</v>
      </c>
      <c r="B45" s="539" t="s">
        <v>836</v>
      </c>
      <c r="C45" s="539">
        <v>1</v>
      </c>
      <c r="D45" s="550">
        <v>0</v>
      </c>
      <c r="E45" s="341">
        <f t="shared" si="5"/>
        <v>0</v>
      </c>
    </row>
    <row r="46" spans="1:5" ht="15.75" x14ac:dyDescent="0.2">
      <c r="A46" s="538" t="s">
        <v>986</v>
      </c>
      <c r="B46" s="539" t="s">
        <v>836</v>
      </c>
      <c r="C46" s="539">
        <v>5</v>
      </c>
      <c r="D46" s="550">
        <v>0</v>
      </c>
      <c r="E46" s="341">
        <f t="shared" si="5"/>
        <v>0</v>
      </c>
    </row>
    <row r="47" spans="1:5" ht="15.75" x14ac:dyDescent="0.2">
      <c r="A47" s="538" t="s">
        <v>987</v>
      </c>
      <c r="B47" s="539" t="s">
        <v>836</v>
      </c>
      <c r="C47" s="539">
        <v>1</v>
      </c>
      <c r="D47" s="550">
        <v>0</v>
      </c>
      <c r="E47" s="341">
        <f t="shared" si="5"/>
        <v>0</v>
      </c>
    </row>
    <row r="48" spans="1:5" ht="15.75" x14ac:dyDescent="0.2">
      <c r="A48" s="538" t="s">
        <v>988</v>
      </c>
      <c r="B48" s="539" t="s">
        <v>836</v>
      </c>
      <c r="C48" s="539">
        <v>1</v>
      </c>
      <c r="D48" s="550">
        <v>0</v>
      </c>
      <c r="E48" s="341">
        <f t="shared" si="5"/>
        <v>0</v>
      </c>
    </row>
    <row r="49" spans="1:5" ht="15.75" x14ac:dyDescent="0.2">
      <c r="A49" s="535" t="s">
        <v>989</v>
      </c>
      <c r="B49" s="536"/>
      <c r="C49" s="537"/>
      <c r="D49" s="549"/>
      <c r="E49" s="341"/>
    </row>
    <row r="50" spans="1:5" ht="15.75" x14ac:dyDescent="0.2">
      <c r="A50" s="538" t="s">
        <v>990</v>
      </c>
      <c r="B50" s="539"/>
      <c r="C50" s="537"/>
      <c r="D50" s="549"/>
      <c r="E50" s="341"/>
    </row>
    <row r="51" spans="1:5" ht="15.75" x14ac:dyDescent="0.2">
      <c r="A51" s="538" t="s">
        <v>991</v>
      </c>
      <c r="B51" s="539" t="s">
        <v>836</v>
      </c>
      <c r="C51" s="539">
        <v>1</v>
      </c>
      <c r="D51" s="550">
        <v>0</v>
      </c>
      <c r="E51" s="341">
        <f t="shared" ref="E51:E53" si="6">PRODUCT(C51,D51)</f>
        <v>0</v>
      </c>
    </row>
    <row r="52" spans="1:5" ht="15.75" x14ac:dyDescent="0.2">
      <c r="A52" s="538" t="s">
        <v>992</v>
      </c>
      <c r="B52" s="539" t="s">
        <v>836</v>
      </c>
      <c r="C52" s="539">
        <v>1</v>
      </c>
      <c r="D52" s="550">
        <v>0</v>
      </c>
      <c r="E52" s="341">
        <f t="shared" si="6"/>
        <v>0</v>
      </c>
    </row>
    <row r="53" spans="1:5" ht="31.5" x14ac:dyDescent="0.2">
      <c r="A53" s="538" t="s">
        <v>993</v>
      </c>
      <c r="B53" s="539" t="s">
        <v>836</v>
      </c>
      <c r="C53" s="539">
        <v>9</v>
      </c>
      <c r="D53" s="550">
        <v>0</v>
      </c>
      <c r="E53" s="341">
        <f t="shared" si="6"/>
        <v>0</v>
      </c>
    </row>
    <row r="54" spans="1:5" ht="18.75" x14ac:dyDescent="0.2">
      <c r="A54" s="544" t="s">
        <v>994</v>
      </c>
      <c r="B54" s="545"/>
      <c r="C54" s="537"/>
      <c r="D54" s="549"/>
      <c r="E54" s="341"/>
    </row>
    <row r="55" spans="1:5" ht="15.75" x14ac:dyDescent="0.2">
      <c r="A55" s="535" t="s">
        <v>995</v>
      </c>
      <c r="B55" s="536"/>
      <c r="C55" s="537"/>
      <c r="D55" s="549"/>
      <c r="E55" s="341"/>
    </row>
    <row r="56" spans="1:5" ht="31.5" x14ac:dyDescent="0.2">
      <c r="A56" s="538" t="s">
        <v>996</v>
      </c>
      <c r="B56" s="539"/>
      <c r="C56" s="537"/>
      <c r="D56" s="549"/>
      <c r="E56" s="341"/>
    </row>
    <row r="57" spans="1:5" ht="15.75" x14ac:dyDescent="0.2">
      <c r="A57" s="538" t="s">
        <v>997</v>
      </c>
      <c r="B57" s="539" t="s">
        <v>836</v>
      </c>
      <c r="C57" s="539">
        <v>10</v>
      </c>
      <c r="D57" s="550">
        <v>0</v>
      </c>
      <c r="E57" s="341">
        <f>PRODUCT(C57,D57)</f>
        <v>0</v>
      </c>
    </row>
    <row r="58" spans="1:5" ht="15.75" x14ac:dyDescent="0.2">
      <c r="A58" s="535" t="s">
        <v>998</v>
      </c>
      <c r="B58" s="536"/>
      <c r="C58" s="537"/>
      <c r="D58" s="549"/>
      <c r="E58" s="341"/>
    </row>
    <row r="59" spans="1:5" ht="15.75" x14ac:dyDescent="0.2">
      <c r="A59" s="538" t="s">
        <v>999</v>
      </c>
      <c r="B59" s="539" t="s">
        <v>836</v>
      </c>
      <c r="C59" s="539">
        <v>10</v>
      </c>
      <c r="D59" s="550">
        <v>0</v>
      </c>
      <c r="E59" s="341">
        <f t="shared" ref="E59:E61" si="7">PRODUCT(C59,D59)</f>
        <v>0</v>
      </c>
    </row>
    <row r="60" spans="1:5" ht="15.75" x14ac:dyDescent="0.2">
      <c r="A60" s="538" t="s">
        <v>983</v>
      </c>
      <c r="B60" s="539" t="s">
        <v>836</v>
      </c>
      <c r="C60" s="539">
        <v>1</v>
      </c>
      <c r="D60" s="550">
        <v>0</v>
      </c>
      <c r="E60" s="341">
        <f t="shared" si="7"/>
        <v>0</v>
      </c>
    </row>
    <row r="61" spans="1:5" ht="15.75" x14ac:dyDescent="0.2">
      <c r="A61" s="538" t="s">
        <v>1000</v>
      </c>
      <c r="B61" s="539" t="s">
        <v>836</v>
      </c>
      <c r="C61" s="539">
        <v>1</v>
      </c>
      <c r="D61" s="550">
        <v>0</v>
      </c>
      <c r="E61" s="341">
        <f t="shared" si="7"/>
        <v>0</v>
      </c>
    </row>
    <row r="62" spans="1:5" ht="15.75" x14ac:dyDescent="0.2">
      <c r="A62" s="535" t="s">
        <v>1001</v>
      </c>
      <c r="B62" s="536"/>
      <c r="C62" s="539"/>
      <c r="D62" s="549"/>
      <c r="E62" s="341"/>
    </row>
    <row r="63" spans="1:5" ht="15.75" x14ac:dyDescent="0.2">
      <c r="A63" s="538" t="s">
        <v>1002</v>
      </c>
      <c r="B63" s="539" t="s">
        <v>657</v>
      </c>
      <c r="C63" s="539">
        <v>1</v>
      </c>
      <c r="D63" s="550">
        <v>0</v>
      </c>
      <c r="E63" s="341">
        <f t="shared" ref="E63:E64" si="8">PRODUCT(C63,D63)</f>
        <v>0</v>
      </c>
    </row>
    <row r="64" spans="1:5" ht="15.75" x14ac:dyDescent="0.2">
      <c r="A64" s="538" t="s">
        <v>1003</v>
      </c>
      <c r="B64" s="539" t="s">
        <v>657</v>
      </c>
      <c r="C64" s="539">
        <v>1</v>
      </c>
      <c r="D64" s="550">
        <v>0</v>
      </c>
      <c r="E64" s="341">
        <f t="shared" si="8"/>
        <v>0</v>
      </c>
    </row>
    <row r="65" spans="1:5" ht="15.75" x14ac:dyDescent="0.2">
      <c r="A65" s="546" t="s">
        <v>1004</v>
      </c>
      <c r="B65" s="537"/>
      <c r="C65" s="537"/>
      <c r="D65" s="551"/>
      <c r="E65" s="341"/>
    </row>
    <row r="66" spans="1:5" ht="15.75" x14ac:dyDescent="0.2">
      <c r="A66" s="538" t="s">
        <v>1005</v>
      </c>
      <c r="B66" s="539" t="s">
        <v>836</v>
      </c>
      <c r="C66" s="539">
        <v>4</v>
      </c>
      <c r="D66" s="550">
        <v>0</v>
      </c>
      <c r="E66" s="341">
        <f t="shared" ref="E66:E71" si="9">PRODUCT(C66,D66)</f>
        <v>0</v>
      </c>
    </row>
    <row r="67" spans="1:5" ht="15.75" x14ac:dyDescent="0.2">
      <c r="A67" s="538" t="s">
        <v>1006</v>
      </c>
      <c r="B67" s="539" t="s">
        <v>836</v>
      </c>
      <c r="C67" s="539">
        <v>4</v>
      </c>
      <c r="D67" s="550">
        <v>0</v>
      </c>
      <c r="E67" s="341">
        <f t="shared" si="9"/>
        <v>0</v>
      </c>
    </row>
    <row r="68" spans="1:5" ht="15.75" x14ac:dyDescent="0.2">
      <c r="A68" s="538" t="s">
        <v>1007</v>
      </c>
      <c r="B68" s="539" t="s">
        <v>836</v>
      </c>
      <c r="C68" s="539">
        <v>5</v>
      </c>
      <c r="D68" s="550">
        <v>0</v>
      </c>
      <c r="E68" s="341">
        <f t="shared" si="9"/>
        <v>0</v>
      </c>
    </row>
    <row r="69" spans="1:5" ht="15.75" x14ac:dyDescent="0.2">
      <c r="A69" s="538" t="s">
        <v>1008</v>
      </c>
      <c r="B69" s="539" t="s">
        <v>836</v>
      </c>
      <c r="C69" s="539">
        <v>2</v>
      </c>
      <c r="D69" s="550">
        <v>0</v>
      </c>
      <c r="E69" s="341">
        <f t="shared" si="9"/>
        <v>0</v>
      </c>
    </row>
    <row r="70" spans="1:5" ht="15.75" x14ac:dyDescent="0.2">
      <c r="A70" s="538" t="s">
        <v>1009</v>
      </c>
      <c r="B70" s="539" t="s">
        <v>836</v>
      </c>
      <c r="C70" s="539">
        <v>6</v>
      </c>
      <c r="D70" s="550">
        <v>0</v>
      </c>
      <c r="E70" s="341">
        <f t="shared" si="9"/>
        <v>0</v>
      </c>
    </row>
    <row r="71" spans="1:5" ht="15.75" x14ac:dyDescent="0.2">
      <c r="A71" s="538" t="s">
        <v>1010</v>
      </c>
      <c r="B71" s="539" t="s">
        <v>657</v>
      </c>
      <c r="C71" s="539">
        <v>1</v>
      </c>
      <c r="D71" s="550">
        <v>0</v>
      </c>
      <c r="E71" s="341">
        <f t="shared" si="9"/>
        <v>0</v>
      </c>
    </row>
    <row r="72" spans="1:5" ht="16.5" thickBot="1" x14ac:dyDescent="0.25">
      <c r="A72" s="342" t="s">
        <v>1011</v>
      </c>
      <c r="B72" s="897">
        <f>SUM(E4:E71)</f>
        <v>0</v>
      </c>
      <c r="C72" s="897"/>
      <c r="D72" s="897"/>
      <c r="E72" s="898"/>
    </row>
    <row r="73" spans="1:5" ht="15.75" x14ac:dyDescent="0.2">
      <c r="A73" s="150"/>
      <c r="B73" s="419"/>
      <c r="C73" s="419"/>
      <c r="D73" s="419"/>
      <c r="E73" s="419"/>
    </row>
    <row r="74" spans="1:5" ht="15.75" x14ac:dyDescent="0.2">
      <c r="A74" s="151"/>
      <c r="B74" s="419"/>
      <c r="C74" s="419"/>
      <c r="D74" s="419"/>
      <c r="E74" s="419"/>
    </row>
    <row r="75" spans="1:5" ht="15.75" x14ac:dyDescent="0.2">
      <c r="A75" s="151"/>
      <c r="B75" s="151"/>
      <c r="C75" s="419"/>
      <c r="D75" s="419"/>
      <c r="E75" s="419"/>
    </row>
    <row r="76" spans="1:5" ht="15.75" x14ac:dyDescent="0.2">
      <c r="A76" s="151"/>
      <c r="B76" s="151"/>
      <c r="C76" s="419"/>
      <c r="D76" s="419"/>
      <c r="E76" s="419"/>
    </row>
    <row r="77" spans="1:5" ht="15.75" x14ac:dyDescent="0.2">
      <c r="A77" s="151"/>
      <c r="B77" s="151"/>
      <c r="C77" s="419"/>
      <c r="D77" s="419"/>
      <c r="E77" s="419"/>
    </row>
    <row r="80" spans="1:5" ht="15.75" x14ac:dyDescent="0.2">
      <c r="A80" s="151"/>
      <c r="B80" s="151"/>
      <c r="C80" s="419"/>
      <c r="D80" s="419"/>
      <c r="E80" s="419"/>
    </row>
  </sheetData>
  <sheetProtection algorithmName="SHA-512" hashValue="SzilAviN3HbU78/uOgDXtC173ujMwFuz1o1IGKt3r7f3wPxB9XjrDb279mOTaMLCUXnuIUkcSt19XRPMyk6YXA==" saltValue="a1tQKJA8EifxPzfoDvJnFQ==" spinCount="100000" sheet="1" objects="1" scenarios="1"/>
  <mergeCells count="3">
    <mergeCell ref="A1:C1"/>
    <mergeCell ref="A2:C2"/>
    <mergeCell ref="B72:E7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opLeftCell="A223" workbookViewId="0">
      <selection activeCell="J244" sqref="J244"/>
    </sheetView>
  </sheetViews>
  <sheetFormatPr defaultRowHeight="12.75" x14ac:dyDescent="0.2"/>
  <cols>
    <col min="1" max="1" width="7.140625" style="155" customWidth="1"/>
    <col min="2" max="2" width="1.42578125" style="155" customWidth="1"/>
    <col min="3" max="3" width="3.5703125" style="155" customWidth="1"/>
    <col min="4" max="4" width="3.7109375" style="155" customWidth="1"/>
    <col min="5" max="5" width="14.7109375" style="155" customWidth="1"/>
    <col min="6" max="6" width="77.85546875" style="155" customWidth="1"/>
    <col min="7" max="7" width="7.42578125" style="155" customWidth="1"/>
    <col min="8" max="8" width="9.5703125" style="155" customWidth="1"/>
    <col min="9" max="9" width="10.85546875" style="155" customWidth="1"/>
    <col min="10" max="10" width="20.140625" style="155" customWidth="1"/>
    <col min="11" max="11" width="13.28515625" style="155" customWidth="1"/>
  </cols>
  <sheetData>
    <row r="1" spans="1:11" ht="15" x14ac:dyDescent="0.2">
      <c r="A1" s="152"/>
      <c r="B1" s="153"/>
      <c r="C1" s="153"/>
      <c r="D1" s="154" t="s">
        <v>1012</v>
      </c>
      <c r="E1" s="153"/>
      <c r="F1" s="815" t="s">
        <v>1013</v>
      </c>
      <c r="G1" s="905" t="s">
        <v>1014</v>
      </c>
      <c r="H1" s="905"/>
      <c r="I1" s="792"/>
      <c r="J1" s="815" t="s">
        <v>1015</v>
      </c>
      <c r="K1" s="154" t="s">
        <v>1016</v>
      </c>
    </row>
    <row r="3" spans="1:11" x14ac:dyDescent="0.2">
      <c r="B3" s="156"/>
      <c r="C3" s="157"/>
      <c r="D3" s="157"/>
      <c r="E3" s="157"/>
      <c r="F3" s="157"/>
      <c r="G3" s="157"/>
      <c r="H3" s="157"/>
      <c r="I3" s="793"/>
      <c r="J3" s="157"/>
      <c r="K3" s="158"/>
    </row>
    <row r="4" spans="1:11" ht="21" x14ac:dyDescent="0.2">
      <c r="B4" s="159"/>
      <c r="C4" s="816"/>
      <c r="D4" s="160" t="s">
        <v>1017</v>
      </c>
      <c r="E4" s="816"/>
      <c r="F4" s="816"/>
      <c r="G4" s="816"/>
      <c r="H4" s="816"/>
      <c r="J4" s="816"/>
      <c r="K4" s="161"/>
    </row>
    <row r="5" spans="1:11" x14ac:dyDescent="0.2">
      <c r="B5" s="159"/>
      <c r="C5" s="816"/>
      <c r="D5" s="816"/>
      <c r="E5" s="816"/>
      <c r="F5" s="816"/>
      <c r="G5" s="816"/>
      <c r="H5" s="816"/>
      <c r="J5" s="816"/>
      <c r="K5" s="161"/>
    </row>
    <row r="6" spans="1:11" ht="15" x14ac:dyDescent="0.2">
      <c r="B6" s="159"/>
      <c r="C6" s="816"/>
      <c r="D6" s="162" t="s">
        <v>2</v>
      </c>
      <c r="E6" s="816"/>
      <c r="F6" s="816"/>
      <c r="G6" s="816"/>
      <c r="H6" s="816"/>
      <c r="J6" s="816"/>
      <c r="K6" s="161"/>
    </row>
    <row r="7" spans="1:11" x14ac:dyDescent="0.2">
      <c r="B7" s="159"/>
      <c r="C7" s="816"/>
      <c r="D7" s="816"/>
      <c r="E7" s="899" t="s">
        <v>1018</v>
      </c>
      <c r="F7" s="906"/>
      <c r="G7" s="906"/>
      <c r="H7" s="906"/>
      <c r="J7" s="816"/>
      <c r="K7" s="161"/>
    </row>
    <row r="8" spans="1:11" ht="15" x14ac:dyDescent="0.2">
      <c r="B8" s="159"/>
      <c r="C8" s="816"/>
      <c r="D8" s="162" t="s">
        <v>5</v>
      </c>
      <c r="E8" s="816"/>
      <c r="F8" s="816"/>
      <c r="G8" s="816"/>
      <c r="H8" s="816"/>
      <c r="J8" s="816"/>
      <c r="K8" s="161"/>
    </row>
    <row r="9" spans="1:11" x14ac:dyDescent="0.2">
      <c r="A9" s="163"/>
      <c r="B9" s="164"/>
      <c r="C9" s="817"/>
      <c r="D9" s="817"/>
      <c r="E9" s="899" t="s">
        <v>1019</v>
      </c>
      <c r="F9" s="907"/>
      <c r="G9" s="907"/>
      <c r="H9" s="907"/>
      <c r="I9" s="794"/>
      <c r="J9" s="817"/>
      <c r="K9" s="165"/>
    </row>
    <row r="10" spans="1:11" ht="15" x14ac:dyDescent="0.2">
      <c r="A10" s="166"/>
      <c r="B10" s="167"/>
      <c r="C10" s="813"/>
      <c r="D10" s="162" t="s">
        <v>1020</v>
      </c>
      <c r="E10" s="813"/>
      <c r="F10" s="813"/>
      <c r="G10" s="813"/>
      <c r="H10" s="813"/>
      <c r="I10" s="795"/>
      <c r="J10" s="813"/>
      <c r="K10" s="168"/>
    </row>
    <row r="11" spans="1:11" x14ac:dyDescent="0.2">
      <c r="A11" s="166"/>
      <c r="B11" s="167"/>
      <c r="C11" s="813"/>
      <c r="D11" s="813"/>
      <c r="E11" s="901" t="s">
        <v>1021</v>
      </c>
      <c r="F11" s="900"/>
      <c r="G11" s="900"/>
      <c r="H11" s="900"/>
      <c r="I11" s="795"/>
      <c r="J11" s="813"/>
      <c r="K11" s="168"/>
    </row>
    <row r="12" spans="1:11" x14ac:dyDescent="0.2">
      <c r="A12" s="166"/>
      <c r="B12" s="167"/>
      <c r="C12" s="813"/>
      <c r="D12" s="813"/>
      <c r="E12" s="813"/>
      <c r="F12" s="813"/>
      <c r="G12" s="813"/>
      <c r="H12" s="813"/>
      <c r="I12" s="795"/>
      <c r="J12" s="813"/>
      <c r="K12" s="168"/>
    </row>
    <row r="13" spans="1:11" ht="15" x14ac:dyDescent="0.2">
      <c r="A13" s="166"/>
      <c r="B13" s="167"/>
      <c r="C13" s="813"/>
      <c r="D13" s="162" t="s">
        <v>1022</v>
      </c>
      <c r="E13" s="813"/>
      <c r="F13" s="169" t="s">
        <v>1023</v>
      </c>
      <c r="G13" s="813"/>
      <c r="H13" s="813"/>
      <c r="I13" s="796" t="s">
        <v>1024</v>
      </c>
      <c r="J13" s="169"/>
      <c r="K13" s="168"/>
    </row>
    <row r="14" spans="1:11" ht="15" x14ac:dyDescent="0.2">
      <c r="A14" s="166"/>
      <c r="B14" s="167"/>
      <c r="C14" s="813"/>
      <c r="D14" s="162" t="s">
        <v>1025</v>
      </c>
      <c r="E14" s="813"/>
      <c r="F14" s="169" t="s">
        <v>1026</v>
      </c>
      <c r="G14" s="813"/>
      <c r="H14" s="813"/>
      <c r="I14" s="796" t="s">
        <v>1027</v>
      </c>
      <c r="J14" s="170"/>
      <c r="K14" s="168"/>
    </row>
    <row r="15" spans="1:11" ht="15" x14ac:dyDescent="0.2">
      <c r="A15" s="166"/>
      <c r="B15" s="167"/>
      <c r="C15" s="813"/>
      <c r="D15" s="813"/>
      <c r="E15" s="813"/>
      <c r="F15" s="813"/>
      <c r="G15" s="813"/>
      <c r="H15" s="813"/>
      <c r="I15" s="797" t="s">
        <v>1028</v>
      </c>
      <c r="J15" s="171"/>
      <c r="K15" s="168"/>
    </row>
    <row r="16" spans="1:11" ht="15" x14ac:dyDescent="0.2">
      <c r="A16" s="166"/>
      <c r="B16" s="167"/>
      <c r="C16" s="813"/>
      <c r="D16" s="162" t="s">
        <v>1029</v>
      </c>
      <c r="E16" s="813"/>
      <c r="F16" s="813"/>
      <c r="G16" s="813"/>
      <c r="H16" s="813"/>
      <c r="I16" s="796" t="s">
        <v>1030</v>
      </c>
      <c r="J16" s="169"/>
      <c r="K16" s="168"/>
    </row>
    <row r="17" spans="1:11" ht="15" x14ac:dyDescent="0.2">
      <c r="A17" s="166"/>
      <c r="B17" s="167"/>
      <c r="C17" s="813"/>
      <c r="D17" s="813"/>
      <c r="E17" s="169" t="s">
        <v>1026</v>
      </c>
      <c r="F17" s="813"/>
      <c r="G17" s="813"/>
      <c r="H17" s="813"/>
      <c r="I17" s="796" t="s">
        <v>12</v>
      </c>
      <c r="J17" s="169"/>
      <c r="K17" s="168"/>
    </row>
    <row r="18" spans="1:11" x14ac:dyDescent="0.2">
      <c r="A18" s="166"/>
      <c r="B18" s="167"/>
      <c r="C18" s="813"/>
      <c r="D18" s="813"/>
      <c r="E18" s="813"/>
      <c r="F18" s="813"/>
      <c r="G18" s="813"/>
      <c r="H18" s="813"/>
      <c r="I18" s="795"/>
      <c r="J18" s="813"/>
      <c r="K18" s="168"/>
    </row>
    <row r="19" spans="1:11" ht="15" x14ac:dyDescent="0.2">
      <c r="A19" s="166"/>
      <c r="B19" s="167"/>
      <c r="C19" s="813"/>
      <c r="D19" s="162" t="s">
        <v>1031</v>
      </c>
      <c r="E19" s="813"/>
      <c r="F19" s="813"/>
      <c r="G19" s="813"/>
      <c r="H19" s="813"/>
      <c r="I19" s="796" t="s">
        <v>1030</v>
      </c>
      <c r="J19" s="169" t="s">
        <v>749</v>
      </c>
      <c r="K19" s="168"/>
    </row>
    <row r="20" spans="1:11" ht="15" x14ac:dyDescent="0.2">
      <c r="A20" s="166"/>
      <c r="B20" s="167"/>
      <c r="C20" s="813"/>
      <c r="D20" s="813"/>
      <c r="E20" s="169" t="s">
        <v>1032</v>
      </c>
      <c r="F20" s="813"/>
      <c r="G20" s="813"/>
      <c r="H20" s="813"/>
      <c r="I20" s="796" t="s">
        <v>12</v>
      </c>
      <c r="J20" s="169" t="s">
        <v>749</v>
      </c>
      <c r="K20" s="168"/>
    </row>
    <row r="21" spans="1:11" x14ac:dyDescent="0.2">
      <c r="A21" s="166"/>
      <c r="B21" s="167"/>
      <c r="C21" s="813"/>
      <c r="D21" s="813"/>
      <c r="E21" s="813"/>
      <c r="F21" s="813"/>
      <c r="G21" s="813"/>
      <c r="H21" s="813"/>
      <c r="I21" s="795"/>
      <c r="J21" s="813"/>
      <c r="K21" s="168"/>
    </row>
    <row r="22" spans="1:11" ht="15" x14ac:dyDescent="0.2">
      <c r="A22" s="166"/>
      <c r="B22" s="167"/>
      <c r="C22" s="813"/>
      <c r="D22" s="162" t="s">
        <v>13</v>
      </c>
      <c r="E22" s="813"/>
      <c r="F22" s="813"/>
      <c r="G22" s="813"/>
      <c r="H22" s="813"/>
      <c r="I22" s="796" t="s">
        <v>1030</v>
      </c>
      <c r="J22" s="169" t="s">
        <v>749</v>
      </c>
      <c r="K22" s="168"/>
    </row>
    <row r="23" spans="1:11" ht="15" x14ac:dyDescent="0.2">
      <c r="A23" s="166"/>
      <c r="B23" s="167"/>
      <c r="C23" s="813"/>
      <c r="D23" s="813"/>
      <c r="E23" s="169" t="s">
        <v>1032</v>
      </c>
      <c r="F23" s="813"/>
      <c r="G23" s="813"/>
      <c r="H23" s="813"/>
      <c r="I23" s="796" t="s">
        <v>12</v>
      </c>
      <c r="J23" s="169" t="s">
        <v>749</v>
      </c>
      <c r="K23" s="168"/>
    </row>
    <row r="24" spans="1:11" x14ac:dyDescent="0.2">
      <c r="A24" s="166"/>
      <c r="B24" s="167"/>
      <c r="C24" s="813"/>
      <c r="D24" s="813"/>
      <c r="E24" s="813"/>
      <c r="F24" s="813"/>
      <c r="G24" s="813"/>
      <c r="H24" s="813"/>
      <c r="I24" s="795"/>
      <c r="J24" s="813"/>
      <c r="K24" s="168"/>
    </row>
    <row r="25" spans="1:11" ht="15" x14ac:dyDescent="0.2">
      <c r="A25" s="166"/>
      <c r="B25" s="167"/>
      <c r="C25" s="813"/>
      <c r="D25" s="162" t="s">
        <v>1033</v>
      </c>
      <c r="E25" s="813"/>
      <c r="F25" s="813"/>
      <c r="G25" s="813"/>
      <c r="H25" s="813"/>
      <c r="I25" s="795"/>
      <c r="J25" s="813"/>
      <c r="K25" s="168"/>
    </row>
    <row r="26" spans="1:11" ht="15" x14ac:dyDescent="0.2">
      <c r="A26" s="163"/>
      <c r="B26" s="164"/>
      <c r="C26" s="817"/>
      <c r="D26" s="817"/>
      <c r="E26" s="908"/>
      <c r="F26" s="907"/>
      <c r="G26" s="907"/>
      <c r="H26" s="907"/>
      <c r="I26" s="794"/>
      <c r="J26" s="817"/>
      <c r="K26" s="165"/>
    </row>
    <row r="27" spans="1:11" x14ac:dyDescent="0.2">
      <c r="A27" s="166"/>
      <c r="B27" s="167"/>
      <c r="C27" s="813"/>
      <c r="D27" s="813"/>
      <c r="E27" s="813"/>
      <c r="F27" s="813"/>
      <c r="G27" s="813"/>
      <c r="H27" s="813"/>
      <c r="I27" s="795"/>
      <c r="J27" s="813"/>
      <c r="K27" s="168"/>
    </row>
    <row r="28" spans="1:11" x14ac:dyDescent="0.2">
      <c r="A28" s="166"/>
      <c r="B28" s="167"/>
      <c r="C28" s="813"/>
      <c r="D28" s="172"/>
      <c r="E28" s="172"/>
      <c r="F28" s="172"/>
      <c r="G28" s="172"/>
      <c r="H28" s="172"/>
      <c r="I28" s="798"/>
      <c r="J28" s="172"/>
      <c r="K28" s="173"/>
    </row>
    <row r="29" spans="1:11" ht="18" x14ac:dyDescent="0.2">
      <c r="A29" s="166"/>
      <c r="B29" s="167"/>
      <c r="C29" s="813"/>
      <c r="D29" s="174" t="s">
        <v>1034</v>
      </c>
      <c r="E29" s="813"/>
      <c r="F29" s="813"/>
      <c r="G29" s="813"/>
      <c r="H29" s="813"/>
      <c r="I29" s="795"/>
      <c r="J29" s="175">
        <f>ROUND($J$86,2)</f>
        <v>0</v>
      </c>
      <c r="K29" s="168"/>
    </row>
    <row r="30" spans="1:11" x14ac:dyDescent="0.2">
      <c r="A30" s="166"/>
      <c r="B30" s="167"/>
      <c r="C30" s="813"/>
      <c r="D30" s="172"/>
      <c r="E30" s="172"/>
      <c r="F30" s="172"/>
      <c r="G30" s="172"/>
      <c r="H30" s="172"/>
      <c r="I30" s="798"/>
      <c r="J30" s="172"/>
      <c r="K30" s="173"/>
    </row>
    <row r="31" spans="1:11" ht="13.5" x14ac:dyDescent="0.2">
      <c r="A31" s="166"/>
      <c r="B31" s="167"/>
      <c r="C31" s="813"/>
      <c r="D31" s="813"/>
      <c r="E31" s="813"/>
      <c r="F31" s="176" t="s">
        <v>1035</v>
      </c>
      <c r="G31" s="813"/>
      <c r="H31" s="813"/>
      <c r="I31" s="799" t="s">
        <v>1036</v>
      </c>
      <c r="J31" s="176" t="s">
        <v>1037</v>
      </c>
      <c r="K31" s="168"/>
    </row>
    <row r="32" spans="1:11" ht="13.5" x14ac:dyDescent="0.2">
      <c r="A32" s="166"/>
      <c r="B32" s="167"/>
      <c r="C32" s="813"/>
      <c r="D32" s="177" t="s">
        <v>135</v>
      </c>
      <c r="E32" s="177" t="s">
        <v>1038</v>
      </c>
      <c r="F32" s="178">
        <f>ROUND(SUM($BE$86:$BE$275),2)</f>
        <v>0</v>
      </c>
      <c r="G32" s="813"/>
      <c r="H32" s="813"/>
      <c r="I32" s="800">
        <v>0.21</v>
      </c>
      <c r="J32" s="178">
        <f>ROUND(SUM($BE$86:$BE$275)*$I$32,2)</f>
        <v>0</v>
      </c>
      <c r="K32" s="168"/>
    </row>
    <row r="33" spans="1:11" ht="13.5" x14ac:dyDescent="0.2">
      <c r="A33" s="166"/>
      <c r="B33" s="167"/>
      <c r="C33" s="813"/>
      <c r="D33" s="813"/>
      <c r="E33" s="177" t="s">
        <v>1039</v>
      </c>
      <c r="F33" s="178">
        <f>ROUND(SUM($BF$86:$BF$275),2)</f>
        <v>0</v>
      </c>
      <c r="G33" s="813"/>
      <c r="H33" s="813"/>
      <c r="I33" s="800">
        <v>0.15</v>
      </c>
      <c r="J33" s="178">
        <f>ROUND(SUM($BF$86:$BF$275)*$I$33,2)</f>
        <v>0</v>
      </c>
      <c r="K33" s="168"/>
    </row>
    <row r="34" spans="1:11" ht="13.5" x14ac:dyDescent="0.2">
      <c r="A34" s="166"/>
      <c r="B34" s="167"/>
      <c r="C34" s="813"/>
      <c r="D34" s="813"/>
      <c r="E34" s="177" t="s">
        <v>1040</v>
      </c>
      <c r="F34" s="178">
        <f>ROUND(SUM($BG$86:$BG$275),2)</f>
        <v>0</v>
      </c>
      <c r="G34" s="813"/>
      <c r="H34" s="813"/>
      <c r="I34" s="800">
        <v>0.21</v>
      </c>
      <c r="J34" s="178">
        <v>0</v>
      </c>
      <c r="K34" s="168"/>
    </row>
    <row r="35" spans="1:11" ht="13.5" x14ac:dyDescent="0.2">
      <c r="A35" s="166"/>
      <c r="B35" s="167"/>
      <c r="C35" s="813"/>
      <c r="D35" s="813"/>
      <c r="E35" s="177" t="s">
        <v>1041</v>
      </c>
      <c r="F35" s="178">
        <f>ROUND(SUM($BH$86:$BH$275),2)</f>
        <v>0</v>
      </c>
      <c r="G35" s="813"/>
      <c r="H35" s="813"/>
      <c r="I35" s="800">
        <v>0.15</v>
      </c>
      <c r="J35" s="178">
        <v>0</v>
      </c>
      <c r="K35" s="168"/>
    </row>
    <row r="36" spans="1:11" ht="13.5" x14ac:dyDescent="0.2">
      <c r="A36" s="166"/>
      <c r="B36" s="167"/>
      <c r="C36" s="813"/>
      <c r="D36" s="813"/>
      <c r="E36" s="177" t="s">
        <v>1042</v>
      </c>
      <c r="F36" s="178">
        <f>ROUND(SUM($BI$86:$BI$275),2)</f>
        <v>0</v>
      </c>
      <c r="G36" s="813"/>
      <c r="H36" s="813"/>
      <c r="I36" s="800">
        <v>0</v>
      </c>
      <c r="J36" s="178">
        <v>0</v>
      </c>
      <c r="K36" s="168"/>
    </row>
    <row r="37" spans="1:11" x14ac:dyDescent="0.2">
      <c r="A37" s="166"/>
      <c r="B37" s="167"/>
      <c r="C37" s="813"/>
      <c r="D37" s="813"/>
      <c r="E37" s="813"/>
      <c r="F37" s="813"/>
      <c r="G37" s="813"/>
      <c r="H37" s="813"/>
      <c r="I37" s="795"/>
      <c r="J37" s="813"/>
      <c r="K37" s="168"/>
    </row>
    <row r="38" spans="1:11" ht="18" x14ac:dyDescent="0.2">
      <c r="A38" s="166"/>
      <c r="B38" s="167"/>
      <c r="C38" s="179"/>
      <c r="D38" s="180" t="s">
        <v>1043</v>
      </c>
      <c r="E38" s="181"/>
      <c r="F38" s="181"/>
      <c r="G38" s="182" t="s">
        <v>35</v>
      </c>
      <c r="H38" s="183" t="s">
        <v>34</v>
      </c>
      <c r="I38" s="801"/>
      <c r="J38" s="184">
        <f>ROUND(SUM($J$29:$J$36),2)</f>
        <v>0</v>
      </c>
      <c r="K38" s="185"/>
    </row>
    <row r="39" spans="1:11" x14ac:dyDescent="0.2">
      <c r="A39" s="166"/>
      <c r="B39" s="186"/>
      <c r="C39" s="187"/>
      <c r="D39" s="187"/>
      <c r="E39" s="187"/>
      <c r="F39" s="187"/>
      <c r="G39" s="187"/>
      <c r="H39" s="187"/>
      <c r="I39" s="802"/>
      <c r="J39" s="187"/>
      <c r="K39" s="188"/>
    </row>
    <row r="43" spans="1:11" x14ac:dyDescent="0.2">
      <c r="A43" s="166"/>
      <c r="B43" s="189"/>
      <c r="C43" s="190"/>
      <c r="D43" s="190"/>
      <c r="E43" s="190"/>
      <c r="F43" s="190"/>
      <c r="G43" s="190"/>
      <c r="H43" s="190"/>
      <c r="I43" s="190"/>
      <c r="J43" s="190"/>
      <c r="K43" s="191"/>
    </row>
    <row r="44" spans="1:11" ht="21" x14ac:dyDescent="0.2">
      <c r="A44" s="166"/>
      <c r="B44" s="167"/>
      <c r="C44" s="160" t="s">
        <v>1044</v>
      </c>
      <c r="D44" s="813"/>
      <c r="E44" s="813"/>
      <c r="F44" s="813"/>
      <c r="G44" s="813"/>
      <c r="H44" s="813"/>
      <c r="I44" s="795"/>
      <c r="J44" s="813"/>
      <c r="K44" s="168"/>
    </row>
    <row r="45" spans="1:11" x14ac:dyDescent="0.2">
      <c r="A45" s="166"/>
      <c r="B45" s="167"/>
      <c r="C45" s="813"/>
      <c r="D45" s="813"/>
      <c r="E45" s="813"/>
      <c r="F45" s="813"/>
      <c r="G45" s="813"/>
      <c r="H45" s="813"/>
      <c r="I45" s="795"/>
      <c r="J45" s="813"/>
      <c r="K45" s="168"/>
    </row>
    <row r="46" spans="1:11" ht="15" x14ac:dyDescent="0.2">
      <c r="A46" s="166"/>
      <c r="B46" s="167"/>
      <c r="C46" s="162" t="s">
        <v>2</v>
      </c>
      <c r="D46" s="813"/>
      <c r="E46" s="813"/>
      <c r="F46" s="813"/>
      <c r="G46" s="813"/>
      <c r="H46" s="813"/>
      <c r="I46" s="795"/>
      <c r="J46" s="813"/>
      <c r="K46" s="168"/>
    </row>
    <row r="47" spans="1:11" x14ac:dyDescent="0.2">
      <c r="A47" s="166"/>
      <c r="B47" s="167"/>
      <c r="C47" s="813"/>
      <c r="D47" s="813"/>
      <c r="E47" s="899" t="s">
        <v>1045</v>
      </c>
      <c r="F47" s="900"/>
      <c r="G47" s="900"/>
      <c r="H47" s="900"/>
      <c r="I47" s="795"/>
      <c r="J47" s="813"/>
      <c r="K47" s="168"/>
    </row>
    <row r="48" spans="1:11" ht="15" x14ac:dyDescent="0.2">
      <c r="B48" s="159"/>
      <c r="C48" s="162" t="s">
        <v>5</v>
      </c>
      <c r="D48" s="816"/>
      <c r="E48" s="816"/>
      <c r="F48" s="816"/>
      <c r="G48" s="816"/>
      <c r="H48" s="816"/>
      <c r="J48" s="816"/>
      <c r="K48" s="161"/>
    </row>
    <row r="49" spans="1:11" x14ac:dyDescent="0.2">
      <c r="A49" s="166"/>
      <c r="B49" s="167"/>
      <c r="C49" s="813"/>
      <c r="D49" s="813"/>
      <c r="E49" s="899" t="s">
        <v>1019</v>
      </c>
      <c r="F49" s="900"/>
      <c r="G49" s="900"/>
      <c r="H49" s="900"/>
      <c r="I49" s="795"/>
      <c r="J49" s="813"/>
      <c r="K49" s="168"/>
    </row>
    <row r="50" spans="1:11" ht="15" x14ac:dyDescent="0.2">
      <c r="A50" s="166"/>
      <c r="B50" s="167"/>
      <c r="C50" s="162" t="s">
        <v>1020</v>
      </c>
      <c r="D50" s="813"/>
      <c r="E50" s="813"/>
      <c r="F50" s="813"/>
      <c r="G50" s="813"/>
      <c r="H50" s="813"/>
      <c r="I50" s="795"/>
      <c r="J50" s="813"/>
      <c r="K50" s="168"/>
    </row>
    <row r="51" spans="1:11" x14ac:dyDescent="0.2">
      <c r="A51" s="166"/>
      <c r="B51" s="167"/>
      <c r="C51" s="813"/>
      <c r="D51" s="813"/>
      <c r="E51" s="901" t="str">
        <f>$E$11</f>
        <v>02.5 - SO 02 - Silnoproudá elektrotechnika</v>
      </c>
      <c r="F51" s="900"/>
      <c r="G51" s="900"/>
      <c r="H51" s="900"/>
      <c r="I51" s="795"/>
      <c r="J51" s="813"/>
      <c r="K51" s="168"/>
    </row>
    <row r="52" spans="1:11" x14ac:dyDescent="0.2">
      <c r="A52" s="166"/>
      <c r="B52" s="167"/>
      <c r="C52" s="813"/>
      <c r="D52" s="813"/>
      <c r="E52" s="813"/>
      <c r="F52" s="813"/>
      <c r="G52" s="813"/>
      <c r="H52" s="813"/>
      <c r="I52" s="795"/>
      <c r="J52" s="813"/>
      <c r="K52" s="168"/>
    </row>
    <row r="53" spans="1:11" ht="15" x14ac:dyDescent="0.2">
      <c r="A53" s="166"/>
      <c r="B53" s="167"/>
      <c r="C53" s="162" t="s">
        <v>1025</v>
      </c>
      <c r="D53" s="813"/>
      <c r="E53" s="813"/>
      <c r="F53" s="169" t="s">
        <v>1026</v>
      </c>
      <c r="G53" s="813"/>
      <c r="H53" s="813"/>
      <c r="I53" s="796" t="s">
        <v>1027</v>
      </c>
      <c r="J53" s="170" t="str">
        <f>IF($J$14="","",$J$14)</f>
        <v/>
      </c>
      <c r="K53" s="168"/>
    </row>
    <row r="54" spans="1:11" x14ac:dyDescent="0.2">
      <c r="A54" s="166"/>
      <c r="B54" s="167"/>
      <c r="C54" s="813"/>
      <c r="D54" s="813"/>
      <c r="E54" s="813"/>
      <c r="F54" s="813"/>
      <c r="G54" s="813"/>
      <c r="H54" s="813"/>
      <c r="I54" s="795"/>
      <c r="J54" s="813"/>
      <c r="K54" s="168"/>
    </row>
    <row r="55" spans="1:11" ht="15" x14ac:dyDescent="0.2">
      <c r="A55" s="166"/>
      <c r="B55" s="167"/>
      <c r="C55" s="162" t="s">
        <v>1029</v>
      </c>
      <c r="D55" s="813"/>
      <c r="E55" s="813"/>
      <c r="F55" s="169" t="s">
        <v>1026</v>
      </c>
      <c r="G55" s="813"/>
      <c r="H55" s="813"/>
      <c r="I55" s="796" t="s">
        <v>13</v>
      </c>
      <c r="J55" s="169" t="str">
        <f>$E$23</f>
        <v xml:space="preserve"> </v>
      </c>
      <c r="K55" s="168"/>
    </row>
    <row r="56" spans="1:11" ht="15" x14ac:dyDescent="0.2">
      <c r="A56" s="166"/>
      <c r="B56" s="167"/>
      <c r="C56" s="162" t="s">
        <v>1031</v>
      </c>
      <c r="D56" s="813"/>
      <c r="E56" s="813"/>
      <c r="F56" s="169" t="str">
        <f>IF($E$20="","",$E$20)</f>
        <v xml:space="preserve"> </v>
      </c>
      <c r="G56" s="813"/>
      <c r="H56" s="813"/>
      <c r="I56" s="795"/>
      <c r="J56" s="813"/>
      <c r="K56" s="168"/>
    </row>
    <row r="57" spans="1:11" x14ac:dyDescent="0.2">
      <c r="A57" s="166"/>
      <c r="B57" s="167"/>
      <c r="C57" s="813"/>
      <c r="D57" s="813"/>
      <c r="E57" s="813"/>
      <c r="F57" s="813"/>
      <c r="G57" s="813"/>
      <c r="H57" s="813"/>
      <c r="I57" s="795"/>
      <c r="J57" s="813"/>
      <c r="K57" s="168"/>
    </row>
    <row r="58" spans="1:11" ht="15" x14ac:dyDescent="0.2">
      <c r="A58" s="166"/>
      <c r="B58" s="167"/>
      <c r="C58" s="192" t="s">
        <v>1046</v>
      </c>
      <c r="D58" s="179"/>
      <c r="E58" s="179"/>
      <c r="F58" s="179"/>
      <c r="G58" s="179"/>
      <c r="H58" s="179"/>
      <c r="I58" s="803"/>
      <c r="J58" s="193" t="s">
        <v>1047</v>
      </c>
      <c r="K58" s="194"/>
    </row>
    <row r="59" spans="1:11" x14ac:dyDescent="0.2">
      <c r="A59" s="166"/>
      <c r="B59" s="167"/>
      <c r="C59" s="813"/>
      <c r="D59" s="813"/>
      <c r="E59" s="813"/>
      <c r="F59" s="813"/>
      <c r="G59" s="813"/>
      <c r="H59" s="813"/>
      <c r="I59" s="795"/>
      <c r="J59" s="813"/>
      <c r="K59" s="168"/>
    </row>
    <row r="60" spans="1:11" ht="18" x14ac:dyDescent="0.2">
      <c r="A60" s="166"/>
      <c r="B60" s="167"/>
      <c r="C60" s="195" t="s">
        <v>1048</v>
      </c>
      <c r="D60" s="813"/>
      <c r="E60" s="813"/>
      <c r="F60" s="813"/>
      <c r="G60" s="813"/>
      <c r="H60" s="813"/>
      <c r="I60" s="795"/>
      <c r="J60" s="175">
        <f>ROUND($J$86,2)</f>
        <v>0</v>
      </c>
      <c r="K60" s="168"/>
    </row>
    <row r="61" spans="1:11" ht="18" x14ac:dyDescent="0.2">
      <c r="A61" s="196"/>
      <c r="B61" s="197"/>
      <c r="C61" s="198"/>
      <c r="D61" s="199" t="s">
        <v>1049</v>
      </c>
      <c r="E61" s="199"/>
      <c r="F61" s="199"/>
      <c r="G61" s="199"/>
      <c r="H61" s="199"/>
      <c r="I61" s="804"/>
      <c r="J61" s="200">
        <f>ROUND($J$87,2)</f>
        <v>0</v>
      </c>
      <c r="K61" s="201"/>
    </row>
    <row r="62" spans="1:11" ht="18" x14ac:dyDescent="0.2">
      <c r="A62" s="196"/>
      <c r="B62" s="197"/>
      <c r="C62" s="198"/>
      <c r="D62" s="199" t="s">
        <v>1049</v>
      </c>
      <c r="E62" s="199"/>
      <c r="F62" s="199"/>
      <c r="G62" s="199"/>
      <c r="H62" s="199"/>
      <c r="I62" s="804"/>
      <c r="J62" s="200">
        <f>ROUND($J$141,2)</f>
        <v>0</v>
      </c>
      <c r="K62" s="201"/>
    </row>
    <row r="63" spans="1:11" ht="18" x14ac:dyDescent="0.2">
      <c r="A63" s="196"/>
      <c r="B63" s="197"/>
      <c r="C63" s="198"/>
      <c r="D63" s="199" t="s">
        <v>1049</v>
      </c>
      <c r="E63" s="199"/>
      <c r="F63" s="199"/>
      <c r="G63" s="199"/>
      <c r="H63" s="199"/>
      <c r="I63" s="804"/>
      <c r="J63" s="200">
        <f>ROUND($J$252,2)</f>
        <v>0</v>
      </c>
      <c r="K63" s="201"/>
    </row>
    <row r="64" spans="1:11" ht="18" x14ac:dyDescent="0.2">
      <c r="A64" s="196"/>
      <c r="B64" s="197"/>
      <c r="C64" s="198"/>
      <c r="D64" s="199" t="s">
        <v>1049</v>
      </c>
      <c r="E64" s="199"/>
      <c r="F64" s="199"/>
      <c r="G64" s="199"/>
      <c r="H64" s="199"/>
      <c r="I64" s="804"/>
      <c r="J64" s="200">
        <f>ROUND($J$267,2)</f>
        <v>0</v>
      </c>
      <c r="K64" s="201"/>
    </row>
    <row r="65" spans="1:11" x14ac:dyDescent="0.2">
      <c r="A65" s="166"/>
      <c r="B65" s="167"/>
      <c r="C65" s="813"/>
      <c r="D65" s="813"/>
      <c r="E65" s="813"/>
      <c r="F65" s="813"/>
      <c r="G65" s="813"/>
      <c r="H65" s="813"/>
      <c r="I65" s="795"/>
      <c r="J65" s="813"/>
      <c r="K65" s="168"/>
    </row>
    <row r="66" spans="1:11" x14ac:dyDescent="0.2">
      <c r="A66" s="166"/>
      <c r="B66" s="186"/>
      <c r="C66" s="187"/>
      <c r="D66" s="187"/>
      <c r="E66" s="187"/>
      <c r="F66" s="187"/>
      <c r="G66" s="187"/>
      <c r="H66" s="187"/>
      <c r="I66" s="802"/>
      <c r="J66" s="187"/>
      <c r="K66" s="188"/>
    </row>
    <row r="69" spans="1:11" ht="13.5" thickBot="1" x14ac:dyDescent="0.25"/>
    <row r="70" spans="1:11" x14ac:dyDescent="0.2">
      <c r="A70" s="166"/>
      <c r="B70" s="327"/>
      <c r="C70" s="328"/>
      <c r="D70" s="328"/>
      <c r="E70" s="328"/>
      <c r="F70" s="328"/>
      <c r="G70" s="328"/>
      <c r="H70" s="328"/>
      <c r="I70" s="725"/>
      <c r="J70" s="328"/>
      <c r="K70" s="329"/>
    </row>
    <row r="71" spans="1:11" ht="21" x14ac:dyDescent="0.2">
      <c r="A71" s="166"/>
      <c r="B71" s="331"/>
      <c r="C71" s="343" t="s">
        <v>1050</v>
      </c>
      <c r="D71" s="814"/>
      <c r="E71" s="814"/>
      <c r="F71" s="814"/>
      <c r="G71" s="814"/>
      <c r="H71" s="814"/>
      <c r="I71" s="553"/>
      <c r="J71" s="814"/>
      <c r="K71" s="332"/>
    </row>
    <row r="72" spans="1:11" x14ac:dyDescent="0.2">
      <c r="A72" s="166"/>
      <c r="B72" s="331"/>
      <c r="C72" s="814"/>
      <c r="D72" s="814"/>
      <c r="E72" s="814"/>
      <c r="F72" s="814"/>
      <c r="G72" s="814"/>
      <c r="H72" s="814"/>
      <c r="I72" s="553"/>
      <c r="J72" s="814"/>
      <c r="K72" s="332"/>
    </row>
    <row r="73" spans="1:11" ht="15" x14ac:dyDescent="0.2">
      <c r="A73" s="166"/>
      <c r="B73" s="331"/>
      <c r="C73" s="344" t="s">
        <v>2</v>
      </c>
      <c r="D73" s="814"/>
      <c r="E73" s="814"/>
      <c r="F73" s="814"/>
      <c r="G73" s="814"/>
      <c r="H73" s="814"/>
      <c r="I73" s="553"/>
      <c r="J73" s="814"/>
      <c r="K73" s="332"/>
    </row>
    <row r="74" spans="1:11" x14ac:dyDescent="0.2">
      <c r="A74" s="166"/>
      <c r="B74" s="331"/>
      <c r="C74" s="814"/>
      <c r="D74" s="814"/>
      <c r="E74" s="902" t="s">
        <v>1018</v>
      </c>
      <c r="F74" s="903"/>
      <c r="G74" s="903"/>
      <c r="H74" s="903"/>
      <c r="I74" s="553"/>
      <c r="J74" s="814"/>
      <c r="K74" s="332"/>
    </row>
    <row r="75" spans="1:11" ht="15" x14ac:dyDescent="0.2">
      <c r="B75" s="345"/>
      <c r="C75" s="344" t="s">
        <v>5</v>
      </c>
      <c r="D75" s="346"/>
      <c r="E75" s="346"/>
      <c r="F75" s="346"/>
      <c r="G75" s="346"/>
      <c r="H75" s="346"/>
      <c r="I75" s="805"/>
      <c r="J75" s="346"/>
      <c r="K75" s="347"/>
    </row>
    <row r="76" spans="1:11" x14ac:dyDescent="0.2">
      <c r="A76" s="166"/>
      <c r="B76" s="331"/>
      <c r="C76" s="814"/>
      <c r="D76" s="814"/>
      <c r="E76" s="902" t="s">
        <v>1019</v>
      </c>
      <c r="F76" s="903"/>
      <c r="G76" s="903"/>
      <c r="H76" s="903"/>
      <c r="I76" s="553"/>
      <c r="J76" s="814"/>
      <c r="K76" s="332"/>
    </row>
    <row r="77" spans="1:11" ht="15" x14ac:dyDescent="0.2">
      <c r="A77" s="166"/>
      <c r="B77" s="331"/>
      <c r="C77" s="344" t="s">
        <v>1020</v>
      </c>
      <c r="D77" s="814"/>
      <c r="E77" s="814"/>
      <c r="F77" s="814"/>
      <c r="G77" s="814"/>
      <c r="H77" s="814"/>
      <c r="I77" s="553"/>
      <c r="J77" s="814"/>
      <c r="K77" s="332"/>
    </row>
    <row r="78" spans="1:11" x14ac:dyDescent="0.2">
      <c r="A78" s="166"/>
      <c r="B78" s="331"/>
      <c r="C78" s="814"/>
      <c r="D78" s="814"/>
      <c r="E78" s="904" t="str">
        <f>$E$11</f>
        <v>02.5 - SO 02 - Silnoproudá elektrotechnika</v>
      </c>
      <c r="F78" s="903"/>
      <c r="G78" s="903"/>
      <c r="H78" s="903"/>
      <c r="I78" s="553"/>
      <c r="J78" s="814"/>
      <c r="K78" s="332"/>
    </row>
    <row r="79" spans="1:11" x14ac:dyDescent="0.2">
      <c r="A79" s="166"/>
      <c r="B79" s="331"/>
      <c r="C79" s="814"/>
      <c r="D79" s="814"/>
      <c r="E79" s="814"/>
      <c r="F79" s="814"/>
      <c r="G79" s="814"/>
      <c r="H79" s="814"/>
      <c r="I79" s="553"/>
      <c r="J79" s="814"/>
      <c r="K79" s="332"/>
    </row>
    <row r="80" spans="1:11" ht="15" x14ac:dyDescent="0.2">
      <c r="A80" s="166"/>
      <c r="B80" s="331"/>
      <c r="C80" s="344" t="s">
        <v>1025</v>
      </c>
      <c r="D80" s="814"/>
      <c r="E80" s="814"/>
      <c r="F80" s="348" t="s">
        <v>1051</v>
      </c>
      <c r="G80" s="814"/>
      <c r="H80" s="814"/>
      <c r="I80" s="806" t="s">
        <v>1027</v>
      </c>
      <c r="J80" s="349">
        <v>43115</v>
      </c>
      <c r="K80" s="332"/>
    </row>
    <row r="81" spans="1:11" x14ac:dyDescent="0.2">
      <c r="A81" s="166"/>
      <c r="B81" s="331"/>
      <c r="C81" s="814"/>
      <c r="D81" s="814"/>
      <c r="E81" s="814"/>
      <c r="F81" s="814"/>
      <c r="G81" s="814"/>
      <c r="H81" s="814"/>
      <c r="I81" s="553"/>
      <c r="J81" s="814"/>
      <c r="K81" s="332"/>
    </row>
    <row r="82" spans="1:11" ht="15" x14ac:dyDescent="0.2">
      <c r="A82" s="166"/>
      <c r="B82" s="331"/>
      <c r="C82" s="344" t="s">
        <v>1029</v>
      </c>
      <c r="D82" s="814"/>
      <c r="E82" s="814"/>
      <c r="F82" s="348" t="s">
        <v>1026</v>
      </c>
      <c r="G82" s="814"/>
      <c r="H82" s="814"/>
      <c r="I82" s="806" t="s">
        <v>13</v>
      </c>
      <c r="J82" s="348" t="str">
        <f>$E$23</f>
        <v xml:space="preserve"> </v>
      </c>
      <c r="K82" s="332"/>
    </row>
    <row r="83" spans="1:11" ht="15" x14ac:dyDescent="0.2">
      <c r="A83" s="166"/>
      <c r="B83" s="331"/>
      <c r="C83" s="344" t="s">
        <v>1031</v>
      </c>
      <c r="D83" s="814"/>
      <c r="E83" s="814"/>
      <c r="F83" s="348" t="str">
        <f>IF($E$20="","",$E$20)</f>
        <v xml:space="preserve"> </v>
      </c>
      <c r="G83" s="814"/>
      <c r="H83" s="814"/>
      <c r="I83" s="553"/>
      <c r="J83" s="814"/>
      <c r="K83" s="332"/>
    </row>
    <row r="84" spans="1:11" x14ac:dyDescent="0.2">
      <c r="A84" s="166"/>
      <c r="B84" s="331"/>
      <c r="C84" s="814"/>
      <c r="D84" s="814"/>
      <c r="E84" s="814"/>
      <c r="F84" s="814"/>
      <c r="G84" s="814"/>
      <c r="H84" s="814"/>
      <c r="I84" s="553"/>
      <c r="J84" s="814"/>
      <c r="K84" s="332"/>
    </row>
    <row r="85" spans="1:11" ht="30" x14ac:dyDescent="0.2">
      <c r="A85" s="202"/>
      <c r="B85" s="330"/>
      <c r="C85" s="203" t="s">
        <v>1052</v>
      </c>
      <c r="D85" s="204" t="s">
        <v>1053</v>
      </c>
      <c r="E85" s="204" t="s">
        <v>1054</v>
      </c>
      <c r="F85" s="204" t="s">
        <v>1055</v>
      </c>
      <c r="G85" s="204" t="s">
        <v>128</v>
      </c>
      <c r="H85" s="204" t="s">
        <v>1056</v>
      </c>
      <c r="I85" s="726" t="s">
        <v>1057</v>
      </c>
      <c r="J85" s="204" t="s">
        <v>1058</v>
      </c>
      <c r="K85" s="350" t="s">
        <v>1059</v>
      </c>
    </row>
    <row r="86" spans="1:11" ht="18" x14ac:dyDescent="0.35">
      <c r="A86" s="166"/>
      <c r="B86" s="331"/>
      <c r="C86" s="351" t="s">
        <v>1048</v>
      </c>
      <c r="D86" s="814"/>
      <c r="E86" s="814"/>
      <c r="F86" s="814"/>
      <c r="G86" s="814"/>
      <c r="H86" s="814"/>
      <c r="I86" s="553"/>
      <c r="J86" s="352">
        <f>SUM(J87+J141+J252+J267)</f>
        <v>0</v>
      </c>
      <c r="K86" s="332"/>
    </row>
    <row r="87" spans="1:11" ht="18" x14ac:dyDescent="0.35">
      <c r="A87" s="205"/>
      <c r="B87" s="353"/>
      <c r="C87" s="354"/>
      <c r="D87" s="354" t="s">
        <v>1060</v>
      </c>
      <c r="E87" s="355" t="s">
        <v>1061</v>
      </c>
      <c r="F87" s="355"/>
      <c r="G87" s="354"/>
      <c r="H87" s="354"/>
      <c r="I87" s="554"/>
      <c r="J87" s="356">
        <f>SUM(J89:J139)</f>
        <v>0</v>
      </c>
      <c r="K87" s="357"/>
    </row>
    <row r="88" spans="1:11" ht="13.5" x14ac:dyDescent="0.2">
      <c r="A88" s="166"/>
      <c r="B88" s="331"/>
      <c r="C88" s="814"/>
      <c r="D88" s="358" t="s">
        <v>1062</v>
      </c>
      <c r="E88" s="814"/>
      <c r="F88" s="359"/>
      <c r="G88" s="814"/>
      <c r="H88" s="814"/>
      <c r="I88" s="553"/>
      <c r="J88" s="814"/>
      <c r="K88" s="332"/>
    </row>
    <row r="89" spans="1:11" x14ac:dyDescent="0.2">
      <c r="A89" s="166"/>
      <c r="B89" s="331"/>
      <c r="C89" s="206" t="s">
        <v>6</v>
      </c>
      <c r="D89" s="206" t="s">
        <v>1063</v>
      </c>
      <c r="E89" s="207" t="s">
        <v>1064</v>
      </c>
      <c r="F89" s="208" t="s">
        <v>1065</v>
      </c>
      <c r="G89" s="209" t="s">
        <v>195</v>
      </c>
      <c r="H89" s="210">
        <v>60</v>
      </c>
      <c r="I89" s="552">
        <v>0</v>
      </c>
      <c r="J89" s="211">
        <f>PRODUCT(H89,I89)</f>
        <v>0</v>
      </c>
      <c r="K89" s="333"/>
    </row>
    <row r="90" spans="1:11" ht="13.5" x14ac:dyDescent="0.2">
      <c r="A90" s="166"/>
      <c r="B90" s="331"/>
      <c r="C90" s="814"/>
      <c r="D90" s="358" t="s">
        <v>1062</v>
      </c>
      <c r="E90" s="814"/>
      <c r="F90" s="359" t="s">
        <v>1066</v>
      </c>
      <c r="G90" s="814"/>
      <c r="H90" s="814"/>
      <c r="I90" s="553"/>
      <c r="J90" s="814"/>
      <c r="K90" s="332"/>
    </row>
    <row r="91" spans="1:11" x14ac:dyDescent="0.2">
      <c r="A91" s="166"/>
      <c r="B91" s="331"/>
      <c r="C91" s="206" t="s">
        <v>55</v>
      </c>
      <c r="D91" s="206" t="s">
        <v>1063</v>
      </c>
      <c r="E91" s="207" t="s">
        <v>1067</v>
      </c>
      <c r="F91" s="208" t="s">
        <v>1068</v>
      </c>
      <c r="G91" s="209" t="s">
        <v>195</v>
      </c>
      <c r="H91" s="210">
        <v>405</v>
      </c>
      <c r="I91" s="552">
        <v>0</v>
      </c>
      <c r="J91" s="211">
        <f>PRODUCT(H91,I91)</f>
        <v>0</v>
      </c>
      <c r="K91" s="333"/>
    </row>
    <row r="92" spans="1:11" ht="13.5" x14ac:dyDescent="0.2">
      <c r="A92" s="166"/>
      <c r="B92" s="331"/>
      <c r="C92" s="814"/>
      <c r="D92" s="358" t="s">
        <v>1062</v>
      </c>
      <c r="E92" s="814"/>
      <c r="F92" s="359" t="s">
        <v>1069</v>
      </c>
      <c r="G92" s="814"/>
      <c r="H92" s="814"/>
      <c r="I92" s="553"/>
      <c r="J92" s="814"/>
      <c r="K92" s="332"/>
    </row>
    <row r="93" spans="1:11" x14ac:dyDescent="0.2">
      <c r="A93" s="166"/>
      <c r="B93" s="331"/>
      <c r="C93" s="206" t="s">
        <v>61</v>
      </c>
      <c r="D93" s="206" t="s">
        <v>1063</v>
      </c>
      <c r="E93" s="207" t="s">
        <v>1070</v>
      </c>
      <c r="F93" s="208" t="s">
        <v>1071</v>
      </c>
      <c r="G93" s="209" t="s">
        <v>195</v>
      </c>
      <c r="H93" s="210">
        <v>950</v>
      </c>
      <c r="I93" s="552">
        <v>0</v>
      </c>
      <c r="J93" s="211">
        <f>PRODUCT(H93,I93)</f>
        <v>0</v>
      </c>
      <c r="K93" s="333"/>
    </row>
    <row r="94" spans="1:11" ht="13.5" x14ac:dyDescent="0.2">
      <c r="A94" s="166"/>
      <c r="B94" s="331"/>
      <c r="C94" s="814"/>
      <c r="D94" s="358" t="s">
        <v>1062</v>
      </c>
      <c r="E94" s="814"/>
      <c r="F94" s="359" t="s">
        <v>1072</v>
      </c>
      <c r="G94" s="814"/>
      <c r="H94" s="814"/>
      <c r="I94" s="553"/>
      <c r="J94" s="814"/>
      <c r="K94" s="332"/>
    </row>
    <row r="95" spans="1:11" x14ac:dyDescent="0.2">
      <c r="A95" s="166"/>
      <c r="B95" s="331"/>
      <c r="C95" s="206" t="s">
        <v>769</v>
      </c>
      <c r="D95" s="206" t="s">
        <v>1063</v>
      </c>
      <c r="E95" s="207" t="s">
        <v>1073</v>
      </c>
      <c r="F95" s="208" t="s">
        <v>1074</v>
      </c>
      <c r="G95" s="209" t="s">
        <v>195</v>
      </c>
      <c r="H95" s="212">
        <v>320</v>
      </c>
      <c r="I95" s="552">
        <v>0</v>
      </c>
      <c r="J95" s="211">
        <f>PRODUCT(H95,I95)</f>
        <v>0</v>
      </c>
      <c r="K95" s="332"/>
    </row>
    <row r="96" spans="1:11" ht="13.5" x14ac:dyDescent="0.2">
      <c r="A96" s="166"/>
      <c r="B96" s="331"/>
      <c r="C96" s="814"/>
      <c r="D96" s="358" t="s">
        <v>1062</v>
      </c>
      <c r="E96" s="814"/>
      <c r="F96" s="359" t="s">
        <v>1075</v>
      </c>
      <c r="G96" s="814"/>
      <c r="H96" s="814"/>
      <c r="I96" s="553"/>
      <c r="J96" s="814"/>
      <c r="K96" s="332"/>
    </row>
    <row r="97" spans="1:11" x14ac:dyDescent="0.2">
      <c r="A97" s="166"/>
      <c r="B97" s="331"/>
      <c r="C97" s="206" t="s">
        <v>769</v>
      </c>
      <c r="D97" s="206" t="s">
        <v>1063</v>
      </c>
      <c r="E97" s="207" t="s">
        <v>1073</v>
      </c>
      <c r="F97" s="208" t="s">
        <v>1076</v>
      </c>
      <c r="G97" s="209" t="s">
        <v>195</v>
      </c>
      <c r="H97" s="210">
        <v>990</v>
      </c>
      <c r="I97" s="552">
        <v>0</v>
      </c>
      <c r="J97" s="211">
        <f>PRODUCT(H97,I97)</f>
        <v>0</v>
      </c>
      <c r="K97" s="333"/>
    </row>
    <row r="98" spans="1:11" ht="13.5" x14ac:dyDescent="0.2">
      <c r="A98" s="166"/>
      <c r="B98" s="331"/>
      <c r="C98" s="814"/>
      <c r="D98" s="358" t="s">
        <v>1062</v>
      </c>
      <c r="E98" s="814"/>
      <c r="F98" s="359" t="s">
        <v>1076</v>
      </c>
      <c r="G98" s="814"/>
      <c r="H98" s="814"/>
      <c r="I98" s="553"/>
      <c r="J98" s="814"/>
      <c r="K98" s="332"/>
    </row>
    <row r="99" spans="1:11" x14ac:dyDescent="0.2">
      <c r="A99" s="166"/>
      <c r="B99" s="331"/>
      <c r="C99" s="206" t="s">
        <v>1077</v>
      </c>
      <c r="D99" s="206" t="s">
        <v>1063</v>
      </c>
      <c r="E99" s="207" t="s">
        <v>1078</v>
      </c>
      <c r="F99" s="208" t="s">
        <v>1079</v>
      </c>
      <c r="G99" s="209" t="s">
        <v>195</v>
      </c>
      <c r="H99" s="210">
        <v>285</v>
      </c>
      <c r="I99" s="552">
        <v>0</v>
      </c>
      <c r="J99" s="211">
        <f>PRODUCT(H99,I99)</f>
        <v>0</v>
      </c>
      <c r="K99" s="333"/>
    </row>
    <row r="100" spans="1:11" ht="13.5" x14ac:dyDescent="0.2">
      <c r="A100" s="166"/>
      <c r="B100" s="331"/>
      <c r="C100" s="814"/>
      <c r="D100" s="358" t="s">
        <v>1062</v>
      </c>
      <c r="E100" s="814"/>
      <c r="F100" s="359" t="s">
        <v>1079</v>
      </c>
      <c r="G100" s="814"/>
      <c r="H100" s="814"/>
      <c r="I100" s="553"/>
      <c r="J100" s="814"/>
      <c r="K100" s="332"/>
    </row>
    <row r="101" spans="1:11" x14ac:dyDescent="0.2">
      <c r="A101" s="166"/>
      <c r="B101" s="331"/>
      <c r="C101" s="206" t="s">
        <v>1080</v>
      </c>
      <c r="D101" s="206" t="s">
        <v>1063</v>
      </c>
      <c r="E101" s="207" t="s">
        <v>1081</v>
      </c>
      <c r="F101" s="208" t="s">
        <v>1082</v>
      </c>
      <c r="G101" s="209" t="s">
        <v>195</v>
      </c>
      <c r="H101" s="210">
        <v>7495</v>
      </c>
      <c r="I101" s="552">
        <v>0</v>
      </c>
      <c r="J101" s="211">
        <f>PRODUCT(H101,I101)</f>
        <v>0</v>
      </c>
      <c r="K101" s="333"/>
    </row>
    <row r="102" spans="1:11" ht="13.5" x14ac:dyDescent="0.2">
      <c r="A102" s="166"/>
      <c r="B102" s="331"/>
      <c r="C102" s="814"/>
      <c r="D102" s="358" t="s">
        <v>1062</v>
      </c>
      <c r="E102" s="814"/>
      <c r="F102" s="359" t="s">
        <v>1082</v>
      </c>
      <c r="G102" s="814"/>
      <c r="H102" s="814"/>
      <c r="I102" s="553"/>
      <c r="J102" s="814"/>
      <c r="K102" s="332"/>
    </row>
    <row r="103" spans="1:11" x14ac:dyDescent="0.2">
      <c r="A103" s="166"/>
      <c r="B103" s="331"/>
      <c r="C103" s="206" t="s">
        <v>3</v>
      </c>
      <c r="D103" s="206" t="s">
        <v>1063</v>
      </c>
      <c r="E103" s="207" t="s">
        <v>1083</v>
      </c>
      <c r="F103" s="208" t="s">
        <v>1084</v>
      </c>
      <c r="G103" s="209" t="s">
        <v>195</v>
      </c>
      <c r="H103" s="210">
        <v>1800</v>
      </c>
      <c r="I103" s="552">
        <v>0</v>
      </c>
      <c r="J103" s="211">
        <f>PRODUCT(H103,I103)</f>
        <v>0</v>
      </c>
      <c r="K103" s="333"/>
    </row>
    <row r="104" spans="1:11" ht="13.5" x14ac:dyDescent="0.2">
      <c r="A104" s="166"/>
      <c r="B104" s="331"/>
      <c r="C104" s="814"/>
      <c r="D104" s="358" t="s">
        <v>1062</v>
      </c>
      <c r="E104" s="814"/>
      <c r="F104" s="359" t="s">
        <v>1084</v>
      </c>
      <c r="G104" s="814"/>
      <c r="H104" s="814"/>
      <c r="I104" s="553"/>
      <c r="J104" s="814"/>
      <c r="K104" s="332"/>
    </row>
    <row r="105" spans="1:11" x14ac:dyDescent="0.2">
      <c r="A105" s="166"/>
      <c r="B105" s="331"/>
      <c r="C105" s="206" t="s">
        <v>1085</v>
      </c>
      <c r="D105" s="206" t="s">
        <v>1063</v>
      </c>
      <c r="E105" s="207" t="s">
        <v>1086</v>
      </c>
      <c r="F105" s="208" t="s">
        <v>1087</v>
      </c>
      <c r="G105" s="209" t="s">
        <v>195</v>
      </c>
      <c r="H105" s="210">
        <v>600</v>
      </c>
      <c r="I105" s="552">
        <v>0</v>
      </c>
      <c r="J105" s="211">
        <f>PRODUCT(H105,I105)</f>
        <v>0</v>
      </c>
      <c r="K105" s="333"/>
    </row>
    <row r="106" spans="1:11" ht="13.5" x14ac:dyDescent="0.2">
      <c r="A106" s="166"/>
      <c r="B106" s="331"/>
      <c r="C106" s="814"/>
      <c r="D106" s="358" t="s">
        <v>1062</v>
      </c>
      <c r="E106" s="814"/>
      <c r="F106" s="359" t="s">
        <v>1087</v>
      </c>
      <c r="G106" s="814"/>
      <c r="H106" s="814"/>
      <c r="I106" s="553"/>
      <c r="J106" s="814"/>
      <c r="K106" s="332"/>
    </row>
    <row r="107" spans="1:11" x14ac:dyDescent="0.2">
      <c r="A107" s="166"/>
      <c r="B107" s="331"/>
      <c r="C107" s="206" t="s">
        <v>1088</v>
      </c>
      <c r="D107" s="206" t="s">
        <v>1063</v>
      </c>
      <c r="E107" s="207" t="s">
        <v>1089</v>
      </c>
      <c r="F107" s="208" t="s">
        <v>1090</v>
      </c>
      <c r="G107" s="209" t="s">
        <v>195</v>
      </c>
      <c r="H107" s="210">
        <v>220</v>
      </c>
      <c r="I107" s="552">
        <v>0</v>
      </c>
      <c r="J107" s="211">
        <f>PRODUCT(H107,I107)</f>
        <v>0</v>
      </c>
      <c r="K107" s="333"/>
    </row>
    <row r="108" spans="1:11" ht="13.5" x14ac:dyDescent="0.2">
      <c r="A108" s="166"/>
      <c r="B108" s="331"/>
      <c r="C108" s="814"/>
      <c r="D108" s="358" t="s">
        <v>1062</v>
      </c>
      <c r="E108" s="814"/>
      <c r="F108" s="359" t="s">
        <v>1090</v>
      </c>
      <c r="G108" s="814"/>
      <c r="H108" s="814"/>
      <c r="I108" s="553"/>
      <c r="J108" s="814"/>
      <c r="K108" s="332"/>
    </row>
    <row r="109" spans="1:11" x14ac:dyDescent="0.2">
      <c r="A109" s="166"/>
      <c r="B109" s="331"/>
      <c r="C109" s="206" t="s">
        <v>1091</v>
      </c>
      <c r="D109" s="206" t="s">
        <v>1063</v>
      </c>
      <c r="E109" s="207" t="s">
        <v>1092</v>
      </c>
      <c r="F109" s="208" t="s">
        <v>1093</v>
      </c>
      <c r="G109" s="209" t="s">
        <v>836</v>
      </c>
      <c r="H109" s="210">
        <v>365</v>
      </c>
      <c r="I109" s="552">
        <v>0</v>
      </c>
      <c r="J109" s="211">
        <f>PRODUCT(H109,I109)</f>
        <v>0</v>
      </c>
      <c r="K109" s="333"/>
    </row>
    <row r="110" spans="1:11" ht="13.5" x14ac:dyDescent="0.2">
      <c r="A110" s="166"/>
      <c r="B110" s="331"/>
      <c r="C110" s="814"/>
      <c r="D110" s="358" t="s">
        <v>1062</v>
      </c>
      <c r="E110" s="814"/>
      <c r="F110" s="359" t="s">
        <v>1093</v>
      </c>
      <c r="G110" s="814"/>
      <c r="H110" s="814"/>
      <c r="I110" s="553"/>
      <c r="J110" s="814"/>
      <c r="K110" s="332"/>
    </row>
    <row r="111" spans="1:11" x14ac:dyDescent="0.2">
      <c r="A111" s="166"/>
      <c r="B111" s="331"/>
      <c r="C111" s="206" t="s">
        <v>1094</v>
      </c>
      <c r="D111" s="206" t="s">
        <v>1063</v>
      </c>
      <c r="E111" s="207" t="s">
        <v>1095</v>
      </c>
      <c r="F111" s="208" t="s">
        <v>1096</v>
      </c>
      <c r="G111" s="209" t="s">
        <v>836</v>
      </c>
      <c r="H111" s="210">
        <v>98</v>
      </c>
      <c r="I111" s="552">
        <v>0</v>
      </c>
      <c r="J111" s="211">
        <f>PRODUCT(H111,I111)</f>
        <v>0</v>
      </c>
      <c r="K111" s="333"/>
    </row>
    <row r="112" spans="1:11" ht="13.5" x14ac:dyDescent="0.2">
      <c r="A112" s="166"/>
      <c r="B112" s="331"/>
      <c r="C112" s="814"/>
      <c r="D112" s="358" t="s">
        <v>1062</v>
      </c>
      <c r="E112" s="814"/>
      <c r="F112" s="359" t="s">
        <v>1096</v>
      </c>
      <c r="G112" s="814"/>
      <c r="H112" s="814"/>
      <c r="I112" s="553"/>
      <c r="J112" s="814"/>
      <c r="K112" s="332"/>
    </row>
    <row r="113" spans="1:11" x14ac:dyDescent="0.2">
      <c r="A113" s="166"/>
      <c r="B113" s="331"/>
      <c r="C113" s="206" t="s">
        <v>1097</v>
      </c>
      <c r="D113" s="206" t="s">
        <v>1063</v>
      </c>
      <c r="E113" s="207" t="s">
        <v>1098</v>
      </c>
      <c r="F113" s="208" t="s">
        <v>1099</v>
      </c>
      <c r="G113" s="209" t="s">
        <v>836</v>
      </c>
      <c r="H113" s="210">
        <v>103</v>
      </c>
      <c r="I113" s="552">
        <v>0</v>
      </c>
      <c r="J113" s="211">
        <f>PRODUCT(H113,I113)</f>
        <v>0</v>
      </c>
      <c r="K113" s="333"/>
    </row>
    <row r="114" spans="1:11" ht="13.5" x14ac:dyDescent="0.2">
      <c r="A114" s="166"/>
      <c r="B114" s="331"/>
      <c r="C114" s="814"/>
      <c r="D114" s="358" t="s">
        <v>1062</v>
      </c>
      <c r="E114" s="814"/>
      <c r="F114" s="359" t="s">
        <v>1099</v>
      </c>
      <c r="G114" s="814"/>
      <c r="H114" s="814"/>
      <c r="I114" s="553"/>
      <c r="J114" s="814"/>
      <c r="K114" s="332"/>
    </row>
    <row r="115" spans="1:11" x14ac:dyDescent="0.2">
      <c r="A115" s="166"/>
      <c r="B115" s="331"/>
      <c r="C115" s="206" t="s">
        <v>1100</v>
      </c>
      <c r="D115" s="206" t="s">
        <v>1063</v>
      </c>
      <c r="E115" s="207" t="s">
        <v>1101</v>
      </c>
      <c r="F115" s="208" t="s">
        <v>1102</v>
      </c>
      <c r="G115" s="209" t="s">
        <v>836</v>
      </c>
      <c r="H115" s="210">
        <v>78</v>
      </c>
      <c r="I115" s="552">
        <v>0</v>
      </c>
      <c r="J115" s="211">
        <f>PRODUCT(H115,I115)</f>
        <v>0</v>
      </c>
      <c r="K115" s="333"/>
    </row>
    <row r="116" spans="1:11" ht="13.5" x14ac:dyDescent="0.2">
      <c r="A116" s="166"/>
      <c r="B116" s="331"/>
      <c r="C116" s="814"/>
      <c r="D116" s="358" t="s">
        <v>1062</v>
      </c>
      <c r="E116" s="814"/>
      <c r="F116" s="359" t="s">
        <v>1102</v>
      </c>
      <c r="G116" s="814"/>
      <c r="H116" s="814"/>
      <c r="I116" s="553"/>
      <c r="J116" s="814"/>
      <c r="K116" s="332"/>
    </row>
    <row r="117" spans="1:11" x14ac:dyDescent="0.2">
      <c r="A117" s="166"/>
      <c r="B117" s="331"/>
      <c r="C117" s="206" t="s">
        <v>1103</v>
      </c>
      <c r="D117" s="206" t="s">
        <v>1063</v>
      </c>
      <c r="E117" s="207" t="s">
        <v>1104</v>
      </c>
      <c r="F117" s="208" t="s">
        <v>1105</v>
      </c>
      <c r="G117" s="209" t="s">
        <v>836</v>
      </c>
      <c r="H117" s="210">
        <f>SUM(H202:H224)</f>
        <v>166</v>
      </c>
      <c r="I117" s="552">
        <v>0</v>
      </c>
      <c r="J117" s="211">
        <f>PRODUCT(H117,I117)</f>
        <v>0</v>
      </c>
      <c r="K117" s="333"/>
    </row>
    <row r="118" spans="1:11" ht="13.5" x14ac:dyDescent="0.2">
      <c r="A118" s="166"/>
      <c r="B118" s="331"/>
      <c r="C118" s="814"/>
      <c r="D118" s="358" t="s">
        <v>1062</v>
      </c>
      <c r="E118" s="814"/>
      <c r="F118" s="359" t="s">
        <v>1105</v>
      </c>
      <c r="G118" s="814"/>
      <c r="H118" s="814"/>
      <c r="I118" s="553"/>
      <c r="J118" s="814"/>
      <c r="K118" s="332"/>
    </row>
    <row r="119" spans="1:11" x14ac:dyDescent="0.2">
      <c r="A119" s="166"/>
      <c r="B119" s="331"/>
      <c r="C119" s="206" t="s">
        <v>1106</v>
      </c>
      <c r="D119" s="206" t="s">
        <v>1063</v>
      </c>
      <c r="E119" s="207" t="s">
        <v>1107</v>
      </c>
      <c r="F119" s="208" t="s">
        <v>1108</v>
      </c>
      <c r="G119" s="209" t="s">
        <v>836</v>
      </c>
      <c r="H119" s="210">
        <v>431</v>
      </c>
      <c r="I119" s="552">
        <v>0</v>
      </c>
      <c r="J119" s="211">
        <f>PRODUCT(H119,I119)</f>
        <v>0</v>
      </c>
      <c r="K119" s="333"/>
    </row>
    <row r="120" spans="1:11" ht="13.5" x14ac:dyDescent="0.2">
      <c r="A120" s="166"/>
      <c r="B120" s="331"/>
      <c r="C120" s="814"/>
      <c r="D120" s="358" t="s">
        <v>1062</v>
      </c>
      <c r="E120" s="814"/>
      <c r="F120" s="359" t="s">
        <v>1108</v>
      </c>
      <c r="G120" s="814"/>
      <c r="H120" s="814"/>
      <c r="I120" s="553"/>
      <c r="J120" s="814"/>
      <c r="K120" s="332"/>
    </row>
    <row r="121" spans="1:11" x14ac:dyDescent="0.2">
      <c r="A121" s="166"/>
      <c r="B121" s="331"/>
      <c r="C121" s="206" t="s">
        <v>1109</v>
      </c>
      <c r="D121" s="206" t="s">
        <v>1063</v>
      </c>
      <c r="E121" s="207" t="s">
        <v>1110</v>
      </c>
      <c r="F121" s="208" t="s">
        <v>1111</v>
      </c>
      <c r="G121" s="209" t="s">
        <v>836</v>
      </c>
      <c r="H121" s="210">
        <v>12</v>
      </c>
      <c r="I121" s="552">
        <v>0</v>
      </c>
      <c r="J121" s="211">
        <f>PRODUCT(H121,I121)</f>
        <v>0</v>
      </c>
      <c r="K121" s="333"/>
    </row>
    <row r="122" spans="1:11" ht="13.5" x14ac:dyDescent="0.2">
      <c r="A122" s="166"/>
      <c r="B122" s="331"/>
      <c r="C122" s="814"/>
      <c r="D122" s="358" t="s">
        <v>1062</v>
      </c>
      <c r="E122" s="814"/>
      <c r="F122" s="359" t="s">
        <v>1111</v>
      </c>
      <c r="G122" s="814"/>
      <c r="H122" s="814"/>
      <c r="I122" s="553"/>
      <c r="J122" s="814"/>
      <c r="K122" s="332"/>
    </row>
    <row r="123" spans="1:11" x14ac:dyDescent="0.2">
      <c r="A123" s="166"/>
      <c r="B123" s="331"/>
      <c r="C123" s="206" t="s">
        <v>1112</v>
      </c>
      <c r="D123" s="206" t="s">
        <v>1063</v>
      </c>
      <c r="E123" s="207" t="s">
        <v>1113</v>
      </c>
      <c r="F123" s="208" t="s">
        <v>1114</v>
      </c>
      <c r="G123" s="209" t="s">
        <v>836</v>
      </c>
      <c r="H123" s="210">
        <v>12</v>
      </c>
      <c r="I123" s="552">
        <v>0</v>
      </c>
      <c r="J123" s="211">
        <f>PRODUCT(H123,I123)</f>
        <v>0</v>
      </c>
      <c r="K123" s="333"/>
    </row>
    <row r="124" spans="1:11" ht="13.5" x14ac:dyDescent="0.2">
      <c r="A124" s="166"/>
      <c r="B124" s="331"/>
      <c r="C124" s="814"/>
      <c r="D124" s="358" t="s">
        <v>1062</v>
      </c>
      <c r="E124" s="814"/>
      <c r="F124" s="359" t="s">
        <v>1114</v>
      </c>
      <c r="G124" s="814"/>
      <c r="H124" s="814"/>
      <c r="I124" s="553"/>
      <c r="J124" s="814"/>
      <c r="K124" s="332"/>
    </row>
    <row r="125" spans="1:11" x14ac:dyDescent="0.2">
      <c r="A125" s="166"/>
      <c r="B125" s="331"/>
      <c r="C125" s="206" t="s">
        <v>1115</v>
      </c>
      <c r="D125" s="206" t="s">
        <v>1063</v>
      </c>
      <c r="E125" s="207" t="s">
        <v>1116</v>
      </c>
      <c r="F125" s="208" t="s">
        <v>1117</v>
      </c>
      <c r="G125" s="209" t="s">
        <v>836</v>
      </c>
      <c r="H125" s="210">
        <f>SUM(H240:H248)</f>
        <v>247</v>
      </c>
      <c r="I125" s="552">
        <v>0</v>
      </c>
      <c r="J125" s="211">
        <f>PRODUCT(H125,I125)</f>
        <v>0</v>
      </c>
      <c r="K125" s="333"/>
    </row>
    <row r="126" spans="1:11" ht="13.5" x14ac:dyDescent="0.2">
      <c r="A126" s="166"/>
      <c r="B126" s="331"/>
      <c r="C126" s="814"/>
      <c r="D126" s="358" t="s">
        <v>1062</v>
      </c>
      <c r="E126" s="814"/>
      <c r="F126" s="359" t="s">
        <v>1117</v>
      </c>
      <c r="G126" s="814"/>
      <c r="H126" s="814"/>
      <c r="I126" s="553"/>
      <c r="J126" s="814"/>
      <c r="K126" s="332"/>
    </row>
    <row r="127" spans="1:11" x14ac:dyDescent="0.2">
      <c r="A127" s="166"/>
      <c r="B127" s="331"/>
      <c r="C127" s="206" t="s">
        <v>1118</v>
      </c>
      <c r="D127" s="206" t="s">
        <v>1063</v>
      </c>
      <c r="E127" s="207" t="s">
        <v>1119</v>
      </c>
      <c r="F127" s="208" t="s">
        <v>1120</v>
      </c>
      <c r="G127" s="209" t="s">
        <v>836</v>
      </c>
      <c r="H127" s="210">
        <v>35</v>
      </c>
      <c r="I127" s="552">
        <v>0</v>
      </c>
      <c r="J127" s="211">
        <f>PRODUCT(H127,I127)</f>
        <v>0</v>
      </c>
      <c r="K127" s="333"/>
    </row>
    <row r="128" spans="1:11" ht="13.5" x14ac:dyDescent="0.2">
      <c r="A128" s="166"/>
      <c r="B128" s="331"/>
      <c r="C128" s="814"/>
      <c r="D128" s="358" t="s">
        <v>1062</v>
      </c>
      <c r="E128" s="814"/>
      <c r="F128" s="359" t="s">
        <v>1120</v>
      </c>
      <c r="G128" s="814"/>
      <c r="H128" s="814"/>
      <c r="I128" s="553"/>
      <c r="J128" s="814"/>
      <c r="K128" s="332"/>
    </row>
    <row r="129" spans="1:11" x14ac:dyDescent="0.2">
      <c r="A129" s="166"/>
      <c r="B129" s="331"/>
      <c r="C129" s="206" t="s">
        <v>1121</v>
      </c>
      <c r="D129" s="206" t="s">
        <v>1063</v>
      </c>
      <c r="E129" s="207" t="s">
        <v>1122</v>
      </c>
      <c r="F129" s="208" t="s">
        <v>1123</v>
      </c>
      <c r="G129" s="209" t="s">
        <v>836</v>
      </c>
      <c r="H129" s="210">
        <v>1</v>
      </c>
      <c r="I129" s="552">
        <v>0</v>
      </c>
      <c r="J129" s="211">
        <f>PRODUCT(H129,I129)</f>
        <v>0</v>
      </c>
      <c r="K129" s="333"/>
    </row>
    <row r="130" spans="1:11" ht="13.5" x14ac:dyDescent="0.2">
      <c r="A130" s="166"/>
      <c r="B130" s="331"/>
      <c r="C130" s="814"/>
      <c r="D130" s="358" t="s">
        <v>1062</v>
      </c>
      <c r="E130" s="814"/>
      <c r="F130" s="359" t="s">
        <v>1123</v>
      </c>
      <c r="G130" s="814"/>
      <c r="H130" s="814"/>
      <c r="I130" s="553"/>
      <c r="J130" s="814"/>
      <c r="K130" s="332"/>
    </row>
    <row r="131" spans="1:11" x14ac:dyDescent="0.2">
      <c r="A131" s="166"/>
      <c r="B131" s="331"/>
      <c r="C131" s="206" t="s">
        <v>1121</v>
      </c>
      <c r="D131" s="206" t="s">
        <v>1063</v>
      </c>
      <c r="E131" s="207" t="s">
        <v>1122</v>
      </c>
      <c r="F131" s="208" t="s">
        <v>1124</v>
      </c>
      <c r="G131" s="209" t="s">
        <v>836</v>
      </c>
      <c r="H131" s="210">
        <v>1</v>
      </c>
      <c r="I131" s="552">
        <v>0</v>
      </c>
      <c r="J131" s="211">
        <f>PRODUCT(H131,I131)</f>
        <v>0</v>
      </c>
      <c r="K131" s="333"/>
    </row>
    <row r="132" spans="1:11" ht="13.5" x14ac:dyDescent="0.2">
      <c r="A132" s="166"/>
      <c r="B132" s="331"/>
      <c r="C132" s="814"/>
      <c r="D132" s="358" t="s">
        <v>1062</v>
      </c>
      <c r="E132" s="814"/>
      <c r="F132" s="359" t="s">
        <v>1124</v>
      </c>
      <c r="G132" s="814"/>
      <c r="H132" s="814"/>
      <c r="I132" s="553"/>
      <c r="J132" s="814"/>
      <c r="K132" s="332"/>
    </row>
    <row r="133" spans="1:11" x14ac:dyDescent="0.2">
      <c r="A133" s="166"/>
      <c r="B133" s="331"/>
      <c r="C133" s="206" t="s">
        <v>1125</v>
      </c>
      <c r="D133" s="206" t="s">
        <v>1063</v>
      </c>
      <c r="E133" s="207" t="s">
        <v>1126</v>
      </c>
      <c r="F133" s="208" t="s">
        <v>1127</v>
      </c>
      <c r="G133" s="209" t="s">
        <v>836</v>
      </c>
      <c r="H133" s="210">
        <v>1</v>
      </c>
      <c r="I133" s="552">
        <v>0</v>
      </c>
      <c r="J133" s="211">
        <f>PRODUCT(H133,I133)</f>
        <v>0</v>
      </c>
      <c r="K133" s="333"/>
    </row>
    <row r="134" spans="1:11" ht="13.5" x14ac:dyDescent="0.2">
      <c r="A134" s="166"/>
      <c r="B134" s="331"/>
      <c r="C134" s="814"/>
      <c r="D134" s="358" t="s">
        <v>1062</v>
      </c>
      <c r="E134" s="814"/>
      <c r="F134" s="359" t="s">
        <v>1127</v>
      </c>
      <c r="G134" s="814"/>
      <c r="H134" s="814"/>
      <c r="I134" s="553"/>
      <c r="J134" s="814"/>
      <c r="K134" s="332"/>
    </row>
    <row r="135" spans="1:11" x14ac:dyDescent="0.2">
      <c r="A135" s="166"/>
      <c r="B135" s="331"/>
      <c r="C135" s="206" t="s">
        <v>1128</v>
      </c>
      <c r="D135" s="206" t="s">
        <v>1063</v>
      </c>
      <c r="E135" s="207" t="s">
        <v>1129</v>
      </c>
      <c r="F135" s="208" t="s">
        <v>1130</v>
      </c>
      <c r="G135" s="209" t="s">
        <v>652</v>
      </c>
      <c r="H135" s="210">
        <v>250</v>
      </c>
      <c r="I135" s="552">
        <v>0</v>
      </c>
      <c r="J135" s="211">
        <f>PRODUCT(H135,I135)</f>
        <v>0</v>
      </c>
      <c r="K135" s="333"/>
    </row>
    <row r="136" spans="1:11" ht="13.5" x14ac:dyDescent="0.2">
      <c r="A136" s="166"/>
      <c r="B136" s="331"/>
      <c r="C136" s="814"/>
      <c r="D136" s="358" t="s">
        <v>1062</v>
      </c>
      <c r="E136" s="814"/>
      <c r="F136" s="359" t="s">
        <v>1130</v>
      </c>
      <c r="G136" s="814"/>
      <c r="H136" s="814"/>
      <c r="I136" s="553"/>
      <c r="J136" s="814"/>
      <c r="K136" s="332"/>
    </row>
    <row r="137" spans="1:11" s="419" customFormat="1" ht="25.5" x14ac:dyDescent="0.2">
      <c r="A137" s="166"/>
      <c r="B137" s="331"/>
      <c r="C137" s="206" t="s">
        <v>1128</v>
      </c>
      <c r="D137" s="206" t="s">
        <v>1063</v>
      </c>
      <c r="E137" s="207" t="s">
        <v>1129</v>
      </c>
      <c r="F137" s="208" t="s">
        <v>1131</v>
      </c>
      <c r="G137" s="209" t="s">
        <v>195</v>
      </c>
      <c r="H137" s="210">
        <v>15</v>
      </c>
      <c r="I137" s="552">
        <v>0</v>
      </c>
      <c r="J137" s="211">
        <f>PRODUCT(H137,I137)</f>
        <v>0</v>
      </c>
      <c r="K137" s="333"/>
    </row>
    <row r="138" spans="1:11" s="419" customFormat="1" x14ac:dyDescent="0.2">
      <c r="A138" s="166"/>
      <c r="B138" s="331"/>
      <c r="C138" s="206" t="s">
        <v>1128</v>
      </c>
      <c r="D138" s="206" t="s">
        <v>1063</v>
      </c>
      <c r="E138" s="207" t="s">
        <v>1129</v>
      </c>
      <c r="F138" s="208" t="s">
        <v>1132</v>
      </c>
      <c r="G138" s="209" t="s">
        <v>836</v>
      </c>
      <c r="H138" s="210">
        <v>4</v>
      </c>
      <c r="I138" s="552">
        <v>0</v>
      </c>
      <c r="J138" s="211">
        <f>PRODUCT(H138,I138)</f>
        <v>0</v>
      </c>
      <c r="K138" s="333"/>
    </row>
    <row r="139" spans="1:11" x14ac:dyDescent="0.2">
      <c r="A139" s="166"/>
      <c r="B139" s="331"/>
      <c r="C139" s="206" t="s">
        <v>1133</v>
      </c>
      <c r="D139" s="206" t="s">
        <v>1063</v>
      </c>
      <c r="E139" s="207" t="s">
        <v>1134</v>
      </c>
      <c r="F139" s="208" t="s">
        <v>1135</v>
      </c>
      <c r="G139" s="209" t="s">
        <v>836</v>
      </c>
      <c r="H139" s="210">
        <v>6</v>
      </c>
      <c r="I139" s="552">
        <v>0</v>
      </c>
      <c r="J139" s="211">
        <f>PRODUCT(H139,I139)</f>
        <v>0</v>
      </c>
      <c r="K139" s="333"/>
    </row>
    <row r="140" spans="1:11" ht="13.5" x14ac:dyDescent="0.2">
      <c r="A140" s="166"/>
      <c r="B140" s="331"/>
      <c r="C140" s="814"/>
      <c r="D140" s="358" t="s">
        <v>1062</v>
      </c>
      <c r="E140" s="814"/>
      <c r="F140" s="359" t="s">
        <v>1135</v>
      </c>
      <c r="G140" s="814"/>
      <c r="H140" s="814"/>
      <c r="I140" s="553"/>
      <c r="J140" s="814"/>
      <c r="K140" s="332"/>
    </row>
    <row r="141" spans="1:11" ht="18" x14ac:dyDescent="0.35">
      <c r="A141" s="205"/>
      <c r="B141" s="353"/>
      <c r="C141" s="354"/>
      <c r="D141" s="354" t="s">
        <v>1060</v>
      </c>
      <c r="E141" s="355" t="s">
        <v>1136</v>
      </c>
      <c r="F141" s="355"/>
      <c r="G141" s="354"/>
      <c r="H141" s="354"/>
      <c r="I141" s="554"/>
      <c r="J141" s="356">
        <f>SUM(J142:J251)</f>
        <v>0</v>
      </c>
      <c r="K141" s="357"/>
    </row>
    <row r="142" spans="1:11" ht="13.5" x14ac:dyDescent="0.2">
      <c r="A142" s="166"/>
      <c r="B142" s="331"/>
      <c r="C142" s="213" t="s">
        <v>55</v>
      </c>
      <c r="D142" s="213" t="s">
        <v>1137</v>
      </c>
      <c r="E142" s="214" t="s">
        <v>1138</v>
      </c>
      <c r="F142" s="215" t="s">
        <v>1139</v>
      </c>
      <c r="G142" s="216" t="s">
        <v>195</v>
      </c>
      <c r="H142" s="217">
        <v>60</v>
      </c>
      <c r="I142" s="555">
        <v>0</v>
      </c>
      <c r="J142" s="211">
        <f>PRODUCT(H142,I142)</f>
        <v>0</v>
      </c>
      <c r="K142" s="360"/>
    </row>
    <row r="143" spans="1:11" ht="13.5" x14ac:dyDescent="0.2">
      <c r="A143" s="166"/>
      <c r="B143" s="331"/>
      <c r="C143" s="814"/>
      <c r="D143" s="358" t="s">
        <v>1062</v>
      </c>
      <c r="E143" s="814"/>
      <c r="F143" s="359" t="s">
        <v>1140</v>
      </c>
      <c r="G143" s="814"/>
      <c r="H143" s="814"/>
      <c r="I143" s="553"/>
      <c r="J143" s="814"/>
      <c r="K143" s="332"/>
    </row>
    <row r="144" spans="1:11" ht="13.5" x14ac:dyDescent="0.2">
      <c r="A144" s="166"/>
      <c r="B144" s="331"/>
      <c r="C144" s="213" t="s">
        <v>61</v>
      </c>
      <c r="D144" s="213" t="s">
        <v>1137</v>
      </c>
      <c r="E144" s="214" t="s">
        <v>1141</v>
      </c>
      <c r="F144" s="215" t="s">
        <v>1142</v>
      </c>
      <c r="G144" s="216" t="s">
        <v>195</v>
      </c>
      <c r="H144" s="217">
        <v>405</v>
      </c>
      <c r="I144" s="555">
        <v>0</v>
      </c>
      <c r="J144" s="211">
        <f>PRODUCT(H144,I144)</f>
        <v>0</v>
      </c>
      <c r="K144" s="360"/>
    </row>
    <row r="145" spans="1:11" ht="13.5" x14ac:dyDescent="0.2">
      <c r="A145" s="166"/>
      <c r="B145" s="331"/>
      <c r="C145" s="814"/>
      <c r="D145" s="358" t="s">
        <v>1062</v>
      </c>
      <c r="E145" s="814"/>
      <c r="F145" s="359" t="s">
        <v>1143</v>
      </c>
      <c r="G145" s="814"/>
      <c r="H145" s="814"/>
      <c r="I145" s="553"/>
      <c r="J145" s="814"/>
      <c r="K145" s="332"/>
    </row>
    <row r="146" spans="1:11" ht="13.5" x14ac:dyDescent="0.2">
      <c r="A146" s="166"/>
      <c r="B146" s="331"/>
      <c r="C146" s="213" t="s">
        <v>769</v>
      </c>
      <c r="D146" s="213" t="s">
        <v>1137</v>
      </c>
      <c r="E146" s="214" t="s">
        <v>1144</v>
      </c>
      <c r="F146" s="215" t="s">
        <v>1145</v>
      </c>
      <c r="G146" s="216" t="s">
        <v>195</v>
      </c>
      <c r="H146" s="217">
        <v>950</v>
      </c>
      <c r="I146" s="555">
        <v>0</v>
      </c>
      <c r="J146" s="211">
        <f>PRODUCT(H146,I146)</f>
        <v>0</v>
      </c>
      <c r="K146" s="360"/>
    </row>
    <row r="147" spans="1:11" ht="13.5" x14ac:dyDescent="0.2">
      <c r="A147" s="166"/>
      <c r="B147" s="331"/>
      <c r="C147" s="814"/>
      <c r="D147" s="358" t="s">
        <v>1062</v>
      </c>
      <c r="E147" s="814"/>
      <c r="F147" s="359" t="s">
        <v>1146</v>
      </c>
      <c r="G147" s="814"/>
      <c r="H147" s="814"/>
      <c r="I147" s="553"/>
      <c r="J147" s="814"/>
      <c r="K147" s="332"/>
    </row>
    <row r="148" spans="1:11" ht="13.5" x14ac:dyDescent="0.2">
      <c r="A148" s="166"/>
      <c r="B148" s="331"/>
      <c r="C148" s="213" t="s">
        <v>1077</v>
      </c>
      <c r="D148" s="213" t="s">
        <v>1137</v>
      </c>
      <c r="E148" s="214" t="s">
        <v>1147</v>
      </c>
      <c r="F148" s="215" t="s">
        <v>1148</v>
      </c>
      <c r="G148" s="216" t="s">
        <v>195</v>
      </c>
      <c r="H148" s="218">
        <v>320</v>
      </c>
      <c r="I148" s="555">
        <v>0</v>
      </c>
      <c r="J148" s="211">
        <f>PRODUCT(H148,I148)</f>
        <v>0</v>
      </c>
      <c r="K148" s="332"/>
    </row>
    <row r="149" spans="1:11" ht="13.5" x14ac:dyDescent="0.2">
      <c r="A149" s="166"/>
      <c r="B149" s="331"/>
      <c r="C149" s="814"/>
      <c r="D149" s="358" t="s">
        <v>1062</v>
      </c>
      <c r="E149" s="814"/>
      <c r="F149" s="359" t="s">
        <v>1148</v>
      </c>
      <c r="G149" s="814"/>
      <c r="H149" s="814"/>
      <c r="I149" s="553"/>
      <c r="J149" s="814"/>
      <c r="K149" s="332"/>
    </row>
    <row r="150" spans="1:11" ht="13.5" x14ac:dyDescent="0.2">
      <c r="A150" s="166"/>
      <c r="B150" s="331"/>
      <c r="C150" s="213" t="s">
        <v>1077</v>
      </c>
      <c r="D150" s="213" t="s">
        <v>1137</v>
      </c>
      <c r="E150" s="214" t="s">
        <v>1149</v>
      </c>
      <c r="F150" s="215" t="s">
        <v>1148</v>
      </c>
      <c r="G150" s="216" t="s">
        <v>195</v>
      </c>
      <c r="H150" s="217">
        <v>110</v>
      </c>
      <c r="I150" s="555">
        <v>0</v>
      </c>
      <c r="J150" s="211">
        <f>PRODUCT(H150,I150)</f>
        <v>0</v>
      </c>
      <c r="K150" s="360"/>
    </row>
    <row r="151" spans="1:11" ht="13.5" x14ac:dyDescent="0.2">
      <c r="A151" s="166"/>
      <c r="B151" s="331"/>
      <c r="C151" s="814"/>
      <c r="D151" s="358" t="s">
        <v>1062</v>
      </c>
      <c r="E151" s="814"/>
      <c r="F151" s="359" t="s">
        <v>1148</v>
      </c>
      <c r="G151" s="814"/>
      <c r="H151" s="814"/>
      <c r="I151" s="553"/>
      <c r="J151" s="814"/>
      <c r="K151" s="332"/>
    </row>
    <row r="152" spans="1:11" ht="13.5" x14ac:dyDescent="0.2">
      <c r="A152" s="166"/>
      <c r="B152" s="331"/>
      <c r="C152" s="213" t="s">
        <v>1080</v>
      </c>
      <c r="D152" s="213" t="s">
        <v>1137</v>
      </c>
      <c r="E152" s="214" t="s">
        <v>1150</v>
      </c>
      <c r="F152" s="215" t="s">
        <v>1148</v>
      </c>
      <c r="G152" s="216" t="s">
        <v>195</v>
      </c>
      <c r="H152" s="217">
        <v>880</v>
      </c>
      <c r="I152" s="555">
        <v>0</v>
      </c>
      <c r="J152" s="211">
        <f>PRODUCT(H152,I152)</f>
        <v>0</v>
      </c>
      <c r="K152" s="360"/>
    </row>
    <row r="153" spans="1:11" ht="13.5" x14ac:dyDescent="0.2">
      <c r="A153" s="166"/>
      <c r="B153" s="331"/>
      <c r="C153" s="814"/>
      <c r="D153" s="358" t="s">
        <v>1062</v>
      </c>
      <c r="E153" s="814"/>
      <c r="F153" s="359" t="s">
        <v>1148</v>
      </c>
      <c r="G153" s="814"/>
      <c r="H153" s="814"/>
      <c r="I153" s="553"/>
      <c r="J153" s="814"/>
      <c r="K153" s="332"/>
    </row>
    <row r="154" spans="1:11" ht="13.5" x14ac:dyDescent="0.2">
      <c r="A154" s="166"/>
      <c r="B154" s="331"/>
      <c r="C154" s="213" t="s">
        <v>3</v>
      </c>
      <c r="D154" s="213" t="s">
        <v>1137</v>
      </c>
      <c r="E154" s="214" t="s">
        <v>1151</v>
      </c>
      <c r="F154" s="215" t="s">
        <v>1148</v>
      </c>
      <c r="G154" s="216" t="s">
        <v>195</v>
      </c>
      <c r="H154" s="217">
        <v>220</v>
      </c>
      <c r="I154" s="555">
        <v>0</v>
      </c>
      <c r="J154" s="211">
        <f>PRODUCT(H154,I154)</f>
        <v>0</v>
      </c>
      <c r="K154" s="360"/>
    </row>
    <row r="155" spans="1:11" ht="13.5" x14ac:dyDescent="0.2">
      <c r="A155" s="166"/>
      <c r="B155" s="331"/>
      <c r="C155" s="814"/>
      <c r="D155" s="358" t="s">
        <v>1062</v>
      </c>
      <c r="E155" s="814"/>
      <c r="F155" s="359" t="s">
        <v>1148</v>
      </c>
      <c r="G155" s="814"/>
      <c r="H155" s="814"/>
      <c r="I155" s="553"/>
      <c r="J155" s="814"/>
      <c r="K155" s="332"/>
    </row>
    <row r="156" spans="1:11" ht="13.5" x14ac:dyDescent="0.2">
      <c r="A156" s="166"/>
      <c r="B156" s="331"/>
      <c r="C156" s="213" t="s">
        <v>1085</v>
      </c>
      <c r="D156" s="213" t="s">
        <v>1137</v>
      </c>
      <c r="E156" s="214" t="s">
        <v>1152</v>
      </c>
      <c r="F156" s="215" t="s">
        <v>1148</v>
      </c>
      <c r="G156" s="216" t="s">
        <v>195</v>
      </c>
      <c r="H156" s="217">
        <v>310</v>
      </c>
      <c r="I156" s="555">
        <v>0</v>
      </c>
      <c r="J156" s="211">
        <f>PRODUCT(H156,I156)</f>
        <v>0</v>
      </c>
      <c r="K156" s="360"/>
    </row>
    <row r="157" spans="1:11" ht="13.5" x14ac:dyDescent="0.2">
      <c r="A157" s="166"/>
      <c r="B157" s="331"/>
      <c r="C157" s="814"/>
      <c r="D157" s="358" t="s">
        <v>1062</v>
      </c>
      <c r="E157" s="814"/>
      <c r="F157" s="359" t="s">
        <v>1148</v>
      </c>
      <c r="G157" s="814"/>
      <c r="H157" s="814"/>
      <c r="I157" s="553"/>
      <c r="J157" s="814"/>
      <c r="K157" s="332"/>
    </row>
    <row r="158" spans="1:11" ht="13.5" x14ac:dyDescent="0.2">
      <c r="A158" s="166"/>
      <c r="B158" s="331"/>
      <c r="C158" s="213" t="s">
        <v>1088</v>
      </c>
      <c r="D158" s="213" t="s">
        <v>1137</v>
      </c>
      <c r="E158" s="214" t="s">
        <v>1153</v>
      </c>
      <c r="F158" s="215" t="s">
        <v>1148</v>
      </c>
      <c r="G158" s="216" t="s">
        <v>195</v>
      </c>
      <c r="H158" s="217">
        <v>450</v>
      </c>
      <c r="I158" s="555">
        <v>0</v>
      </c>
      <c r="J158" s="211">
        <f>PRODUCT(H158,I158)</f>
        <v>0</v>
      </c>
      <c r="K158" s="360"/>
    </row>
    <row r="159" spans="1:11" ht="13.5" x14ac:dyDescent="0.2">
      <c r="A159" s="166"/>
      <c r="B159" s="331"/>
      <c r="C159" s="814"/>
      <c r="D159" s="358" t="s">
        <v>1062</v>
      </c>
      <c r="E159" s="814"/>
      <c r="F159" s="359" t="s">
        <v>1148</v>
      </c>
      <c r="G159" s="814"/>
      <c r="H159" s="814"/>
      <c r="I159" s="553"/>
      <c r="J159" s="814"/>
      <c r="K159" s="332"/>
    </row>
    <row r="160" spans="1:11" ht="13.5" x14ac:dyDescent="0.2">
      <c r="A160" s="166"/>
      <c r="B160" s="331"/>
      <c r="C160" s="213" t="s">
        <v>1091</v>
      </c>
      <c r="D160" s="213" t="s">
        <v>1137</v>
      </c>
      <c r="E160" s="214" t="s">
        <v>1154</v>
      </c>
      <c r="F160" s="215" t="s">
        <v>1148</v>
      </c>
      <c r="G160" s="216" t="s">
        <v>195</v>
      </c>
      <c r="H160" s="217">
        <v>1536</v>
      </c>
      <c r="I160" s="555">
        <v>0</v>
      </c>
      <c r="J160" s="211">
        <f>PRODUCT(H160,I160)</f>
        <v>0</v>
      </c>
      <c r="K160" s="360"/>
    </row>
    <row r="161" spans="1:11" ht="13.5" x14ac:dyDescent="0.2">
      <c r="A161" s="166"/>
      <c r="B161" s="331"/>
      <c r="C161" s="814"/>
      <c r="D161" s="358" t="s">
        <v>1062</v>
      </c>
      <c r="E161" s="814"/>
      <c r="F161" s="359" t="s">
        <v>1148</v>
      </c>
      <c r="G161" s="814"/>
      <c r="H161" s="814"/>
      <c r="I161" s="553"/>
      <c r="J161" s="814"/>
      <c r="K161" s="332"/>
    </row>
    <row r="162" spans="1:11" s="419" customFormat="1" ht="13.5" x14ac:dyDescent="0.2">
      <c r="A162" s="166"/>
      <c r="B162" s="331"/>
      <c r="C162" s="213" t="s">
        <v>1091</v>
      </c>
      <c r="D162" s="213" t="s">
        <v>1137</v>
      </c>
      <c r="E162" s="214" t="s">
        <v>1155</v>
      </c>
      <c r="F162" s="215" t="s">
        <v>1148</v>
      </c>
      <c r="G162" s="216" t="s">
        <v>195</v>
      </c>
      <c r="H162" s="217">
        <v>65</v>
      </c>
      <c r="I162" s="555">
        <v>0</v>
      </c>
      <c r="J162" s="211">
        <f>PRODUCT(H162,I162)</f>
        <v>0</v>
      </c>
      <c r="K162" s="360"/>
    </row>
    <row r="163" spans="1:11" s="419" customFormat="1" ht="13.5" x14ac:dyDescent="0.2">
      <c r="A163" s="166"/>
      <c r="B163" s="331"/>
      <c r="C163" s="814"/>
      <c r="D163" s="358" t="s">
        <v>1062</v>
      </c>
      <c r="E163" s="814"/>
      <c r="F163" s="359" t="s">
        <v>1148</v>
      </c>
      <c r="G163" s="814"/>
      <c r="H163" s="814"/>
      <c r="I163" s="553"/>
      <c r="J163" s="814"/>
      <c r="K163" s="332"/>
    </row>
    <row r="164" spans="1:11" ht="13.5" x14ac:dyDescent="0.2">
      <c r="A164" s="166"/>
      <c r="B164" s="331"/>
      <c r="C164" s="213" t="s">
        <v>1094</v>
      </c>
      <c r="D164" s="213" t="s">
        <v>1137</v>
      </c>
      <c r="E164" s="214" t="s">
        <v>1156</v>
      </c>
      <c r="F164" s="215" t="s">
        <v>1148</v>
      </c>
      <c r="G164" s="216" t="s">
        <v>195</v>
      </c>
      <c r="H164" s="217">
        <v>3614</v>
      </c>
      <c r="I164" s="555">
        <v>0</v>
      </c>
      <c r="J164" s="211">
        <f>PRODUCT(H164,I164)</f>
        <v>0</v>
      </c>
      <c r="K164" s="360"/>
    </row>
    <row r="165" spans="1:11" ht="13.5" x14ac:dyDescent="0.2">
      <c r="A165" s="166"/>
      <c r="B165" s="331"/>
      <c r="C165" s="814"/>
      <c r="D165" s="358" t="s">
        <v>1062</v>
      </c>
      <c r="E165" s="814"/>
      <c r="F165" s="359" t="s">
        <v>1148</v>
      </c>
      <c r="G165" s="814"/>
      <c r="H165" s="814"/>
      <c r="I165" s="553"/>
      <c r="J165" s="814"/>
      <c r="K165" s="332"/>
    </row>
    <row r="166" spans="1:11" ht="13.5" x14ac:dyDescent="0.2">
      <c r="A166" s="166"/>
      <c r="B166" s="331"/>
      <c r="C166" s="213" t="s">
        <v>1097</v>
      </c>
      <c r="D166" s="213" t="s">
        <v>1137</v>
      </c>
      <c r="E166" s="214" t="s">
        <v>1157</v>
      </c>
      <c r="F166" s="215" t="s">
        <v>1148</v>
      </c>
      <c r="G166" s="216" t="s">
        <v>195</v>
      </c>
      <c r="H166" s="217">
        <v>525</v>
      </c>
      <c r="I166" s="555">
        <v>0</v>
      </c>
      <c r="J166" s="211">
        <f>PRODUCT(H166,I166)</f>
        <v>0</v>
      </c>
      <c r="K166" s="360"/>
    </row>
    <row r="167" spans="1:11" ht="13.5" x14ac:dyDescent="0.2">
      <c r="A167" s="166"/>
      <c r="B167" s="331"/>
      <c r="C167" s="814"/>
      <c r="D167" s="358" t="s">
        <v>1062</v>
      </c>
      <c r="E167" s="814"/>
      <c r="F167" s="359" t="s">
        <v>1148</v>
      </c>
      <c r="G167" s="814"/>
      <c r="H167" s="814"/>
      <c r="I167" s="553"/>
      <c r="J167" s="814"/>
      <c r="K167" s="332"/>
    </row>
    <row r="168" spans="1:11" ht="13.5" x14ac:dyDescent="0.2">
      <c r="A168" s="166"/>
      <c r="B168" s="331"/>
      <c r="C168" s="213" t="s">
        <v>1100</v>
      </c>
      <c r="D168" s="213" t="s">
        <v>1137</v>
      </c>
      <c r="E168" s="214" t="s">
        <v>1158</v>
      </c>
      <c r="F168" s="215" t="s">
        <v>1148</v>
      </c>
      <c r="G168" s="216" t="s">
        <v>195</v>
      </c>
      <c r="H168" s="217">
        <v>200</v>
      </c>
      <c r="I168" s="555">
        <v>0</v>
      </c>
      <c r="J168" s="211">
        <f>PRODUCT(H168,I168)</f>
        <v>0</v>
      </c>
      <c r="K168" s="360"/>
    </row>
    <row r="169" spans="1:11" ht="13.5" x14ac:dyDescent="0.2">
      <c r="A169" s="166"/>
      <c r="B169" s="331"/>
      <c r="C169" s="814"/>
      <c r="D169" s="358" t="s">
        <v>1062</v>
      </c>
      <c r="E169" s="814"/>
      <c r="F169" s="359" t="s">
        <v>1148</v>
      </c>
      <c r="G169" s="814"/>
      <c r="H169" s="814"/>
      <c r="I169" s="553"/>
      <c r="J169" s="814"/>
      <c r="K169" s="332"/>
    </row>
    <row r="170" spans="1:11" ht="13.5" x14ac:dyDescent="0.2">
      <c r="A170" s="166"/>
      <c r="B170" s="331"/>
      <c r="C170" s="213" t="s">
        <v>1103</v>
      </c>
      <c r="D170" s="213" t="s">
        <v>1137</v>
      </c>
      <c r="E170" s="214" t="s">
        <v>1159</v>
      </c>
      <c r="F170" s="215" t="s">
        <v>1148</v>
      </c>
      <c r="G170" s="216" t="s">
        <v>195</v>
      </c>
      <c r="H170" s="217">
        <v>860</v>
      </c>
      <c r="I170" s="555">
        <v>0</v>
      </c>
      <c r="J170" s="211">
        <f>PRODUCT(H170,I170)</f>
        <v>0</v>
      </c>
      <c r="K170" s="360"/>
    </row>
    <row r="171" spans="1:11" ht="13.5" x14ac:dyDescent="0.2">
      <c r="A171" s="166"/>
      <c r="B171" s="331"/>
      <c r="C171" s="814"/>
      <c r="D171" s="358" t="s">
        <v>1062</v>
      </c>
      <c r="E171" s="814"/>
      <c r="F171" s="359" t="s">
        <v>1148</v>
      </c>
      <c r="G171" s="814"/>
      <c r="H171" s="814"/>
      <c r="I171" s="553"/>
      <c r="J171" s="814"/>
      <c r="K171" s="332"/>
    </row>
    <row r="172" spans="1:11" ht="13.5" x14ac:dyDescent="0.2">
      <c r="A172" s="166"/>
      <c r="B172" s="331"/>
      <c r="C172" s="213" t="s">
        <v>1106</v>
      </c>
      <c r="D172" s="213" t="s">
        <v>1137</v>
      </c>
      <c r="E172" s="214" t="s">
        <v>1160</v>
      </c>
      <c r="F172" s="215" t="s">
        <v>1161</v>
      </c>
      <c r="G172" s="216" t="s">
        <v>195</v>
      </c>
      <c r="H172" s="217">
        <v>800</v>
      </c>
      <c r="I172" s="555">
        <v>0</v>
      </c>
      <c r="J172" s="211">
        <f>PRODUCT(H172,I172)</f>
        <v>0</v>
      </c>
      <c r="K172" s="360"/>
    </row>
    <row r="173" spans="1:11" ht="13.5" x14ac:dyDescent="0.2">
      <c r="A173" s="166"/>
      <c r="B173" s="331"/>
      <c r="C173" s="814"/>
      <c r="D173" s="358" t="s">
        <v>1062</v>
      </c>
      <c r="E173" s="814"/>
      <c r="F173" s="359" t="s">
        <v>1161</v>
      </c>
      <c r="G173" s="814"/>
      <c r="H173" s="814"/>
      <c r="I173" s="553"/>
      <c r="J173" s="814"/>
      <c r="K173" s="332"/>
    </row>
    <row r="174" spans="1:11" ht="13.5" x14ac:dyDescent="0.2">
      <c r="A174" s="166"/>
      <c r="B174" s="331"/>
      <c r="C174" s="213" t="s">
        <v>1109</v>
      </c>
      <c r="D174" s="213" t="s">
        <v>1137</v>
      </c>
      <c r="E174" s="214" t="s">
        <v>1162</v>
      </c>
      <c r="F174" s="215" t="s">
        <v>1161</v>
      </c>
      <c r="G174" s="216" t="s">
        <v>195</v>
      </c>
      <c r="H174" s="217">
        <v>600</v>
      </c>
      <c r="I174" s="555">
        <v>0</v>
      </c>
      <c r="J174" s="211">
        <f>PRODUCT(H174,I174)</f>
        <v>0</v>
      </c>
      <c r="K174" s="360"/>
    </row>
    <row r="175" spans="1:11" ht="13.5" x14ac:dyDescent="0.2">
      <c r="A175" s="166"/>
      <c r="B175" s="331"/>
      <c r="C175" s="814"/>
      <c r="D175" s="358" t="s">
        <v>1062</v>
      </c>
      <c r="E175" s="814"/>
      <c r="F175" s="359" t="s">
        <v>1161</v>
      </c>
      <c r="G175" s="814"/>
      <c r="H175" s="814"/>
      <c r="I175" s="553"/>
      <c r="J175" s="814"/>
      <c r="K175" s="332"/>
    </row>
    <row r="176" spans="1:11" ht="13.5" x14ac:dyDescent="0.2">
      <c r="A176" s="166"/>
      <c r="B176" s="331"/>
      <c r="C176" s="213" t="s">
        <v>1112</v>
      </c>
      <c r="D176" s="213" t="s">
        <v>1137</v>
      </c>
      <c r="E176" s="214" t="s">
        <v>1163</v>
      </c>
      <c r="F176" s="215" t="s">
        <v>1161</v>
      </c>
      <c r="G176" s="216" t="s">
        <v>195</v>
      </c>
      <c r="H176" s="217">
        <v>400</v>
      </c>
      <c r="I176" s="555">
        <v>0</v>
      </c>
      <c r="J176" s="211">
        <f>PRODUCT(H176,I176)</f>
        <v>0</v>
      </c>
      <c r="K176" s="360"/>
    </row>
    <row r="177" spans="1:11" ht="13.5" x14ac:dyDescent="0.2">
      <c r="A177" s="166"/>
      <c r="B177" s="331"/>
      <c r="C177" s="814"/>
      <c r="D177" s="358" t="s">
        <v>1062</v>
      </c>
      <c r="E177" s="814"/>
      <c r="F177" s="359" t="s">
        <v>1161</v>
      </c>
      <c r="G177" s="814"/>
      <c r="H177" s="814"/>
      <c r="I177" s="553"/>
      <c r="J177" s="814"/>
      <c r="K177" s="332"/>
    </row>
    <row r="178" spans="1:11" ht="13.5" x14ac:dyDescent="0.2">
      <c r="A178" s="166"/>
      <c r="B178" s="331"/>
      <c r="C178" s="213" t="s">
        <v>1115</v>
      </c>
      <c r="D178" s="213" t="s">
        <v>1137</v>
      </c>
      <c r="E178" s="214" t="s">
        <v>1164</v>
      </c>
      <c r="F178" s="215" t="s">
        <v>1165</v>
      </c>
      <c r="G178" s="216" t="s">
        <v>195</v>
      </c>
      <c r="H178" s="217">
        <v>570</v>
      </c>
      <c r="I178" s="555">
        <v>0</v>
      </c>
      <c r="J178" s="211">
        <f>PRODUCT(H178,I178)</f>
        <v>0</v>
      </c>
      <c r="K178" s="360"/>
    </row>
    <row r="179" spans="1:11" ht="13.5" x14ac:dyDescent="0.2">
      <c r="A179" s="166"/>
      <c r="B179" s="331"/>
      <c r="C179" s="814"/>
      <c r="D179" s="358" t="s">
        <v>1062</v>
      </c>
      <c r="E179" s="814"/>
      <c r="F179" s="359" t="s">
        <v>1165</v>
      </c>
      <c r="G179" s="814"/>
      <c r="H179" s="814"/>
      <c r="I179" s="553"/>
      <c r="J179" s="814"/>
      <c r="K179" s="332"/>
    </row>
    <row r="180" spans="1:11" ht="13.5" x14ac:dyDescent="0.2">
      <c r="A180" s="166"/>
      <c r="B180" s="331"/>
      <c r="C180" s="213" t="s">
        <v>1166</v>
      </c>
      <c r="D180" s="213" t="s">
        <v>1137</v>
      </c>
      <c r="E180" s="214" t="s">
        <v>1167</v>
      </c>
      <c r="F180" s="215" t="s">
        <v>1165</v>
      </c>
      <c r="G180" s="216" t="s">
        <v>195</v>
      </c>
      <c r="H180" s="217">
        <v>30</v>
      </c>
      <c r="I180" s="555">
        <v>0</v>
      </c>
      <c r="J180" s="211">
        <f>PRODUCT(H180,I180)</f>
        <v>0</v>
      </c>
      <c r="K180" s="360"/>
    </row>
    <row r="181" spans="1:11" ht="13.5" x14ac:dyDescent="0.2">
      <c r="A181" s="166"/>
      <c r="B181" s="331"/>
      <c r="C181" s="814"/>
      <c r="D181" s="358" t="s">
        <v>1062</v>
      </c>
      <c r="E181" s="814"/>
      <c r="F181" s="359" t="s">
        <v>1165</v>
      </c>
      <c r="G181" s="814"/>
      <c r="H181" s="814"/>
      <c r="I181" s="553"/>
      <c r="J181" s="814"/>
      <c r="K181" s="332"/>
    </row>
    <row r="182" spans="1:11" ht="13.5" x14ac:dyDescent="0.2">
      <c r="A182" s="166"/>
      <c r="B182" s="331"/>
      <c r="C182" s="213" t="s">
        <v>1118</v>
      </c>
      <c r="D182" s="213" t="s">
        <v>1137</v>
      </c>
      <c r="E182" s="214" t="s">
        <v>1168</v>
      </c>
      <c r="F182" s="215" t="s">
        <v>1169</v>
      </c>
      <c r="G182" s="216" t="s">
        <v>195</v>
      </c>
      <c r="H182" s="217">
        <v>220</v>
      </c>
      <c r="I182" s="555">
        <v>0</v>
      </c>
      <c r="J182" s="211">
        <f>PRODUCT(H182,I182)</f>
        <v>0</v>
      </c>
      <c r="K182" s="360"/>
    </row>
    <row r="183" spans="1:11" ht="13.5" x14ac:dyDescent="0.2">
      <c r="A183" s="166"/>
      <c r="B183" s="331"/>
      <c r="C183" s="814"/>
      <c r="D183" s="358" t="s">
        <v>1062</v>
      </c>
      <c r="E183" s="814"/>
      <c r="F183" s="359" t="s">
        <v>1169</v>
      </c>
      <c r="G183" s="814"/>
      <c r="H183" s="814"/>
      <c r="I183" s="553"/>
      <c r="J183" s="814"/>
      <c r="K183" s="332"/>
    </row>
    <row r="184" spans="1:11" ht="13.5" x14ac:dyDescent="0.2">
      <c r="A184" s="166"/>
      <c r="B184" s="331"/>
      <c r="C184" s="213" t="s">
        <v>1121</v>
      </c>
      <c r="D184" s="213" t="s">
        <v>1137</v>
      </c>
      <c r="E184" s="214" t="s">
        <v>1170</v>
      </c>
      <c r="F184" s="215" t="s">
        <v>1171</v>
      </c>
      <c r="G184" s="216" t="s">
        <v>836</v>
      </c>
      <c r="H184" s="217">
        <v>365</v>
      </c>
      <c r="I184" s="555">
        <v>0</v>
      </c>
      <c r="J184" s="211">
        <f>PRODUCT(H184,I184)</f>
        <v>0</v>
      </c>
      <c r="K184" s="360"/>
    </row>
    <row r="185" spans="1:11" ht="13.5" x14ac:dyDescent="0.2">
      <c r="A185" s="166"/>
      <c r="B185" s="331"/>
      <c r="C185" s="814"/>
      <c r="D185" s="358" t="s">
        <v>1062</v>
      </c>
      <c r="E185" s="814"/>
      <c r="F185" s="359" t="s">
        <v>1171</v>
      </c>
      <c r="G185" s="814"/>
      <c r="H185" s="814"/>
      <c r="I185" s="553"/>
      <c r="J185" s="814"/>
      <c r="K185" s="332"/>
    </row>
    <row r="186" spans="1:11" ht="13.5" x14ac:dyDescent="0.2">
      <c r="A186" s="166"/>
      <c r="B186" s="331"/>
      <c r="C186" s="213" t="s">
        <v>1125</v>
      </c>
      <c r="D186" s="213" t="s">
        <v>1137</v>
      </c>
      <c r="E186" s="214" t="s">
        <v>1172</v>
      </c>
      <c r="F186" s="215" t="s">
        <v>1173</v>
      </c>
      <c r="G186" s="216" t="s">
        <v>836</v>
      </c>
      <c r="H186" s="217">
        <v>84</v>
      </c>
      <c r="I186" s="555">
        <v>0</v>
      </c>
      <c r="J186" s="211">
        <f>PRODUCT(H186,I186)</f>
        <v>0</v>
      </c>
      <c r="K186" s="360"/>
    </row>
    <row r="187" spans="1:11" ht="13.5" x14ac:dyDescent="0.2">
      <c r="A187" s="166"/>
      <c r="B187" s="331"/>
      <c r="C187" s="814"/>
      <c r="D187" s="358" t="s">
        <v>1062</v>
      </c>
      <c r="E187" s="814"/>
      <c r="F187" s="359" t="s">
        <v>1173</v>
      </c>
      <c r="G187" s="814"/>
      <c r="H187" s="814"/>
      <c r="I187" s="553"/>
      <c r="J187" s="814"/>
      <c r="K187" s="332"/>
    </row>
    <row r="188" spans="1:11" ht="13.5" x14ac:dyDescent="0.2">
      <c r="A188" s="166"/>
      <c r="B188" s="331"/>
      <c r="C188" s="213" t="s">
        <v>1128</v>
      </c>
      <c r="D188" s="213" t="s">
        <v>1137</v>
      </c>
      <c r="E188" s="214" t="s">
        <v>1174</v>
      </c>
      <c r="F188" s="215" t="s">
        <v>1175</v>
      </c>
      <c r="G188" s="216" t="s">
        <v>836</v>
      </c>
      <c r="H188" s="217">
        <v>25</v>
      </c>
      <c r="I188" s="555">
        <v>0</v>
      </c>
      <c r="J188" s="211">
        <f>PRODUCT(H188,I188)</f>
        <v>0</v>
      </c>
      <c r="K188" s="360"/>
    </row>
    <row r="189" spans="1:11" ht="13.5" x14ac:dyDescent="0.2">
      <c r="A189" s="166"/>
      <c r="B189" s="331"/>
      <c r="C189" s="814"/>
      <c r="D189" s="358" t="s">
        <v>1062</v>
      </c>
      <c r="E189" s="814"/>
      <c r="F189" s="359" t="s">
        <v>1175</v>
      </c>
      <c r="G189" s="814"/>
      <c r="H189" s="814"/>
      <c r="I189" s="553"/>
      <c r="J189" s="814"/>
      <c r="K189" s="332"/>
    </row>
    <row r="190" spans="1:11" ht="13.5" x14ac:dyDescent="0.2">
      <c r="A190" s="166"/>
      <c r="B190" s="331"/>
      <c r="C190" s="213" t="s">
        <v>1133</v>
      </c>
      <c r="D190" s="213" t="s">
        <v>1137</v>
      </c>
      <c r="E190" s="214" t="s">
        <v>1176</v>
      </c>
      <c r="F190" s="215" t="s">
        <v>1177</v>
      </c>
      <c r="G190" s="216" t="s">
        <v>836</v>
      </c>
      <c r="H190" s="217">
        <v>30</v>
      </c>
      <c r="I190" s="555">
        <v>0</v>
      </c>
      <c r="J190" s="211">
        <f>PRODUCT(H190,I190)</f>
        <v>0</v>
      </c>
      <c r="K190" s="360"/>
    </row>
    <row r="191" spans="1:11" ht="13.5" x14ac:dyDescent="0.2">
      <c r="A191" s="166"/>
      <c r="B191" s="331"/>
      <c r="C191" s="814"/>
      <c r="D191" s="358" t="s">
        <v>1062</v>
      </c>
      <c r="E191" s="814"/>
      <c r="F191" s="359" t="s">
        <v>1177</v>
      </c>
      <c r="G191" s="814"/>
      <c r="H191" s="814"/>
      <c r="I191" s="553"/>
      <c r="J191" s="814"/>
      <c r="K191" s="332"/>
    </row>
    <row r="192" spans="1:11" ht="13.5" x14ac:dyDescent="0.2">
      <c r="A192" s="166"/>
      <c r="B192" s="331"/>
      <c r="C192" s="213" t="s">
        <v>1178</v>
      </c>
      <c r="D192" s="213" t="s">
        <v>1137</v>
      </c>
      <c r="E192" s="214" t="s">
        <v>1179</v>
      </c>
      <c r="F192" s="215" t="s">
        <v>1180</v>
      </c>
      <c r="G192" s="216" t="s">
        <v>836</v>
      </c>
      <c r="H192" s="217">
        <v>20</v>
      </c>
      <c r="I192" s="555">
        <v>0</v>
      </c>
      <c r="J192" s="211">
        <f>PRODUCT(H192,I192)</f>
        <v>0</v>
      </c>
      <c r="K192" s="360"/>
    </row>
    <row r="193" spans="1:11" ht="13.5" x14ac:dyDescent="0.2">
      <c r="A193" s="166"/>
      <c r="B193" s="331"/>
      <c r="C193" s="814"/>
      <c r="D193" s="358" t="s">
        <v>1062</v>
      </c>
      <c r="E193" s="814"/>
      <c r="F193" s="359" t="s">
        <v>1180</v>
      </c>
      <c r="G193" s="814"/>
      <c r="H193" s="814"/>
      <c r="I193" s="553"/>
      <c r="J193" s="814"/>
      <c r="K193" s="332"/>
    </row>
    <row r="194" spans="1:11" ht="13.5" x14ac:dyDescent="0.2">
      <c r="A194" s="166"/>
      <c r="B194" s="331"/>
      <c r="C194" s="213" t="s">
        <v>1181</v>
      </c>
      <c r="D194" s="213" t="s">
        <v>1137</v>
      </c>
      <c r="E194" s="214" t="s">
        <v>1182</v>
      </c>
      <c r="F194" s="215" t="s">
        <v>1183</v>
      </c>
      <c r="G194" s="216" t="s">
        <v>836</v>
      </c>
      <c r="H194" s="217">
        <v>14</v>
      </c>
      <c r="I194" s="555">
        <v>0</v>
      </c>
      <c r="J194" s="211">
        <f>PRODUCT(H194,I194)</f>
        <v>0</v>
      </c>
      <c r="K194" s="360"/>
    </row>
    <row r="195" spans="1:11" ht="13.5" x14ac:dyDescent="0.2">
      <c r="A195" s="166"/>
      <c r="B195" s="331"/>
      <c r="C195" s="814"/>
      <c r="D195" s="358" t="s">
        <v>1062</v>
      </c>
      <c r="E195" s="814"/>
      <c r="F195" s="359" t="s">
        <v>1183</v>
      </c>
      <c r="G195" s="814"/>
      <c r="H195" s="814"/>
      <c r="I195" s="553"/>
      <c r="J195" s="814"/>
      <c r="K195" s="332"/>
    </row>
    <row r="196" spans="1:11" ht="13.5" x14ac:dyDescent="0.2">
      <c r="A196" s="166"/>
      <c r="B196" s="331"/>
      <c r="C196" s="213" t="s">
        <v>1184</v>
      </c>
      <c r="D196" s="213" t="s">
        <v>1137</v>
      </c>
      <c r="E196" s="214" t="s">
        <v>1185</v>
      </c>
      <c r="F196" s="215" t="s">
        <v>1186</v>
      </c>
      <c r="G196" s="216" t="s">
        <v>836</v>
      </c>
      <c r="H196" s="217">
        <v>14</v>
      </c>
      <c r="I196" s="555">
        <v>0</v>
      </c>
      <c r="J196" s="211">
        <f>PRODUCT(H196,I196)</f>
        <v>0</v>
      </c>
      <c r="K196" s="360"/>
    </row>
    <row r="197" spans="1:11" ht="13.5" x14ac:dyDescent="0.2">
      <c r="A197" s="166"/>
      <c r="B197" s="331"/>
      <c r="C197" s="814"/>
      <c r="D197" s="358" t="s">
        <v>1062</v>
      </c>
      <c r="E197" s="814"/>
      <c r="F197" s="359" t="s">
        <v>1186</v>
      </c>
      <c r="G197" s="814"/>
      <c r="H197" s="814"/>
      <c r="I197" s="553"/>
      <c r="J197" s="814"/>
      <c r="K197" s="332"/>
    </row>
    <row r="198" spans="1:11" ht="13.5" x14ac:dyDescent="0.2">
      <c r="A198" s="166"/>
      <c r="B198" s="331"/>
      <c r="C198" s="213" t="s">
        <v>1187</v>
      </c>
      <c r="D198" s="213" t="s">
        <v>1137</v>
      </c>
      <c r="E198" s="214" t="s">
        <v>1188</v>
      </c>
      <c r="F198" s="215" t="s">
        <v>1189</v>
      </c>
      <c r="G198" s="216" t="s">
        <v>836</v>
      </c>
      <c r="H198" s="217">
        <v>14</v>
      </c>
      <c r="I198" s="555">
        <v>0</v>
      </c>
      <c r="J198" s="211">
        <f>PRODUCT(H198,I198)</f>
        <v>0</v>
      </c>
      <c r="K198" s="360"/>
    </row>
    <row r="199" spans="1:11" ht="13.5" x14ac:dyDescent="0.2">
      <c r="A199" s="166"/>
      <c r="B199" s="331"/>
      <c r="C199" s="814"/>
      <c r="D199" s="358" t="s">
        <v>1062</v>
      </c>
      <c r="E199" s="814"/>
      <c r="F199" s="359" t="s">
        <v>1189</v>
      </c>
      <c r="G199" s="814"/>
      <c r="H199" s="814"/>
      <c r="I199" s="553"/>
      <c r="J199" s="814"/>
      <c r="K199" s="332"/>
    </row>
    <row r="200" spans="1:11" ht="13.5" x14ac:dyDescent="0.2">
      <c r="A200" s="166"/>
      <c r="B200" s="331"/>
      <c r="C200" s="213" t="s">
        <v>1190</v>
      </c>
      <c r="D200" s="213" t="s">
        <v>1137</v>
      </c>
      <c r="E200" s="214" t="s">
        <v>1191</v>
      </c>
      <c r="F200" s="215" t="s">
        <v>1192</v>
      </c>
      <c r="G200" s="216" t="s">
        <v>836</v>
      </c>
      <c r="H200" s="217">
        <v>28</v>
      </c>
      <c r="I200" s="555">
        <v>0</v>
      </c>
      <c r="J200" s="211">
        <f>PRODUCT(H200,I200)</f>
        <v>0</v>
      </c>
      <c r="K200" s="360"/>
    </row>
    <row r="201" spans="1:11" ht="13.5" x14ac:dyDescent="0.2">
      <c r="A201" s="166"/>
      <c r="B201" s="331"/>
      <c r="C201" s="814"/>
      <c r="D201" s="358" t="s">
        <v>1062</v>
      </c>
      <c r="E201" s="814"/>
      <c r="F201" s="359" t="s">
        <v>1192</v>
      </c>
      <c r="G201" s="814"/>
      <c r="H201" s="814"/>
      <c r="I201" s="553"/>
      <c r="J201" s="814"/>
      <c r="K201" s="332"/>
    </row>
    <row r="202" spans="1:11" ht="13.5" x14ac:dyDescent="0.2">
      <c r="A202" s="166"/>
      <c r="B202" s="331"/>
      <c r="C202" s="213" t="s">
        <v>1193</v>
      </c>
      <c r="D202" s="213" t="s">
        <v>1137</v>
      </c>
      <c r="E202" s="214" t="s">
        <v>1194</v>
      </c>
      <c r="F202" s="215" t="s">
        <v>1195</v>
      </c>
      <c r="G202" s="216" t="s">
        <v>836</v>
      </c>
      <c r="H202" s="217">
        <v>12</v>
      </c>
      <c r="I202" s="555">
        <v>0</v>
      </c>
      <c r="J202" s="211">
        <f>PRODUCT(H202,I202)</f>
        <v>0</v>
      </c>
      <c r="K202" s="360"/>
    </row>
    <row r="203" spans="1:11" ht="13.5" x14ac:dyDescent="0.2">
      <c r="A203" s="166"/>
      <c r="B203" s="331"/>
      <c r="C203" s="814"/>
      <c r="D203" s="358" t="s">
        <v>1062</v>
      </c>
      <c r="E203" s="814"/>
      <c r="F203" s="359" t="s">
        <v>1195</v>
      </c>
      <c r="G203" s="814"/>
      <c r="H203" s="814"/>
      <c r="I203" s="553"/>
      <c r="J203" s="814"/>
      <c r="K203" s="332"/>
    </row>
    <row r="204" spans="1:11" ht="13.5" x14ac:dyDescent="0.2">
      <c r="A204" s="166"/>
      <c r="B204" s="331"/>
      <c r="C204" s="213" t="s">
        <v>1196</v>
      </c>
      <c r="D204" s="213" t="s">
        <v>1137</v>
      </c>
      <c r="E204" s="214" t="s">
        <v>1197</v>
      </c>
      <c r="F204" s="215" t="s">
        <v>1198</v>
      </c>
      <c r="G204" s="216" t="s">
        <v>836</v>
      </c>
      <c r="H204" s="217">
        <v>6</v>
      </c>
      <c r="I204" s="555">
        <v>0</v>
      </c>
      <c r="J204" s="211">
        <f>PRODUCT(H204,I204)</f>
        <v>0</v>
      </c>
      <c r="K204" s="360"/>
    </row>
    <row r="205" spans="1:11" ht="13.5" x14ac:dyDescent="0.2">
      <c r="A205" s="166"/>
      <c r="B205" s="331"/>
      <c r="C205" s="814"/>
      <c r="D205" s="358" t="s">
        <v>1062</v>
      </c>
      <c r="E205" s="814"/>
      <c r="F205" s="359" t="s">
        <v>1198</v>
      </c>
      <c r="G205" s="814"/>
      <c r="H205" s="814"/>
      <c r="I205" s="553"/>
      <c r="J205" s="814"/>
      <c r="K205" s="332"/>
    </row>
    <row r="206" spans="1:11" ht="13.5" x14ac:dyDescent="0.2">
      <c r="A206" s="166"/>
      <c r="B206" s="331"/>
      <c r="C206" s="213" t="s">
        <v>1199</v>
      </c>
      <c r="D206" s="213" t="s">
        <v>1137</v>
      </c>
      <c r="E206" s="214" t="s">
        <v>1200</v>
      </c>
      <c r="F206" s="215" t="s">
        <v>1201</v>
      </c>
      <c r="G206" s="216" t="s">
        <v>836</v>
      </c>
      <c r="H206" s="217">
        <v>42</v>
      </c>
      <c r="I206" s="555">
        <v>0</v>
      </c>
      <c r="J206" s="211">
        <f>PRODUCT(H206,I206)</f>
        <v>0</v>
      </c>
      <c r="K206" s="360"/>
    </row>
    <row r="207" spans="1:11" ht="13.5" x14ac:dyDescent="0.2">
      <c r="A207" s="166"/>
      <c r="B207" s="331"/>
      <c r="C207" s="814"/>
      <c r="D207" s="358" t="s">
        <v>1062</v>
      </c>
      <c r="E207" s="814"/>
      <c r="F207" s="359" t="s">
        <v>1201</v>
      </c>
      <c r="G207" s="814"/>
      <c r="H207" s="814"/>
      <c r="I207" s="553"/>
      <c r="J207" s="814"/>
      <c r="K207" s="332"/>
    </row>
    <row r="208" spans="1:11" ht="13.5" x14ac:dyDescent="0.2">
      <c r="A208" s="166"/>
      <c r="B208" s="331"/>
      <c r="C208" s="213" t="s">
        <v>1202</v>
      </c>
      <c r="D208" s="213" t="s">
        <v>1137</v>
      </c>
      <c r="E208" s="214" t="s">
        <v>1203</v>
      </c>
      <c r="F208" s="215" t="s">
        <v>1204</v>
      </c>
      <c r="G208" s="216" t="s">
        <v>836</v>
      </c>
      <c r="H208" s="217">
        <v>2</v>
      </c>
      <c r="I208" s="555">
        <v>0</v>
      </c>
      <c r="J208" s="211">
        <f>PRODUCT(H208,I208)</f>
        <v>0</v>
      </c>
      <c r="K208" s="360"/>
    </row>
    <row r="209" spans="1:11" ht="13.5" x14ac:dyDescent="0.2">
      <c r="A209" s="166"/>
      <c r="B209" s="331"/>
      <c r="C209" s="814"/>
      <c r="D209" s="358" t="s">
        <v>1062</v>
      </c>
      <c r="E209" s="814"/>
      <c r="F209" s="359" t="s">
        <v>1204</v>
      </c>
      <c r="G209" s="814"/>
      <c r="H209" s="814"/>
      <c r="I209" s="553"/>
      <c r="J209" s="814"/>
      <c r="K209" s="332"/>
    </row>
    <row r="210" spans="1:11" ht="13.5" x14ac:dyDescent="0.2">
      <c r="A210" s="166"/>
      <c r="B210" s="331"/>
      <c r="C210" s="213" t="s">
        <v>59</v>
      </c>
      <c r="D210" s="213" t="s">
        <v>1137</v>
      </c>
      <c r="E210" s="214" t="s">
        <v>1205</v>
      </c>
      <c r="F210" s="215" t="s">
        <v>1206</v>
      </c>
      <c r="G210" s="216" t="s">
        <v>836</v>
      </c>
      <c r="H210" s="217">
        <v>10</v>
      </c>
      <c r="I210" s="555">
        <v>0</v>
      </c>
      <c r="J210" s="211">
        <f>PRODUCT(H210,I210)</f>
        <v>0</v>
      </c>
      <c r="K210" s="360"/>
    </row>
    <row r="211" spans="1:11" ht="13.5" x14ac:dyDescent="0.2">
      <c r="A211" s="166"/>
      <c r="B211" s="331"/>
      <c r="C211" s="814"/>
      <c r="D211" s="358" t="s">
        <v>1062</v>
      </c>
      <c r="E211" s="814"/>
      <c r="F211" s="359" t="s">
        <v>1206</v>
      </c>
      <c r="G211" s="814"/>
      <c r="H211" s="814"/>
      <c r="I211" s="553"/>
      <c r="J211" s="814"/>
      <c r="K211" s="332"/>
    </row>
    <row r="212" spans="1:11" ht="13.5" x14ac:dyDescent="0.2">
      <c r="A212" s="166"/>
      <c r="B212" s="331"/>
      <c r="C212" s="213" t="s">
        <v>1207</v>
      </c>
      <c r="D212" s="213" t="s">
        <v>1137</v>
      </c>
      <c r="E212" s="214" t="s">
        <v>1208</v>
      </c>
      <c r="F212" s="215" t="s">
        <v>1209</v>
      </c>
      <c r="G212" s="216" t="s">
        <v>836</v>
      </c>
      <c r="H212" s="217">
        <v>17</v>
      </c>
      <c r="I212" s="555">
        <v>0</v>
      </c>
      <c r="J212" s="211">
        <f>PRODUCT(H212,I212)</f>
        <v>0</v>
      </c>
      <c r="K212" s="360"/>
    </row>
    <row r="213" spans="1:11" ht="13.5" x14ac:dyDescent="0.2">
      <c r="A213" s="166"/>
      <c r="B213" s="331"/>
      <c r="C213" s="814"/>
      <c r="D213" s="358" t="s">
        <v>1062</v>
      </c>
      <c r="E213" s="814"/>
      <c r="F213" s="359" t="s">
        <v>1209</v>
      </c>
      <c r="G213" s="814"/>
      <c r="H213" s="814"/>
      <c r="I213" s="553"/>
      <c r="J213" s="814"/>
      <c r="K213" s="332"/>
    </row>
    <row r="214" spans="1:11" ht="13.5" x14ac:dyDescent="0.2">
      <c r="A214" s="166"/>
      <c r="B214" s="331"/>
      <c r="C214" s="213" t="s">
        <v>833</v>
      </c>
      <c r="D214" s="213" t="s">
        <v>1137</v>
      </c>
      <c r="E214" s="214" t="s">
        <v>1210</v>
      </c>
      <c r="F214" s="215" t="s">
        <v>1211</v>
      </c>
      <c r="G214" s="216" t="s">
        <v>836</v>
      </c>
      <c r="H214" s="217">
        <v>37</v>
      </c>
      <c r="I214" s="555">
        <v>0</v>
      </c>
      <c r="J214" s="211">
        <f>PRODUCT(H214,I214)</f>
        <v>0</v>
      </c>
      <c r="K214" s="360"/>
    </row>
    <row r="215" spans="1:11" ht="13.5" x14ac:dyDescent="0.2">
      <c r="A215" s="166"/>
      <c r="B215" s="331"/>
      <c r="C215" s="814"/>
      <c r="D215" s="358" t="s">
        <v>1062</v>
      </c>
      <c r="E215" s="814"/>
      <c r="F215" s="359" t="s">
        <v>1211</v>
      </c>
      <c r="G215" s="814"/>
      <c r="H215" s="814"/>
      <c r="I215" s="553"/>
      <c r="J215" s="814"/>
      <c r="K215" s="332"/>
    </row>
    <row r="216" spans="1:11" ht="13.5" x14ac:dyDescent="0.2">
      <c r="A216" s="166"/>
      <c r="B216" s="331"/>
      <c r="C216" s="213" t="s">
        <v>1212</v>
      </c>
      <c r="D216" s="213" t="s">
        <v>1137</v>
      </c>
      <c r="E216" s="214" t="s">
        <v>1213</v>
      </c>
      <c r="F216" s="215" t="s">
        <v>1214</v>
      </c>
      <c r="G216" s="216" t="s">
        <v>836</v>
      </c>
      <c r="H216" s="217">
        <v>4</v>
      </c>
      <c r="I216" s="555">
        <v>0</v>
      </c>
      <c r="J216" s="211">
        <f>PRODUCT(H216,I216)</f>
        <v>0</v>
      </c>
      <c r="K216" s="360"/>
    </row>
    <row r="217" spans="1:11" ht="13.5" x14ac:dyDescent="0.2">
      <c r="A217" s="166"/>
      <c r="B217" s="331"/>
      <c r="C217" s="814"/>
      <c r="D217" s="358" t="s">
        <v>1062</v>
      </c>
      <c r="E217" s="814"/>
      <c r="F217" s="359" t="s">
        <v>1214</v>
      </c>
      <c r="G217" s="814"/>
      <c r="H217" s="814"/>
      <c r="I217" s="553"/>
      <c r="J217" s="814"/>
      <c r="K217" s="332"/>
    </row>
    <row r="218" spans="1:11" ht="13.5" x14ac:dyDescent="0.2">
      <c r="A218" s="166"/>
      <c r="B218" s="331"/>
      <c r="C218" s="213" t="s">
        <v>1215</v>
      </c>
      <c r="D218" s="213" t="s">
        <v>1137</v>
      </c>
      <c r="E218" s="214" t="s">
        <v>1216</v>
      </c>
      <c r="F218" s="215" t="s">
        <v>1217</v>
      </c>
      <c r="G218" s="216" t="s">
        <v>836</v>
      </c>
      <c r="H218" s="217">
        <v>14</v>
      </c>
      <c r="I218" s="555">
        <v>0</v>
      </c>
      <c r="J218" s="211">
        <f>PRODUCT(H218,I218)</f>
        <v>0</v>
      </c>
      <c r="K218" s="360"/>
    </row>
    <row r="219" spans="1:11" ht="13.5" x14ac:dyDescent="0.2">
      <c r="A219" s="166"/>
      <c r="B219" s="331"/>
      <c r="C219" s="814"/>
      <c r="D219" s="358" t="s">
        <v>1062</v>
      </c>
      <c r="E219" s="814"/>
      <c r="F219" s="359" t="s">
        <v>1217</v>
      </c>
      <c r="G219" s="814"/>
      <c r="H219" s="814"/>
      <c r="I219" s="553"/>
      <c r="J219" s="814"/>
      <c r="K219" s="332"/>
    </row>
    <row r="220" spans="1:11" ht="13.5" x14ac:dyDescent="0.2">
      <c r="A220" s="166"/>
      <c r="B220" s="331"/>
      <c r="C220" s="213" t="s">
        <v>63</v>
      </c>
      <c r="D220" s="213" t="s">
        <v>1137</v>
      </c>
      <c r="E220" s="214" t="s">
        <v>1218</v>
      </c>
      <c r="F220" s="215" t="s">
        <v>1219</v>
      </c>
      <c r="G220" s="216" t="s">
        <v>836</v>
      </c>
      <c r="H220" s="217">
        <v>3</v>
      </c>
      <c r="I220" s="555">
        <v>0</v>
      </c>
      <c r="J220" s="211">
        <f>PRODUCT(H220,I220)</f>
        <v>0</v>
      </c>
      <c r="K220" s="360"/>
    </row>
    <row r="221" spans="1:11" ht="13.5" x14ac:dyDescent="0.2">
      <c r="A221" s="166"/>
      <c r="B221" s="331"/>
      <c r="C221" s="814"/>
      <c r="D221" s="358" t="s">
        <v>1062</v>
      </c>
      <c r="E221" s="814"/>
      <c r="F221" s="359" t="s">
        <v>1219</v>
      </c>
      <c r="G221" s="814"/>
      <c r="H221" s="814"/>
      <c r="I221" s="553"/>
      <c r="J221" s="814"/>
      <c r="K221" s="332"/>
    </row>
    <row r="222" spans="1:11" ht="13.5" x14ac:dyDescent="0.2">
      <c r="A222" s="166"/>
      <c r="B222" s="331"/>
      <c r="C222" s="213" t="s">
        <v>1220</v>
      </c>
      <c r="D222" s="213" t="s">
        <v>1137</v>
      </c>
      <c r="E222" s="214" t="s">
        <v>1221</v>
      </c>
      <c r="F222" s="215" t="s">
        <v>1222</v>
      </c>
      <c r="G222" s="216" t="s">
        <v>836</v>
      </c>
      <c r="H222" s="217">
        <v>4</v>
      </c>
      <c r="I222" s="555">
        <v>0</v>
      </c>
      <c r="J222" s="211">
        <f>PRODUCT(H222,I222)</f>
        <v>0</v>
      </c>
      <c r="K222" s="360"/>
    </row>
    <row r="223" spans="1:11" ht="13.5" x14ac:dyDescent="0.2">
      <c r="A223" s="166"/>
      <c r="B223" s="331"/>
      <c r="C223" s="814"/>
      <c r="D223" s="358" t="s">
        <v>1062</v>
      </c>
      <c r="E223" s="814"/>
      <c r="F223" s="359" t="s">
        <v>1223</v>
      </c>
      <c r="G223" s="814"/>
      <c r="H223" s="814"/>
      <c r="I223" s="553"/>
      <c r="J223" s="814"/>
      <c r="K223" s="332"/>
    </row>
    <row r="224" spans="1:11" ht="13.5" x14ac:dyDescent="0.2">
      <c r="A224" s="166"/>
      <c r="B224" s="331"/>
      <c r="C224" s="213" t="s">
        <v>1224</v>
      </c>
      <c r="D224" s="213" t="s">
        <v>1137</v>
      </c>
      <c r="E224" s="214" t="s">
        <v>1225</v>
      </c>
      <c r="F224" s="215" t="s">
        <v>1226</v>
      </c>
      <c r="G224" s="216" t="s">
        <v>836</v>
      </c>
      <c r="H224" s="217">
        <v>15</v>
      </c>
      <c r="I224" s="555">
        <v>0</v>
      </c>
      <c r="J224" s="211">
        <f>PRODUCT(H224,I224)</f>
        <v>0</v>
      </c>
      <c r="K224" s="360"/>
    </row>
    <row r="225" spans="1:11" ht="13.5" x14ac:dyDescent="0.2">
      <c r="A225" s="166"/>
      <c r="B225" s="331"/>
      <c r="C225" s="814"/>
      <c r="D225" s="358" t="s">
        <v>1062</v>
      </c>
      <c r="E225" s="814"/>
      <c r="F225" s="359" t="s">
        <v>1226</v>
      </c>
      <c r="G225" s="814"/>
      <c r="H225" s="814"/>
      <c r="I225" s="553"/>
      <c r="J225" s="814"/>
      <c r="K225" s="332"/>
    </row>
    <row r="226" spans="1:11" ht="13.5" x14ac:dyDescent="0.2">
      <c r="A226" s="166"/>
      <c r="B226" s="331"/>
      <c r="C226" s="213" t="s">
        <v>1227</v>
      </c>
      <c r="D226" s="213" t="s">
        <v>1137</v>
      </c>
      <c r="E226" s="214" t="s">
        <v>1228</v>
      </c>
      <c r="F226" s="215" t="s">
        <v>1229</v>
      </c>
      <c r="G226" s="216" t="s">
        <v>836</v>
      </c>
      <c r="H226" s="217">
        <v>18</v>
      </c>
      <c r="I226" s="555">
        <v>0</v>
      </c>
      <c r="J226" s="211">
        <f>PRODUCT(H226,I226)</f>
        <v>0</v>
      </c>
      <c r="K226" s="360"/>
    </row>
    <row r="227" spans="1:11" ht="13.5" x14ac:dyDescent="0.2">
      <c r="A227" s="166"/>
      <c r="B227" s="331"/>
      <c r="C227" s="814"/>
      <c r="D227" s="358" t="s">
        <v>1062</v>
      </c>
      <c r="E227" s="814"/>
      <c r="F227" s="359" t="s">
        <v>1229</v>
      </c>
      <c r="G227" s="814"/>
      <c r="H227" s="814"/>
      <c r="I227" s="553"/>
      <c r="J227" s="814"/>
      <c r="K227" s="332"/>
    </row>
    <row r="228" spans="1:11" ht="13.5" x14ac:dyDescent="0.2">
      <c r="A228" s="166"/>
      <c r="B228" s="331"/>
      <c r="C228" s="213" t="s">
        <v>1230</v>
      </c>
      <c r="D228" s="213" t="s">
        <v>1137</v>
      </c>
      <c r="E228" s="214" t="s">
        <v>1231</v>
      </c>
      <c r="F228" s="215" t="s">
        <v>1232</v>
      </c>
      <c r="G228" s="216" t="s">
        <v>836</v>
      </c>
      <c r="H228" s="217">
        <v>12</v>
      </c>
      <c r="I228" s="555">
        <v>0</v>
      </c>
      <c r="J228" s="211">
        <f>PRODUCT(H228,I228)</f>
        <v>0</v>
      </c>
      <c r="K228" s="360"/>
    </row>
    <row r="229" spans="1:11" ht="13.5" x14ac:dyDescent="0.2">
      <c r="A229" s="166"/>
      <c r="B229" s="331"/>
      <c r="C229" s="814"/>
      <c r="D229" s="358" t="s">
        <v>1062</v>
      </c>
      <c r="E229" s="814"/>
      <c r="F229" s="359" t="s">
        <v>1232</v>
      </c>
      <c r="G229" s="814"/>
      <c r="H229" s="814"/>
      <c r="I229" s="553"/>
      <c r="J229" s="814"/>
      <c r="K229" s="332"/>
    </row>
    <row r="230" spans="1:11" ht="13.5" x14ac:dyDescent="0.2">
      <c r="A230" s="166"/>
      <c r="B230" s="331"/>
      <c r="C230" s="213" t="s">
        <v>843</v>
      </c>
      <c r="D230" s="213" t="s">
        <v>1137</v>
      </c>
      <c r="E230" s="214" t="s">
        <v>1233</v>
      </c>
      <c r="F230" s="215" t="s">
        <v>1234</v>
      </c>
      <c r="G230" s="216" t="s">
        <v>836</v>
      </c>
      <c r="H230" s="217">
        <v>6</v>
      </c>
      <c r="I230" s="555">
        <v>0</v>
      </c>
      <c r="J230" s="211">
        <f>PRODUCT(H230,I230)</f>
        <v>0</v>
      </c>
      <c r="K230" s="360"/>
    </row>
    <row r="231" spans="1:11" ht="13.5" x14ac:dyDescent="0.2">
      <c r="A231" s="166"/>
      <c r="B231" s="331"/>
      <c r="C231" s="814"/>
      <c r="D231" s="358" t="s">
        <v>1062</v>
      </c>
      <c r="E231" s="814"/>
      <c r="F231" s="359" t="s">
        <v>1234</v>
      </c>
      <c r="G231" s="814"/>
      <c r="H231" s="814"/>
      <c r="I231" s="553"/>
      <c r="J231" s="814"/>
      <c r="K231" s="332"/>
    </row>
    <row r="232" spans="1:11" ht="13.5" x14ac:dyDescent="0.2">
      <c r="A232" s="166"/>
      <c r="B232" s="331"/>
      <c r="C232" s="213" t="s">
        <v>1235</v>
      </c>
      <c r="D232" s="213" t="s">
        <v>1137</v>
      </c>
      <c r="E232" s="214" t="s">
        <v>1236</v>
      </c>
      <c r="F232" s="215" t="s">
        <v>1237</v>
      </c>
      <c r="G232" s="216" t="s">
        <v>836</v>
      </c>
      <c r="H232" s="217">
        <v>280</v>
      </c>
      <c r="I232" s="555">
        <v>0</v>
      </c>
      <c r="J232" s="211">
        <f>PRODUCT(H232,I232)</f>
        <v>0</v>
      </c>
      <c r="K232" s="360"/>
    </row>
    <row r="233" spans="1:11" ht="13.5" x14ac:dyDescent="0.2">
      <c r="A233" s="166"/>
      <c r="B233" s="331"/>
      <c r="C233" s="814"/>
      <c r="D233" s="358" t="s">
        <v>1062</v>
      </c>
      <c r="E233" s="814"/>
      <c r="F233" s="359" t="s">
        <v>1237</v>
      </c>
      <c r="G233" s="814"/>
      <c r="H233" s="814"/>
      <c r="I233" s="553"/>
      <c r="J233" s="814"/>
      <c r="K233" s="332"/>
    </row>
    <row r="234" spans="1:11" ht="13.5" x14ac:dyDescent="0.2">
      <c r="A234" s="166"/>
      <c r="B234" s="331"/>
      <c r="C234" s="213" t="s">
        <v>1238</v>
      </c>
      <c r="D234" s="213" t="s">
        <v>1137</v>
      </c>
      <c r="E234" s="214" t="s">
        <v>1239</v>
      </c>
      <c r="F234" s="215" t="s">
        <v>1240</v>
      </c>
      <c r="G234" s="216" t="s">
        <v>836</v>
      </c>
      <c r="H234" s="217">
        <v>12</v>
      </c>
      <c r="I234" s="555">
        <v>0</v>
      </c>
      <c r="J234" s="211">
        <f>PRODUCT(H234,I234)</f>
        <v>0</v>
      </c>
      <c r="K234" s="360"/>
    </row>
    <row r="235" spans="1:11" ht="13.5" x14ac:dyDescent="0.2">
      <c r="A235" s="166"/>
      <c r="B235" s="331"/>
      <c r="C235" s="814"/>
      <c r="D235" s="358" t="s">
        <v>1062</v>
      </c>
      <c r="E235" s="814"/>
      <c r="F235" s="359" t="s">
        <v>1240</v>
      </c>
      <c r="G235" s="814"/>
      <c r="H235" s="814"/>
      <c r="I235" s="553"/>
      <c r="J235" s="814"/>
      <c r="K235" s="332"/>
    </row>
    <row r="236" spans="1:11" ht="13.5" x14ac:dyDescent="0.2">
      <c r="A236" s="166"/>
      <c r="B236" s="331"/>
      <c r="C236" s="213" t="s">
        <v>1241</v>
      </c>
      <c r="D236" s="213" t="s">
        <v>1137</v>
      </c>
      <c r="E236" s="214" t="s">
        <v>1242</v>
      </c>
      <c r="F236" s="215" t="s">
        <v>1243</v>
      </c>
      <c r="G236" s="216" t="s">
        <v>836</v>
      </c>
      <c r="H236" s="217">
        <v>2</v>
      </c>
      <c r="I236" s="555">
        <v>0</v>
      </c>
      <c r="J236" s="211">
        <f>PRODUCT(H236,I236)</f>
        <v>0</v>
      </c>
      <c r="K236" s="360"/>
    </row>
    <row r="237" spans="1:11" ht="13.5" x14ac:dyDescent="0.2">
      <c r="A237" s="166"/>
      <c r="B237" s="331"/>
      <c r="C237" s="814"/>
      <c r="D237" s="358" t="s">
        <v>1062</v>
      </c>
      <c r="E237" s="814"/>
      <c r="F237" s="359" t="s">
        <v>1243</v>
      </c>
      <c r="G237" s="814"/>
      <c r="H237" s="814"/>
      <c r="I237" s="553"/>
      <c r="J237" s="814"/>
      <c r="K237" s="332"/>
    </row>
    <row r="238" spans="1:11" ht="13.5" x14ac:dyDescent="0.2">
      <c r="A238" s="166"/>
      <c r="B238" s="331"/>
      <c r="C238" s="213" t="s">
        <v>1244</v>
      </c>
      <c r="D238" s="213" t="s">
        <v>1137</v>
      </c>
      <c r="E238" s="214" t="s">
        <v>1245</v>
      </c>
      <c r="F238" s="215" t="s">
        <v>1246</v>
      </c>
      <c r="G238" s="216" t="s">
        <v>836</v>
      </c>
      <c r="H238" s="217">
        <v>12</v>
      </c>
      <c r="I238" s="555">
        <v>0</v>
      </c>
      <c r="J238" s="211">
        <f>PRODUCT(H238,I238)</f>
        <v>0</v>
      </c>
      <c r="K238" s="360"/>
    </row>
    <row r="239" spans="1:11" ht="13.5" x14ac:dyDescent="0.2">
      <c r="A239" s="166"/>
      <c r="B239" s="331"/>
      <c r="C239" s="814"/>
      <c r="D239" s="358" t="s">
        <v>1062</v>
      </c>
      <c r="E239" s="814"/>
      <c r="F239" s="359" t="s">
        <v>1246</v>
      </c>
      <c r="G239" s="814"/>
      <c r="H239" s="814"/>
      <c r="I239" s="553"/>
      <c r="J239" s="814"/>
      <c r="K239" s="332"/>
    </row>
    <row r="240" spans="1:11" ht="13.5" x14ac:dyDescent="0.2">
      <c r="A240" s="166"/>
      <c r="B240" s="331"/>
      <c r="C240" s="213" t="s">
        <v>1247</v>
      </c>
      <c r="D240" s="213" t="s">
        <v>1137</v>
      </c>
      <c r="E240" s="214" t="s">
        <v>1248</v>
      </c>
      <c r="F240" s="215" t="s">
        <v>1249</v>
      </c>
      <c r="G240" s="216" t="s">
        <v>836</v>
      </c>
      <c r="H240" s="217">
        <v>72</v>
      </c>
      <c r="I240" s="555">
        <v>0</v>
      </c>
      <c r="J240" s="211">
        <f>PRODUCT(H240,I240)</f>
        <v>0</v>
      </c>
      <c r="K240" s="360"/>
    </row>
    <row r="241" spans="1:11" ht="13.5" x14ac:dyDescent="0.2">
      <c r="A241" s="166"/>
      <c r="B241" s="331"/>
      <c r="C241" s="814"/>
      <c r="D241" s="358" t="s">
        <v>1062</v>
      </c>
      <c r="E241" s="814"/>
      <c r="F241" s="359" t="s">
        <v>1250</v>
      </c>
      <c r="G241" s="814"/>
      <c r="H241" s="814"/>
      <c r="I241" s="553"/>
      <c r="J241" s="814"/>
      <c r="K241" s="332"/>
    </row>
    <row r="242" spans="1:11" s="419" customFormat="1" ht="13.5" x14ac:dyDescent="0.2">
      <c r="A242" s="166"/>
      <c r="B242" s="331"/>
      <c r="C242" s="213" t="s">
        <v>1251</v>
      </c>
      <c r="D242" s="213" t="s">
        <v>1137</v>
      </c>
      <c r="E242" s="214" t="s">
        <v>1252</v>
      </c>
      <c r="F242" s="215" t="s">
        <v>1253</v>
      </c>
      <c r="G242" s="216" t="s">
        <v>836</v>
      </c>
      <c r="H242" s="217">
        <v>157</v>
      </c>
      <c r="I242" s="555">
        <v>0</v>
      </c>
      <c r="J242" s="211">
        <f>PRODUCT(H242,I242)</f>
        <v>0</v>
      </c>
      <c r="K242" s="360"/>
    </row>
    <row r="243" spans="1:11" s="419" customFormat="1" ht="13.5" x14ac:dyDescent="0.2">
      <c r="A243" s="166"/>
      <c r="B243" s="331"/>
      <c r="C243" s="814"/>
      <c r="D243" s="358" t="s">
        <v>1062</v>
      </c>
      <c r="E243" s="814"/>
      <c r="F243" s="359" t="s">
        <v>1254</v>
      </c>
      <c r="G243" s="814"/>
      <c r="H243" s="814"/>
      <c r="I243" s="553"/>
      <c r="J243" s="814"/>
      <c r="K243" s="332"/>
    </row>
    <row r="244" spans="1:11" ht="13.5" x14ac:dyDescent="0.2">
      <c r="A244" s="166"/>
      <c r="B244" s="331"/>
      <c r="C244" s="213">
        <v>57</v>
      </c>
      <c r="D244" s="213" t="s">
        <v>1137</v>
      </c>
      <c r="E244" s="214" t="s">
        <v>1255</v>
      </c>
      <c r="F244" s="215" t="s">
        <v>1256</v>
      </c>
      <c r="G244" s="216" t="s">
        <v>836</v>
      </c>
      <c r="H244" s="217">
        <v>2</v>
      </c>
      <c r="I244" s="555">
        <v>0</v>
      </c>
      <c r="J244" s="211">
        <f>PRODUCT(H244,I244)</f>
        <v>0</v>
      </c>
      <c r="K244" s="360"/>
    </row>
    <row r="245" spans="1:11" ht="13.5" x14ac:dyDescent="0.2">
      <c r="A245" s="166"/>
      <c r="B245" s="331"/>
      <c r="C245" s="814"/>
      <c r="D245" s="358" t="s">
        <v>1062</v>
      </c>
      <c r="E245" s="814"/>
      <c r="F245" s="359" t="s">
        <v>1257</v>
      </c>
      <c r="G245" s="814"/>
      <c r="H245" s="814"/>
      <c r="I245" s="553"/>
      <c r="J245" s="814"/>
      <c r="K245" s="332"/>
    </row>
    <row r="246" spans="1:11" s="419" customFormat="1" ht="13.5" x14ac:dyDescent="0.2">
      <c r="A246" s="166"/>
      <c r="B246" s="331"/>
      <c r="C246" s="213" t="s">
        <v>67</v>
      </c>
      <c r="D246" s="213" t="s">
        <v>1137</v>
      </c>
      <c r="E246" s="214" t="s">
        <v>1258</v>
      </c>
      <c r="F246" s="215" t="s">
        <v>1259</v>
      </c>
      <c r="G246" s="216" t="s">
        <v>836</v>
      </c>
      <c r="H246" s="217">
        <v>3</v>
      </c>
      <c r="I246" s="555">
        <v>0</v>
      </c>
      <c r="J246" s="211">
        <f>PRODUCT(H246,I246)</f>
        <v>0</v>
      </c>
      <c r="K246" s="360"/>
    </row>
    <row r="247" spans="1:11" s="419" customFormat="1" ht="13.5" x14ac:dyDescent="0.2">
      <c r="A247" s="166"/>
      <c r="B247" s="331"/>
      <c r="C247" s="814"/>
      <c r="D247" s="358" t="s">
        <v>1062</v>
      </c>
      <c r="E247" s="814"/>
      <c r="F247" s="359" t="s">
        <v>1260</v>
      </c>
      <c r="G247" s="814"/>
      <c r="H247" s="814"/>
      <c r="I247" s="553"/>
      <c r="J247" s="814"/>
      <c r="K247" s="332"/>
    </row>
    <row r="248" spans="1:11" ht="13.5" x14ac:dyDescent="0.2">
      <c r="A248" s="166"/>
      <c r="B248" s="331"/>
      <c r="C248" s="213" t="s">
        <v>67</v>
      </c>
      <c r="D248" s="213" t="s">
        <v>1137</v>
      </c>
      <c r="E248" s="214" t="s">
        <v>1261</v>
      </c>
      <c r="F248" s="215" t="s">
        <v>1262</v>
      </c>
      <c r="G248" s="216" t="s">
        <v>836</v>
      </c>
      <c r="H248" s="217">
        <v>13</v>
      </c>
      <c r="I248" s="555">
        <v>0</v>
      </c>
      <c r="J248" s="211">
        <f>PRODUCT(H248,I248)</f>
        <v>0</v>
      </c>
      <c r="K248" s="360"/>
    </row>
    <row r="249" spans="1:11" ht="13.5" x14ac:dyDescent="0.2">
      <c r="A249" s="166"/>
      <c r="B249" s="331"/>
      <c r="C249" s="814"/>
      <c r="D249" s="358" t="s">
        <v>1062</v>
      </c>
      <c r="E249" s="814"/>
      <c r="F249" s="359" t="s">
        <v>1263</v>
      </c>
      <c r="G249" s="814"/>
      <c r="H249" s="814"/>
      <c r="I249" s="553"/>
      <c r="J249" s="814"/>
      <c r="K249" s="332"/>
    </row>
    <row r="250" spans="1:11" ht="13.5" x14ac:dyDescent="0.2">
      <c r="A250" s="166"/>
      <c r="B250" s="331"/>
      <c r="C250" s="213" t="s">
        <v>69</v>
      </c>
      <c r="D250" s="213" t="s">
        <v>1137</v>
      </c>
      <c r="E250" s="214" t="s">
        <v>1264</v>
      </c>
      <c r="F250" s="215" t="s">
        <v>1265</v>
      </c>
      <c r="G250" s="216" t="s">
        <v>836</v>
      </c>
      <c r="H250" s="217">
        <v>35</v>
      </c>
      <c r="I250" s="555">
        <v>0</v>
      </c>
      <c r="J250" s="211">
        <f>PRODUCT(H250,I250)</f>
        <v>0</v>
      </c>
      <c r="K250" s="360"/>
    </row>
    <row r="251" spans="1:11" ht="13.5" x14ac:dyDescent="0.2">
      <c r="A251" s="166"/>
      <c r="B251" s="331"/>
      <c r="C251" s="814"/>
      <c r="D251" s="358" t="s">
        <v>1062</v>
      </c>
      <c r="E251" s="814"/>
      <c r="F251" s="359" t="s">
        <v>1266</v>
      </c>
      <c r="G251" s="814"/>
      <c r="H251" s="814"/>
      <c r="I251" s="553"/>
      <c r="J251" s="814"/>
      <c r="K251" s="332"/>
    </row>
    <row r="252" spans="1:11" s="419" customFormat="1" ht="18" x14ac:dyDescent="0.35">
      <c r="A252" s="205"/>
      <c r="B252" s="353"/>
      <c r="C252" s="354"/>
      <c r="D252" s="354" t="s">
        <v>1060</v>
      </c>
      <c r="E252" s="355" t="s">
        <v>1267</v>
      </c>
      <c r="F252" s="355"/>
      <c r="G252" s="354"/>
      <c r="H252" s="354"/>
      <c r="I252" s="554"/>
      <c r="J252" s="356">
        <f>SUM(J253:J265)</f>
        <v>0</v>
      </c>
      <c r="K252" s="357"/>
    </row>
    <row r="253" spans="1:11" ht="13.5" x14ac:dyDescent="0.2">
      <c r="A253" s="166"/>
      <c r="B253" s="331"/>
      <c r="C253" s="213" t="s">
        <v>1268</v>
      </c>
      <c r="D253" s="213" t="s">
        <v>1137</v>
      </c>
      <c r="E253" s="214"/>
      <c r="F253" s="215" t="s">
        <v>1269</v>
      </c>
      <c r="G253" s="216" t="s">
        <v>836</v>
      </c>
      <c r="H253" s="217">
        <v>1</v>
      </c>
      <c r="I253" s="555">
        <v>0</v>
      </c>
      <c r="J253" s="211">
        <f>PRODUCT(H253,I253)</f>
        <v>0</v>
      </c>
      <c r="K253" s="360"/>
    </row>
    <row r="254" spans="1:11" ht="27" x14ac:dyDescent="0.2">
      <c r="A254" s="166"/>
      <c r="B254" s="331"/>
      <c r="C254" s="814"/>
      <c r="D254" s="358" t="s">
        <v>1062</v>
      </c>
      <c r="E254" s="814"/>
      <c r="F254" s="359" t="s">
        <v>1270</v>
      </c>
      <c r="G254" s="814"/>
      <c r="H254" s="814"/>
      <c r="I254" s="553"/>
      <c r="J254" s="814"/>
      <c r="K254" s="332"/>
    </row>
    <row r="255" spans="1:11" ht="13.5" x14ac:dyDescent="0.2">
      <c r="A255" s="166"/>
      <c r="B255" s="331"/>
      <c r="C255" s="213" t="s">
        <v>1268</v>
      </c>
      <c r="D255" s="213" t="s">
        <v>1137</v>
      </c>
      <c r="E255" s="214"/>
      <c r="F255" s="215" t="s">
        <v>1271</v>
      </c>
      <c r="G255" s="216" t="s">
        <v>836</v>
      </c>
      <c r="H255" s="217">
        <v>1</v>
      </c>
      <c r="I255" s="555">
        <v>0</v>
      </c>
      <c r="J255" s="211">
        <f>PRODUCT(H255,I255)</f>
        <v>0</v>
      </c>
      <c r="K255" s="360"/>
    </row>
    <row r="256" spans="1:11" ht="13.5" x14ac:dyDescent="0.2">
      <c r="A256" s="166"/>
      <c r="B256" s="331"/>
      <c r="C256" s="814"/>
      <c r="D256" s="358" t="s">
        <v>1062</v>
      </c>
      <c r="E256" s="814"/>
      <c r="F256" s="359" t="s">
        <v>1271</v>
      </c>
      <c r="G256" s="814"/>
      <c r="H256" s="814"/>
      <c r="I256" s="553"/>
      <c r="J256" s="814"/>
      <c r="K256" s="332"/>
    </row>
    <row r="257" spans="1:11" ht="13.5" x14ac:dyDescent="0.2">
      <c r="A257" s="166"/>
      <c r="B257" s="331"/>
      <c r="C257" s="213" t="s">
        <v>799</v>
      </c>
      <c r="D257" s="213" t="s">
        <v>1137</v>
      </c>
      <c r="E257" s="214" t="s">
        <v>1272</v>
      </c>
      <c r="F257" s="215" t="s">
        <v>1273</v>
      </c>
      <c r="G257" s="216" t="s">
        <v>836</v>
      </c>
      <c r="H257" s="217">
        <v>1</v>
      </c>
      <c r="I257" s="555">
        <v>0</v>
      </c>
      <c r="J257" s="211">
        <f>PRODUCT(H257,I257)</f>
        <v>0</v>
      </c>
      <c r="K257" s="360"/>
    </row>
    <row r="258" spans="1:11" ht="13.5" x14ac:dyDescent="0.2">
      <c r="A258" s="166"/>
      <c r="B258" s="331"/>
      <c r="C258" s="814"/>
      <c r="D258" s="358" t="s">
        <v>1062</v>
      </c>
      <c r="E258" s="814"/>
      <c r="F258" s="359" t="s">
        <v>1273</v>
      </c>
      <c r="G258" s="814"/>
      <c r="H258" s="814"/>
      <c r="I258" s="553"/>
      <c r="J258" s="814"/>
      <c r="K258" s="332"/>
    </row>
    <row r="259" spans="1:11" ht="13.5" x14ac:dyDescent="0.2">
      <c r="A259" s="166"/>
      <c r="B259" s="331"/>
      <c r="C259" s="213" t="s">
        <v>1274</v>
      </c>
      <c r="D259" s="213" t="s">
        <v>1137</v>
      </c>
      <c r="E259" s="214" t="s">
        <v>1275</v>
      </c>
      <c r="F259" s="215" t="s">
        <v>1276</v>
      </c>
      <c r="G259" s="216" t="s">
        <v>836</v>
      </c>
      <c r="H259" s="217">
        <v>1</v>
      </c>
      <c r="I259" s="555">
        <v>0</v>
      </c>
      <c r="J259" s="211">
        <f>PRODUCT(H259,I259)</f>
        <v>0</v>
      </c>
      <c r="K259" s="360"/>
    </row>
    <row r="260" spans="1:11" ht="13.5" x14ac:dyDescent="0.2">
      <c r="A260" s="166"/>
      <c r="B260" s="331"/>
      <c r="C260" s="814"/>
      <c r="D260" s="358" t="s">
        <v>1062</v>
      </c>
      <c r="E260" s="814"/>
      <c r="F260" s="359" t="s">
        <v>1276</v>
      </c>
      <c r="G260" s="814"/>
      <c r="H260" s="814"/>
      <c r="I260" s="553"/>
      <c r="J260" s="814"/>
      <c r="K260" s="332"/>
    </row>
    <row r="261" spans="1:11" ht="13.5" x14ac:dyDescent="0.2">
      <c r="A261" s="166"/>
      <c r="B261" s="331"/>
      <c r="C261" s="213" t="s">
        <v>1277</v>
      </c>
      <c r="D261" s="213" t="s">
        <v>1137</v>
      </c>
      <c r="E261" s="214" t="s">
        <v>1278</v>
      </c>
      <c r="F261" s="215" t="s">
        <v>1279</v>
      </c>
      <c r="G261" s="216" t="s">
        <v>652</v>
      </c>
      <c r="H261" s="217">
        <v>250</v>
      </c>
      <c r="I261" s="555">
        <v>0</v>
      </c>
      <c r="J261" s="211">
        <f>PRODUCT(H261,I261)</f>
        <v>0</v>
      </c>
      <c r="K261" s="360"/>
    </row>
    <row r="262" spans="1:11" ht="13.5" x14ac:dyDescent="0.2">
      <c r="A262" s="166"/>
      <c r="B262" s="331"/>
      <c r="C262" s="814"/>
      <c r="D262" s="358" t="s">
        <v>1062</v>
      </c>
      <c r="E262" s="814"/>
      <c r="F262" s="359" t="s">
        <v>1279</v>
      </c>
      <c r="G262" s="814"/>
      <c r="H262" s="814"/>
      <c r="I262" s="553"/>
      <c r="J262" s="814"/>
      <c r="K262" s="332"/>
    </row>
    <row r="263" spans="1:11" ht="13.5" x14ac:dyDescent="0.2">
      <c r="A263" s="166"/>
      <c r="B263" s="331"/>
      <c r="C263" s="213" t="s">
        <v>1280</v>
      </c>
      <c r="D263" s="213" t="s">
        <v>1137</v>
      </c>
      <c r="E263" s="214" t="s">
        <v>1281</v>
      </c>
      <c r="F263" s="215" t="s">
        <v>1135</v>
      </c>
      <c r="G263" s="216" t="s">
        <v>836</v>
      </c>
      <c r="H263" s="217">
        <v>6</v>
      </c>
      <c r="I263" s="555">
        <v>0</v>
      </c>
      <c r="J263" s="211">
        <f>PRODUCT(H263,I263)</f>
        <v>0</v>
      </c>
      <c r="K263" s="360"/>
    </row>
    <row r="264" spans="1:11" ht="13.5" x14ac:dyDescent="0.2">
      <c r="A264" s="166"/>
      <c r="B264" s="331"/>
      <c r="C264" s="814"/>
      <c r="D264" s="358" t="s">
        <v>1062</v>
      </c>
      <c r="E264" s="814"/>
      <c r="F264" s="359" t="s">
        <v>1135</v>
      </c>
      <c r="G264" s="814"/>
      <c r="H264" s="814"/>
      <c r="I264" s="553"/>
      <c r="J264" s="814"/>
      <c r="K264" s="332"/>
    </row>
    <row r="265" spans="1:11" ht="13.5" x14ac:dyDescent="0.2">
      <c r="A265" s="166"/>
      <c r="B265" s="331"/>
      <c r="C265" s="213" t="s">
        <v>1282</v>
      </c>
      <c r="D265" s="213" t="s">
        <v>1137</v>
      </c>
      <c r="E265" s="214" t="s">
        <v>1283</v>
      </c>
      <c r="F265" s="215" t="s">
        <v>1284</v>
      </c>
      <c r="G265" s="216" t="s">
        <v>836</v>
      </c>
      <c r="H265" s="217">
        <v>1</v>
      </c>
      <c r="I265" s="555">
        <v>0</v>
      </c>
      <c r="J265" s="211">
        <f>PRODUCT(H265,I265)</f>
        <v>0</v>
      </c>
      <c r="K265" s="360"/>
    </row>
    <row r="266" spans="1:11" ht="13.5" x14ac:dyDescent="0.2">
      <c r="A266" s="166"/>
      <c r="B266" s="331"/>
      <c r="C266" s="814"/>
      <c r="D266" s="358" t="s">
        <v>1062</v>
      </c>
      <c r="E266" s="814"/>
      <c r="F266" s="359" t="s">
        <v>1284</v>
      </c>
      <c r="G266" s="814"/>
      <c r="H266" s="814"/>
      <c r="I266" s="553"/>
      <c r="J266" s="814"/>
      <c r="K266" s="332"/>
    </row>
    <row r="267" spans="1:11" ht="18" x14ac:dyDescent="0.35">
      <c r="A267" s="205"/>
      <c r="B267" s="353"/>
      <c r="C267" s="354"/>
      <c r="D267" s="354" t="s">
        <v>1060</v>
      </c>
      <c r="E267" s="355" t="s">
        <v>1285</v>
      </c>
      <c r="F267" s="355"/>
      <c r="G267" s="354"/>
      <c r="H267" s="354"/>
      <c r="I267" s="554"/>
      <c r="J267" s="356">
        <f>SUM(J268:J274)</f>
        <v>0</v>
      </c>
      <c r="K267" s="357"/>
    </row>
    <row r="268" spans="1:11" x14ac:dyDescent="0.2">
      <c r="A268" s="166"/>
      <c r="B268" s="331"/>
      <c r="C268" s="206" t="s">
        <v>52</v>
      </c>
      <c r="D268" s="206" t="s">
        <v>1063</v>
      </c>
      <c r="E268" s="207" t="s">
        <v>1286</v>
      </c>
      <c r="F268" s="208" t="s">
        <v>1287</v>
      </c>
      <c r="G268" s="209" t="s">
        <v>1288</v>
      </c>
      <c r="H268" s="210">
        <v>64</v>
      </c>
      <c r="I268" s="552">
        <v>0</v>
      </c>
      <c r="J268" s="211">
        <f>PRODUCT(H268,I268)</f>
        <v>0</v>
      </c>
      <c r="K268" s="333"/>
    </row>
    <row r="269" spans="1:11" ht="13.5" x14ac:dyDescent="0.2">
      <c r="A269" s="166"/>
      <c r="B269" s="331"/>
      <c r="C269" s="814"/>
      <c r="D269" s="358" t="s">
        <v>1062</v>
      </c>
      <c r="E269" s="814"/>
      <c r="F269" s="359" t="s">
        <v>1287</v>
      </c>
      <c r="G269" s="814"/>
      <c r="H269" s="814"/>
      <c r="I269" s="553"/>
      <c r="J269" s="814"/>
      <c r="K269" s="332"/>
    </row>
    <row r="270" spans="1:11" x14ac:dyDescent="0.2">
      <c r="A270" s="166"/>
      <c r="B270" s="331"/>
      <c r="C270" s="206" t="s">
        <v>6</v>
      </c>
      <c r="D270" s="206" t="s">
        <v>1063</v>
      </c>
      <c r="E270" s="207" t="s">
        <v>1289</v>
      </c>
      <c r="F270" s="208" t="s">
        <v>1290</v>
      </c>
      <c r="G270" s="209" t="s">
        <v>1288</v>
      </c>
      <c r="H270" s="210">
        <v>64</v>
      </c>
      <c r="I270" s="552">
        <v>0</v>
      </c>
      <c r="J270" s="211">
        <f>PRODUCT(H270,I270)</f>
        <v>0</v>
      </c>
      <c r="K270" s="333"/>
    </row>
    <row r="271" spans="1:11" ht="13.5" x14ac:dyDescent="0.2">
      <c r="A271" s="166"/>
      <c r="B271" s="331"/>
      <c r="C271" s="814"/>
      <c r="D271" s="358" t="s">
        <v>1062</v>
      </c>
      <c r="E271" s="814"/>
      <c r="F271" s="359" t="s">
        <v>1290</v>
      </c>
      <c r="G271" s="814"/>
      <c r="H271" s="814"/>
      <c r="I271" s="553"/>
      <c r="J271" s="814"/>
      <c r="K271" s="332"/>
    </row>
    <row r="272" spans="1:11" x14ac:dyDescent="0.2">
      <c r="A272" s="166"/>
      <c r="B272" s="331"/>
      <c r="C272" s="206" t="s">
        <v>55</v>
      </c>
      <c r="D272" s="206" t="s">
        <v>1063</v>
      </c>
      <c r="E272" s="207" t="s">
        <v>1291</v>
      </c>
      <c r="F272" s="208" t="s">
        <v>1292</v>
      </c>
      <c r="G272" s="209" t="s">
        <v>1288</v>
      </c>
      <c r="H272" s="210">
        <v>24</v>
      </c>
      <c r="I272" s="552">
        <v>0</v>
      </c>
      <c r="J272" s="211">
        <f>PRODUCT(H272,I272)</f>
        <v>0</v>
      </c>
      <c r="K272" s="333"/>
    </row>
    <row r="273" spans="1:11" ht="13.5" x14ac:dyDescent="0.2">
      <c r="A273" s="166"/>
      <c r="B273" s="331"/>
      <c r="C273" s="814"/>
      <c r="D273" s="358" t="s">
        <v>1062</v>
      </c>
      <c r="E273" s="814"/>
      <c r="F273" s="359" t="s">
        <v>1292</v>
      </c>
      <c r="G273" s="814"/>
      <c r="H273" s="814"/>
      <c r="I273" s="553"/>
      <c r="J273" s="814"/>
      <c r="K273" s="332"/>
    </row>
    <row r="274" spans="1:11" x14ac:dyDescent="0.2">
      <c r="A274" s="166"/>
      <c r="B274" s="331"/>
      <c r="C274" s="206" t="s">
        <v>61</v>
      </c>
      <c r="D274" s="206" t="s">
        <v>1063</v>
      </c>
      <c r="E274" s="207" t="s">
        <v>1293</v>
      </c>
      <c r="F274" s="208" t="s">
        <v>1294</v>
      </c>
      <c r="G274" s="209" t="s">
        <v>1288</v>
      </c>
      <c r="H274" s="210">
        <v>80</v>
      </c>
      <c r="I274" s="552">
        <v>0</v>
      </c>
      <c r="J274" s="211">
        <f>PRODUCT(H274,I274)</f>
        <v>0</v>
      </c>
      <c r="K274" s="333"/>
    </row>
    <row r="275" spans="1:11" ht="13.5" x14ac:dyDescent="0.2">
      <c r="A275" s="166"/>
      <c r="B275" s="331"/>
      <c r="C275" s="814"/>
      <c r="D275" s="358" t="s">
        <v>1062</v>
      </c>
      <c r="E275" s="814"/>
      <c r="F275" s="359" t="s">
        <v>1294</v>
      </c>
      <c r="G275" s="814"/>
      <c r="H275" s="814"/>
      <c r="I275" s="553"/>
      <c r="J275" s="814"/>
      <c r="K275" s="332"/>
    </row>
    <row r="276" spans="1:11" ht="13.5" thickBot="1" x14ac:dyDescent="0.25">
      <c r="A276" s="166"/>
      <c r="B276" s="335"/>
      <c r="C276" s="336"/>
      <c r="D276" s="336"/>
      <c r="E276" s="336"/>
      <c r="F276" s="336"/>
      <c r="G276" s="336"/>
      <c r="H276" s="336"/>
      <c r="I276" s="556"/>
      <c r="J276" s="336"/>
      <c r="K276" s="337"/>
    </row>
  </sheetData>
  <sheetProtection algorithmName="SHA-512" hashValue="2LCTB144Ncx21BAvteZ7nVSFyZnaLCox79alux73r6sWP1bAr/zGjx83whs06UnJssZnAC0VgfWsNzlqpRt1RQ==" saltValue="9192jeqbW5PXbzIfx0h1QA==" spinCount="100000" sheet="1" objects="1" scenarios="1"/>
  <mergeCells count="11">
    <mergeCell ref="E47:H47"/>
    <mergeCell ref="G1:H1"/>
    <mergeCell ref="E7:H7"/>
    <mergeCell ref="E9:H9"/>
    <mergeCell ref="E11:H11"/>
    <mergeCell ref="E26:H26"/>
    <mergeCell ref="E49:H49"/>
    <mergeCell ref="E51:H51"/>
    <mergeCell ref="E74:H74"/>
    <mergeCell ref="E76:H76"/>
    <mergeCell ref="E78:H78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</hyperlink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9"/>
  <sheetViews>
    <sheetView topLeftCell="A621" workbookViewId="0">
      <selection activeCell="G633" sqref="G633"/>
    </sheetView>
  </sheetViews>
  <sheetFormatPr defaultRowHeight="12.75" x14ac:dyDescent="0.2"/>
  <cols>
    <col min="1" max="1" width="7.140625" customWidth="1"/>
    <col min="2" max="2" width="1.42578125" style="589" customWidth="1"/>
    <col min="3" max="3" width="3.5703125" style="589" customWidth="1"/>
    <col min="4" max="4" width="3.7109375" style="589" customWidth="1"/>
    <col min="5" max="5" width="14.7109375" style="589" customWidth="1"/>
    <col min="6" max="6" width="64.28515625" style="589" customWidth="1"/>
    <col min="7" max="7" width="7.42578125" style="589" customWidth="1"/>
    <col min="8" max="8" width="9.5703125" style="589" customWidth="1"/>
    <col min="9" max="9" width="10.85546875" style="235" customWidth="1"/>
    <col min="10" max="10" width="20.140625" customWidth="1"/>
    <col min="11" max="11" width="13.28515625" customWidth="1"/>
  </cols>
  <sheetData>
    <row r="1" spans="1:11" ht="15" x14ac:dyDescent="0.2">
      <c r="A1" s="231"/>
      <c r="B1" s="557"/>
      <c r="C1" s="557"/>
      <c r="D1" s="558" t="s">
        <v>1012</v>
      </c>
      <c r="E1" s="557"/>
      <c r="F1" s="820" t="s">
        <v>1013</v>
      </c>
      <c r="G1" s="914" t="s">
        <v>1014</v>
      </c>
      <c r="H1" s="914"/>
      <c r="I1" s="234"/>
      <c r="J1" s="825" t="s">
        <v>1015</v>
      </c>
      <c r="K1" s="233" t="s">
        <v>1016</v>
      </c>
    </row>
    <row r="3" spans="1:11" x14ac:dyDescent="0.2">
      <c r="A3" s="419"/>
      <c r="B3" s="559"/>
      <c r="C3" s="560"/>
      <c r="D3" s="560"/>
      <c r="E3" s="560"/>
      <c r="F3" s="560"/>
      <c r="G3" s="560"/>
      <c r="H3" s="560"/>
      <c r="I3" s="238"/>
      <c r="J3" s="237"/>
      <c r="K3" s="239"/>
    </row>
    <row r="4" spans="1:11" ht="21" x14ac:dyDescent="0.2">
      <c r="A4" s="419"/>
      <c r="B4" s="561"/>
      <c r="C4" s="562"/>
      <c r="D4" s="343" t="s">
        <v>1017</v>
      </c>
      <c r="E4" s="562"/>
      <c r="F4" s="562"/>
      <c r="G4" s="562"/>
      <c r="H4" s="562"/>
      <c r="I4" s="242"/>
      <c r="J4" s="365"/>
      <c r="K4" s="243"/>
    </row>
    <row r="5" spans="1:11" x14ac:dyDescent="0.2">
      <c r="A5" s="419"/>
      <c r="B5" s="561"/>
      <c r="C5" s="562"/>
      <c r="D5" s="562"/>
      <c r="E5" s="562"/>
      <c r="F5" s="562"/>
      <c r="G5" s="562"/>
      <c r="H5" s="562"/>
      <c r="I5" s="242"/>
      <c r="J5" s="365"/>
      <c r="K5" s="243"/>
    </row>
    <row r="6" spans="1:11" ht="15" x14ac:dyDescent="0.2">
      <c r="A6" s="419"/>
      <c r="B6" s="561"/>
      <c r="C6" s="562"/>
      <c r="D6" s="821" t="s">
        <v>2</v>
      </c>
      <c r="E6" s="562"/>
      <c r="F6" s="562"/>
      <c r="G6" s="562"/>
      <c r="H6" s="562"/>
      <c r="I6" s="242"/>
      <c r="J6" s="365"/>
      <c r="K6" s="243"/>
    </row>
    <row r="7" spans="1:11" ht="15" x14ac:dyDescent="0.2">
      <c r="A7" s="419"/>
      <c r="B7" s="561"/>
      <c r="C7" s="562"/>
      <c r="D7" s="562"/>
      <c r="E7" s="915" t="s">
        <v>1295</v>
      </c>
      <c r="F7" s="916"/>
      <c r="G7" s="916"/>
      <c r="H7" s="916"/>
      <c r="I7" s="242"/>
      <c r="J7" s="365"/>
      <c r="K7" s="243"/>
    </row>
    <row r="8" spans="1:11" ht="15" x14ac:dyDescent="0.2">
      <c r="A8" s="419"/>
      <c r="B8" s="561"/>
      <c r="C8" s="562"/>
      <c r="D8" s="821" t="s">
        <v>5</v>
      </c>
      <c r="E8" s="562"/>
      <c r="F8" s="562"/>
      <c r="G8" s="562"/>
      <c r="H8" s="562"/>
      <c r="I8" s="242"/>
      <c r="J8" s="365"/>
      <c r="K8" s="243"/>
    </row>
    <row r="9" spans="1:11" x14ac:dyDescent="0.2">
      <c r="A9" s="824"/>
      <c r="B9" s="563"/>
      <c r="C9" s="822"/>
      <c r="D9" s="822"/>
      <c r="E9" s="915" t="s">
        <v>1296</v>
      </c>
      <c r="F9" s="917"/>
      <c r="G9" s="917"/>
      <c r="H9" s="917"/>
      <c r="I9" s="245"/>
      <c r="J9" s="827"/>
      <c r="K9" s="246"/>
    </row>
    <row r="10" spans="1:11" ht="15" x14ac:dyDescent="0.2">
      <c r="A10" s="824"/>
      <c r="B10" s="563"/>
      <c r="C10" s="822"/>
      <c r="D10" s="821" t="s">
        <v>1020</v>
      </c>
      <c r="E10" s="822"/>
      <c r="F10" s="822"/>
      <c r="G10" s="822"/>
      <c r="H10" s="822"/>
      <c r="I10" s="245"/>
      <c r="J10" s="827"/>
      <c r="K10" s="246"/>
    </row>
    <row r="11" spans="1:11" x14ac:dyDescent="0.2">
      <c r="A11" s="824"/>
      <c r="B11" s="563"/>
      <c r="C11" s="822"/>
      <c r="D11" s="822"/>
      <c r="E11" s="904" t="s">
        <v>1297</v>
      </c>
      <c r="F11" s="917"/>
      <c r="G11" s="917"/>
      <c r="H11" s="917"/>
      <c r="I11" s="245"/>
      <c r="J11" s="827"/>
      <c r="K11" s="246"/>
    </row>
    <row r="12" spans="1:11" x14ac:dyDescent="0.2">
      <c r="A12" s="824"/>
      <c r="B12" s="563"/>
      <c r="C12" s="822"/>
      <c r="D12" s="822"/>
      <c r="E12" s="822"/>
      <c r="F12" s="822"/>
      <c r="G12" s="822"/>
      <c r="H12" s="822"/>
      <c r="I12" s="245"/>
      <c r="J12" s="827"/>
      <c r="K12" s="246"/>
    </row>
    <row r="13" spans="1:11" ht="15" x14ac:dyDescent="0.2">
      <c r="A13" s="824"/>
      <c r="B13" s="563"/>
      <c r="C13" s="822"/>
      <c r="D13" s="821" t="s">
        <v>1022</v>
      </c>
      <c r="E13" s="822"/>
      <c r="F13" s="348" t="s">
        <v>1298</v>
      </c>
      <c r="G13" s="822"/>
      <c r="H13" s="822"/>
      <c r="I13" s="248" t="s">
        <v>1024</v>
      </c>
      <c r="J13" s="247" t="s">
        <v>1299</v>
      </c>
      <c r="K13" s="246"/>
    </row>
    <row r="14" spans="1:11" ht="15" x14ac:dyDescent="0.2">
      <c r="A14" s="824"/>
      <c r="B14" s="563"/>
      <c r="C14" s="822"/>
      <c r="D14" s="821" t="s">
        <v>1025</v>
      </c>
      <c r="E14" s="822"/>
      <c r="F14" s="348" t="s">
        <v>1300</v>
      </c>
      <c r="G14" s="822"/>
      <c r="H14" s="822"/>
      <c r="I14" s="248" t="s">
        <v>1027</v>
      </c>
      <c r="J14" s="249" t="s">
        <v>1301</v>
      </c>
      <c r="K14" s="246"/>
    </row>
    <row r="15" spans="1:11" x14ac:dyDescent="0.2">
      <c r="A15" s="824"/>
      <c r="B15" s="563"/>
      <c r="C15" s="822"/>
      <c r="D15" s="822"/>
      <c r="E15" s="822"/>
      <c r="F15" s="822"/>
      <c r="G15" s="822"/>
      <c r="H15" s="822"/>
      <c r="I15" s="245"/>
      <c r="J15" s="827"/>
      <c r="K15" s="246"/>
    </row>
    <row r="16" spans="1:11" ht="15" x14ac:dyDescent="0.2">
      <c r="A16" s="824"/>
      <c r="B16" s="563"/>
      <c r="C16" s="822"/>
      <c r="D16" s="821" t="s">
        <v>1029</v>
      </c>
      <c r="E16" s="822"/>
      <c r="F16" s="822"/>
      <c r="G16" s="822"/>
      <c r="H16" s="822"/>
      <c r="I16" s="248" t="s">
        <v>1030</v>
      </c>
      <c r="J16" s="247" t="s">
        <v>749</v>
      </c>
      <c r="K16" s="246"/>
    </row>
    <row r="17" spans="1:11" ht="15" x14ac:dyDescent="0.2">
      <c r="A17" s="824"/>
      <c r="B17" s="563"/>
      <c r="C17" s="822"/>
      <c r="D17" s="822"/>
      <c r="E17" s="348" t="s">
        <v>1032</v>
      </c>
      <c r="F17" s="822"/>
      <c r="G17" s="822"/>
      <c r="H17" s="822"/>
      <c r="I17" s="248" t="s">
        <v>12</v>
      </c>
      <c r="J17" s="247" t="s">
        <v>749</v>
      </c>
      <c r="K17" s="246"/>
    </row>
    <row r="18" spans="1:11" x14ac:dyDescent="0.2">
      <c r="A18" s="824"/>
      <c r="B18" s="563"/>
      <c r="C18" s="822"/>
      <c r="D18" s="822"/>
      <c r="E18" s="822"/>
      <c r="F18" s="822"/>
      <c r="G18" s="822"/>
      <c r="H18" s="822"/>
      <c r="I18" s="245"/>
      <c r="J18" s="827"/>
      <c r="K18" s="246"/>
    </row>
    <row r="19" spans="1:11" ht="15" x14ac:dyDescent="0.2">
      <c r="A19" s="824"/>
      <c r="B19" s="563"/>
      <c r="C19" s="822"/>
      <c r="D19" s="821" t="s">
        <v>1031</v>
      </c>
      <c r="E19" s="822"/>
      <c r="F19" s="822"/>
      <c r="G19" s="822"/>
      <c r="H19" s="822"/>
      <c r="I19" s="248" t="s">
        <v>1030</v>
      </c>
      <c r="J19" s="247" t="s">
        <v>749</v>
      </c>
      <c r="K19" s="246"/>
    </row>
    <row r="20" spans="1:11" ht="15" x14ac:dyDescent="0.2">
      <c r="A20" s="824"/>
      <c r="B20" s="563"/>
      <c r="C20" s="822"/>
      <c r="D20" s="822"/>
      <c r="E20" s="348" t="s">
        <v>749</v>
      </c>
      <c r="F20" s="822"/>
      <c r="G20" s="822"/>
      <c r="H20" s="822"/>
      <c r="I20" s="248" t="s">
        <v>12</v>
      </c>
      <c r="J20" s="247" t="s">
        <v>749</v>
      </c>
      <c r="K20" s="246"/>
    </row>
    <row r="21" spans="1:11" x14ac:dyDescent="0.2">
      <c r="A21" s="824"/>
      <c r="B21" s="563"/>
      <c r="C21" s="822"/>
      <c r="D21" s="822"/>
      <c r="E21" s="822"/>
      <c r="F21" s="822"/>
      <c r="G21" s="822"/>
      <c r="H21" s="822"/>
      <c r="I21" s="245"/>
      <c r="J21" s="827"/>
      <c r="K21" s="246"/>
    </row>
    <row r="22" spans="1:11" ht="15" x14ac:dyDescent="0.2">
      <c r="A22" s="824"/>
      <c r="B22" s="563"/>
      <c r="C22" s="822"/>
      <c r="D22" s="821" t="s">
        <v>13</v>
      </c>
      <c r="E22" s="822"/>
      <c r="F22" s="822"/>
      <c r="G22" s="822"/>
      <c r="H22" s="822"/>
      <c r="I22" s="248" t="s">
        <v>1030</v>
      </c>
      <c r="J22" s="247" t="s">
        <v>749</v>
      </c>
      <c r="K22" s="246"/>
    </row>
    <row r="23" spans="1:11" ht="15" x14ac:dyDescent="0.2">
      <c r="A23" s="824"/>
      <c r="B23" s="563"/>
      <c r="C23" s="822"/>
      <c r="D23" s="822"/>
      <c r="E23" s="348" t="s">
        <v>1032</v>
      </c>
      <c r="F23" s="822"/>
      <c r="G23" s="822"/>
      <c r="H23" s="822"/>
      <c r="I23" s="248" t="s">
        <v>12</v>
      </c>
      <c r="J23" s="247" t="s">
        <v>749</v>
      </c>
      <c r="K23" s="246"/>
    </row>
    <row r="24" spans="1:11" x14ac:dyDescent="0.2">
      <c r="A24" s="824"/>
      <c r="B24" s="563"/>
      <c r="C24" s="822"/>
      <c r="D24" s="822"/>
      <c r="E24" s="822"/>
      <c r="F24" s="822"/>
      <c r="G24" s="822"/>
      <c r="H24" s="822"/>
      <c r="I24" s="245"/>
      <c r="J24" s="827"/>
      <c r="K24" s="246"/>
    </row>
    <row r="25" spans="1:11" ht="15" x14ac:dyDescent="0.2">
      <c r="A25" s="824"/>
      <c r="B25" s="563"/>
      <c r="C25" s="822"/>
      <c r="D25" s="821" t="s">
        <v>1033</v>
      </c>
      <c r="E25" s="822"/>
      <c r="F25" s="822"/>
      <c r="G25" s="822"/>
      <c r="H25" s="822"/>
      <c r="I25" s="245"/>
      <c r="J25" s="827"/>
      <c r="K25" s="246"/>
    </row>
    <row r="26" spans="1:11" ht="15" x14ac:dyDescent="0.2">
      <c r="A26" s="219"/>
      <c r="B26" s="564"/>
      <c r="C26" s="565"/>
      <c r="D26" s="565"/>
      <c r="E26" s="918" t="s">
        <v>749</v>
      </c>
      <c r="F26" s="918"/>
      <c r="G26" s="918"/>
      <c r="H26" s="918"/>
      <c r="I26" s="252"/>
      <c r="J26" s="251"/>
      <c r="K26" s="253"/>
    </row>
    <row r="27" spans="1:11" x14ac:dyDescent="0.2">
      <c r="A27" s="824"/>
      <c r="B27" s="563"/>
      <c r="C27" s="822"/>
      <c r="D27" s="822"/>
      <c r="E27" s="822"/>
      <c r="F27" s="822"/>
      <c r="G27" s="822"/>
      <c r="H27" s="822"/>
      <c r="I27" s="245"/>
      <c r="J27" s="827"/>
      <c r="K27" s="246"/>
    </row>
    <row r="28" spans="1:11" x14ac:dyDescent="0.2">
      <c r="A28" s="824"/>
      <c r="B28" s="563"/>
      <c r="C28" s="822"/>
      <c r="D28" s="566"/>
      <c r="E28" s="566"/>
      <c r="F28" s="566"/>
      <c r="G28" s="566"/>
      <c r="H28" s="566"/>
      <c r="I28" s="255"/>
      <c r="J28" s="254"/>
      <c r="K28" s="256"/>
    </row>
    <row r="29" spans="1:11" ht="18" x14ac:dyDescent="0.2">
      <c r="A29" s="824"/>
      <c r="B29" s="563"/>
      <c r="C29" s="822"/>
      <c r="D29" s="567" t="s">
        <v>1034</v>
      </c>
      <c r="E29" s="822"/>
      <c r="F29" s="822"/>
      <c r="G29" s="822"/>
      <c r="H29" s="822"/>
      <c r="I29" s="245"/>
      <c r="J29" s="258">
        <f>ROUND(J94,2)</f>
        <v>0</v>
      </c>
      <c r="K29" s="246"/>
    </row>
    <row r="30" spans="1:11" x14ac:dyDescent="0.2">
      <c r="A30" s="824"/>
      <c r="B30" s="563"/>
      <c r="C30" s="822"/>
      <c r="D30" s="566"/>
      <c r="E30" s="566"/>
      <c r="F30" s="566"/>
      <c r="G30" s="566"/>
      <c r="H30" s="566"/>
      <c r="I30" s="255"/>
      <c r="J30" s="254"/>
      <c r="K30" s="256"/>
    </row>
    <row r="31" spans="1:11" ht="13.5" x14ac:dyDescent="0.2">
      <c r="A31" s="824"/>
      <c r="B31" s="563"/>
      <c r="C31" s="822"/>
      <c r="D31" s="822"/>
      <c r="E31" s="822"/>
      <c r="F31" s="568" t="s">
        <v>1035</v>
      </c>
      <c r="G31" s="822"/>
      <c r="H31" s="822"/>
      <c r="I31" s="260" t="s">
        <v>1036</v>
      </c>
      <c r="J31" s="259" t="s">
        <v>1037</v>
      </c>
      <c r="K31" s="246"/>
    </row>
    <row r="32" spans="1:11" ht="13.5" x14ac:dyDescent="0.2">
      <c r="A32" s="824"/>
      <c r="B32" s="563"/>
      <c r="C32" s="822"/>
      <c r="D32" s="569" t="s">
        <v>135</v>
      </c>
      <c r="E32" s="569" t="s">
        <v>1038</v>
      </c>
      <c r="F32" s="570">
        <f>ROUND(SUM(BE94:BE638), 2)</f>
        <v>0</v>
      </c>
      <c r="G32" s="822"/>
      <c r="H32" s="822"/>
      <c r="I32" s="263">
        <v>0.21</v>
      </c>
      <c r="J32" s="262">
        <f>ROUND(ROUND((SUM(BE94:BE638)), 2)*I32, 2)</f>
        <v>0</v>
      </c>
      <c r="K32" s="246"/>
    </row>
    <row r="33" spans="1:11" ht="13.5" x14ac:dyDescent="0.2">
      <c r="A33" s="824"/>
      <c r="B33" s="563"/>
      <c r="C33" s="822"/>
      <c r="D33" s="822"/>
      <c r="E33" s="569" t="s">
        <v>1039</v>
      </c>
      <c r="F33" s="570">
        <f>ROUND(SUM(BF94:BF638), 2)</f>
        <v>0</v>
      </c>
      <c r="G33" s="822"/>
      <c r="H33" s="822"/>
      <c r="I33" s="263">
        <v>0.15</v>
      </c>
      <c r="J33" s="262">
        <f>ROUND(ROUND((SUM(BF94:BF638)), 2)*I33, 2)</f>
        <v>0</v>
      </c>
      <c r="K33" s="246"/>
    </row>
    <row r="34" spans="1:11" ht="13.5" x14ac:dyDescent="0.2">
      <c r="A34" s="824"/>
      <c r="B34" s="563"/>
      <c r="C34" s="822"/>
      <c r="D34" s="822"/>
      <c r="E34" s="569" t="s">
        <v>1040</v>
      </c>
      <c r="F34" s="570">
        <f>ROUND(SUM(BG94:BG638), 2)</f>
        <v>0</v>
      </c>
      <c r="G34" s="822"/>
      <c r="H34" s="822"/>
      <c r="I34" s="263">
        <v>0.21</v>
      </c>
      <c r="J34" s="262">
        <v>0</v>
      </c>
      <c r="K34" s="246"/>
    </row>
    <row r="35" spans="1:11" ht="13.5" x14ac:dyDescent="0.2">
      <c r="A35" s="824"/>
      <c r="B35" s="563"/>
      <c r="C35" s="822"/>
      <c r="D35" s="822"/>
      <c r="E35" s="569" t="s">
        <v>1041</v>
      </c>
      <c r="F35" s="570">
        <f>ROUND(SUM(BH94:BH638), 2)</f>
        <v>0</v>
      </c>
      <c r="G35" s="822"/>
      <c r="H35" s="822"/>
      <c r="I35" s="263">
        <v>0.15</v>
      </c>
      <c r="J35" s="262">
        <v>0</v>
      </c>
      <c r="K35" s="246"/>
    </row>
    <row r="36" spans="1:11" ht="13.5" x14ac:dyDescent="0.2">
      <c r="A36" s="824"/>
      <c r="B36" s="563"/>
      <c r="C36" s="822"/>
      <c r="D36" s="822"/>
      <c r="E36" s="569" t="s">
        <v>1042</v>
      </c>
      <c r="F36" s="570">
        <f>ROUND(SUM(BI94:BI638), 2)</f>
        <v>0</v>
      </c>
      <c r="G36" s="822"/>
      <c r="H36" s="822"/>
      <c r="I36" s="263">
        <v>0</v>
      </c>
      <c r="J36" s="262">
        <v>0</v>
      </c>
      <c r="K36" s="246"/>
    </row>
    <row r="37" spans="1:11" x14ac:dyDescent="0.2">
      <c r="A37" s="824"/>
      <c r="B37" s="563"/>
      <c r="C37" s="822"/>
      <c r="D37" s="822"/>
      <c r="E37" s="822"/>
      <c r="F37" s="822"/>
      <c r="G37" s="822"/>
      <c r="H37" s="822"/>
      <c r="I37" s="245"/>
      <c r="J37" s="827"/>
      <c r="K37" s="246"/>
    </row>
    <row r="38" spans="1:11" ht="18" x14ac:dyDescent="0.2">
      <c r="A38" s="824"/>
      <c r="B38" s="563"/>
      <c r="C38" s="571"/>
      <c r="D38" s="572" t="s">
        <v>1043</v>
      </c>
      <c r="E38" s="573"/>
      <c r="F38" s="573"/>
      <c r="G38" s="574" t="s">
        <v>35</v>
      </c>
      <c r="H38" s="575" t="s">
        <v>34</v>
      </c>
      <c r="I38" s="269"/>
      <c r="J38" s="270">
        <f>SUM(J29:J36)</f>
        <v>0</v>
      </c>
      <c r="K38" s="271"/>
    </row>
    <row r="39" spans="1:11" x14ac:dyDescent="0.2">
      <c r="A39" s="824"/>
      <c r="B39" s="576"/>
      <c r="C39" s="471"/>
      <c r="D39" s="471"/>
      <c r="E39" s="471"/>
      <c r="F39" s="471"/>
      <c r="G39" s="471"/>
      <c r="H39" s="471"/>
      <c r="I39" s="274"/>
      <c r="J39" s="273"/>
      <c r="K39" s="275"/>
    </row>
    <row r="43" spans="1:11" x14ac:dyDescent="0.2">
      <c r="A43" s="824"/>
      <c r="B43" s="577"/>
      <c r="C43" s="578"/>
      <c r="D43" s="578"/>
      <c r="E43" s="578"/>
      <c r="F43" s="578"/>
      <c r="G43" s="578"/>
      <c r="H43" s="578"/>
      <c r="I43" s="276"/>
      <c r="J43" s="221"/>
      <c r="K43" s="222"/>
    </row>
    <row r="44" spans="1:11" ht="21" x14ac:dyDescent="0.2">
      <c r="A44" s="824"/>
      <c r="B44" s="563"/>
      <c r="C44" s="343" t="s">
        <v>1044</v>
      </c>
      <c r="D44" s="822"/>
      <c r="E44" s="822"/>
      <c r="F44" s="822"/>
      <c r="G44" s="822"/>
      <c r="H44" s="822"/>
      <c r="I44" s="245"/>
      <c r="J44" s="827"/>
      <c r="K44" s="246"/>
    </row>
    <row r="45" spans="1:11" x14ac:dyDescent="0.2">
      <c r="A45" s="824"/>
      <c r="B45" s="563"/>
      <c r="C45" s="822"/>
      <c r="D45" s="822"/>
      <c r="E45" s="822"/>
      <c r="F45" s="822"/>
      <c r="G45" s="822"/>
      <c r="H45" s="822"/>
      <c r="I45" s="245"/>
      <c r="J45" s="827"/>
      <c r="K45" s="246"/>
    </row>
    <row r="46" spans="1:11" ht="15" x14ac:dyDescent="0.2">
      <c r="A46" s="824"/>
      <c r="B46" s="563"/>
      <c r="C46" s="821" t="s">
        <v>2</v>
      </c>
      <c r="D46" s="822"/>
      <c r="E46" s="822"/>
      <c r="F46" s="822"/>
      <c r="G46" s="822"/>
      <c r="H46" s="822"/>
      <c r="I46" s="245"/>
      <c r="J46" s="827"/>
      <c r="K46" s="246"/>
    </row>
    <row r="47" spans="1:11" ht="15" x14ac:dyDescent="0.2">
      <c r="A47" s="824"/>
      <c r="B47" s="563"/>
      <c r="C47" s="822"/>
      <c r="D47" s="822"/>
      <c r="E47" s="915" t="str">
        <f>E7</f>
        <v>Přístavba objektu sýrárny, Sýrárna II</v>
      </c>
      <c r="F47" s="916"/>
      <c r="G47" s="916"/>
      <c r="H47" s="916"/>
      <c r="I47" s="245"/>
      <c r="J47" s="827"/>
      <c r="K47" s="246"/>
    </row>
    <row r="48" spans="1:11" ht="15" x14ac:dyDescent="0.2">
      <c r="A48" s="419"/>
      <c r="B48" s="561"/>
      <c r="C48" s="821" t="s">
        <v>5</v>
      </c>
      <c r="D48" s="562"/>
      <c r="E48" s="562"/>
      <c r="F48" s="562"/>
      <c r="G48" s="562"/>
      <c r="H48" s="562"/>
      <c r="I48" s="242"/>
      <c r="J48" s="365"/>
      <c r="K48" s="243"/>
    </row>
    <row r="49" spans="1:11" x14ac:dyDescent="0.2">
      <c r="A49" s="824"/>
      <c r="B49" s="563"/>
      <c r="C49" s="822"/>
      <c r="D49" s="822"/>
      <c r="E49" s="915" t="s">
        <v>1296</v>
      </c>
      <c r="F49" s="917"/>
      <c r="G49" s="917"/>
      <c r="H49" s="917"/>
      <c r="I49" s="245"/>
      <c r="J49" s="827"/>
      <c r="K49" s="246"/>
    </row>
    <row r="50" spans="1:11" ht="15" x14ac:dyDescent="0.2">
      <c r="A50" s="824"/>
      <c r="B50" s="563"/>
      <c r="C50" s="821" t="s">
        <v>1020</v>
      </c>
      <c r="D50" s="822"/>
      <c r="E50" s="822"/>
      <c r="F50" s="822"/>
      <c r="G50" s="822"/>
      <c r="H50" s="822"/>
      <c r="I50" s="245"/>
      <c r="J50" s="827"/>
      <c r="K50" s="246"/>
    </row>
    <row r="51" spans="1:11" x14ac:dyDescent="0.2">
      <c r="A51" s="824"/>
      <c r="B51" s="563"/>
      <c r="C51" s="822"/>
      <c r="D51" s="822"/>
      <c r="E51" s="904" t="str">
        <f>E11</f>
        <v>D2.1 - Kanalizace dešťová včetně retenční nádrže</v>
      </c>
      <c r="F51" s="917"/>
      <c r="G51" s="917"/>
      <c r="H51" s="917"/>
      <c r="I51" s="245"/>
      <c r="J51" s="827"/>
      <c r="K51" s="246"/>
    </row>
    <row r="52" spans="1:11" x14ac:dyDescent="0.2">
      <c r="A52" s="824"/>
      <c r="B52" s="563"/>
      <c r="C52" s="822"/>
      <c r="D52" s="822"/>
      <c r="E52" s="822"/>
      <c r="F52" s="822"/>
      <c r="G52" s="822"/>
      <c r="H52" s="822"/>
      <c r="I52" s="245"/>
      <c r="J52" s="827"/>
      <c r="K52" s="246"/>
    </row>
    <row r="53" spans="1:11" ht="15" x14ac:dyDescent="0.2">
      <c r="A53" s="824"/>
      <c r="B53" s="563"/>
      <c r="C53" s="821" t="s">
        <v>1025</v>
      </c>
      <c r="D53" s="822"/>
      <c r="E53" s="822"/>
      <c r="F53" s="348" t="str">
        <f>F14</f>
        <v>Olešnice na Moravě</v>
      </c>
      <c r="G53" s="822"/>
      <c r="H53" s="822"/>
      <c r="I53" s="248" t="s">
        <v>1027</v>
      </c>
      <c r="J53" s="249" t="str">
        <f>IF(J14="","",J14)</f>
        <v>17. 2. 2018</v>
      </c>
      <c r="K53" s="246"/>
    </row>
    <row r="54" spans="1:11" x14ac:dyDescent="0.2">
      <c r="A54" s="824"/>
      <c r="B54" s="563"/>
      <c r="C54" s="822"/>
      <c r="D54" s="822"/>
      <c r="E54" s="822"/>
      <c r="F54" s="822"/>
      <c r="G54" s="822"/>
      <c r="H54" s="822"/>
      <c r="I54" s="245"/>
      <c r="J54" s="827"/>
      <c r="K54" s="246"/>
    </row>
    <row r="55" spans="1:11" ht="15" x14ac:dyDescent="0.2">
      <c r="A55" s="824"/>
      <c r="B55" s="563"/>
      <c r="C55" s="821" t="s">
        <v>1029</v>
      </c>
      <c r="D55" s="822"/>
      <c r="E55" s="822"/>
      <c r="F55" s="348" t="str">
        <f>E17</f>
        <v xml:space="preserve"> </v>
      </c>
      <c r="G55" s="822"/>
      <c r="H55" s="822"/>
      <c r="I55" s="248" t="s">
        <v>13</v>
      </c>
      <c r="J55" s="909" t="str">
        <f>E23</f>
        <v xml:space="preserve"> </v>
      </c>
      <c r="K55" s="246"/>
    </row>
    <row r="56" spans="1:11" ht="15" x14ac:dyDescent="0.2">
      <c r="A56" s="824"/>
      <c r="B56" s="563"/>
      <c r="C56" s="821" t="s">
        <v>1031</v>
      </c>
      <c r="D56" s="822"/>
      <c r="E56" s="822"/>
      <c r="F56" s="348" t="str">
        <f>IF(E20="","",E20)</f>
        <v/>
      </c>
      <c r="G56" s="822"/>
      <c r="H56" s="822"/>
      <c r="I56" s="245"/>
      <c r="J56" s="910"/>
      <c r="K56" s="246"/>
    </row>
    <row r="57" spans="1:11" x14ac:dyDescent="0.2">
      <c r="A57" s="824"/>
      <c r="B57" s="563"/>
      <c r="C57" s="822"/>
      <c r="D57" s="822"/>
      <c r="E57" s="822"/>
      <c r="F57" s="822"/>
      <c r="G57" s="822"/>
      <c r="H57" s="822"/>
      <c r="I57" s="245"/>
      <c r="J57" s="827"/>
      <c r="K57" s="246"/>
    </row>
    <row r="58" spans="1:11" ht="15" x14ac:dyDescent="0.2">
      <c r="A58" s="824"/>
      <c r="B58" s="563"/>
      <c r="C58" s="579" t="s">
        <v>1046</v>
      </c>
      <c r="D58" s="571"/>
      <c r="E58" s="571"/>
      <c r="F58" s="571"/>
      <c r="G58" s="571"/>
      <c r="H58" s="571"/>
      <c r="I58" s="278"/>
      <c r="J58" s="279" t="s">
        <v>1047</v>
      </c>
      <c r="K58" s="280"/>
    </row>
    <row r="59" spans="1:11" x14ac:dyDescent="0.2">
      <c r="A59" s="824"/>
      <c r="B59" s="563"/>
      <c r="C59" s="822"/>
      <c r="D59" s="822"/>
      <c r="E59" s="822"/>
      <c r="F59" s="822"/>
      <c r="G59" s="822"/>
      <c r="H59" s="822"/>
      <c r="I59" s="245"/>
      <c r="J59" s="827"/>
      <c r="K59" s="246"/>
    </row>
    <row r="60" spans="1:11" ht="18" x14ac:dyDescent="0.2">
      <c r="A60" s="824"/>
      <c r="B60" s="563"/>
      <c r="C60" s="580" t="s">
        <v>1048</v>
      </c>
      <c r="D60" s="822"/>
      <c r="E60" s="822"/>
      <c r="F60" s="822"/>
      <c r="G60" s="822"/>
      <c r="H60" s="822"/>
      <c r="I60" s="245"/>
      <c r="J60" s="258">
        <f>J94</f>
        <v>0</v>
      </c>
      <c r="K60" s="246"/>
    </row>
    <row r="61" spans="1:11" ht="18" x14ac:dyDescent="0.2">
      <c r="A61" s="223"/>
      <c r="B61" s="581"/>
      <c r="C61" s="582"/>
      <c r="D61" s="583" t="s">
        <v>1302</v>
      </c>
      <c r="E61" s="584"/>
      <c r="F61" s="584"/>
      <c r="G61" s="584"/>
      <c r="H61" s="584"/>
      <c r="I61" s="286"/>
      <c r="J61" s="287">
        <f>J95</f>
        <v>0</v>
      </c>
      <c r="K61" s="288"/>
    </row>
    <row r="62" spans="1:11" ht="15" x14ac:dyDescent="0.2">
      <c r="A62" s="224"/>
      <c r="B62" s="585"/>
      <c r="C62" s="586"/>
      <c r="D62" s="587" t="s">
        <v>1303</v>
      </c>
      <c r="E62" s="588"/>
      <c r="F62" s="588"/>
      <c r="G62" s="588"/>
      <c r="H62" s="588"/>
      <c r="I62" s="293"/>
      <c r="J62" s="294">
        <f>J96</f>
        <v>0</v>
      </c>
      <c r="K62" s="295"/>
    </row>
    <row r="63" spans="1:11" ht="15" x14ac:dyDescent="0.2">
      <c r="A63" s="224"/>
      <c r="B63" s="585"/>
      <c r="C63" s="586"/>
      <c r="D63" s="587" t="s">
        <v>1304</v>
      </c>
      <c r="E63" s="588"/>
      <c r="F63" s="588"/>
      <c r="G63" s="588"/>
      <c r="H63" s="588"/>
      <c r="I63" s="293"/>
      <c r="J63" s="294">
        <f>J312</f>
        <v>0</v>
      </c>
      <c r="K63" s="295"/>
    </row>
    <row r="64" spans="1:11" ht="15" x14ac:dyDescent="0.2">
      <c r="A64" s="224"/>
      <c r="B64" s="585"/>
      <c r="C64" s="586"/>
      <c r="D64" s="587" t="s">
        <v>1305</v>
      </c>
      <c r="E64" s="588"/>
      <c r="F64" s="588"/>
      <c r="G64" s="588"/>
      <c r="H64" s="588"/>
      <c r="I64" s="293"/>
      <c r="J64" s="294">
        <f>J323</f>
        <v>0</v>
      </c>
      <c r="K64" s="295"/>
    </row>
    <row r="65" spans="1:11" ht="15" x14ac:dyDescent="0.2">
      <c r="A65" s="224"/>
      <c r="B65" s="585"/>
      <c r="C65" s="586"/>
      <c r="D65" s="587" t="s">
        <v>1306</v>
      </c>
      <c r="E65" s="588"/>
      <c r="F65" s="588"/>
      <c r="G65" s="588"/>
      <c r="H65" s="588"/>
      <c r="I65" s="293"/>
      <c r="J65" s="294">
        <f>J357</f>
        <v>0</v>
      </c>
      <c r="K65" s="295"/>
    </row>
    <row r="66" spans="1:11" ht="15" x14ac:dyDescent="0.2">
      <c r="A66" s="224"/>
      <c r="B66" s="585"/>
      <c r="C66" s="586"/>
      <c r="D66" s="587" t="s">
        <v>1307</v>
      </c>
      <c r="E66" s="588"/>
      <c r="F66" s="588"/>
      <c r="G66" s="588"/>
      <c r="H66" s="588"/>
      <c r="I66" s="293"/>
      <c r="J66" s="294">
        <f>J381</f>
        <v>0</v>
      </c>
      <c r="K66" s="295"/>
    </row>
    <row r="67" spans="1:11" ht="15" x14ac:dyDescent="0.2">
      <c r="A67" s="224"/>
      <c r="B67" s="585"/>
      <c r="C67" s="586"/>
      <c r="D67" s="587" t="s">
        <v>1308</v>
      </c>
      <c r="E67" s="588"/>
      <c r="F67" s="588"/>
      <c r="G67" s="588"/>
      <c r="H67" s="588"/>
      <c r="I67" s="293"/>
      <c r="J67" s="294">
        <f>J568</f>
        <v>0</v>
      </c>
      <c r="K67" s="295"/>
    </row>
    <row r="68" spans="1:11" ht="15" x14ac:dyDescent="0.2">
      <c r="A68" s="224"/>
      <c r="B68" s="585"/>
      <c r="C68" s="586"/>
      <c r="D68" s="587" t="s">
        <v>1309</v>
      </c>
      <c r="E68" s="588"/>
      <c r="F68" s="588"/>
      <c r="G68" s="588"/>
      <c r="H68" s="588"/>
      <c r="I68" s="293"/>
      <c r="J68" s="294">
        <f>J594</f>
        <v>0</v>
      </c>
      <c r="K68" s="295"/>
    </row>
    <row r="69" spans="1:11" ht="15" x14ac:dyDescent="0.2">
      <c r="A69" s="224"/>
      <c r="B69" s="585"/>
      <c r="C69" s="586"/>
      <c r="D69" s="587" t="s">
        <v>1310</v>
      </c>
      <c r="E69" s="588"/>
      <c r="F69" s="588"/>
      <c r="G69" s="588"/>
      <c r="H69" s="588"/>
      <c r="I69" s="293"/>
      <c r="J69" s="294">
        <f>J597</f>
        <v>0</v>
      </c>
      <c r="K69" s="295"/>
    </row>
    <row r="70" spans="1:11" ht="15" x14ac:dyDescent="0.2">
      <c r="A70" s="224"/>
      <c r="B70" s="585"/>
      <c r="C70" s="586"/>
      <c r="D70" s="587" t="s">
        <v>1311</v>
      </c>
      <c r="E70" s="588"/>
      <c r="F70" s="588"/>
      <c r="G70" s="588"/>
      <c r="H70" s="588"/>
      <c r="I70" s="293"/>
      <c r="J70" s="294">
        <f>J613</f>
        <v>0</v>
      </c>
      <c r="K70" s="295"/>
    </row>
    <row r="71" spans="1:11" ht="18" x14ac:dyDescent="0.2">
      <c r="A71" s="223"/>
      <c r="B71" s="581"/>
      <c r="C71" s="582"/>
      <c r="D71" s="583" t="s">
        <v>1312</v>
      </c>
      <c r="E71" s="584"/>
      <c r="F71" s="584"/>
      <c r="G71" s="584"/>
      <c r="H71" s="584"/>
      <c r="I71" s="286"/>
      <c r="J71" s="287">
        <f>J617</f>
        <v>0</v>
      </c>
      <c r="K71" s="288"/>
    </row>
    <row r="72" spans="1:11" ht="15" x14ac:dyDescent="0.2">
      <c r="A72" s="224"/>
      <c r="B72" s="585"/>
      <c r="C72" s="586"/>
      <c r="D72" s="587" t="s">
        <v>1313</v>
      </c>
      <c r="E72" s="588"/>
      <c r="F72" s="588"/>
      <c r="G72" s="588"/>
      <c r="H72" s="588"/>
      <c r="I72" s="293"/>
      <c r="J72" s="294">
        <f>J618</f>
        <v>0</v>
      </c>
      <c r="K72" s="295"/>
    </row>
    <row r="73" spans="1:11" x14ac:dyDescent="0.2">
      <c r="A73" s="824"/>
      <c r="B73" s="563"/>
      <c r="C73" s="822"/>
      <c r="D73" s="822"/>
      <c r="E73" s="822"/>
      <c r="F73" s="822"/>
      <c r="G73" s="822"/>
      <c r="H73" s="822"/>
      <c r="I73" s="245"/>
      <c r="J73" s="827"/>
      <c r="K73" s="246"/>
    </row>
    <row r="74" spans="1:11" x14ac:dyDescent="0.2">
      <c r="A74" s="824"/>
      <c r="B74" s="576"/>
      <c r="C74" s="471"/>
      <c r="D74" s="471"/>
      <c r="E74" s="471"/>
      <c r="F74" s="471"/>
      <c r="G74" s="471"/>
      <c r="H74" s="471"/>
      <c r="I74" s="274"/>
      <c r="J74" s="273"/>
      <c r="K74" s="275"/>
    </row>
    <row r="78" spans="1:11" x14ac:dyDescent="0.2">
      <c r="A78" s="824"/>
      <c r="B78" s="577"/>
      <c r="C78" s="578"/>
      <c r="D78" s="578"/>
      <c r="E78" s="578"/>
      <c r="F78" s="578"/>
      <c r="G78" s="578"/>
      <c r="H78" s="578"/>
      <c r="I78" s="276"/>
      <c r="J78" s="221"/>
      <c r="K78" s="221"/>
    </row>
    <row r="79" spans="1:11" ht="21" x14ac:dyDescent="0.2">
      <c r="A79" s="824"/>
      <c r="B79" s="563"/>
      <c r="C79" s="160" t="s">
        <v>1050</v>
      </c>
      <c r="D79" s="819"/>
      <c r="E79" s="819"/>
      <c r="F79" s="819"/>
      <c r="G79" s="819"/>
      <c r="H79" s="819"/>
      <c r="I79" s="824"/>
      <c r="J79" s="824"/>
      <c r="K79" s="824"/>
    </row>
    <row r="80" spans="1:11" x14ac:dyDescent="0.2">
      <c r="A80" s="824"/>
      <c r="B80" s="563"/>
      <c r="C80" s="819"/>
      <c r="D80" s="819"/>
      <c r="E80" s="819"/>
      <c r="F80" s="819"/>
      <c r="G80" s="819"/>
      <c r="H80" s="819"/>
      <c r="I80" s="824"/>
      <c r="J80" s="824"/>
      <c r="K80" s="824"/>
    </row>
    <row r="81" spans="1:11" ht="15" x14ac:dyDescent="0.2">
      <c r="A81" s="824"/>
      <c r="B81" s="563"/>
      <c r="C81" s="818" t="s">
        <v>2</v>
      </c>
      <c r="D81" s="819"/>
      <c r="E81" s="819"/>
      <c r="F81" s="819"/>
      <c r="G81" s="819"/>
      <c r="H81" s="819"/>
      <c r="I81" s="824"/>
      <c r="J81" s="824"/>
      <c r="K81" s="824"/>
    </row>
    <row r="82" spans="1:11" ht="15" x14ac:dyDescent="0.2">
      <c r="A82" s="824"/>
      <c r="B82" s="563"/>
      <c r="C82" s="819"/>
      <c r="D82" s="819"/>
      <c r="E82" s="911" t="str">
        <f>E7</f>
        <v>Přístavba objektu sýrárny, Sýrárna II</v>
      </c>
      <c r="F82" s="912"/>
      <c r="G82" s="912"/>
      <c r="H82" s="912"/>
      <c r="I82" s="824"/>
      <c r="J82" s="824"/>
      <c r="K82" s="824"/>
    </row>
    <row r="83" spans="1:11" ht="15" x14ac:dyDescent="0.2">
      <c r="A83" s="419"/>
      <c r="B83" s="561"/>
      <c r="C83" s="818" t="s">
        <v>5</v>
      </c>
      <c r="J83" s="419"/>
      <c r="K83" s="419"/>
    </row>
    <row r="84" spans="1:11" x14ac:dyDescent="0.2">
      <c r="A84" s="824"/>
      <c r="B84" s="563"/>
      <c r="C84" s="819"/>
      <c r="D84" s="819"/>
      <c r="E84" s="911" t="s">
        <v>1296</v>
      </c>
      <c r="F84" s="913"/>
      <c r="G84" s="913"/>
      <c r="H84" s="913"/>
      <c r="I84" s="824"/>
      <c r="J84" s="824"/>
      <c r="K84" s="824"/>
    </row>
    <row r="85" spans="1:11" ht="15" x14ac:dyDescent="0.2">
      <c r="A85" s="824"/>
      <c r="B85" s="563"/>
      <c r="C85" s="818" t="s">
        <v>1020</v>
      </c>
      <c r="D85" s="819"/>
      <c r="E85" s="819"/>
      <c r="F85" s="819"/>
      <c r="G85" s="819"/>
      <c r="H85" s="819"/>
      <c r="I85" s="824"/>
      <c r="J85" s="824"/>
      <c r="K85" s="824"/>
    </row>
    <row r="86" spans="1:11" x14ac:dyDescent="0.2">
      <c r="A86" s="824"/>
      <c r="B86" s="563"/>
      <c r="C86" s="819"/>
      <c r="D86" s="819"/>
      <c r="E86" s="901" t="str">
        <f>E11</f>
        <v>D2.1 - Kanalizace dešťová včetně retenční nádrže</v>
      </c>
      <c r="F86" s="913"/>
      <c r="G86" s="913"/>
      <c r="H86" s="913"/>
      <c r="I86" s="824"/>
      <c r="J86" s="824"/>
      <c r="K86" s="824"/>
    </row>
    <row r="87" spans="1:11" x14ac:dyDescent="0.2">
      <c r="A87" s="824"/>
      <c r="B87" s="563"/>
      <c r="C87" s="819"/>
      <c r="D87" s="819"/>
      <c r="E87" s="819"/>
      <c r="F87" s="819"/>
      <c r="G87" s="819"/>
      <c r="H87" s="819"/>
      <c r="I87" s="824"/>
      <c r="J87" s="824"/>
      <c r="K87" s="824"/>
    </row>
    <row r="88" spans="1:11" ht="15" x14ac:dyDescent="0.2">
      <c r="A88" s="824"/>
      <c r="B88" s="563"/>
      <c r="C88" s="818" t="s">
        <v>1025</v>
      </c>
      <c r="D88" s="819"/>
      <c r="E88" s="819"/>
      <c r="F88" s="169" t="str">
        <f>F14</f>
        <v>Olešnice na Moravě</v>
      </c>
      <c r="G88" s="819"/>
      <c r="H88" s="819"/>
      <c r="I88" s="298" t="s">
        <v>1027</v>
      </c>
      <c r="J88" s="299" t="str">
        <f>IF(J14="","",J14)</f>
        <v>17. 2. 2018</v>
      </c>
      <c r="K88" s="824"/>
    </row>
    <row r="89" spans="1:11" x14ac:dyDescent="0.2">
      <c r="A89" s="824"/>
      <c r="B89" s="563"/>
      <c r="C89" s="819"/>
      <c r="D89" s="819"/>
      <c r="E89" s="819"/>
      <c r="F89" s="819"/>
      <c r="G89" s="819"/>
      <c r="H89" s="819"/>
      <c r="I89" s="824"/>
      <c r="J89" s="824"/>
      <c r="K89" s="824"/>
    </row>
    <row r="90" spans="1:11" ht="15" x14ac:dyDescent="0.2">
      <c r="A90" s="824"/>
      <c r="B90" s="563"/>
      <c r="C90" s="818" t="s">
        <v>1029</v>
      </c>
      <c r="D90" s="819"/>
      <c r="E90" s="819"/>
      <c r="F90" s="169" t="str">
        <f>E17</f>
        <v xml:space="preserve"> </v>
      </c>
      <c r="G90" s="819"/>
      <c r="H90" s="819"/>
      <c r="I90" s="298" t="s">
        <v>13</v>
      </c>
      <c r="J90" s="297" t="str">
        <f>E23</f>
        <v xml:space="preserve"> </v>
      </c>
      <c r="K90" s="824"/>
    </row>
    <row r="91" spans="1:11" ht="15" x14ac:dyDescent="0.2">
      <c r="A91" s="824"/>
      <c r="B91" s="563"/>
      <c r="C91" s="818" t="s">
        <v>1031</v>
      </c>
      <c r="D91" s="819"/>
      <c r="E91" s="819"/>
      <c r="F91" s="169" t="str">
        <f>IF(E20="","",E20)</f>
        <v/>
      </c>
      <c r="G91" s="819"/>
      <c r="H91" s="819"/>
      <c r="I91" s="824"/>
      <c r="J91" s="824"/>
      <c r="K91" s="824"/>
    </row>
    <row r="92" spans="1:11" x14ac:dyDescent="0.2">
      <c r="A92" s="824"/>
      <c r="B92" s="563"/>
      <c r="C92" s="819"/>
      <c r="D92" s="819"/>
      <c r="E92" s="819"/>
      <c r="F92" s="819"/>
      <c r="G92" s="819"/>
      <c r="H92" s="819"/>
      <c r="I92" s="824"/>
      <c r="J92" s="824"/>
      <c r="K92" s="824"/>
    </row>
    <row r="93" spans="1:11" ht="30" x14ac:dyDescent="0.2">
      <c r="A93" s="225"/>
      <c r="B93" s="590"/>
      <c r="C93" s="437" t="s">
        <v>1052</v>
      </c>
      <c r="D93" s="438" t="s">
        <v>1053</v>
      </c>
      <c r="E93" s="438" t="s">
        <v>1054</v>
      </c>
      <c r="F93" s="438" t="s">
        <v>1055</v>
      </c>
      <c r="G93" s="438" t="s">
        <v>128</v>
      </c>
      <c r="H93" s="438" t="s">
        <v>1056</v>
      </c>
      <c r="I93" s="303" t="s">
        <v>1057</v>
      </c>
      <c r="J93" s="302" t="s">
        <v>1047</v>
      </c>
      <c r="K93" s="304" t="s">
        <v>1059</v>
      </c>
    </row>
    <row r="94" spans="1:11" ht="18" x14ac:dyDescent="0.35">
      <c r="A94" s="824"/>
      <c r="B94" s="563"/>
      <c r="C94" s="439" t="s">
        <v>1048</v>
      </c>
      <c r="D94" s="819"/>
      <c r="E94" s="819"/>
      <c r="F94" s="819"/>
      <c r="G94" s="819"/>
      <c r="H94" s="819"/>
      <c r="I94" s="315"/>
      <c r="J94" s="306">
        <f>BK94</f>
        <v>0</v>
      </c>
      <c r="K94" s="824"/>
    </row>
    <row r="95" spans="1:11" ht="18" x14ac:dyDescent="0.35">
      <c r="A95" s="226"/>
      <c r="B95" s="591"/>
      <c r="C95" s="440"/>
      <c r="D95" s="441" t="s">
        <v>1060</v>
      </c>
      <c r="E95" s="442" t="s">
        <v>18</v>
      </c>
      <c r="F95" s="442" t="s">
        <v>1314</v>
      </c>
      <c r="G95" s="440"/>
      <c r="H95" s="440"/>
      <c r="I95" s="308"/>
      <c r="J95" s="309">
        <f>BK95</f>
        <v>0</v>
      </c>
      <c r="K95" s="226"/>
    </row>
    <row r="96" spans="1:11" ht="15" x14ac:dyDescent="0.3">
      <c r="A96" s="226"/>
      <c r="B96" s="591"/>
      <c r="C96" s="440"/>
      <c r="D96" s="441" t="s">
        <v>1060</v>
      </c>
      <c r="E96" s="443" t="s">
        <v>52</v>
      </c>
      <c r="F96" s="443" t="s">
        <v>53</v>
      </c>
      <c r="G96" s="440"/>
      <c r="H96" s="440"/>
      <c r="I96" s="308"/>
      <c r="J96" s="310">
        <f>BK96</f>
        <v>0</v>
      </c>
      <c r="K96" s="226"/>
    </row>
    <row r="97" spans="1:11" ht="25.5" x14ac:dyDescent="0.2">
      <c r="A97" s="824"/>
      <c r="B97" s="563"/>
      <c r="C97" s="444" t="s">
        <v>52</v>
      </c>
      <c r="D97" s="444" t="s">
        <v>1063</v>
      </c>
      <c r="E97" s="445" t="s">
        <v>1315</v>
      </c>
      <c r="F97" s="446" t="s">
        <v>1316</v>
      </c>
      <c r="G97" s="447" t="s">
        <v>150</v>
      </c>
      <c r="H97" s="448">
        <v>42.19</v>
      </c>
      <c r="I97" s="313"/>
      <c r="J97" s="314">
        <f>ROUND(I97*H97,2)</f>
        <v>0</v>
      </c>
      <c r="K97" s="312" t="s">
        <v>1317</v>
      </c>
    </row>
    <row r="98" spans="1:11" ht="40.5" x14ac:dyDescent="0.2">
      <c r="A98" s="824"/>
      <c r="B98" s="563"/>
      <c r="C98" s="819"/>
      <c r="D98" s="449" t="s">
        <v>1062</v>
      </c>
      <c r="E98" s="819"/>
      <c r="F98" s="450" t="s">
        <v>1318</v>
      </c>
      <c r="G98" s="819"/>
      <c r="H98" s="819"/>
      <c r="I98" s="315"/>
      <c r="J98" s="824"/>
      <c r="K98" s="824"/>
    </row>
    <row r="99" spans="1:11" ht="13.5" x14ac:dyDescent="0.2">
      <c r="A99" s="227"/>
      <c r="B99" s="592"/>
      <c r="C99" s="451"/>
      <c r="D99" s="449" t="s">
        <v>1319</v>
      </c>
      <c r="E99" s="452" t="s">
        <v>749</v>
      </c>
      <c r="F99" s="453" t="s">
        <v>1320</v>
      </c>
      <c r="G99" s="451"/>
      <c r="H99" s="452" t="s">
        <v>749</v>
      </c>
      <c r="I99" s="317"/>
      <c r="J99" s="227"/>
      <c r="K99" s="227"/>
    </row>
    <row r="100" spans="1:11" ht="13.5" x14ac:dyDescent="0.2">
      <c r="A100" s="228"/>
      <c r="B100" s="593"/>
      <c r="C100" s="454"/>
      <c r="D100" s="449" t="s">
        <v>1319</v>
      </c>
      <c r="E100" s="455" t="s">
        <v>749</v>
      </c>
      <c r="F100" s="456" t="s">
        <v>1321</v>
      </c>
      <c r="G100" s="454"/>
      <c r="H100" s="457">
        <v>42.19</v>
      </c>
      <c r="I100" s="319"/>
      <c r="J100" s="228"/>
      <c r="K100" s="228"/>
    </row>
    <row r="101" spans="1:11" ht="25.5" x14ac:dyDescent="0.2">
      <c r="A101" s="824"/>
      <c r="B101" s="563"/>
      <c r="C101" s="444" t="s">
        <v>6</v>
      </c>
      <c r="D101" s="444" t="s">
        <v>1063</v>
      </c>
      <c r="E101" s="445" t="s">
        <v>1322</v>
      </c>
      <c r="F101" s="446" t="s">
        <v>1323</v>
      </c>
      <c r="G101" s="447" t="s">
        <v>150</v>
      </c>
      <c r="H101" s="448">
        <v>44.38</v>
      </c>
      <c r="I101" s="313"/>
      <c r="J101" s="314">
        <f>ROUND(I101*H101,2)</f>
        <v>0</v>
      </c>
      <c r="K101" s="312" t="s">
        <v>1317</v>
      </c>
    </row>
    <row r="102" spans="1:11" ht="40.5" x14ac:dyDescent="0.2">
      <c r="A102" s="824"/>
      <c r="B102" s="563"/>
      <c r="C102" s="819"/>
      <c r="D102" s="449" t="s">
        <v>1062</v>
      </c>
      <c r="E102" s="819"/>
      <c r="F102" s="450" t="s">
        <v>1324</v>
      </c>
      <c r="G102" s="819"/>
      <c r="H102" s="819"/>
      <c r="I102" s="315"/>
      <c r="J102" s="824"/>
      <c r="K102" s="824"/>
    </row>
    <row r="103" spans="1:11" ht="13.5" x14ac:dyDescent="0.2">
      <c r="A103" s="227"/>
      <c r="B103" s="592"/>
      <c r="C103" s="451"/>
      <c r="D103" s="449" t="s">
        <v>1319</v>
      </c>
      <c r="E103" s="452" t="s">
        <v>749</v>
      </c>
      <c r="F103" s="453" t="s">
        <v>1320</v>
      </c>
      <c r="G103" s="451"/>
      <c r="H103" s="452" t="s">
        <v>749</v>
      </c>
      <c r="I103" s="317"/>
      <c r="J103" s="227"/>
      <c r="K103" s="227"/>
    </row>
    <row r="104" spans="1:11" ht="13.5" x14ac:dyDescent="0.2">
      <c r="A104" s="228"/>
      <c r="B104" s="593"/>
      <c r="C104" s="454"/>
      <c r="D104" s="449" t="s">
        <v>1319</v>
      </c>
      <c r="E104" s="455" t="s">
        <v>749</v>
      </c>
      <c r="F104" s="456" t="s">
        <v>1325</v>
      </c>
      <c r="G104" s="454"/>
      <c r="H104" s="457">
        <v>8.4</v>
      </c>
      <c r="I104" s="319"/>
      <c r="J104" s="228"/>
      <c r="K104" s="228"/>
    </row>
    <row r="105" spans="1:11" ht="13.5" x14ac:dyDescent="0.2">
      <c r="A105" s="228"/>
      <c r="B105" s="593"/>
      <c r="C105" s="454"/>
      <c r="D105" s="449" t="s">
        <v>1319</v>
      </c>
      <c r="E105" s="455" t="s">
        <v>749</v>
      </c>
      <c r="F105" s="456" t="s">
        <v>1326</v>
      </c>
      <c r="G105" s="454"/>
      <c r="H105" s="457">
        <v>35.979999999999997</v>
      </c>
      <c r="I105" s="319"/>
      <c r="J105" s="228"/>
      <c r="K105" s="228"/>
    </row>
    <row r="106" spans="1:11" ht="13.5" x14ac:dyDescent="0.2">
      <c r="A106" s="229"/>
      <c r="B106" s="594"/>
      <c r="C106" s="458"/>
      <c r="D106" s="449" t="s">
        <v>1319</v>
      </c>
      <c r="E106" s="459" t="s">
        <v>749</v>
      </c>
      <c r="F106" s="460" t="s">
        <v>1327</v>
      </c>
      <c r="G106" s="458"/>
      <c r="H106" s="461">
        <v>44.38</v>
      </c>
      <c r="I106" s="321"/>
      <c r="J106" s="229"/>
      <c r="K106" s="229"/>
    </row>
    <row r="107" spans="1:11" ht="25.5" x14ac:dyDescent="0.2">
      <c r="A107" s="824"/>
      <c r="B107" s="563"/>
      <c r="C107" s="444" t="s">
        <v>55</v>
      </c>
      <c r="D107" s="444" t="s">
        <v>1063</v>
      </c>
      <c r="E107" s="445" t="s">
        <v>1328</v>
      </c>
      <c r="F107" s="446" t="s">
        <v>1329</v>
      </c>
      <c r="G107" s="447" t="s">
        <v>150</v>
      </c>
      <c r="H107" s="448">
        <v>0.99</v>
      </c>
      <c r="I107" s="313"/>
      <c r="J107" s="314">
        <f>ROUND(I107*H107,2)</f>
        <v>0</v>
      </c>
      <c r="K107" s="312" t="s">
        <v>1317</v>
      </c>
    </row>
    <row r="108" spans="1:11" ht="40.5" x14ac:dyDescent="0.2">
      <c r="A108" s="824"/>
      <c r="B108" s="563"/>
      <c r="C108" s="819"/>
      <c r="D108" s="449" t="s">
        <v>1062</v>
      </c>
      <c r="E108" s="819"/>
      <c r="F108" s="450" t="s">
        <v>1330</v>
      </c>
      <c r="G108" s="819"/>
      <c r="H108" s="819"/>
      <c r="I108" s="315"/>
      <c r="J108" s="824"/>
      <c r="K108" s="824"/>
    </row>
    <row r="109" spans="1:11" ht="13.5" x14ac:dyDescent="0.2">
      <c r="A109" s="227"/>
      <c r="B109" s="592"/>
      <c r="C109" s="451"/>
      <c r="D109" s="449" t="s">
        <v>1319</v>
      </c>
      <c r="E109" s="452" t="s">
        <v>749</v>
      </c>
      <c r="F109" s="453" t="s">
        <v>1320</v>
      </c>
      <c r="G109" s="451"/>
      <c r="H109" s="452" t="s">
        <v>749</v>
      </c>
      <c r="I109" s="317"/>
      <c r="J109" s="227"/>
      <c r="K109" s="227"/>
    </row>
    <row r="110" spans="1:11" ht="13.5" x14ac:dyDescent="0.2">
      <c r="A110" s="228"/>
      <c r="B110" s="593"/>
      <c r="C110" s="454"/>
      <c r="D110" s="449" t="s">
        <v>1319</v>
      </c>
      <c r="E110" s="455" t="s">
        <v>749</v>
      </c>
      <c r="F110" s="456" t="s">
        <v>1331</v>
      </c>
      <c r="G110" s="454"/>
      <c r="H110" s="457">
        <v>0.99</v>
      </c>
      <c r="I110" s="319"/>
      <c r="J110" s="228"/>
      <c r="K110" s="228"/>
    </row>
    <row r="111" spans="1:11" ht="25.5" x14ac:dyDescent="0.2">
      <c r="A111" s="824"/>
      <c r="B111" s="563"/>
      <c r="C111" s="444" t="s">
        <v>61</v>
      </c>
      <c r="D111" s="444" t="s">
        <v>1063</v>
      </c>
      <c r="E111" s="445" t="s">
        <v>1332</v>
      </c>
      <c r="F111" s="446" t="s">
        <v>1333</v>
      </c>
      <c r="G111" s="447" t="s">
        <v>150</v>
      </c>
      <c r="H111" s="448">
        <v>17.399999999999999</v>
      </c>
      <c r="I111" s="313"/>
      <c r="J111" s="314">
        <f>ROUND(I111*H111,2)</f>
        <v>0</v>
      </c>
      <c r="K111" s="312" t="s">
        <v>1317</v>
      </c>
    </row>
    <row r="112" spans="1:11" ht="27" x14ac:dyDescent="0.2">
      <c r="A112" s="824"/>
      <c r="B112" s="563"/>
      <c r="C112" s="819"/>
      <c r="D112" s="449" t="s">
        <v>1062</v>
      </c>
      <c r="E112" s="819"/>
      <c r="F112" s="450" t="s">
        <v>1334</v>
      </c>
      <c r="G112" s="819"/>
      <c r="H112" s="819"/>
      <c r="I112" s="315"/>
      <c r="J112" s="824"/>
      <c r="K112" s="824"/>
    </row>
    <row r="113" spans="1:11" ht="13.5" x14ac:dyDescent="0.2">
      <c r="A113" s="227"/>
      <c r="B113" s="592"/>
      <c r="C113" s="451"/>
      <c r="D113" s="449" t="s">
        <v>1319</v>
      </c>
      <c r="E113" s="452" t="s">
        <v>749</v>
      </c>
      <c r="F113" s="453" t="s">
        <v>1320</v>
      </c>
      <c r="G113" s="451"/>
      <c r="H113" s="452" t="s">
        <v>749</v>
      </c>
      <c r="I113" s="317"/>
      <c r="J113" s="227"/>
      <c r="K113" s="227"/>
    </row>
    <row r="114" spans="1:11" ht="13.5" x14ac:dyDescent="0.2">
      <c r="A114" s="228"/>
      <c r="B114" s="593"/>
      <c r="C114" s="454"/>
      <c r="D114" s="449" t="s">
        <v>1319</v>
      </c>
      <c r="E114" s="455" t="s">
        <v>749</v>
      </c>
      <c r="F114" s="456" t="s">
        <v>1335</v>
      </c>
      <c r="G114" s="454"/>
      <c r="H114" s="457">
        <v>15.3</v>
      </c>
      <c r="I114" s="319"/>
      <c r="J114" s="228"/>
      <c r="K114" s="228"/>
    </row>
    <row r="115" spans="1:11" ht="13.5" x14ac:dyDescent="0.2">
      <c r="A115" s="228"/>
      <c r="B115" s="593"/>
      <c r="C115" s="454"/>
      <c r="D115" s="449" t="s">
        <v>1319</v>
      </c>
      <c r="E115" s="455" t="s">
        <v>749</v>
      </c>
      <c r="F115" s="456" t="s">
        <v>1336</v>
      </c>
      <c r="G115" s="454"/>
      <c r="H115" s="457">
        <v>2.1</v>
      </c>
      <c r="I115" s="319"/>
      <c r="J115" s="228"/>
      <c r="K115" s="228"/>
    </row>
    <row r="116" spans="1:11" ht="13.5" x14ac:dyDescent="0.2">
      <c r="A116" s="229"/>
      <c r="B116" s="594"/>
      <c r="C116" s="458"/>
      <c r="D116" s="449" t="s">
        <v>1319</v>
      </c>
      <c r="E116" s="459" t="s">
        <v>749</v>
      </c>
      <c r="F116" s="460" t="s">
        <v>1327</v>
      </c>
      <c r="G116" s="458"/>
      <c r="H116" s="461">
        <v>17.399999999999999</v>
      </c>
      <c r="I116" s="321"/>
      <c r="J116" s="229"/>
      <c r="K116" s="229"/>
    </row>
    <row r="117" spans="1:11" ht="25.5" x14ac:dyDescent="0.2">
      <c r="A117" s="824"/>
      <c r="B117" s="563"/>
      <c r="C117" s="444" t="s">
        <v>769</v>
      </c>
      <c r="D117" s="444" t="s">
        <v>1063</v>
      </c>
      <c r="E117" s="445" t="s">
        <v>1337</v>
      </c>
      <c r="F117" s="446" t="s">
        <v>1338</v>
      </c>
      <c r="G117" s="447" t="s">
        <v>150</v>
      </c>
      <c r="H117" s="448">
        <v>35.979999999999997</v>
      </c>
      <c r="I117" s="313"/>
      <c r="J117" s="314">
        <f>ROUND(I117*H117,2)</f>
        <v>0</v>
      </c>
      <c r="K117" s="312" t="s">
        <v>1317</v>
      </c>
    </row>
    <row r="118" spans="1:11" ht="40.5" x14ac:dyDescent="0.2">
      <c r="A118" s="824"/>
      <c r="B118" s="563"/>
      <c r="C118" s="819"/>
      <c r="D118" s="449" t="s">
        <v>1062</v>
      </c>
      <c r="E118" s="819"/>
      <c r="F118" s="450" t="s">
        <v>1339</v>
      </c>
      <c r="G118" s="819"/>
      <c r="H118" s="819"/>
      <c r="I118" s="315"/>
      <c r="J118" s="824"/>
      <c r="K118" s="824"/>
    </row>
    <row r="119" spans="1:11" ht="13.5" x14ac:dyDescent="0.2">
      <c r="A119" s="227"/>
      <c r="B119" s="592"/>
      <c r="C119" s="451"/>
      <c r="D119" s="449" t="s">
        <v>1319</v>
      </c>
      <c r="E119" s="452" t="s">
        <v>749</v>
      </c>
      <c r="F119" s="453" t="s">
        <v>1320</v>
      </c>
      <c r="G119" s="451"/>
      <c r="H119" s="452" t="s">
        <v>749</v>
      </c>
      <c r="I119" s="317"/>
      <c r="J119" s="227"/>
      <c r="K119" s="227"/>
    </row>
    <row r="120" spans="1:11" ht="13.5" x14ac:dyDescent="0.2">
      <c r="A120" s="228"/>
      <c r="B120" s="593"/>
      <c r="C120" s="454"/>
      <c r="D120" s="449" t="s">
        <v>1319</v>
      </c>
      <c r="E120" s="455" t="s">
        <v>749</v>
      </c>
      <c r="F120" s="456" t="s">
        <v>1326</v>
      </c>
      <c r="G120" s="454"/>
      <c r="H120" s="457">
        <v>35.979999999999997</v>
      </c>
      <c r="I120" s="319"/>
      <c r="J120" s="228"/>
      <c r="K120" s="228"/>
    </row>
    <row r="121" spans="1:11" ht="25.5" x14ac:dyDescent="0.2">
      <c r="A121" s="824"/>
      <c r="B121" s="563"/>
      <c r="C121" s="444" t="s">
        <v>1077</v>
      </c>
      <c r="D121" s="444" t="s">
        <v>1063</v>
      </c>
      <c r="E121" s="445" t="s">
        <v>1340</v>
      </c>
      <c r="F121" s="446" t="s">
        <v>1341</v>
      </c>
      <c r="G121" s="447" t="s">
        <v>150</v>
      </c>
      <c r="H121" s="448">
        <v>8.4</v>
      </c>
      <c r="I121" s="313"/>
      <c r="J121" s="314">
        <f>ROUND(I121*H121,2)</f>
        <v>0</v>
      </c>
      <c r="K121" s="312" t="s">
        <v>1317</v>
      </c>
    </row>
    <row r="122" spans="1:11" ht="40.5" x14ac:dyDescent="0.2">
      <c r="A122" s="824"/>
      <c r="B122" s="563"/>
      <c r="C122" s="819"/>
      <c r="D122" s="449" t="s">
        <v>1062</v>
      </c>
      <c r="E122" s="819"/>
      <c r="F122" s="450" t="s">
        <v>1342</v>
      </c>
      <c r="G122" s="819"/>
      <c r="H122" s="819"/>
      <c r="I122" s="315"/>
      <c r="J122" s="824"/>
      <c r="K122" s="824"/>
    </row>
    <row r="123" spans="1:11" ht="13.5" x14ac:dyDescent="0.2">
      <c r="A123" s="227"/>
      <c r="B123" s="592"/>
      <c r="C123" s="451"/>
      <c r="D123" s="449" t="s">
        <v>1319</v>
      </c>
      <c r="E123" s="452" t="s">
        <v>749</v>
      </c>
      <c r="F123" s="453" t="s">
        <v>1320</v>
      </c>
      <c r="G123" s="451"/>
      <c r="H123" s="452" t="s">
        <v>749</v>
      </c>
      <c r="I123" s="317"/>
      <c r="J123" s="227"/>
      <c r="K123" s="227"/>
    </row>
    <row r="124" spans="1:11" ht="13.5" x14ac:dyDescent="0.2">
      <c r="A124" s="228"/>
      <c r="B124" s="593"/>
      <c r="C124" s="454"/>
      <c r="D124" s="449" t="s">
        <v>1319</v>
      </c>
      <c r="E124" s="455" t="s">
        <v>749</v>
      </c>
      <c r="F124" s="456" t="s">
        <v>1343</v>
      </c>
      <c r="G124" s="454"/>
      <c r="H124" s="457">
        <v>7.3</v>
      </c>
      <c r="I124" s="319"/>
      <c r="J124" s="228"/>
      <c r="K124" s="228"/>
    </row>
    <row r="125" spans="1:11" ht="13.5" x14ac:dyDescent="0.2">
      <c r="A125" s="228"/>
      <c r="B125" s="593"/>
      <c r="C125" s="454"/>
      <c r="D125" s="449" t="s">
        <v>1319</v>
      </c>
      <c r="E125" s="455" t="s">
        <v>749</v>
      </c>
      <c r="F125" s="456" t="s">
        <v>1344</v>
      </c>
      <c r="G125" s="454"/>
      <c r="H125" s="457">
        <v>1.1000000000000001</v>
      </c>
      <c r="I125" s="319"/>
      <c r="J125" s="228"/>
      <c r="K125" s="228"/>
    </row>
    <row r="126" spans="1:11" ht="13.5" x14ac:dyDescent="0.2">
      <c r="A126" s="229"/>
      <c r="B126" s="594"/>
      <c r="C126" s="458"/>
      <c r="D126" s="449" t="s">
        <v>1319</v>
      </c>
      <c r="E126" s="459" t="s">
        <v>749</v>
      </c>
      <c r="F126" s="460" t="s">
        <v>1327</v>
      </c>
      <c r="G126" s="458"/>
      <c r="H126" s="461">
        <v>8.4</v>
      </c>
      <c r="I126" s="321"/>
      <c r="J126" s="229"/>
      <c r="K126" s="229"/>
    </row>
    <row r="127" spans="1:11" ht="25.5" x14ac:dyDescent="0.2">
      <c r="A127" s="824"/>
      <c r="B127" s="563"/>
      <c r="C127" s="444" t="s">
        <v>1080</v>
      </c>
      <c r="D127" s="444" t="s">
        <v>1063</v>
      </c>
      <c r="E127" s="445" t="s">
        <v>1345</v>
      </c>
      <c r="F127" s="446" t="s">
        <v>1346</v>
      </c>
      <c r="G127" s="447" t="s">
        <v>195</v>
      </c>
      <c r="H127" s="448">
        <v>3</v>
      </c>
      <c r="I127" s="313"/>
      <c r="J127" s="314">
        <f>ROUND(I127*H127,2)</f>
        <v>0</v>
      </c>
      <c r="K127" s="312" t="s">
        <v>1317</v>
      </c>
    </row>
    <row r="128" spans="1:11" ht="27" x14ac:dyDescent="0.2">
      <c r="A128" s="824"/>
      <c r="B128" s="563"/>
      <c r="C128" s="819"/>
      <c r="D128" s="449" t="s">
        <v>1062</v>
      </c>
      <c r="E128" s="819"/>
      <c r="F128" s="450" t="s">
        <v>1347</v>
      </c>
      <c r="G128" s="819"/>
      <c r="H128" s="819"/>
      <c r="I128" s="315"/>
      <c r="J128" s="824"/>
      <c r="K128" s="824"/>
    </row>
    <row r="129" spans="1:11" ht="13.5" x14ac:dyDescent="0.2">
      <c r="A129" s="227"/>
      <c r="B129" s="592"/>
      <c r="C129" s="451"/>
      <c r="D129" s="449" t="s">
        <v>1319</v>
      </c>
      <c r="E129" s="452" t="s">
        <v>749</v>
      </c>
      <c r="F129" s="453" t="s">
        <v>1320</v>
      </c>
      <c r="G129" s="451"/>
      <c r="H129" s="452" t="s">
        <v>749</v>
      </c>
      <c r="I129" s="317"/>
      <c r="J129" s="227"/>
      <c r="K129" s="227"/>
    </row>
    <row r="130" spans="1:11" ht="13.5" x14ac:dyDescent="0.2">
      <c r="A130" s="228"/>
      <c r="B130" s="593"/>
      <c r="C130" s="454"/>
      <c r="D130" s="449" t="s">
        <v>1319</v>
      </c>
      <c r="E130" s="455" t="s">
        <v>749</v>
      </c>
      <c r="F130" s="456" t="s">
        <v>1348</v>
      </c>
      <c r="G130" s="454"/>
      <c r="H130" s="457">
        <v>3</v>
      </c>
      <c r="I130" s="319"/>
      <c r="J130" s="228"/>
      <c r="K130" s="228"/>
    </row>
    <row r="131" spans="1:11" ht="25.5" x14ac:dyDescent="0.2">
      <c r="A131" s="824"/>
      <c r="B131" s="563"/>
      <c r="C131" s="444" t="s">
        <v>3</v>
      </c>
      <c r="D131" s="444" t="s">
        <v>1063</v>
      </c>
      <c r="E131" s="445" t="s">
        <v>1349</v>
      </c>
      <c r="F131" s="446" t="s">
        <v>1350</v>
      </c>
      <c r="G131" s="447" t="s">
        <v>306</v>
      </c>
      <c r="H131" s="448">
        <v>141</v>
      </c>
      <c r="I131" s="313"/>
      <c r="J131" s="314">
        <f>ROUND(I131*H131,2)</f>
        <v>0</v>
      </c>
      <c r="K131" s="312" t="s">
        <v>1317</v>
      </c>
    </row>
    <row r="132" spans="1:11" ht="13.5" x14ac:dyDescent="0.2">
      <c r="A132" s="227"/>
      <c r="B132" s="592"/>
      <c r="C132" s="451"/>
      <c r="D132" s="449" t="s">
        <v>1319</v>
      </c>
      <c r="E132" s="452" t="s">
        <v>749</v>
      </c>
      <c r="F132" s="453" t="s">
        <v>1320</v>
      </c>
      <c r="G132" s="451"/>
      <c r="H132" s="452" t="s">
        <v>749</v>
      </c>
      <c r="I132" s="317"/>
      <c r="J132" s="227"/>
      <c r="K132" s="227"/>
    </row>
    <row r="133" spans="1:11" ht="13.5" x14ac:dyDescent="0.2">
      <c r="A133" s="228"/>
      <c r="B133" s="593"/>
      <c r="C133" s="454"/>
      <c r="D133" s="449" t="s">
        <v>1319</v>
      </c>
      <c r="E133" s="455" t="s">
        <v>749</v>
      </c>
      <c r="F133" s="456" t="s">
        <v>1351</v>
      </c>
      <c r="G133" s="454"/>
      <c r="H133" s="457">
        <v>69</v>
      </c>
      <c r="I133" s="319"/>
      <c r="J133" s="228"/>
      <c r="K133" s="228"/>
    </row>
    <row r="134" spans="1:11" ht="13.5" x14ac:dyDescent="0.2">
      <c r="A134" s="228"/>
      <c r="B134" s="593"/>
      <c r="C134" s="454"/>
      <c r="D134" s="449" t="s">
        <v>1319</v>
      </c>
      <c r="E134" s="455" t="s">
        <v>749</v>
      </c>
      <c r="F134" s="456" t="s">
        <v>1352</v>
      </c>
      <c r="G134" s="454"/>
      <c r="H134" s="457">
        <v>72</v>
      </c>
      <c r="I134" s="319"/>
      <c r="J134" s="228"/>
      <c r="K134" s="228"/>
    </row>
    <row r="135" spans="1:11" ht="13.5" x14ac:dyDescent="0.2">
      <c r="A135" s="229"/>
      <c r="B135" s="594"/>
      <c r="C135" s="458"/>
      <c r="D135" s="449" t="s">
        <v>1319</v>
      </c>
      <c r="E135" s="459" t="s">
        <v>749</v>
      </c>
      <c r="F135" s="460" t="s">
        <v>1327</v>
      </c>
      <c r="G135" s="458"/>
      <c r="H135" s="461">
        <v>141</v>
      </c>
      <c r="I135" s="321"/>
      <c r="J135" s="229"/>
      <c r="K135" s="229"/>
    </row>
    <row r="136" spans="1:11" ht="25.5" x14ac:dyDescent="0.2">
      <c r="A136" s="824"/>
      <c r="B136" s="563"/>
      <c r="C136" s="444" t="s">
        <v>1085</v>
      </c>
      <c r="D136" s="444" t="s">
        <v>1063</v>
      </c>
      <c r="E136" s="445" t="s">
        <v>1353</v>
      </c>
      <c r="F136" s="446" t="s">
        <v>1354</v>
      </c>
      <c r="G136" s="447" t="s">
        <v>1355</v>
      </c>
      <c r="H136" s="448">
        <v>10</v>
      </c>
      <c r="I136" s="313"/>
      <c r="J136" s="314">
        <f>ROUND(I136*H136,2)</f>
        <v>0</v>
      </c>
      <c r="K136" s="312" t="s">
        <v>1317</v>
      </c>
    </row>
    <row r="137" spans="1:11" ht="13.5" x14ac:dyDescent="0.2">
      <c r="A137" s="227"/>
      <c r="B137" s="592"/>
      <c r="C137" s="451"/>
      <c r="D137" s="449" t="s">
        <v>1319</v>
      </c>
      <c r="E137" s="452" t="s">
        <v>749</v>
      </c>
      <c r="F137" s="453" t="s">
        <v>1320</v>
      </c>
      <c r="G137" s="451"/>
      <c r="H137" s="452" t="s">
        <v>749</v>
      </c>
      <c r="I137" s="317"/>
      <c r="J137" s="227"/>
      <c r="K137" s="227"/>
    </row>
    <row r="138" spans="1:11" ht="13.5" x14ac:dyDescent="0.2">
      <c r="A138" s="228"/>
      <c r="B138" s="593"/>
      <c r="C138" s="454"/>
      <c r="D138" s="449" t="s">
        <v>1319</v>
      </c>
      <c r="E138" s="455" t="s">
        <v>749</v>
      </c>
      <c r="F138" s="456" t="s">
        <v>1080</v>
      </c>
      <c r="G138" s="454"/>
      <c r="H138" s="457">
        <v>7</v>
      </c>
      <c r="I138" s="319"/>
      <c r="J138" s="228"/>
      <c r="K138" s="228"/>
    </row>
    <row r="139" spans="1:11" ht="13.5" x14ac:dyDescent="0.2">
      <c r="A139" s="228"/>
      <c r="B139" s="593"/>
      <c r="C139" s="454"/>
      <c r="D139" s="449" t="s">
        <v>1319</v>
      </c>
      <c r="E139" s="455" t="s">
        <v>749</v>
      </c>
      <c r="F139" s="456" t="s">
        <v>1356</v>
      </c>
      <c r="G139" s="454"/>
      <c r="H139" s="457">
        <v>3</v>
      </c>
      <c r="I139" s="319"/>
      <c r="J139" s="228"/>
      <c r="K139" s="228"/>
    </row>
    <row r="140" spans="1:11" ht="13.5" x14ac:dyDescent="0.2">
      <c r="A140" s="229"/>
      <c r="B140" s="594"/>
      <c r="C140" s="458"/>
      <c r="D140" s="449" t="s">
        <v>1319</v>
      </c>
      <c r="E140" s="459" t="s">
        <v>749</v>
      </c>
      <c r="F140" s="460" t="s">
        <v>1327</v>
      </c>
      <c r="G140" s="458"/>
      <c r="H140" s="461">
        <v>10</v>
      </c>
      <c r="I140" s="321"/>
      <c r="J140" s="229"/>
      <c r="K140" s="229"/>
    </row>
    <row r="141" spans="1:11" ht="25.5" x14ac:dyDescent="0.2">
      <c r="A141" s="824"/>
      <c r="B141" s="563"/>
      <c r="C141" s="444" t="s">
        <v>1088</v>
      </c>
      <c r="D141" s="444" t="s">
        <v>1063</v>
      </c>
      <c r="E141" s="445" t="s">
        <v>1357</v>
      </c>
      <c r="F141" s="446" t="s">
        <v>1358</v>
      </c>
      <c r="G141" s="447" t="s">
        <v>195</v>
      </c>
      <c r="H141" s="448">
        <v>2.2000000000000002</v>
      </c>
      <c r="I141" s="313"/>
      <c r="J141" s="314">
        <f>ROUND(I141*H141,2)</f>
        <v>0</v>
      </c>
      <c r="K141" s="312" t="s">
        <v>1317</v>
      </c>
    </row>
    <row r="142" spans="1:11" ht="54" x14ac:dyDescent="0.2">
      <c r="A142" s="824"/>
      <c r="B142" s="563"/>
      <c r="C142" s="819"/>
      <c r="D142" s="449" t="s">
        <v>1062</v>
      </c>
      <c r="E142" s="819"/>
      <c r="F142" s="450" t="s">
        <v>1359</v>
      </c>
      <c r="G142" s="819"/>
      <c r="H142" s="819"/>
      <c r="I142" s="315"/>
      <c r="J142" s="824"/>
      <c r="K142" s="824"/>
    </row>
    <row r="143" spans="1:11" ht="13.5" x14ac:dyDescent="0.2">
      <c r="A143" s="227"/>
      <c r="B143" s="592"/>
      <c r="C143" s="451"/>
      <c r="D143" s="449" t="s">
        <v>1319</v>
      </c>
      <c r="E143" s="452" t="s">
        <v>749</v>
      </c>
      <c r="F143" s="453" t="s">
        <v>1320</v>
      </c>
      <c r="G143" s="451"/>
      <c r="H143" s="452" t="s">
        <v>749</v>
      </c>
      <c r="I143" s="317"/>
      <c r="J143" s="227"/>
      <c r="K143" s="227"/>
    </row>
    <row r="144" spans="1:11" ht="13.5" x14ac:dyDescent="0.2">
      <c r="A144" s="228"/>
      <c r="B144" s="593"/>
      <c r="C144" s="454"/>
      <c r="D144" s="449" t="s">
        <v>1319</v>
      </c>
      <c r="E144" s="455" t="s">
        <v>749</v>
      </c>
      <c r="F144" s="456" t="s">
        <v>1360</v>
      </c>
      <c r="G144" s="454"/>
      <c r="H144" s="457">
        <v>2.2000000000000002</v>
      </c>
      <c r="I144" s="319"/>
      <c r="J144" s="228"/>
      <c r="K144" s="228"/>
    </row>
    <row r="145" spans="1:11" ht="25.5" x14ac:dyDescent="0.2">
      <c r="A145" s="824"/>
      <c r="B145" s="563"/>
      <c r="C145" s="444" t="s">
        <v>1091</v>
      </c>
      <c r="D145" s="444" t="s">
        <v>1063</v>
      </c>
      <c r="E145" s="445" t="s">
        <v>1361</v>
      </c>
      <c r="F145" s="446" t="s">
        <v>1362</v>
      </c>
      <c r="G145" s="447" t="s">
        <v>195</v>
      </c>
      <c r="H145" s="448">
        <v>1.1000000000000001</v>
      </c>
      <c r="I145" s="313"/>
      <c r="J145" s="314">
        <f>ROUND(I145*H145,2)</f>
        <v>0</v>
      </c>
      <c r="K145" s="312" t="s">
        <v>1317</v>
      </c>
    </row>
    <row r="146" spans="1:11" ht="54" x14ac:dyDescent="0.2">
      <c r="A146" s="824"/>
      <c r="B146" s="563"/>
      <c r="C146" s="819"/>
      <c r="D146" s="449" t="s">
        <v>1062</v>
      </c>
      <c r="E146" s="819"/>
      <c r="F146" s="450" t="s">
        <v>1363</v>
      </c>
      <c r="G146" s="819"/>
      <c r="H146" s="819"/>
      <c r="I146" s="315"/>
      <c r="J146" s="824"/>
      <c r="K146" s="824"/>
    </row>
    <row r="147" spans="1:11" ht="13.5" x14ac:dyDescent="0.2">
      <c r="A147" s="227"/>
      <c r="B147" s="592"/>
      <c r="C147" s="451"/>
      <c r="D147" s="449" t="s">
        <v>1319</v>
      </c>
      <c r="E147" s="452" t="s">
        <v>749</v>
      </c>
      <c r="F147" s="453" t="s">
        <v>1320</v>
      </c>
      <c r="G147" s="451"/>
      <c r="H147" s="452" t="s">
        <v>749</v>
      </c>
      <c r="I147" s="317"/>
      <c r="J147" s="227"/>
      <c r="K147" s="227"/>
    </row>
    <row r="148" spans="1:11" ht="13.5" x14ac:dyDescent="0.2">
      <c r="A148" s="228"/>
      <c r="B148" s="593"/>
      <c r="C148" s="454"/>
      <c r="D148" s="449" t="s">
        <v>1319</v>
      </c>
      <c r="E148" s="455" t="s">
        <v>749</v>
      </c>
      <c r="F148" s="456" t="s">
        <v>1364</v>
      </c>
      <c r="G148" s="454"/>
      <c r="H148" s="457">
        <v>1.1000000000000001</v>
      </c>
      <c r="I148" s="319"/>
      <c r="J148" s="228"/>
      <c r="K148" s="228"/>
    </row>
    <row r="149" spans="1:11" ht="25.5" x14ac:dyDescent="0.2">
      <c r="A149" s="824"/>
      <c r="B149" s="563"/>
      <c r="C149" s="444" t="s">
        <v>1094</v>
      </c>
      <c r="D149" s="444" t="s">
        <v>1063</v>
      </c>
      <c r="E149" s="445" t="s">
        <v>1365</v>
      </c>
      <c r="F149" s="446" t="s">
        <v>1366</v>
      </c>
      <c r="G149" s="447" t="s">
        <v>195</v>
      </c>
      <c r="H149" s="448">
        <v>2.2000000000000002</v>
      </c>
      <c r="I149" s="313"/>
      <c r="J149" s="314">
        <f>ROUND(I149*H149,2)</f>
        <v>0</v>
      </c>
      <c r="K149" s="312" t="s">
        <v>1317</v>
      </c>
    </row>
    <row r="150" spans="1:11" ht="54" x14ac:dyDescent="0.2">
      <c r="A150" s="824"/>
      <c r="B150" s="563"/>
      <c r="C150" s="819"/>
      <c r="D150" s="449" t="s">
        <v>1062</v>
      </c>
      <c r="E150" s="819"/>
      <c r="F150" s="450" t="s">
        <v>1367</v>
      </c>
      <c r="G150" s="819"/>
      <c r="H150" s="819"/>
      <c r="I150" s="315"/>
      <c r="J150" s="824"/>
      <c r="K150" s="824"/>
    </row>
    <row r="151" spans="1:11" ht="13.5" x14ac:dyDescent="0.2">
      <c r="A151" s="227"/>
      <c r="B151" s="592"/>
      <c r="C151" s="451"/>
      <c r="D151" s="449" t="s">
        <v>1319</v>
      </c>
      <c r="E151" s="452" t="s">
        <v>749</v>
      </c>
      <c r="F151" s="453" t="s">
        <v>1320</v>
      </c>
      <c r="G151" s="451"/>
      <c r="H151" s="452" t="s">
        <v>749</v>
      </c>
      <c r="I151" s="317"/>
      <c r="J151" s="227"/>
      <c r="K151" s="227"/>
    </row>
    <row r="152" spans="1:11" ht="13.5" x14ac:dyDescent="0.2">
      <c r="A152" s="228"/>
      <c r="B152" s="593"/>
      <c r="C152" s="454"/>
      <c r="D152" s="449" t="s">
        <v>1319</v>
      </c>
      <c r="E152" s="455" t="s">
        <v>749</v>
      </c>
      <c r="F152" s="456" t="s">
        <v>1368</v>
      </c>
      <c r="G152" s="454"/>
      <c r="H152" s="457">
        <v>2.2000000000000002</v>
      </c>
      <c r="I152" s="319"/>
      <c r="J152" s="228"/>
      <c r="K152" s="228"/>
    </row>
    <row r="153" spans="1:11" ht="25.5" x14ac:dyDescent="0.2">
      <c r="A153" s="824"/>
      <c r="B153" s="563"/>
      <c r="C153" s="444" t="s">
        <v>1097</v>
      </c>
      <c r="D153" s="444" t="s">
        <v>1063</v>
      </c>
      <c r="E153" s="445" t="s">
        <v>1369</v>
      </c>
      <c r="F153" s="446" t="s">
        <v>1370</v>
      </c>
      <c r="G153" s="447" t="s">
        <v>161</v>
      </c>
      <c r="H153" s="448">
        <v>12.8</v>
      </c>
      <c r="I153" s="313"/>
      <c r="J153" s="314">
        <f>ROUND(I153*H153,2)</f>
        <v>0</v>
      </c>
      <c r="K153" s="312" t="s">
        <v>1317</v>
      </c>
    </row>
    <row r="154" spans="1:11" ht="27" x14ac:dyDescent="0.2">
      <c r="A154" s="824"/>
      <c r="B154" s="563"/>
      <c r="C154" s="819"/>
      <c r="D154" s="449" t="s">
        <v>1062</v>
      </c>
      <c r="E154" s="819"/>
      <c r="F154" s="450" t="s">
        <v>1371</v>
      </c>
      <c r="G154" s="819"/>
      <c r="H154" s="819"/>
      <c r="I154" s="315"/>
      <c r="J154" s="824"/>
      <c r="K154" s="824"/>
    </row>
    <row r="155" spans="1:11" ht="13.5" x14ac:dyDescent="0.2">
      <c r="A155" s="227"/>
      <c r="B155" s="592"/>
      <c r="C155" s="451"/>
      <c r="D155" s="449" t="s">
        <v>1319</v>
      </c>
      <c r="E155" s="452" t="s">
        <v>749</v>
      </c>
      <c r="F155" s="453" t="s">
        <v>1320</v>
      </c>
      <c r="G155" s="451"/>
      <c r="H155" s="452" t="s">
        <v>749</v>
      </c>
      <c r="I155" s="317"/>
      <c r="J155" s="227"/>
      <c r="K155" s="227"/>
    </row>
    <row r="156" spans="1:11" ht="13.5" x14ac:dyDescent="0.2">
      <c r="A156" s="228"/>
      <c r="B156" s="593"/>
      <c r="C156" s="454"/>
      <c r="D156" s="449" t="s">
        <v>1319</v>
      </c>
      <c r="E156" s="455" t="s">
        <v>749</v>
      </c>
      <c r="F156" s="456" t="s">
        <v>1372</v>
      </c>
      <c r="G156" s="454"/>
      <c r="H156" s="457">
        <v>12.8</v>
      </c>
      <c r="I156" s="319"/>
      <c r="J156" s="228"/>
      <c r="K156" s="228"/>
    </row>
    <row r="157" spans="1:11" ht="25.5" x14ac:dyDescent="0.2">
      <c r="A157" s="824"/>
      <c r="B157" s="563"/>
      <c r="C157" s="444" t="s">
        <v>1100</v>
      </c>
      <c r="D157" s="444" t="s">
        <v>1063</v>
      </c>
      <c r="E157" s="445" t="s">
        <v>1373</v>
      </c>
      <c r="F157" s="446" t="s">
        <v>1374</v>
      </c>
      <c r="G157" s="447" t="s">
        <v>161</v>
      </c>
      <c r="H157" s="448">
        <v>225.84899999999999</v>
      </c>
      <c r="I157" s="313"/>
      <c r="J157" s="314">
        <f>ROUND(I157*H157,2)</f>
        <v>0</v>
      </c>
      <c r="K157" s="312" t="s">
        <v>1317</v>
      </c>
    </row>
    <row r="158" spans="1:11" ht="27" x14ac:dyDescent="0.2">
      <c r="A158" s="824"/>
      <c r="B158" s="563"/>
      <c r="C158" s="819"/>
      <c r="D158" s="449" t="s">
        <v>1062</v>
      </c>
      <c r="E158" s="819"/>
      <c r="F158" s="450" t="s">
        <v>1375</v>
      </c>
      <c r="G158" s="819"/>
      <c r="H158" s="819"/>
      <c r="I158" s="315"/>
      <c r="J158" s="824"/>
      <c r="K158" s="824"/>
    </row>
    <row r="159" spans="1:11" ht="13.5" x14ac:dyDescent="0.2">
      <c r="A159" s="227"/>
      <c r="B159" s="592"/>
      <c r="C159" s="451"/>
      <c r="D159" s="449" t="s">
        <v>1319</v>
      </c>
      <c r="E159" s="452" t="s">
        <v>749</v>
      </c>
      <c r="F159" s="453" t="s">
        <v>1320</v>
      </c>
      <c r="G159" s="451"/>
      <c r="H159" s="452" t="s">
        <v>749</v>
      </c>
      <c r="I159" s="317"/>
      <c r="J159" s="227"/>
      <c r="K159" s="227"/>
    </row>
    <row r="160" spans="1:11" ht="13.5" x14ac:dyDescent="0.2">
      <c r="A160" s="227"/>
      <c r="B160" s="592"/>
      <c r="C160" s="451"/>
      <c r="D160" s="449" t="s">
        <v>1319</v>
      </c>
      <c r="E160" s="452" t="s">
        <v>749</v>
      </c>
      <c r="F160" s="453" t="s">
        <v>1376</v>
      </c>
      <c r="G160" s="451"/>
      <c r="H160" s="452" t="s">
        <v>749</v>
      </c>
      <c r="I160" s="317"/>
      <c r="J160" s="227"/>
      <c r="K160" s="227"/>
    </row>
    <row r="161" spans="1:11" ht="13.5" x14ac:dyDescent="0.2">
      <c r="A161" s="228"/>
      <c r="B161" s="593"/>
      <c r="C161" s="454"/>
      <c r="D161" s="449" t="s">
        <v>1319</v>
      </c>
      <c r="E161" s="455" t="s">
        <v>749</v>
      </c>
      <c r="F161" s="456" t="s">
        <v>1377</v>
      </c>
      <c r="G161" s="454"/>
      <c r="H161" s="457">
        <v>166.4</v>
      </c>
      <c r="I161" s="319"/>
      <c r="J161" s="228"/>
      <c r="K161" s="228"/>
    </row>
    <row r="162" spans="1:11" ht="13.5" x14ac:dyDescent="0.2">
      <c r="A162" s="228"/>
      <c r="B162" s="593"/>
      <c r="C162" s="454"/>
      <c r="D162" s="449" t="s">
        <v>1319</v>
      </c>
      <c r="E162" s="455" t="s">
        <v>749</v>
      </c>
      <c r="F162" s="456" t="s">
        <v>1378</v>
      </c>
      <c r="G162" s="454"/>
      <c r="H162" s="457">
        <v>195.9</v>
      </c>
      <c r="I162" s="319"/>
      <c r="J162" s="228"/>
      <c r="K162" s="228"/>
    </row>
    <row r="163" spans="1:11" ht="13.5" x14ac:dyDescent="0.2">
      <c r="A163" s="228"/>
      <c r="B163" s="593"/>
      <c r="C163" s="454"/>
      <c r="D163" s="449" t="s">
        <v>1319</v>
      </c>
      <c r="E163" s="455" t="s">
        <v>749</v>
      </c>
      <c r="F163" s="456" t="s">
        <v>1379</v>
      </c>
      <c r="G163" s="454"/>
      <c r="H163" s="457">
        <v>24.32</v>
      </c>
      <c r="I163" s="319"/>
      <c r="J163" s="228"/>
      <c r="K163" s="228"/>
    </row>
    <row r="164" spans="1:11" ht="13.5" x14ac:dyDescent="0.2">
      <c r="A164" s="228"/>
      <c r="B164" s="593"/>
      <c r="C164" s="454"/>
      <c r="D164" s="449" t="s">
        <v>1319</v>
      </c>
      <c r="E164" s="455" t="s">
        <v>749</v>
      </c>
      <c r="F164" s="456" t="s">
        <v>1380</v>
      </c>
      <c r="G164" s="454"/>
      <c r="H164" s="457">
        <v>9.52</v>
      </c>
      <c r="I164" s="319"/>
      <c r="J164" s="228"/>
      <c r="K164" s="228"/>
    </row>
    <row r="165" spans="1:11" ht="13.5" x14ac:dyDescent="0.2">
      <c r="A165" s="228"/>
      <c r="B165" s="593"/>
      <c r="C165" s="454"/>
      <c r="D165" s="449" t="s">
        <v>1319</v>
      </c>
      <c r="E165" s="455" t="s">
        <v>749</v>
      </c>
      <c r="F165" s="456" t="s">
        <v>1381</v>
      </c>
      <c r="G165" s="454"/>
      <c r="H165" s="457">
        <v>9.6</v>
      </c>
      <c r="I165" s="319"/>
      <c r="J165" s="228"/>
      <c r="K165" s="228"/>
    </row>
    <row r="166" spans="1:11" ht="13.5" x14ac:dyDescent="0.2">
      <c r="A166" s="227"/>
      <c r="B166" s="592"/>
      <c r="C166" s="451"/>
      <c r="D166" s="449" t="s">
        <v>1319</v>
      </c>
      <c r="E166" s="452" t="s">
        <v>749</v>
      </c>
      <c r="F166" s="453" t="s">
        <v>1382</v>
      </c>
      <c r="G166" s="451"/>
      <c r="H166" s="452" t="s">
        <v>749</v>
      </c>
      <c r="I166" s="317"/>
      <c r="J166" s="227"/>
      <c r="K166" s="227"/>
    </row>
    <row r="167" spans="1:11" ht="13.5" x14ac:dyDescent="0.2">
      <c r="A167" s="228"/>
      <c r="B167" s="593"/>
      <c r="C167" s="454"/>
      <c r="D167" s="449" t="s">
        <v>1319</v>
      </c>
      <c r="E167" s="455" t="s">
        <v>749</v>
      </c>
      <c r="F167" s="456" t="s">
        <v>1383</v>
      </c>
      <c r="G167" s="454"/>
      <c r="H167" s="457">
        <v>36.82</v>
      </c>
      <c r="I167" s="319"/>
      <c r="J167" s="228"/>
      <c r="K167" s="228"/>
    </row>
    <row r="168" spans="1:11" ht="13.5" x14ac:dyDescent="0.2">
      <c r="A168" s="228"/>
      <c r="B168" s="593"/>
      <c r="C168" s="454"/>
      <c r="D168" s="449" t="s">
        <v>1319</v>
      </c>
      <c r="E168" s="455" t="s">
        <v>749</v>
      </c>
      <c r="F168" s="456" t="s">
        <v>1384</v>
      </c>
      <c r="G168" s="454"/>
      <c r="H168" s="457">
        <v>26.103999999999999</v>
      </c>
      <c r="I168" s="319"/>
      <c r="J168" s="228"/>
      <c r="K168" s="228"/>
    </row>
    <row r="169" spans="1:11" ht="13.5" x14ac:dyDescent="0.2">
      <c r="A169" s="228"/>
      <c r="B169" s="593"/>
      <c r="C169" s="454"/>
      <c r="D169" s="449" t="s">
        <v>1319</v>
      </c>
      <c r="E169" s="455" t="s">
        <v>749</v>
      </c>
      <c r="F169" s="456" t="s">
        <v>1385</v>
      </c>
      <c r="G169" s="454"/>
      <c r="H169" s="457">
        <v>25.532</v>
      </c>
      <c r="I169" s="319"/>
      <c r="J169" s="228"/>
      <c r="K169" s="228"/>
    </row>
    <row r="170" spans="1:11" ht="13.5" x14ac:dyDescent="0.2">
      <c r="A170" s="228"/>
      <c r="B170" s="593"/>
      <c r="C170" s="454"/>
      <c r="D170" s="449" t="s">
        <v>1319</v>
      </c>
      <c r="E170" s="455" t="s">
        <v>749</v>
      </c>
      <c r="F170" s="456" t="s">
        <v>1386</v>
      </c>
      <c r="G170" s="454"/>
      <c r="H170" s="457">
        <v>8.8000000000000007</v>
      </c>
      <c r="I170" s="319"/>
      <c r="J170" s="228"/>
      <c r="K170" s="228"/>
    </row>
    <row r="171" spans="1:11" ht="13.5" x14ac:dyDescent="0.2">
      <c r="A171" s="228"/>
      <c r="B171" s="593"/>
      <c r="C171" s="454"/>
      <c r="D171" s="449" t="s">
        <v>1319</v>
      </c>
      <c r="E171" s="455" t="s">
        <v>749</v>
      </c>
      <c r="F171" s="456" t="s">
        <v>1387</v>
      </c>
      <c r="G171" s="454"/>
      <c r="H171" s="457">
        <v>2.3759999999999999</v>
      </c>
      <c r="I171" s="319"/>
      <c r="J171" s="228"/>
      <c r="K171" s="228"/>
    </row>
    <row r="172" spans="1:11" ht="13.5" x14ac:dyDescent="0.2">
      <c r="A172" s="228"/>
      <c r="B172" s="593"/>
      <c r="C172" s="454"/>
      <c r="D172" s="449" t="s">
        <v>1319</v>
      </c>
      <c r="E172" s="455" t="s">
        <v>749</v>
      </c>
      <c r="F172" s="456" t="s">
        <v>1388</v>
      </c>
      <c r="G172" s="454"/>
      <c r="H172" s="457">
        <v>-4.2</v>
      </c>
      <c r="I172" s="319"/>
      <c r="J172" s="228"/>
      <c r="K172" s="228"/>
    </row>
    <row r="173" spans="1:11" ht="13.5" x14ac:dyDescent="0.2">
      <c r="A173" s="228"/>
      <c r="B173" s="593"/>
      <c r="C173" s="454"/>
      <c r="D173" s="449" t="s">
        <v>1319</v>
      </c>
      <c r="E173" s="455" t="s">
        <v>749</v>
      </c>
      <c r="F173" s="456" t="s">
        <v>1389</v>
      </c>
      <c r="G173" s="454"/>
      <c r="H173" s="457">
        <v>-8.4380000000000006</v>
      </c>
      <c r="I173" s="319"/>
      <c r="J173" s="228"/>
      <c r="K173" s="228"/>
    </row>
    <row r="174" spans="1:11" ht="13.5" x14ac:dyDescent="0.2">
      <c r="A174" s="228"/>
      <c r="B174" s="593"/>
      <c r="C174" s="454"/>
      <c r="D174" s="449" t="s">
        <v>1319</v>
      </c>
      <c r="E174" s="455" t="s">
        <v>749</v>
      </c>
      <c r="F174" s="456" t="s">
        <v>1390</v>
      </c>
      <c r="G174" s="454"/>
      <c r="H174" s="457">
        <v>-26.446000000000002</v>
      </c>
      <c r="I174" s="319"/>
      <c r="J174" s="228"/>
      <c r="K174" s="228"/>
    </row>
    <row r="175" spans="1:11" ht="13.5" x14ac:dyDescent="0.2">
      <c r="A175" s="228"/>
      <c r="B175" s="593"/>
      <c r="C175" s="454"/>
      <c r="D175" s="449" t="s">
        <v>1319</v>
      </c>
      <c r="E175" s="455" t="s">
        <v>749</v>
      </c>
      <c r="F175" s="456" t="s">
        <v>1391</v>
      </c>
      <c r="G175" s="454"/>
      <c r="H175" s="457">
        <v>-14.391999999999999</v>
      </c>
      <c r="I175" s="319"/>
      <c r="J175" s="228"/>
      <c r="K175" s="228"/>
    </row>
    <row r="176" spans="1:11" ht="13.5" x14ac:dyDescent="0.2">
      <c r="A176" s="228"/>
      <c r="B176" s="593"/>
      <c r="C176" s="454"/>
      <c r="D176" s="449" t="s">
        <v>1319</v>
      </c>
      <c r="E176" s="455" t="s">
        <v>749</v>
      </c>
      <c r="F176" s="456" t="s">
        <v>1392</v>
      </c>
      <c r="G176" s="454"/>
      <c r="H176" s="457">
        <v>-0.19800000000000001</v>
      </c>
      <c r="I176" s="319"/>
      <c r="J176" s="228"/>
      <c r="K176" s="228"/>
    </row>
    <row r="177" spans="1:11" ht="13.5" x14ac:dyDescent="0.2">
      <c r="A177" s="229"/>
      <c r="B177" s="594"/>
      <c r="C177" s="458"/>
      <c r="D177" s="449" t="s">
        <v>1319</v>
      </c>
      <c r="E177" s="459" t="s">
        <v>1393</v>
      </c>
      <c r="F177" s="460" t="s">
        <v>1327</v>
      </c>
      <c r="G177" s="458"/>
      <c r="H177" s="461">
        <v>451.69799999999998</v>
      </c>
      <c r="I177" s="321"/>
      <c r="J177" s="229"/>
      <c r="K177" s="229"/>
    </row>
    <row r="178" spans="1:11" ht="13.5" x14ac:dyDescent="0.2">
      <c r="A178" s="228"/>
      <c r="B178" s="593"/>
      <c r="C178" s="454"/>
      <c r="D178" s="449" t="s">
        <v>1319</v>
      </c>
      <c r="E178" s="455" t="s">
        <v>749</v>
      </c>
      <c r="F178" s="456" t="s">
        <v>1394</v>
      </c>
      <c r="G178" s="454"/>
      <c r="H178" s="457">
        <v>225.84899999999999</v>
      </c>
      <c r="I178" s="319"/>
      <c r="J178" s="228"/>
      <c r="K178" s="228"/>
    </row>
    <row r="179" spans="1:11" ht="25.5" x14ac:dyDescent="0.2">
      <c r="A179" s="824"/>
      <c r="B179" s="563"/>
      <c r="C179" s="444" t="s">
        <v>1103</v>
      </c>
      <c r="D179" s="444" t="s">
        <v>1063</v>
      </c>
      <c r="E179" s="445" t="s">
        <v>1395</v>
      </c>
      <c r="F179" s="446" t="s">
        <v>1396</v>
      </c>
      <c r="G179" s="447" t="s">
        <v>1397</v>
      </c>
      <c r="H179" s="448">
        <v>225.84899999999999</v>
      </c>
      <c r="I179" s="313"/>
      <c r="J179" s="314">
        <f>ROUND(I179*H179,2)</f>
        <v>0</v>
      </c>
      <c r="K179" s="312" t="s">
        <v>1317</v>
      </c>
    </row>
    <row r="180" spans="1:11" ht="13.5" x14ac:dyDescent="0.2">
      <c r="A180" s="228"/>
      <c r="B180" s="593"/>
      <c r="C180" s="454"/>
      <c r="D180" s="449" t="s">
        <v>1319</v>
      </c>
      <c r="E180" s="455" t="s">
        <v>749</v>
      </c>
      <c r="F180" s="456" t="s">
        <v>1394</v>
      </c>
      <c r="G180" s="454"/>
      <c r="H180" s="457">
        <v>225.84899999999999</v>
      </c>
      <c r="I180" s="319"/>
      <c r="J180" s="228"/>
      <c r="K180" s="228"/>
    </row>
    <row r="181" spans="1:11" ht="25.5" x14ac:dyDescent="0.2">
      <c r="A181" s="824"/>
      <c r="B181" s="563"/>
      <c r="C181" s="444" t="s">
        <v>1106</v>
      </c>
      <c r="D181" s="444" t="s">
        <v>1063</v>
      </c>
      <c r="E181" s="445" t="s">
        <v>1398</v>
      </c>
      <c r="F181" s="446" t="s">
        <v>1399</v>
      </c>
      <c r="G181" s="447" t="s">
        <v>161</v>
      </c>
      <c r="H181" s="448">
        <v>225.84899999999999</v>
      </c>
      <c r="I181" s="313"/>
      <c r="J181" s="314">
        <f>ROUND(I181*H181,2)</f>
        <v>0</v>
      </c>
      <c r="K181" s="312" t="s">
        <v>1317</v>
      </c>
    </row>
    <row r="182" spans="1:11" ht="27" x14ac:dyDescent="0.2">
      <c r="A182" s="824"/>
      <c r="B182" s="563"/>
      <c r="C182" s="819"/>
      <c r="D182" s="449" t="s">
        <v>1062</v>
      </c>
      <c r="E182" s="819"/>
      <c r="F182" s="450" t="s">
        <v>1400</v>
      </c>
      <c r="G182" s="819"/>
      <c r="H182" s="819"/>
      <c r="I182" s="315"/>
      <c r="J182" s="824"/>
      <c r="K182" s="824"/>
    </row>
    <row r="183" spans="1:11" ht="13.5" x14ac:dyDescent="0.2">
      <c r="A183" s="228"/>
      <c r="B183" s="593"/>
      <c r="C183" s="454"/>
      <c r="D183" s="449" t="s">
        <v>1319</v>
      </c>
      <c r="E183" s="455" t="s">
        <v>749</v>
      </c>
      <c r="F183" s="456" t="s">
        <v>1394</v>
      </c>
      <c r="G183" s="454"/>
      <c r="H183" s="457">
        <v>225.84899999999999</v>
      </c>
      <c r="I183" s="319"/>
      <c r="J183" s="228"/>
      <c r="K183" s="228"/>
    </row>
    <row r="184" spans="1:11" ht="25.5" x14ac:dyDescent="0.2">
      <c r="A184" s="824"/>
      <c r="B184" s="563"/>
      <c r="C184" s="444" t="s">
        <v>1109</v>
      </c>
      <c r="D184" s="444" t="s">
        <v>1063</v>
      </c>
      <c r="E184" s="445" t="s">
        <v>1401</v>
      </c>
      <c r="F184" s="446" t="s">
        <v>1402</v>
      </c>
      <c r="G184" s="447" t="s">
        <v>161</v>
      </c>
      <c r="H184" s="448">
        <v>225.84899999999999</v>
      </c>
      <c r="I184" s="313"/>
      <c r="J184" s="314">
        <f>ROUND(I184*H184,2)</f>
        <v>0</v>
      </c>
      <c r="K184" s="312" t="s">
        <v>1317</v>
      </c>
    </row>
    <row r="185" spans="1:11" ht="27" x14ac:dyDescent="0.2">
      <c r="A185" s="824"/>
      <c r="B185" s="563"/>
      <c r="C185" s="819"/>
      <c r="D185" s="449" t="s">
        <v>1062</v>
      </c>
      <c r="E185" s="819"/>
      <c r="F185" s="450" t="s">
        <v>1403</v>
      </c>
      <c r="G185" s="819"/>
      <c r="H185" s="819"/>
      <c r="I185" s="315"/>
      <c r="J185" s="824"/>
      <c r="K185" s="824"/>
    </row>
    <row r="186" spans="1:11" ht="13.5" x14ac:dyDescent="0.2">
      <c r="A186" s="228"/>
      <c r="B186" s="593"/>
      <c r="C186" s="454"/>
      <c r="D186" s="449" t="s">
        <v>1319</v>
      </c>
      <c r="E186" s="455" t="s">
        <v>749</v>
      </c>
      <c r="F186" s="456" t="s">
        <v>1394</v>
      </c>
      <c r="G186" s="454"/>
      <c r="H186" s="457">
        <v>225.84899999999999</v>
      </c>
      <c r="I186" s="319"/>
      <c r="J186" s="228"/>
      <c r="K186" s="228"/>
    </row>
    <row r="187" spans="1:11" ht="25.5" x14ac:dyDescent="0.2">
      <c r="A187" s="824"/>
      <c r="B187" s="563"/>
      <c r="C187" s="444" t="s">
        <v>1112</v>
      </c>
      <c r="D187" s="444" t="s">
        <v>1063</v>
      </c>
      <c r="E187" s="445" t="s">
        <v>1404</v>
      </c>
      <c r="F187" s="446" t="s">
        <v>1405</v>
      </c>
      <c r="G187" s="447" t="s">
        <v>150</v>
      </c>
      <c r="H187" s="448">
        <v>527.91999999999996</v>
      </c>
      <c r="I187" s="313"/>
      <c r="J187" s="314">
        <f>ROUND(I187*H187,2)</f>
        <v>0</v>
      </c>
      <c r="K187" s="312" t="s">
        <v>1317</v>
      </c>
    </row>
    <row r="188" spans="1:11" ht="27" x14ac:dyDescent="0.2">
      <c r="A188" s="824"/>
      <c r="B188" s="563"/>
      <c r="C188" s="819"/>
      <c r="D188" s="449" t="s">
        <v>1062</v>
      </c>
      <c r="E188" s="819"/>
      <c r="F188" s="450" t="s">
        <v>1406</v>
      </c>
      <c r="G188" s="819"/>
      <c r="H188" s="819"/>
      <c r="I188" s="315"/>
      <c r="J188" s="824"/>
      <c r="K188" s="824"/>
    </row>
    <row r="189" spans="1:11" ht="13.5" x14ac:dyDescent="0.2">
      <c r="A189" s="227"/>
      <c r="B189" s="592"/>
      <c r="C189" s="451"/>
      <c r="D189" s="449" t="s">
        <v>1319</v>
      </c>
      <c r="E189" s="452" t="s">
        <v>749</v>
      </c>
      <c r="F189" s="453" t="s">
        <v>1320</v>
      </c>
      <c r="G189" s="451"/>
      <c r="H189" s="452" t="s">
        <v>749</v>
      </c>
      <c r="I189" s="317"/>
      <c r="J189" s="227"/>
      <c r="K189" s="227"/>
    </row>
    <row r="190" spans="1:11" ht="13.5" x14ac:dyDescent="0.2">
      <c r="A190" s="227"/>
      <c r="B190" s="592"/>
      <c r="C190" s="451"/>
      <c r="D190" s="449" t="s">
        <v>1319</v>
      </c>
      <c r="E190" s="452" t="s">
        <v>749</v>
      </c>
      <c r="F190" s="453" t="s">
        <v>1376</v>
      </c>
      <c r="G190" s="451"/>
      <c r="H190" s="452" t="s">
        <v>749</v>
      </c>
      <c r="I190" s="317"/>
      <c r="J190" s="227"/>
      <c r="K190" s="227"/>
    </row>
    <row r="191" spans="1:11" ht="13.5" x14ac:dyDescent="0.2">
      <c r="A191" s="228"/>
      <c r="B191" s="593"/>
      <c r="C191" s="454"/>
      <c r="D191" s="449" t="s">
        <v>1319</v>
      </c>
      <c r="E191" s="455" t="s">
        <v>749</v>
      </c>
      <c r="F191" s="456" t="s">
        <v>1407</v>
      </c>
      <c r="G191" s="454"/>
      <c r="H191" s="457">
        <v>206.1</v>
      </c>
      <c r="I191" s="319"/>
      <c r="J191" s="228"/>
      <c r="K191" s="228"/>
    </row>
    <row r="192" spans="1:11" ht="13.5" x14ac:dyDescent="0.2">
      <c r="A192" s="228"/>
      <c r="B192" s="593"/>
      <c r="C192" s="454"/>
      <c r="D192" s="449" t="s">
        <v>1319</v>
      </c>
      <c r="E192" s="455" t="s">
        <v>749</v>
      </c>
      <c r="F192" s="456" t="s">
        <v>1408</v>
      </c>
      <c r="G192" s="454"/>
      <c r="H192" s="457">
        <v>251.7</v>
      </c>
      <c r="I192" s="319"/>
      <c r="J192" s="228"/>
      <c r="K192" s="228"/>
    </row>
    <row r="193" spans="1:11" ht="13.5" x14ac:dyDescent="0.2">
      <c r="A193" s="228"/>
      <c r="B193" s="593"/>
      <c r="C193" s="454"/>
      <c r="D193" s="449" t="s">
        <v>1319</v>
      </c>
      <c r="E193" s="455" t="s">
        <v>749</v>
      </c>
      <c r="F193" s="456" t="s">
        <v>1409</v>
      </c>
      <c r="G193" s="454"/>
      <c r="H193" s="457">
        <v>60.8</v>
      </c>
      <c r="I193" s="319"/>
      <c r="J193" s="228"/>
      <c r="K193" s="228"/>
    </row>
    <row r="194" spans="1:11" ht="13.5" x14ac:dyDescent="0.2">
      <c r="A194" s="228"/>
      <c r="B194" s="593"/>
      <c r="C194" s="454"/>
      <c r="D194" s="449" t="s">
        <v>1319</v>
      </c>
      <c r="E194" s="455" t="s">
        <v>749</v>
      </c>
      <c r="F194" s="456" t="s">
        <v>1410</v>
      </c>
      <c r="G194" s="454"/>
      <c r="H194" s="457">
        <v>23.8</v>
      </c>
      <c r="I194" s="319"/>
      <c r="J194" s="228"/>
      <c r="K194" s="228"/>
    </row>
    <row r="195" spans="1:11" ht="13.5" x14ac:dyDescent="0.2">
      <c r="A195" s="228"/>
      <c r="B195" s="593"/>
      <c r="C195" s="454"/>
      <c r="D195" s="449" t="s">
        <v>1319</v>
      </c>
      <c r="E195" s="455" t="s">
        <v>749</v>
      </c>
      <c r="F195" s="456" t="s">
        <v>1411</v>
      </c>
      <c r="G195" s="454"/>
      <c r="H195" s="457">
        <v>24</v>
      </c>
      <c r="I195" s="319"/>
      <c r="J195" s="228"/>
      <c r="K195" s="228"/>
    </row>
    <row r="196" spans="1:11" ht="13.5" x14ac:dyDescent="0.2">
      <c r="A196" s="228"/>
      <c r="B196" s="593"/>
      <c r="C196" s="454"/>
      <c r="D196" s="449" t="s">
        <v>1319</v>
      </c>
      <c r="E196" s="455" t="s">
        <v>749</v>
      </c>
      <c r="F196" s="456" t="s">
        <v>1412</v>
      </c>
      <c r="G196" s="454"/>
      <c r="H196" s="457">
        <v>-18.72</v>
      </c>
      <c r="I196" s="319"/>
      <c r="J196" s="228"/>
      <c r="K196" s="228"/>
    </row>
    <row r="197" spans="1:11" ht="13.5" x14ac:dyDescent="0.2">
      <c r="A197" s="228"/>
      <c r="B197" s="593"/>
      <c r="C197" s="454"/>
      <c r="D197" s="449" t="s">
        <v>1319</v>
      </c>
      <c r="E197" s="455" t="s">
        <v>749</v>
      </c>
      <c r="F197" s="456" t="s">
        <v>1413</v>
      </c>
      <c r="G197" s="454"/>
      <c r="H197" s="457">
        <v>-19.760000000000002</v>
      </c>
      <c r="I197" s="319"/>
      <c r="J197" s="228"/>
      <c r="K197" s="228"/>
    </row>
    <row r="198" spans="1:11" ht="13.5" x14ac:dyDescent="0.2">
      <c r="A198" s="229"/>
      <c r="B198" s="594"/>
      <c r="C198" s="458"/>
      <c r="D198" s="449" t="s">
        <v>1319</v>
      </c>
      <c r="E198" s="459" t="s">
        <v>1414</v>
      </c>
      <c r="F198" s="460" t="s">
        <v>1327</v>
      </c>
      <c r="G198" s="458"/>
      <c r="H198" s="461">
        <v>527.91999999999996</v>
      </c>
      <c r="I198" s="321"/>
      <c r="J198" s="229"/>
      <c r="K198" s="229"/>
    </row>
    <row r="199" spans="1:11" ht="25.5" x14ac:dyDescent="0.2">
      <c r="A199" s="824"/>
      <c r="B199" s="563"/>
      <c r="C199" s="444" t="s">
        <v>1115</v>
      </c>
      <c r="D199" s="444" t="s">
        <v>1063</v>
      </c>
      <c r="E199" s="445" t="s">
        <v>1415</v>
      </c>
      <c r="F199" s="446" t="s">
        <v>1416</v>
      </c>
      <c r="G199" s="447" t="s">
        <v>150</v>
      </c>
      <c r="H199" s="448">
        <v>527.91999999999996</v>
      </c>
      <c r="I199" s="313"/>
      <c r="J199" s="314">
        <f>ROUND(I199*H199,2)</f>
        <v>0</v>
      </c>
      <c r="K199" s="312" t="s">
        <v>1317</v>
      </c>
    </row>
    <row r="200" spans="1:11" ht="27" x14ac:dyDescent="0.2">
      <c r="A200" s="824"/>
      <c r="B200" s="563"/>
      <c r="C200" s="819"/>
      <c r="D200" s="449" t="s">
        <v>1062</v>
      </c>
      <c r="E200" s="819"/>
      <c r="F200" s="450" t="s">
        <v>1417</v>
      </c>
      <c r="G200" s="819"/>
      <c r="H200" s="819"/>
      <c r="I200" s="315"/>
      <c r="J200" s="824"/>
      <c r="K200" s="824"/>
    </row>
    <row r="201" spans="1:11" ht="13.5" x14ac:dyDescent="0.2">
      <c r="A201" s="228"/>
      <c r="B201" s="593"/>
      <c r="C201" s="454"/>
      <c r="D201" s="449" t="s">
        <v>1319</v>
      </c>
      <c r="E201" s="455" t="s">
        <v>749</v>
      </c>
      <c r="F201" s="456" t="s">
        <v>1414</v>
      </c>
      <c r="G201" s="454"/>
      <c r="H201" s="457">
        <v>527.91999999999996</v>
      </c>
      <c r="I201" s="319"/>
      <c r="J201" s="228"/>
      <c r="K201" s="228"/>
    </row>
    <row r="202" spans="1:11" ht="25.5" x14ac:dyDescent="0.2">
      <c r="A202" s="824"/>
      <c r="B202" s="563"/>
      <c r="C202" s="444" t="s">
        <v>1166</v>
      </c>
      <c r="D202" s="444" t="s">
        <v>1063</v>
      </c>
      <c r="E202" s="445" t="s">
        <v>1418</v>
      </c>
      <c r="F202" s="446" t="s">
        <v>1419</v>
      </c>
      <c r="G202" s="447" t="s">
        <v>150</v>
      </c>
      <c r="H202" s="448">
        <v>86.6</v>
      </c>
      <c r="I202" s="313"/>
      <c r="J202" s="314">
        <f>ROUND(I202*H202,2)</f>
        <v>0</v>
      </c>
      <c r="K202" s="312" t="s">
        <v>1317</v>
      </c>
    </row>
    <row r="203" spans="1:11" ht="27" x14ac:dyDescent="0.2">
      <c r="A203" s="824"/>
      <c r="B203" s="563"/>
      <c r="C203" s="819"/>
      <c r="D203" s="449" t="s">
        <v>1062</v>
      </c>
      <c r="E203" s="819"/>
      <c r="F203" s="450" t="s">
        <v>1420</v>
      </c>
      <c r="G203" s="819"/>
      <c r="H203" s="819"/>
      <c r="I203" s="315"/>
      <c r="J203" s="824"/>
      <c r="K203" s="824"/>
    </row>
    <row r="204" spans="1:11" ht="13.5" x14ac:dyDescent="0.2">
      <c r="A204" s="227"/>
      <c r="B204" s="592"/>
      <c r="C204" s="451"/>
      <c r="D204" s="449" t="s">
        <v>1319</v>
      </c>
      <c r="E204" s="452" t="s">
        <v>749</v>
      </c>
      <c r="F204" s="453" t="s">
        <v>1320</v>
      </c>
      <c r="G204" s="451"/>
      <c r="H204" s="452" t="s">
        <v>749</v>
      </c>
      <c r="I204" s="317"/>
      <c r="J204" s="227"/>
      <c r="K204" s="227"/>
    </row>
    <row r="205" spans="1:11" ht="13.5" x14ac:dyDescent="0.2">
      <c r="A205" s="228"/>
      <c r="B205" s="593"/>
      <c r="C205" s="454"/>
      <c r="D205" s="449" t="s">
        <v>1319</v>
      </c>
      <c r="E205" s="455" t="s">
        <v>749</v>
      </c>
      <c r="F205" s="456" t="s">
        <v>1421</v>
      </c>
      <c r="G205" s="454"/>
      <c r="H205" s="457">
        <v>17.600000000000001</v>
      </c>
      <c r="I205" s="319"/>
      <c r="J205" s="228"/>
      <c r="K205" s="228"/>
    </row>
    <row r="206" spans="1:11" ht="13.5" x14ac:dyDescent="0.2">
      <c r="A206" s="228"/>
      <c r="B206" s="593"/>
      <c r="C206" s="454"/>
      <c r="D206" s="449" t="s">
        <v>1319</v>
      </c>
      <c r="E206" s="455" t="s">
        <v>749</v>
      </c>
      <c r="F206" s="456" t="s">
        <v>1422</v>
      </c>
      <c r="G206" s="454"/>
      <c r="H206" s="457">
        <v>34.5</v>
      </c>
      <c r="I206" s="319"/>
      <c r="J206" s="228"/>
      <c r="K206" s="228"/>
    </row>
    <row r="207" spans="1:11" ht="13.5" x14ac:dyDescent="0.2">
      <c r="A207" s="228"/>
      <c r="B207" s="593"/>
      <c r="C207" s="454"/>
      <c r="D207" s="449" t="s">
        <v>1319</v>
      </c>
      <c r="E207" s="455" t="s">
        <v>749</v>
      </c>
      <c r="F207" s="456" t="s">
        <v>1423</v>
      </c>
      <c r="G207" s="454"/>
      <c r="H207" s="457">
        <v>34.5</v>
      </c>
      <c r="I207" s="319"/>
      <c r="J207" s="228"/>
      <c r="K207" s="228"/>
    </row>
    <row r="208" spans="1:11" ht="13.5" x14ac:dyDescent="0.2">
      <c r="A208" s="229"/>
      <c r="B208" s="594"/>
      <c r="C208" s="458"/>
      <c r="D208" s="449" t="s">
        <v>1319</v>
      </c>
      <c r="E208" s="459" t="s">
        <v>1424</v>
      </c>
      <c r="F208" s="460" t="s">
        <v>1327</v>
      </c>
      <c r="G208" s="458"/>
      <c r="H208" s="461">
        <v>86.6</v>
      </c>
      <c r="I208" s="321"/>
      <c r="J208" s="229"/>
      <c r="K208" s="229"/>
    </row>
    <row r="209" spans="1:11" ht="25.5" x14ac:dyDescent="0.2">
      <c r="A209" s="824"/>
      <c r="B209" s="563"/>
      <c r="C209" s="444" t="s">
        <v>1118</v>
      </c>
      <c r="D209" s="444" t="s">
        <v>1063</v>
      </c>
      <c r="E209" s="445" t="s">
        <v>1425</v>
      </c>
      <c r="F209" s="446" t="s">
        <v>1426</v>
      </c>
      <c r="G209" s="447" t="s">
        <v>150</v>
      </c>
      <c r="H209" s="448">
        <v>86.6</v>
      </c>
      <c r="I209" s="313"/>
      <c r="J209" s="314">
        <f>ROUND(I209*H209,2)</f>
        <v>0</v>
      </c>
      <c r="K209" s="312" t="s">
        <v>1317</v>
      </c>
    </row>
    <row r="210" spans="1:11" ht="27" x14ac:dyDescent="0.2">
      <c r="A210" s="824"/>
      <c r="B210" s="563"/>
      <c r="C210" s="819"/>
      <c r="D210" s="449" t="s">
        <v>1062</v>
      </c>
      <c r="E210" s="819"/>
      <c r="F210" s="450" t="s">
        <v>1427</v>
      </c>
      <c r="G210" s="819"/>
      <c r="H210" s="819"/>
      <c r="I210" s="315"/>
      <c r="J210" s="824"/>
      <c r="K210" s="824"/>
    </row>
    <row r="211" spans="1:11" ht="13.5" x14ac:dyDescent="0.2">
      <c r="A211" s="228"/>
      <c r="B211" s="593"/>
      <c r="C211" s="454"/>
      <c r="D211" s="449" t="s">
        <v>1319</v>
      </c>
      <c r="E211" s="455" t="s">
        <v>749</v>
      </c>
      <c r="F211" s="456" t="s">
        <v>1424</v>
      </c>
      <c r="G211" s="454"/>
      <c r="H211" s="457">
        <v>86.6</v>
      </c>
      <c r="I211" s="319"/>
      <c r="J211" s="228"/>
      <c r="K211" s="228"/>
    </row>
    <row r="212" spans="1:11" ht="25.5" x14ac:dyDescent="0.2">
      <c r="A212" s="824"/>
      <c r="B212" s="563"/>
      <c r="C212" s="444" t="s">
        <v>1121</v>
      </c>
      <c r="D212" s="444" t="s">
        <v>1063</v>
      </c>
      <c r="E212" s="445" t="s">
        <v>1428</v>
      </c>
      <c r="F212" s="446" t="s">
        <v>1429</v>
      </c>
      <c r="G212" s="447" t="s">
        <v>161</v>
      </c>
      <c r="H212" s="448">
        <v>220.94900000000001</v>
      </c>
      <c r="I212" s="313"/>
      <c r="J212" s="314">
        <f>ROUND(I212*H212,2)</f>
        <v>0</v>
      </c>
      <c r="K212" s="312" t="s">
        <v>1317</v>
      </c>
    </row>
    <row r="213" spans="1:11" ht="13.5" x14ac:dyDescent="0.2">
      <c r="A213" s="228"/>
      <c r="B213" s="593"/>
      <c r="C213" s="454"/>
      <c r="D213" s="449" t="s">
        <v>1319</v>
      </c>
      <c r="E213" s="455" t="s">
        <v>749</v>
      </c>
      <c r="F213" s="456" t="s">
        <v>1430</v>
      </c>
      <c r="G213" s="454"/>
      <c r="H213" s="457">
        <v>220.94900000000001</v>
      </c>
      <c r="I213" s="319"/>
      <c r="J213" s="228"/>
      <c r="K213" s="228"/>
    </row>
    <row r="214" spans="1:11" ht="25.5" x14ac:dyDescent="0.2">
      <c r="A214" s="824"/>
      <c r="B214" s="563"/>
      <c r="C214" s="444" t="s">
        <v>1125</v>
      </c>
      <c r="D214" s="444" t="s">
        <v>1063</v>
      </c>
      <c r="E214" s="445" t="s">
        <v>1431</v>
      </c>
      <c r="F214" s="446" t="s">
        <v>1432</v>
      </c>
      <c r="G214" s="447" t="s">
        <v>161</v>
      </c>
      <c r="H214" s="448">
        <v>4.9000000000000004</v>
      </c>
      <c r="I214" s="313"/>
      <c r="J214" s="314">
        <f>ROUND(I214*H214,2)</f>
        <v>0</v>
      </c>
      <c r="K214" s="312" t="s">
        <v>1317</v>
      </c>
    </row>
    <row r="215" spans="1:11" ht="40.5" x14ac:dyDescent="0.2">
      <c r="A215" s="824"/>
      <c r="B215" s="563"/>
      <c r="C215" s="819"/>
      <c r="D215" s="449" t="s">
        <v>1062</v>
      </c>
      <c r="E215" s="819"/>
      <c r="F215" s="450" t="s">
        <v>1433</v>
      </c>
      <c r="G215" s="819"/>
      <c r="H215" s="819"/>
      <c r="I215" s="315"/>
      <c r="J215" s="824"/>
      <c r="K215" s="824"/>
    </row>
    <row r="216" spans="1:11" ht="13.5" x14ac:dyDescent="0.2">
      <c r="A216" s="227"/>
      <c r="B216" s="592"/>
      <c r="C216" s="451"/>
      <c r="D216" s="449" t="s">
        <v>1319</v>
      </c>
      <c r="E216" s="452" t="s">
        <v>749</v>
      </c>
      <c r="F216" s="453" t="s">
        <v>1320</v>
      </c>
      <c r="G216" s="451"/>
      <c r="H216" s="452" t="s">
        <v>749</v>
      </c>
      <c r="I216" s="317"/>
      <c r="J216" s="227"/>
      <c r="K216" s="227"/>
    </row>
    <row r="217" spans="1:11" ht="13.5" x14ac:dyDescent="0.2">
      <c r="A217" s="228"/>
      <c r="B217" s="593"/>
      <c r="C217" s="454"/>
      <c r="D217" s="449" t="s">
        <v>1319</v>
      </c>
      <c r="E217" s="455" t="s">
        <v>749</v>
      </c>
      <c r="F217" s="456" t="s">
        <v>1434</v>
      </c>
      <c r="G217" s="454"/>
      <c r="H217" s="457">
        <v>4.8</v>
      </c>
      <c r="I217" s="319"/>
      <c r="J217" s="228"/>
      <c r="K217" s="228"/>
    </row>
    <row r="218" spans="1:11" ht="13.5" x14ac:dyDescent="0.2">
      <c r="A218" s="228"/>
      <c r="B218" s="593"/>
      <c r="C218" s="454"/>
      <c r="D218" s="449" t="s">
        <v>1319</v>
      </c>
      <c r="E218" s="455" t="s">
        <v>749</v>
      </c>
      <c r="F218" s="456" t="s">
        <v>1435</v>
      </c>
      <c r="G218" s="454"/>
      <c r="H218" s="457">
        <v>5</v>
      </c>
      <c r="I218" s="319"/>
      <c r="J218" s="228"/>
      <c r="K218" s="228"/>
    </row>
    <row r="219" spans="1:11" ht="13.5" x14ac:dyDescent="0.2">
      <c r="A219" s="229"/>
      <c r="B219" s="594"/>
      <c r="C219" s="458"/>
      <c r="D219" s="449" t="s">
        <v>1319</v>
      </c>
      <c r="E219" s="459" t="s">
        <v>1436</v>
      </c>
      <c r="F219" s="460" t="s">
        <v>1327</v>
      </c>
      <c r="G219" s="458"/>
      <c r="H219" s="461">
        <v>9.8000000000000007</v>
      </c>
      <c r="I219" s="321"/>
      <c r="J219" s="229"/>
      <c r="K219" s="229"/>
    </row>
    <row r="220" spans="1:11" ht="13.5" x14ac:dyDescent="0.2">
      <c r="A220" s="228"/>
      <c r="B220" s="593"/>
      <c r="C220" s="454"/>
      <c r="D220" s="449" t="s">
        <v>1319</v>
      </c>
      <c r="E220" s="455" t="s">
        <v>749</v>
      </c>
      <c r="F220" s="456" t="s">
        <v>1437</v>
      </c>
      <c r="G220" s="454"/>
      <c r="H220" s="457">
        <v>4.9000000000000004</v>
      </c>
      <c r="I220" s="319"/>
      <c r="J220" s="228"/>
      <c r="K220" s="228"/>
    </row>
    <row r="221" spans="1:11" ht="25.5" x14ac:dyDescent="0.2">
      <c r="A221" s="824"/>
      <c r="B221" s="563"/>
      <c r="C221" s="444" t="s">
        <v>1128</v>
      </c>
      <c r="D221" s="444" t="s">
        <v>1063</v>
      </c>
      <c r="E221" s="445" t="s">
        <v>1438</v>
      </c>
      <c r="F221" s="446" t="s">
        <v>1439</v>
      </c>
      <c r="G221" s="447" t="s">
        <v>161</v>
      </c>
      <c r="H221" s="448">
        <v>451.69799999999998</v>
      </c>
      <c r="I221" s="313"/>
      <c r="J221" s="314">
        <f>ROUND(I221*H221,2)</f>
        <v>0</v>
      </c>
      <c r="K221" s="312" t="s">
        <v>1317</v>
      </c>
    </row>
    <row r="222" spans="1:11" ht="40.5" x14ac:dyDescent="0.2">
      <c r="A222" s="824"/>
      <c r="B222" s="563"/>
      <c r="C222" s="819"/>
      <c r="D222" s="449" t="s">
        <v>1062</v>
      </c>
      <c r="E222" s="819"/>
      <c r="F222" s="450" t="s">
        <v>1440</v>
      </c>
      <c r="G222" s="819"/>
      <c r="H222" s="819"/>
      <c r="I222" s="315"/>
      <c r="J222" s="824"/>
      <c r="K222" s="824"/>
    </row>
    <row r="223" spans="1:11" ht="13.5" x14ac:dyDescent="0.2">
      <c r="A223" s="227"/>
      <c r="B223" s="592"/>
      <c r="C223" s="451"/>
      <c r="D223" s="449" t="s">
        <v>1319</v>
      </c>
      <c r="E223" s="452" t="s">
        <v>749</v>
      </c>
      <c r="F223" s="453" t="s">
        <v>1320</v>
      </c>
      <c r="G223" s="451"/>
      <c r="H223" s="452" t="s">
        <v>749</v>
      </c>
      <c r="I223" s="317"/>
      <c r="J223" s="227"/>
      <c r="K223" s="227"/>
    </row>
    <row r="224" spans="1:11" ht="13.5" x14ac:dyDescent="0.2">
      <c r="A224" s="227"/>
      <c r="B224" s="592"/>
      <c r="C224" s="451"/>
      <c r="D224" s="449" t="s">
        <v>1319</v>
      </c>
      <c r="E224" s="452" t="s">
        <v>749</v>
      </c>
      <c r="F224" s="453" t="s">
        <v>1441</v>
      </c>
      <c r="G224" s="451"/>
      <c r="H224" s="452" t="s">
        <v>749</v>
      </c>
      <c r="I224" s="317"/>
      <c r="J224" s="227"/>
      <c r="K224" s="227"/>
    </row>
    <row r="225" spans="1:11" ht="13.5" x14ac:dyDescent="0.2">
      <c r="A225" s="227"/>
      <c r="B225" s="592"/>
      <c r="C225" s="451"/>
      <c r="D225" s="449" t="s">
        <v>1319</v>
      </c>
      <c r="E225" s="452" t="s">
        <v>749</v>
      </c>
      <c r="F225" s="453" t="s">
        <v>1442</v>
      </c>
      <c r="G225" s="451"/>
      <c r="H225" s="452" t="s">
        <v>749</v>
      </c>
      <c r="I225" s="317"/>
      <c r="J225" s="227"/>
      <c r="K225" s="227"/>
    </row>
    <row r="226" spans="1:11" ht="13.5" x14ac:dyDescent="0.2">
      <c r="A226" s="228"/>
      <c r="B226" s="593"/>
      <c r="C226" s="454"/>
      <c r="D226" s="449" t="s">
        <v>1319</v>
      </c>
      <c r="E226" s="455" t="s">
        <v>749</v>
      </c>
      <c r="F226" s="456" t="s">
        <v>1443</v>
      </c>
      <c r="G226" s="454"/>
      <c r="H226" s="457">
        <v>9.57</v>
      </c>
      <c r="I226" s="319"/>
      <c r="J226" s="228"/>
      <c r="K226" s="228"/>
    </row>
    <row r="227" spans="1:11" ht="13.5" x14ac:dyDescent="0.2">
      <c r="A227" s="228"/>
      <c r="B227" s="593"/>
      <c r="C227" s="454"/>
      <c r="D227" s="449" t="s">
        <v>1319</v>
      </c>
      <c r="E227" s="455" t="s">
        <v>749</v>
      </c>
      <c r="F227" s="456" t="s">
        <v>1444</v>
      </c>
      <c r="G227" s="454"/>
      <c r="H227" s="457">
        <v>10.725</v>
      </c>
      <c r="I227" s="319"/>
      <c r="J227" s="228"/>
      <c r="K227" s="228"/>
    </row>
    <row r="228" spans="1:11" ht="13.5" x14ac:dyDescent="0.2">
      <c r="A228" s="228"/>
      <c r="B228" s="593"/>
      <c r="C228" s="454"/>
      <c r="D228" s="449" t="s">
        <v>1319</v>
      </c>
      <c r="E228" s="455" t="s">
        <v>749</v>
      </c>
      <c r="F228" s="456" t="s">
        <v>1445</v>
      </c>
      <c r="G228" s="454"/>
      <c r="H228" s="457">
        <v>2.2799999999999998</v>
      </c>
      <c r="I228" s="319"/>
      <c r="J228" s="228"/>
      <c r="K228" s="228"/>
    </row>
    <row r="229" spans="1:11" ht="13.5" x14ac:dyDescent="0.2">
      <c r="A229" s="228"/>
      <c r="B229" s="593"/>
      <c r="C229" s="454"/>
      <c r="D229" s="449" t="s">
        <v>1319</v>
      </c>
      <c r="E229" s="455" t="s">
        <v>749</v>
      </c>
      <c r="F229" s="456" t="s">
        <v>1446</v>
      </c>
      <c r="G229" s="454"/>
      <c r="H229" s="457">
        <v>0.84</v>
      </c>
      <c r="I229" s="319"/>
      <c r="J229" s="228"/>
      <c r="K229" s="228"/>
    </row>
    <row r="230" spans="1:11" ht="13.5" x14ac:dyDescent="0.2">
      <c r="A230" s="228"/>
      <c r="B230" s="593"/>
      <c r="C230" s="454"/>
      <c r="D230" s="449" t="s">
        <v>1319</v>
      </c>
      <c r="E230" s="455" t="s">
        <v>749</v>
      </c>
      <c r="F230" s="456" t="s">
        <v>1447</v>
      </c>
      <c r="G230" s="454"/>
      <c r="H230" s="457">
        <v>0.24</v>
      </c>
      <c r="I230" s="319"/>
      <c r="J230" s="228"/>
      <c r="K230" s="228"/>
    </row>
    <row r="231" spans="1:11" ht="13.5" x14ac:dyDescent="0.2">
      <c r="A231" s="230"/>
      <c r="B231" s="595"/>
      <c r="C231" s="462"/>
      <c r="D231" s="449" t="s">
        <v>1319</v>
      </c>
      <c r="E231" s="463" t="s">
        <v>1448</v>
      </c>
      <c r="F231" s="464" t="s">
        <v>1449</v>
      </c>
      <c r="G231" s="462"/>
      <c r="H231" s="465">
        <v>23.655000000000001</v>
      </c>
      <c r="I231" s="323"/>
      <c r="J231" s="230"/>
      <c r="K231" s="230"/>
    </row>
    <row r="232" spans="1:11" ht="13.5" x14ac:dyDescent="0.2">
      <c r="A232" s="227"/>
      <c r="B232" s="592"/>
      <c r="C232" s="451"/>
      <c r="D232" s="449" t="s">
        <v>1319</v>
      </c>
      <c r="E232" s="452" t="s">
        <v>749</v>
      </c>
      <c r="F232" s="453" t="s">
        <v>1450</v>
      </c>
      <c r="G232" s="451"/>
      <c r="H232" s="452" t="s">
        <v>749</v>
      </c>
      <c r="I232" s="317"/>
      <c r="J232" s="227"/>
      <c r="K232" s="227"/>
    </row>
    <row r="233" spans="1:11" ht="13.5" x14ac:dyDescent="0.2">
      <c r="A233" s="228"/>
      <c r="B233" s="593"/>
      <c r="C233" s="454"/>
      <c r="D233" s="449" t="s">
        <v>1319</v>
      </c>
      <c r="E233" s="455" t="s">
        <v>749</v>
      </c>
      <c r="F233" s="456" t="s">
        <v>1451</v>
      </c>
      <c r="G233" s="454"/>
      <c r="H233" s="457">
        <v>38.28</v>
      </c>
      <c r="I233" s="319"/>
      <c r="J233" s="228"/>
      <c r="K233" s="228"/>
    </row>
    <row r="234" spans="1:11" ht="13.5" x14ac:dyDescent="0.2">
      <c r="A234" s="228"/>
      <c r="B234" s="593"/>
      <c r="C234" s="454"/>
      <c r="D234" s="449" t="s">
        <v>1319</v>
      </c>
      <c r="E234" s="455" t="s">
        <v>749</v>
      </c>
      <c r="F234" s="456" t="s">
        <v>1452</v>
      </c>
      <c r="G234" s="454"/>
      <c r="H234" s="457">
        <v>42.9</v>
      </c>
      <c r="I234" s="319"/>
      <c r="J234" s="228"/>
      <c r="K234" s="228"/>
    </row>
    <row r="235" spans="1:11" ht="13.5" x14ac:dyDescent="0.2">
      <c r="A235" s="228"/>
      <c r="B235" s="593"/>
      <c r="C235" s="454"/>
      <c r="D235" s="449" t="s">
        <v>1319</v>
      </c>
      <c r="E235" s="455" t="s">
        <v>749</v>
      </c>
      <c r="F235" s="456" t="s">
        <v>1453</v>
      </c>
      <c r="G235" s="454"/>
      <c r="H235" s="457">
        <v>6.84</v>
      </c>
      <c r="I235" s="319"/>
      <c r="J235" s="228"/>
      <c r="K235" s="228"/>
    </row>
    <row r="236" spans="1:11" ht="13.5" x14ac:dyDescent="0.2">
      <c r="A236" s="228"/>
      <c r="B236" s="593"/>
      <c r="C236" s="454"/>
      <c r="D236" s="449" t="s">
        <v>1319</v>
      </c>
      <c r="E236" s="455" t="s">
        <v>749</v>
      </c>
      <c r="F236" s="456" t="s">
        <v>1454</v>
      </c>
      <c r="G236" s="454"/>
      <c r="H236" s="457">
        <v>2.8</v>
      </c>
      <c r="I236" s="319"/>
      <c r="J236" s="228"/>
      <c r="K236" s="228"/>
    </row>
    <row r="237" spans="1:11" ht="13.5" x14ac:dyDescent="0.2">
      <c r="A237" s="228"/>
      <c r="B237" s="593"/>
      <c r="C237" s="454"/>
      <c r="D237" s="449" t="s">
        <v>1319</v>
      </c>
      <c r="E237" s="455" t="s">
        <v>749</v>
      </c>
      <c r="F237" s="456" t="s">
        <v>1455</v>
      </c>
      <c r="G237" s="454"/>
      <c r="H237" s="457">
        <v>0.8</v>
      </c>
      <c r="I237" s="319"/>
      <c r="J237" s="228"/>
      <c r="K237" s="228"/>
    </row>
    <row r="238" spans="1:11" ht="13.5" x14ac:dyDescent="0.2">
      <c r="A238" s="230"/>
      <c r="B238" s="595"/>
      <c r="C238" s="462"/>
      <c r="D238" s="449" t="s">
        <v>1319</v>
      </c>
      <c r="E238" s="463" t="s">
        <v>1456</v>
      </c>
      <c r="F238" s="464" t="s">
        <v>1449</v>
      </c>
      <c r="G238" s="462"/>
      <c r="H238" s="465">
        <v>91.62</v>
      </c>
      <c r="I238" s="323"/>
      <c r="J238" s="230"/>
      <c r="K238" s="230"/>
    </row>
    <row r="239" spans="1:11" ht="13.5" x14ac:dyDescent="0.2">
      <c r="A239" s="227"/>
      <c r="B239" s="592"/>
      <c r="C239" s="451"/>
      <c r="D239" s="449" t="s">
        <v>1319</v>
      </c>
      <c r="E239" s="452" t="s">
        <v>749</v>
      </c>
      <c r="F239" s="453" t="s">
        <v>1457</v>
      </c>
      <c r="G239" s="451"/>
      <c r="H239" s="452" t="s">
        <v>749</v>
      </c>
      <c r="I239" s="317"/>
      <c r="J239" s="227"/>
      <c r="K239" s="227"/>
    </row>
    <row r="240" spans="1:11" ht="13.5" x14ac:dyDescent="0.2">
      <c r="A240" s="228"/>
      <c r="B240" s="593"/>
      <c r="C240" s="454"/>
      <c r="D240" s="449" t="s">
        <v>1319</v>
      </c>
      <c r="E240" s="455" t="s">
        <v>749</v>
      </c>
      <c r="F240" s="456" t="s">
        <v>1458</v>
      </c>
      <c r="G240" s="454"/>
      <c r="H240" s="457">
        <v>11.891999999999999</v>
      </c>
      <c r="I240" s="319"/>
      <c r="J240" s="228"/>
      <c r="K240" s="228"/>
    </row>
    <row r="241" spans="1:11" ht="13.5" x14ac:dyDescent="0.2">
      <c r="A241" s="227"/>
      <c r="B241" s="592"/>
      <c r="C241" s="451"/>
      <c r="D241" s="449" t="s">
        <v>1319</v>
      </c>
      <c r="E241" s="452" t="s">
        <v>749</v>
      </c>
      <c r="F241" s="453" t="s">
        <v>1459</v>
      </c>
      <c r="G241" s="451"/>
      <c r="H241" s="452" t="s">
        <v>749</v>
      </c>
      <c r="I241" s="317"/>
      <c r="J241" s="227"/>
      <c r="K241" s="227"/>
    </row>
    <row r="242" spans="1:11" ht="13.5" x14ac:dyDescent="0.2">
      <c r="A242" s="228"/>
      <c r="B242" s="593"/>
      <c r="C242" s="454"/>
      <c r="D242" s="449" t="s">
        <v>1319</v>
      </c>
      <c r="E242" s="455" t="s">
        <v>749</v>
      </c>
      <c r="F242" s="456" t="s">
        <v>1460</v>
      </c>
      <c r="G242" s="454"/>
      <c r="H242" s="457">
        <v>4.0209999999999999</v>
      </c>
      <c r="I242" s="319"/>
      <c r="J242" s="228"/>
      <c r="K242" s="228"/>
    </row>
    <row r="243" spans="1:11" ht="13.5" x14ac:dyDescent="0.2">
      <c r="A243" s="228"/>
      <c r="B243" s="593"/>
      <c r="C243" s="454"/>
      <c r="D243" s="449" t="s">
        <v>1319</v>
      </c>
      <c r="E243" s="455" t="s">
        <v>749</v>
      </c>
      <c r="F243" s="456" t="s">
        <v>1461</v>
      </c>
      <c r="G243" s="454"/>
      <c r="H243" s="457">
        <v>1.6559999999999999</v>
      </c>
      <c r="I243" s="319"/>
      <c r="J243" s="228"/>
      <c r="K243" s="228"/>
    </row>
    <row r="244" spans="1:11" ht="13.5" x14ac:dyDescent="0.2">
      <c r="A244" s="228"/>
      <c r="B244" s="593"/>
      <c r="C244" s="454"/>
      <c r="D244" s="449" t="s">
        <v>1319</v>
      </c>
      <c r="E244" s="455" t="s">
        <v>749</v>
      </c>
      <c r="F244" s="456" t="s">
        <v>1462</v>
      </c>
      <c r="G244" s="454"/>
      <c r="H244" s="457">
        <v>0.33800000000000002</v>
      </c>
      <c r="I244" s="319"/>
      <c r="J244" s="228"/>
      <c r="K244" s="228"/>
    </row>
    <row r="245" spans="1:11" ht="13.5" x14ac:dyDescent="0.2">
      <c r="A245" s="227"/>
      <c r="B245" s="592"/>
      <c r="C245" s="451"/>
      <c r="D245" s="449" t="s">
        <v>1319</v>
      </c>
      <c r="E245" s="452" t="s">
        <v>749</v>
      </c>
      <c r="F245" s="453" t="s">
        <v>1463</v>
      </c>
      <c r="G245" s="451"/>
      <c r="H245" s="452" t="s">
        <v>749</v>
      </c>
      <c r="I245" s="317"/>
      <c r="J245" s="227"/>
      <c r="K245" s="227"/>
    </row>
    <row r="246" spans="1:11" ht="13.5" x14ac:dyDescent="0.2">
      <c r="A246" s="228"/>
      <c r="B246" s="593"/>
      <c r="C246" s="454"/>
      <c r="D246" s="449" t="s">
        <v>1319</v>
      </c>
      <c r="E246" s="455" t="s">
        <v>749</v>
      </c>
      <c r="F246" s="456" t="s">
        <v>1464</v>
      </c>
      <c r="G246" s="454"/>
      <c r="H246" s="457">
        <v>0.502</v>
      </c>
      <c r="I246" s="319"/>
      <c r="J246" s="228"/>
      <c r="K246" s="228"/>
    </row>
    <row r="247" spans="1:11" ht="13.5" x14ac:dyDescent="0.2">
      <c r="A247" s="228"/>
      <c r="B247" s="593"/>
      <c r="C247" s="454"/>
      <c r="D247" s="449" t="s">
        <v>1319</v>
      </c>
      <c r="E247" s="455" t="s">
        <v>749</v>
      </c>
      <c r="F247" s="456" t="s">
        <v>1465</v>
      </c>
      <c r="G247" s="454"/>
      <c r="H247" s="457">
        <v>11.981</v>
      </c>
      <c r="I247" s="319"/>
      <c r="J247" s="228"/>
      <c r="K247" s="228"/>
    </row>
    <row r="248" spans="1:11" ht="13.5" x14ac:dyDescent="0.2">
      <c r="A248" s="228"/>
      <c r="B248" s="593"/>
      <c r="C248" s="454"/>
      <c r="D248" s="449" t="s">
        <v>1319</v>
      </c>
      <c r="E248" s="455" t="s">
        <v>749</v>
      </c>
      <c r="F248" s="456" t="s">
        <v>1466</v>
      </c>
      <c r="G248" s="454"/>
      <c r="H248" s="457">
        <v>2.52</v>
      </c>
      <c r="I248" s="319"/>
      <c r="J248" s="228"/>
      <c r="K248" s="228"/>
    </row>
    <row r="249" spans="1:11" ht="13.5" x14ac:dyDescent="0.2">
      <c r="A249" s="228"/>
      <c r="B249" s="593"/>
      <c r="C249" s="454"/>
      <c r="D249" s="449" t="s">
        <v>1319</v>
      </c>
      <c r="E249" s="455" t="s">
        <v>749</v>
      </c>
      <c r="F249" s="456" t="s">
        <v>1467</v>
      </c>
      <c r="G249" s="454"/>
      <c r="H249" s="457">
        <v>0.432</v>
      </c>
      <c r="I249" s="319"/>
      <c r="J249" s="228"/>
      <c r="K249" s="228"/>
    </row>
    <row r="250" spans="1:11" ht="13.5" x14ac:dyDescent="0.2">
      <c r="A250" s="230"/>
      <c r="B250" s="595"/>
      <c r="C250" s="462"/>
      <c r="D250" s="449" t="s">
        <v>1319</v>
      </c>
      <c r="E250" s="463" t="s">
        <v>749</v>
      </c>
      <c r="F250" s="464" t="s">
        <v>1449</v>
      </c>
      <c r="G250" s="462"/>
      <c r="H250" s="465">
        <v>33.341999999999999</v>
      </c>
      <c r="I250" s="323"/>
      <c r="J250" s="230"/>
      <c r="K250" s="230"/>
    </row>
    <row r="251" spans="1:11" ht="13.5" x14ac:dyDescent="0.2">
      <c r="A251" s="229"/>
      <c r="B251" s="594"/>
      <c r="C251" s="458"/>
      <c r="D251" s="449" t="s">
        <v>1319</v>
      </c>
      <c r="E251" s="459" t="s">
        <v>1468</v>
      </c>
      <c r="F251" s="460" t="s">
        <v>1327</v>
      </c>
      <c r="G251" s="458"/>
      <c r="H251" s="461">
        <v>148.61699999999999</v>
      </c>
      <c r="I251" s="321"/>
      <c r="J251" s="229"/>
      <c r="K251" s="229"/>
    </row>
    <row r="252" spans="1:11" ht="13.5" x14ac:dyDescent="0.2">
      <c r="A252" s="228"/>
      <c r="B252" s="593"/>
      <c r="C252" s="454"/>
      <c r="D252" s="449" t="s">
        <v>1319</v>
      </c>
      <c r="E252" s="455" t="s">
        <v>1469</v>
      </c>
      <c r="F252" s="456" t="s">
        <v>1470</v>
      </c>
      <c r="G252" s="454"/>
      <c r="H252" s="457">
        <v>6.6360000000000001</v>
      </c>
      <c r="I252" s="319"/>
      <c r="J252" s="228"/>
      <c r="K252" s="228"/>
    </row>
    <row r="253" spans="1:11" ht="13.5" x14ac:dyDescent="0.2">
      <c r="A253" s="228"/>
      <c r="B253" s="593"/>
      <c r="C253" s="454"/>
      <c r="D253" s="449" t="s">
        <v>1319</v>
      </c>
      <c r="E253" s="455" t="s">
        <v>1471</v>
      </c>
      <c r="F253" s="456" t="s">
        <v>1472</v>
      </c>
      <c r="G253" s="454"/>
      <c r="H253" s="457">
        <v>303.08100000000002</v>
      </c>
      <c r="I253" s="319"/>
      <c r="J253" s="228"/>
      <c r="K253" s="228"/>
    </row>
    <row r="254" spans="1:11" ht="13.5" x14ac:dyDescent="0.2">
      <c r="A254" s="228"/>
      <c r="B254" s="593"/>
      <c r="C254" s="454"/>
      <c r="D254" s="449" t="s">
        <v>1319</v>
      </c>
      <c r="E254" s="455" t="s">
        <v>1473</v>
      </c>
      <c r="F254" s="456" t="s">
        <v>1393</v>
      </c>
      <c r="G254" s="454"/>
      <c r="H254" s="457">
        <v>451.69799999999998</v>
      </c>
      <c r="I254" s="319"/>
      <c r="J254" s="228"/>
      <c r="K254" s="228"/>
    </row>
    <row r="255" spans="1:11" ht="13.5" x14ac:dyDescent="0.2">
      <c r="A255" s="228"/>
      <c r="B255" s="593"/>
      <c r="C255" s="454"/>
      <c r="D255" s="449" t="s">
        <v>1319</v>
      </c>
      <c r="E255" s="455" t="s">
        <v>749</v>
      </c>
      <c r="F255" s="456" t="s">
        <v>1473</v>
      </c>
      <c r="G255" s="454"/>
      <c r="H255" s="457">
        <v>451.69799999999998</v>
      </c>
      <c r="I255" s="319"/>
      <c r="J255" s="228"/>
      <c r="K255" s="228"/>
    </row>
    <row r="256" spans="1:11" ht="25.5" x14ac:dyDescent="0.2">
      <c r="A256" s="824"/>
      <c r="B256" s="563"/>
      <c r="C256" s="444" t="s">
        <v>1133</v>
      </c>
      <c r="D256" s="444" t="s">
        <v>1063</v>
      </c>
      <c r="E256" s="445" t="s">
        <v>1474</v>
      </c>
      <c r="F256" s="446" t="s">
        <v>1475</v>
      </c>
      <c r="G256" s="447" t="s">
        <v>161</v>
      </c>
      <c r="H256" s="448">
        <v>2710.1880000000001</v>
      </c>
      <c r="I256" s="313"/>
      <c r="J256" s="314">
        <f>ROUND(I256*H256,2)</f>
        <v>0</v>
      </c>
      <c r="K256" s="312" t="s">
        <v>1317</v>
      </c>
    </row>
    <row r="257" spans="1:11" ht="40.5" x14ac:dyDescent="0.2">
      <c r="A257" s="824"/>
      <c r="B257" s="563"/>
      <c r="C257" s="819"/>
      <c r="D257" s="449" t="s">
        <v>1062</v>
      </c>
      <c r="E257" s="819"/>
      <c r="F257" s="450" t="s">
        <v>1476</v>
      </c>
      <c r="G257" s="819"/>
      <c r="H257" s="819"/>
      <c r="I257" s="315"/>
      <c r="J257" s="824"/>
      <c r="K257" s="824"/>
    </row>
    <row r="258" spans="1:11" ht="13.5" x14ac:dyDescent="0.2">
      <c r="A258" s="228"/>
      <c r="B258" s="593"/>
      <c r="C258" s="454"/>
      <c r="D258" s="449" t="s">
        <v>1319</v>
      </c>
      <c r="E258" s="455" t="s">
        <v>749</v>
      </c>
      <c r="F258" s="456" t="s">
        <v>1477</v>
      </c>
      <c r="G258" s="454"/>
      <c r="H258" s="457">
        <v>2710.1880000000001</v>
      </c>
      <c r="I258" s="319"/>
      <c r="J258" s="228"/>
      <c r="K258" s="228"/>
    </row>
    <row r="259" spans="1:11" ht="25.5" x14ac:dyDescent="0.2">
      <c r="A259" s="824"/>
      <c r="B259" s="563"/>
      <c r="C259" s="444" t="s">
        <v>1178</v>
      </c>
      <c r="D259" s="444" t="s">
        <v>1063</v>
      </c>
      <c r="E259" s="445" t="s">
        <v>1478</v>
      </c>
      <c r="F259" s="446" t="s">
        <v>1479</v>
      </c>
      <c r="G259" s="447" t="s">
        <v>161</v>
      </c>
      <c r="H259" s="448">
        <v>451.69799999999998</v>
      </c>
      <c r="I259" s="313"/>
      <c r="J259" s="314">
        <f>ROUND(I259*H259,2)</f>
        <v>0</v>
      </c>
      <c r="K259" s="312" t="s">
        <v>1317</v>
      </c>
    </row>
    <row r="260" spans="1:11" ht="27" x14ac:dyDescent="0.2">
      <c r="A260" s="824"/>
      <c r="B260" s="563"/>
      <c r="C260" s="819"/>
      <c r="D260" s="449" t="s">
        <v>1062</v>
      </c>
      <c r="E260" s="819"/>
      <c r="F260" s="450" t="s">
        <v>1480</v>
      </c>
      <c r="G260" s="819"/>
      <c r="H260" s="819"/>
      <c r="I260" s="315"/>
      <c r="J260" s="824"/>
      <c r="K260" s="824"/>
    </row>
    <row r="261" spans="1:11" ht="13.5" x14ac:dyDescent="0.2">
      <c r="A261" s="228"/>
      <c r="B261" s="593"/>
      <c r="C261" s="454"/>
      <c r="D261" s="449" t="s">
        <v>1319</v>
      </c>
      <c r="E261" s="455" t="s">
        <v>749</v>
      </c>
      <c r="F261" s="456" t="s">
        <v>1473</v>
      </c>
      <c r="G261" s="454"/>
      <c r="H261" s="457">
        <v>451.69799999999998</v>
      </c>
      <c r="I261" s="319"/>
      <c r="J261" s="228"/>
      <c r="K261" s="228"/>
    </row>
    <row r="262" spans="1:11" ht="25.5" x14ac:dyDescent="0.2">
      <c r="A262" s="824"/>
      <c r="B262" s="563"/>
      <c r="C262" s="444" t="s">
        <v>1181</v>
      </c>
      <c r="D262" s="444" t="s">
        <v>1063</v>
      </c>
      <c r="E262" s="445" t="s">
        <v>1481</v>
      </c>
      <c r="F262" s="446" t="s">
        <v>1482</v>
      </c>
      <c r="G262" s="447" t="s">
        <v>1397</v>
      </c>
      <c r="H262" s="448">
        <v>451.69799999999998</v>
      </c>
      <c r="I262" s="313"/>
      <c r="J262" s="314">
        <f>ROUND(I262*H262,2)</f>
        <v>0</v>
      </c>
      <c r="K262" s="312" t="s">
        <v>1317</v>
      </c>
    </row>
    <row r="263" spans="1:11" ht="13.5" x14ac:dyDescent="0.2">
      <c r="A263" s="228"/>
      <c r="B263" s="593"/>
      <c r="C263" s="454"/>
      <c r="D263" s="449" t="s">
        <v>1319</v>
      </c>
      <c r="E263" s="455" t="s">
        <v>749</v>
      </c>
      <c r="F263" s="456" t="s">
        <v>1473</v>
      </c>
      <c r="G263" s="454"/>
      <c r="H263" s="457">
        <v>451.69799999999998</v>
      </c>
      <c r="I263" s="319"/>
      <c r="J263" s="228"/>
      <c r="K263" s="228"/>
    </row>
    <row r="264" spans="1:11" x14ac:dyDescent="0.2">
      <c r="A264" s="824"/>
      <c r="B264" s="563"/>
      <c r="C264" s="444" t="s">
        <v>1184</v>
      </c>
      <c r="D264" s="444" t="s">
        <v>1063</v>
      </c>
      <c r="E264" s="445" t="s">
        <v>1483</v>
      </c>
      <c r="F264" s="446" t="s">
        <v>1484</v>
      </c>
      <c r="G264" s="447" t="s">
        <v>218</v>
      </c>
      <c r="H264" s="448">
        <v>813.05600000000004</v>
      </c>
      <c r="I264" s="313"/>
      <c r="J264" s="314">
        <f>ROUND(I264*H264,2)</f>
        <v>0</v>
      </c>
      <c r="K264" s="312" t="s">
        <v>749</v>
      </c>
    </row>
    <row r="265" spans="1:11" ht="13.5" x14ac:dyDescent="0.2">
      <c r="A265" s="824"/>
      <c r="B265" s="563"/>
      <c r="C265" s="819"/>
      <c r="D265" s="449" t="s">
        <v>1062</v>
      </c>
      <c r="E265" s="819"/>
      <c r="F265" s="450" t="s">
        <v>1485</v>
      </c>
      <c r="G265" s="819"/>
      <c r="H265" s="819"/>
      <c r="I265" s="315"/>
      <c r="J265" s="824"/>
      <c r="K265" s="824"/>
    </row>
    <row r="266" spans="1:11" ht="13.5" x14ac:dyDescent="0.2">
      <c r="A266" s="228"/>
      <c r="B266" s="593"/>
      <c r="C266" s="454"/>
      <c r="D266" s="449" t="s">
        <v>1319</v>
      </c>
      <c r="E266" s="455" t="s">
        <v>749</v>
      </c>
      <c r="F266" s="456" t="s">
        <v>1486</v>
      </c>
      <c r="G266" s="454"/>
      <c r="H266" s="457">
        <v>813.05600000000004</v>
      </c>
      <c r="I266" s="319"/>
      <c r="J266" s="228"/>
      <c r="K266" s="228"/>
    </row>
    <row r="267" spans="1:11" ht="25.5" x14ac:dyDescent="0.2">
      <c r="A267" s="824"/>
      <c r="B267" s="563"/>
      <c r="C267" s="444" t="s">
        <v>1187</v>
      </c>
      <c r="D267" s="444" t="s">
        <v>1063</v>
      </c>
      <c r="E267" s="445" t="s">
        <v>1487</v>
      </c>
      <c r="F267" s="446" t="s">
        <v>1488</v>
      </c>
      <c r="G267" s="447" t="s">
        <v>1397</v>
      </c>
      <c r="H267" s="448">
        <v>303.08100000000002</v>
      </c>
      <c r="I267" s="313"/>
      <c r="J267" s="314">
        <f>ROUND(I267*H267,2)</f>
        <v>0</v>
      </c>
      <c r="K267" s="312" t="s">
        <v>1317</v>
      </c>
    </row>
    <row r="268" spans="1:11" ht="13.5" x14ac:dyDescent="0.2">
      <c r="A268" s="228"/>
      <c r="B268" s="593"/>
      <c r="C268" s="454"/>
      <c r="D268" s="449" t="s">
        <v>1319</v>
      </c>
      <c r="E268" s="455" t="s">
        <v>749</v>
      </c>
      <c r="F268" s="456" t="s">
        <v>1472</v>
      </c>
      <c r="G268" s="454"/>
      <c r="H268" s="457">
        <v>303.08100000000002</v>
      </c>
      <c r="I268" s="319"/>
      <c r="J268" s="228"/>
      <c r="K268" s="228"/>
    </row>
    <row r="269" spans="1:11" ht="25.5" x14ac:dyDescent="0.2">
      <c r="A269" s="824"/>
      <c r="B269" s="563"/>
      <c r="C269" s="444" t="s">
        <v>1190</v>
      </c>
      <c r="D269" s="444" t="s">
        <v>1063</v>
      </c>
      <c r="E269" s="445" t="s">
        <v>1489</v>
      </c>
      <c r="F269" s="446" t="s">
        <v>1490</v>
      </c>
      <c r="G269" s="447" t="s">
        <v>161</v>
      </c>
      <c r="H269" s="448">
        <v>82.477000000000004</v>
      </c>
      <c r="I269" s="313"/>
      <c r="J269" s="314">
        <f>ROUND(I269*H269,2)</f>
        <v>0</v>
      </c>
      <c r="K269" s="312" t="s">
        <v>1317</v>
      </c>
    </row>
    <row r="270" spans="1:11" ht="40.5" x14ac:dyDescent="0.2">
      <c r="A270" s="824"/>
      <c r="B270" s="563"/>
      <c r="C270" s="819"/>
      <c r="D270" s="449" t="s">
        <v>1062</v>
      </c>
      <c r="E270" s="819"/>
      <c r="F270" s="450" t="s">
        <v>1491</v>
      </c>
      <c r="G270" s="819"/>
      <c r="H270" s="819"/>
      <c r="I270" s="315"/>
      <c r="J270" s="824"/>
      <c r="K270" s="824"/>
    </row>
    <row r="271" spans="1:11" ht="13.5" x14ac:dyDescent="0.2">
      <c r="A271" s="227"/>
      <c r="B271" s="592"/>
      <c r="C271" s="451"/>
      <c r="D271" s="449" t="s">
        <v>1319</v>
      </c>
      <c r="E271" s="452" t="s">
        <v>749</v>
      </c>
      <c r="F271" s="453" t="s">
        <v>1320</v>
      </c>
      <c r="G271" s="451"/>
      <c r="H271" s="452" t="s">
        <v>749</v>
      </c>
      <c r="I271" s="317"/>
      <c r="J271" s="227"/>
      <c r="K271" s="227"/>
    </row>
    <row r="272" spans="1:11" ht="13.5" x14ac:dyDescent="0.2">
      <c r="A272" s="228"/>
      <c r="B272" s="593"/>
      <c r="C272" s="454"/>
      <c r="D272" s="449" t="s">
        <v>1319</v>
      </c>
      <c r="E272" s="455" t="s">
        <v>749</v>
      </c>
      <c r="F272" s="456" t="s">
        <v>1492</v>
      </c>
      <c r="G272" s="454"/>
      <c r="H272" s="457">
        <v>8.69</v>
      </c>
      <c r="I272" s="319"/>
      <c r="J272" s="228"/>
      <c r="K272" s="228"/>
    </row>
    <row r="273" spans="1:11" ht="13.5" x14ac:dyDescent="0.2">
      <c r="A273" s="228"/>
      <c r="B273" s="593"/>
      <c r="C273" s="454"/>
      <c r="D273" s="449" t="s">
        <v>1319</v>
      </c>
      <c r="E273" s="455" t="s">
        <v>749</v>
      </c>
      <c r="F273" s="456" t="s">
        <v>1493</v>
      </c>
      <c r="G273" s="454"/>
      <c r="H273" s="457">
        <v>0.22</v>
      </c>
      <c r="I273" s="319"/>
      <c r="J273" s="228"/>
      <c r="K273" s="228"/>
    </row>
    <row r="274" spans="1:11" ht="13.5" x14ac:dyDescent="0.2">
      <c r="A274" s="228"/>
      <c r="B274" s="593"/>
      <c r="C274" s="454"/>
      <c r="D274" s="449" t="s">
        <v>1319</v>
      </c>
      <c r="E274" s="455" t="s">
        <v>749</v>
      </c>
      <c r="F274" s="456" t="s">
        <v>1494</v>
      </c>
      <c r="G274" s="454"/>
      <c r="H274" s="457">
        <v>0.23300000000000001</v>
      </c>
      <c r="I274" s="319"/>
      <c r="J274" s="228"/>
      <c r="K274" s="228"/>
    </row>
    <row r="275" spans="1:11" ht="13.5" x14ac:dyDescent="0.2">
      <c r="A275" s="230"/>
      <c r="B275" s="595"/>
      <c r="C275" s="462"/>
      <c r="D275" s="449" t="s">
        <v>1319</v>
      </c>
      <c r="E275" s="463" t="s">
        <v>749</v>
      </c>
      <c r="F275" s="464" t="s">
        <v>1449</v>
      </c>
      <c r="G275" s="462"/>
      <c r="H275" s="465">
        <v>9.1430000000000007</v>
      </c>
      <c r="I275" s="323"/>
      <c r="J275" s="230"/>
      <c r="K275" s="230"/>
    </row>
    <row r="276" spans="1:11" ht="13.5" x14ac:dyDescent="0.2">
      <c r="A276" s="228"/>
      <c r="B276" s="593"/>
      <c r="C276" s="454"/>
      <c r="D276" s="449" t="s">
        <v>1319</v>
      </c>
      <c r="E276" s="455" t="s">
        <v>1495</v>
      </c>
      <c r="F276" s="456" t="s">
        <v>1496</v>
      </c>
      <c r="G276" s="454"/>
      <c r="H276" s="457">
        <v>82.477000000000004</v>
      </c>
      <c r="I276" s="319"/>
      <c r="J276" s="228"/>
      <c r="K276" s="228"/>
    </row>
    <row r="277" spans="1:11" ht="13.5" x14ac:dyDescent="0.2">
      <c r="A277" s="824"/>
      <c r="B277" s="563"/>
      <c r="C277" s="466" t="s">
        <v>1193</v>
      </c>
      <c r="D277" s="466" t="s">
        <v>1137</v>
      </c>
      <c r="E277" s="467" t="s">
        <v>1497</v>
      </c>
      <c r="F277" s="468" t="s">
        <v>1498</v>
      </c>
      <c r="G277" s="469" t="s">
        <v>218</v>
      </c>
      <c r="H277" s="470">
        <v>609.14</v>
      </c>
      <c r="I277" s="325"/>
      <c r="J277" s="326">
        <f>ROUND(I277*H277,2)</f>
        <v>0</v>
      </c>
      <c r="K277" s="324" t="s">
        <v>749</v>
      </c>
    </row>
    <row r="278" spans="1:11" ht="27" x14ac:dyDescent="0.2">
      <c r="A278" s="824"/>
      <c r="B278" s="563"/>
      <c r="C278" s="819"/>
      <c r="D278" s="449" t="s">
        <v>1062</v>
      </c>
      <c r="E278" s="819"/>
      <c r="F278" s="450" t="s">
        <v>1499</v>
      </c>
      <c r="G278" s="819"/>
      <c r="H278" s="819"/>
      <c r="I278" s="315"/>
      <c r="J278" s="824"/>
      <c r="K278" s="824"/>
    </row>
    <row r="279" spans="1:11" ht="13.5" x14ac:dyDescent="0.2">
      <c r="A279" s="227"/>
      <c r="B279" s="592"/>
      <c r="C279" s="451"/>
      <c r="D279" s="449" t="s">
        <v>1319</v>
      </c>
      <c r="E279" s="452" t="s">
        <v>749</v>
      </c>
      <c r="F279" s="453" t="s">
        <v>1320</v>
      </c>
      <c r="G279" s="451"/>
      <c r="H279" s="452" t="s">
        <v>749</v>
      </c>
      <c r="I279" s="317"/>
      <c r="J279" s="227"/>
      <c r="K279" s="227"/>
    </row>
    <row r="280" spans="1:11" ht="13.5" x14ac:dyDescent="0.2">
      <c r="A280" s="227"/>
      <c r="B280" s="592"/>
      <c r="C280" s="451"/>
      <c r="D280" s="449" t="s">
        <v>1319</v>
      </c>
      <c r="E280" s="452" t="s">
        <v>749</v>
      </c>
      <c r="F280" s="453" t="s">
        <v>1500</v>
      </c>
      <c r="G280" s="451"/>
      <c r="H280" s="452" t="s">
        <v>749</v>
      </c>
      <c r="I280" s="317"/>
      <c r="J280" s="227"/>
      <c r="K280" s="227"/>
    </row>
    <row r="281" spans="1:11" ht="40.5" x14ac:dyDescent="0.2">
      <c r="A281" s="228"/>
      <c r="B281" s="593"/>
      <c r="C281" s="454"/>
      <c r="D281" s="449" t="s">
        <v>1319</v>
      </c>
      <c r="E281" s="455" t="s">
        <v>1501</v>
      </c>
      <c r="F281" s="456" t="s">
        <v>1502</v>
      </c>
      <c r="G281" s="454"/>
      <c r="H281" s="457">
        <v>35.33</v>
      </c>
      <c r="I281" s="319"/>
      <c r="J281" s="228"/>
      <c r="K281" s="228"/>
    </row>
    <row r="282" spans="1:11" ht="13.5" x14ac:dyDescent="0.2">
      <c r="A282" s="228"/>
      <c r="B282" s="593"/>
      <c r="C282" s="454"/>
      <c r="D282" s="449" t="s">
        <v>1319</v>
      </c>
      <c r="E282" s="455" t="s">
        <v>749</v>
      </c>
      <c r="F282" s="456" t="s">
        <v>1503</v>
      </c>
      <c r="G282" s="454"/>
      <c r="H282" s="457">
        <v>609.14</v>
      </c>
      <c r="I282" s="319"/>
      <c r="J282" s="228"/>
      <c r="K282" s="228"/>
    </row>
    <row r="283" spans="1:11" ht="13.5" x14ac:dyDescent="0.2">
      <c r="A283" s="824"/>
      <c r="B283" s="563"/>
      <c r="C283" s="466" t="s">
        <v>1196</v>
      </c>
      <c r="D283" s="466" t="s">
        <v>1137</v>
      </c>
      <c r="E283" s="467" t="s">
        <v>1504</v>
      </c>
      <c r="F283" s="468" t="s">
        <v>1505</v>
      </c>
      <c r="G283" s="469" t="s">
        <v>218</v>
      </c>
      <c r="H283" s="470">
        <v>148.459</v>
      </c>
      <c r="I283" s="325"/>
      <c r="J283" s="326">
        <f>ROUND(I283*H283,2)</f>
        <v>0</v>
      </c>
      <c r="K283" s="324" t="s">
        <v>749</v>
      </c>
    </row>
    <row r="284" spans="1:11" ht="13.5" x14ac:dyDescent="0.2">
      <c r="A284" s="824"/>
      <c r="B284" s="563"/>
      <c r="C284" s="466" t="s">
        <v>1506</v>
      </c>
      <c r="D284" s="466" t="s">
        <v>1137</v>
      </c>
      <c r="E284" s="467" t="s">
        <v>1507</v>
      </c>
      <c r="F284" s="468" t="s">
        <v>1508</v>
      </c>
      <c r="G284" s="469" t="s">
        <v>218</v>
      </c>
      <c r="H284" s="470">
        <v>4.5469999999999997</v>
      </c>
      <c r="I284" s="325"/>
      <c r="J284" s="326">
        <f>ROUND(I284*H284,2)</f>
        <v>0</v>
      </c>
      <c r="K284" s="324" t="s">
        <v>1317</v>
      </c>
    </row>
    <row r="285" spans="1:11" ht="13.5" x14ac:dyDescent="0.2">
      <c r="A285" s="824"/>
      <c r="B285" s="563"/>
      <c r="C285" s="819"/>
      <c r="D285" s="449" t="s">
        <v>1062</v>
      </c>
      <c r="E285" s="819"/>
      <c r="F285" s="450" t="s">
        <v>1508</v>
      </c>
      <c r="G285" s="819"/>
      <c r="H285" s="819"/>
      <c r="I285" s="315"/>
      <c r="J285" s="824"/>
      <c r="K285" s="824"/>
    </row>
    <row r="286" spans="1:11" ht="13.5" x14ac:dyDescent="0.2">
      <c r="A286" s="228"/>
      <c r="B286" s="593"/>
      <c r="C286" s="454"/>
      <c r="D286" s="449" t="s">
        <v>1319</v>
      </c>
      <c r="E286" s="455" t="s">
        <v>749</v>
      </c>
      <c r="F286" s="456" t="s">
        <v>1509</v>
      </c>
      <c r="G286" s="454"/>
      <c r="H286" s="457">
        <v>4.5469999999999997</v>
      </c>
      <c r="I286" s="319"/>
      <c r="J286" s="228"/>
      <c r="K286" s="228"/>
    </row>
    <row r="287" spans="1:11" ht="25.5" x14ac:dyDescent="0.2">
      <c r="A287" s="824"/>
      <c r="B287" s="563"/>
      <c r="C287" s="444" t="s">
        <v>57</v>
      </c>
      <c r="D287" s="444" t="s">
        <v>1063</v>
      </c>
      <c r="E287" s="445" t="s">
        <v>1510</v>
      </c>
      <c r="F287" s="446" t="s">
        <v>1511</v>
      </c>
      <c r="G287" s="447" t="s">
        <v>161</v>
      </c>
      <c r="H287" s="448">
        <v>2.5259999999999998</v>
      </c>
      <c r="I287" s="313"/>
      <c r="J287" s="314">
        <f>ROUND(I287*H287,2)</f>
        <v>0</v>
      </c>
      <c r="K287" s="312" t="s">
        <v>1317</v>
      </c>
    </row>
    <row r="288" spans="1:11" ht="40.5" x14ac:dyDescent="0.2">
      <c r="A288" s="824"/>
      <c r="B288" s="563"/>
      <c r="C288" s="819"/>
      <c r="D288" s="449" t="s">
        <v>1062</v>
      </c>
      <c r="E288" s="819"/>
      <c r="F288" s="450" t="s">
        <v>1512</v>
      </c>
      <c r="G288" s="819"/>
      <c r="H288" s="819"/>
      <c r="I288" s="315"/>
      <c r="J288" s="824"/>
      <c r="K288" s="824"/>
    </row>
    <row r="289" spans="1:11" ht="13.5" x14ac:dyDescent="0.2">
      <c r="A289" s="227"/>
      <c r="B289" s="592"/>
      <c r="C289" s="451"/>
      <c r="D289" s="449" t="s">
        <v>1319</v>
      </c>
      <c r="E289" s="452" t="s">
        <v>749</v>
      </c>
      <c r="F289" s="453" t="s">
        <v>1513</v>
      </c>
      <c r="G289" s="451"/>
      <c r="H289" s="452" t="s">
        <v>749</v>
      </c>
      <c r="I289" s="317"/>
      <c r="J289" s="227"/>
      <c r="K289" s="227"/>
    </row>
    <row r="290" spans="1:11" ht="13.5" x14ac:dyDescent="0.2">
      <c r="A290" s="227"/>
      <c r="B290" s="592"/>
      <c r="C290" s="451"/>
      <c r="D290" s="449" t="s">
        <v>1319</v>
      </c>
      <c r="E290" s="452" t="s">
        <v>749</v>
      </c>
      <c r="F290" s="453" t="s">
        <v>1514</v>
      </c>
      <c r="G290" s="451"/>
      <c r="H290" s="452" t="s">
        <v>749</v>
      </c>
      <c r="I290" s="317"/>
      <c r="J290" s="227"/>
      <c r="K290" s="227"/>
    </row>
    <row r="291" spans="1:11" ht="13.5" x14ac:dyDescent="0.2">
      <c r="A291" s="228"/>
      <c r="B291" s="593"/>
      <c r="C291" s="454"/>
      <c r="D291" s="449" t="s">
        <v>1319</v>
      </c>
      <c r="E291" s="455" t="s">
        <v>749</v>
      </c>
      <c r="F291" s="456" t="s">
        <v>1515</v>
      </c>
      <c r="G291" s="454"/>
      <c r="H291" s="457">
        <v>2.52</v>
      </c>
      <c r="I291" s="319"/>
      <c r="J291" s="228"/>
      <c r="K291" s="228"/>
    </row>
    <row r="292" spans="1:11" ht="13.5" x14ac:dyDescent="0.2">
      <c r="A292" s="228"/>
      <c r="B292" s="593"/>
      <c r="C292" s="454"/>
      <c r="D292" s="449" t="s">
        <v>1319</v>
      </c>
      <c r="E292" s="455" t="s">
        <v>749</v>
      </c>
      <c r="F292" s="456" t="s">
        <v>1516</v>
      </c>
      <c r="G292" s="454"/>
      <c r="H292" s="457">
        <v>-0.44</v>
      </c>
      <c r="I292" s="319"/>
      <c r="J292" s="228"/>
      <c r="K292" s="228"/>
    </row>
    <row r="293" spans="1:11" ht="13.5" x14ac:dyDescent="0.2">
      <c r="A293" s="227"/>
      <c r="B293" s="592"/>
      <c r="C293" s="451"/>
      <c r="D293" s="449" t="s">
        <v>1319</v>
      </c>
      <c r="E293" s="452" t="s">
        <v>749</v>
      </c>
      <c r="F293" s="453" t="s">
        <v>1517</v>
      </c>
      <c r="G293" s="451"/>
      <c r="H293" s="452" t="s">
        <v>749</v>
      </c>
      <c r="I293" s="317"/>
      <c r="J293" s="227"/>
      <c r="K293" s="227"/>
    </row>
    <row r="294" spans="1:11" ht="13.5" x14ac:dyDescent="0.2">
      <c r="A294" s="228"/>
      <c r="B294" s="593"/>
      <c r="C294" s="454"/>
      <c r="D294" s="449" t="s">
        <v>1319</v>
      </c>
      <c r="E294" s="455" t="s">
        <v>749</v>
      </c>
      <c r="F294" s="456" t="s">
        <v>1518</v>
      </c>
      <c r="G294" s="454"/>
      <c r="H294" s="457">
        <v>0.54</v>
      </c>
      <c r="I294" s="319"/>
      <c r="J294" s="228"/>
      <c r="K294" s="228"/>
    </row>
    <row r="295" spans="1:11" ht="13.5" x14ac:dyDescent="0.2">
      <c r="A295" s="228"/>
      <c r="B295" s="593"/>
      <c r="C295" s="454"/>
      <c r="D295" s="449" t="s">
        <v>1319</v>
      </c>
      <c r="E295" s="455" t="s">
        <v>749</v>
      </c>
      <c r="F295" s="456" t="s">
        <v>1519</v>
      </c>
      <c r="G295" s="454"/>
      <c r="H295" s="457">
        <v>-9.4E-2</v>
      </c>
      <c r="I295" s="319"/>
      <c r="J295" s="228"/>
      <c r="K295" s="228"/>
    </row>
    <row r="296" spans="1:11" ht="13.5" x14ac:dyDescent="0.2">
      <c r="A296" s="229"/>
      <c r="B296" s="594"/>
      <c r="C296" s="458"/>
      <c r="D296" s="449" t="s">
        <v>1319</v>
      </c>
      <c r="E296" s="459" t="s">
        <v>1520</v>
      </c>
      <c r="F296" s="460" t="s">
        <v>1327</v>
      </c>
      <c r="G296" s="458"/>
      <c r="H296" s="461">
        <v>2.5259999999999998</v>
      </c>
      <c r="I296" s="321"/>
      <c r="J296" s="229"/>
      <c r="K296" s="229"/>
    </row>
    <row r="297" spans="1:11" ht="25.5" x14ac:dyDescent="0.2">
      <c r="A297" s="824"/>
      <c r="B297" s="563"/>
      <c r="C297" s="444" t="s">
        <v>1521</v>
      </c>
      <c r="D297" s="444" t="s">
        <v>1063</v>
      </c>
      <c r="E297" s="445" t="s">
        <v>1478</v>
      </c>
      <c r="F297" s="446" t="s">
        <v>1479</v>
      </c>
      <c r="G297" s="447" t="s">
        <v>161</v>
      </c>
      <c r="H297" s="448">
        <v>412.24099999999999</v>
      </c>
      <c r="I297" s="313"/>
      <c r="J297" s="314">
        <f>ROUND(I297*H297,2)</f>
        <v>0</v>
      </c>
      <c r="K297" s="312" t="s">
        <v>1317</v>
      </c>
    </row>
    <row r="298" spans="1:11" ht="27" x14ac:dyDescent="0.2">
      <c r="A298" s="824"/>
      <c r="B298" s="563"/>
      <c r="C298" s="819"/>
      <c r="D298" s="449" t="s">
        <v>1062</v>
      </c>
      <c r="E298" s="819"/>
      <c r="F298" s="450" t="s">
        <v>1480</v>
      </c>
      <c r="G298" s="819"/>
      <c r="H298" s="819"/>
      <c r="I298" s="315"/>
      <c r="J298" s="824"/>
      <c r="K298" s="824"/>
    </row>
    <row r="299" spans="1:11" ht="13.5" x14ac:dyDescent="0.2">
      <c r="A299" s="227"/>
      <c r="B299" s="592"/>
      <c r="C299" s="451"/>
      <c r="D299" s="449" t="s">
        <v>1319</v>
      </c>
      <c r="E299" s="452" t="s">
        <v>749</v>
      </c>
      <c r="F299" s="453" t="s">
        <v>1522</v>
      </c>
      <c r="G299" s="451"/>
      <c r="H299" s="452" t="s">
        <v>749</v>
      </c>
      <c r="I299" s="317"/>
      <c r="J299" s="227"/>
      <c r="K299" s="227"/>
    </row>
    <row r="300" spans="1:11" ht="13.5" x14ac:dyDescent="0.2">
      <c r="A300" s="228"/>
      <c r="B300" s="593"/>
      <c r="C300" s="454"/>
      <c r="D300" s="449" t="s">
        <v>1319</v>
      </c>
      <c r="E300" s="455" t="s">
        <v>1523</v>
      </c>
      <c r="F300" s="456" t="s">
        <v>1524</v>
      </c>
      <c r="G300" s="454"/>
      <c r="H300" s="457">
        <v>412.24099999999999</v>
      </c>
      <c r="I300" s="319"/>
      <c r="J300" s="228"/>
      <c r="K300" s="228"/>
    </row>
    <row r="301" spans="1:11" ht="25.5" x14ac:dyDescent="0.2">
      <c r="A301" s="824"/>
      <c r="B301" s="563"/>
      <c r="C301" s="444" t="s">
        <v>1199</v>
      </c>
      <c r="D301" s="444" t="s">
        <v>1063</v>
      </c>
      <c r="E301" s="445" t="s">
        <v>1525</v>
      </c>
      <c r="F301" s="446" t="s">
        <v>1526</v>
      </c>
      <c r="G301" s="447" t="s">
        <v>161</v>
      </c>
      <c r="H301" s="448">
        <v>412.24099999999999</v>
      </c>
      <c r="I301" s="313"/>
      <c r="J301" s="314">
        <f>ROUND(I301*H301,2)</f>
        <v>0</v>
      </c>
      <c r="K301" s="312" t="s">
        <v>1317</v>
      </c>
    </row>
    <row r="302" spans="1:11" ht="13.5" x14ac:dyDescent="0.2">
      <c r="A302" s="824"/>
      <c r="B302" s="563"/>
      <c r="C302" s="819"/>
      <c r="D302" s="449" t="s">
        <v>1062</v>
      </c>
      <c r="E302" s="819"/>
      <c r="F302" s="450" t="s">
        <v>1526</v>
      </c>
      <c r="G302" s="819"/>
      <c r="H302" s="819"/>
      <c r="I302" s="315"/>
      <c r="J302" s="824"/>
      <c r="K302" s="824"/>
    </row>
    <row r="303" spans="1:11" ht="13.5" x14ac:dyDescent="0.2">
      <c r="A303" s="228"/>
      <c r="B303" s="593"/>
      <c r="C303" s="454"/>
      <c r="D303" s="449" t="s">
        <v>1319</v>
      </c>
      <c r="E303" s="455" t="s">
        <v>749</v>
      </c>
      <c r="F303" s="456" t="s">
        <v>1523</v>
      </c>
      <c r="G303" s="454"/>
      <c r="H303" s="457">
        <v>412.24099999999999</v>
      </c>
      <c r="I303" s="319"/>
      <c r="J303" s="228"/>
      <c r="K303" s="228"/>
    </row>
    <row r="304" spans="1:11" ht="25.5" x14ac:dyDescent="0.2">
      <c r="A304" s="824"/>
      <c r="B304" s="563"/>
      <c r="C304" s="444" t="s">
        <v>1202</v>
      </c>
      <c r="D304" s="444" t="s">
        <v>1063</v>
      </c>
      <c r="E304" s="445" t="s">
        <v>1527</v>
      </c>
      <c r="F304" s="446" t="s">
        <v>1528</v>
      </c>
      <c r="G304" s="447" t="s">
        <v>161</v>
      </c>
      <c r="H304" s="448">
        <v>23.58</v>
      </c>
      <c r="I304" s="313"/>
      <c r="J304" s="314">
        <f>ROUND(I304*H304,2)</f>
        <v>0</v>
      </c>
      <c r="K304" s="312" t="s">
        <v>1317</v>
      </c>
    </row>
    <row r="305" spans="1:11" ht="13.5" x14ac:dyDescent="0.2">
      <c r="A305" s="824"/>
      <c r="B305" s="563"/>
      <c r="C305" s="819"/>
      <c r="D305" s="449" t="s">
        <v>1062</v>
      </c>
      <c r="E305" s="819"/>
      <c r="F305" s="450" t="s">
        <v>1528</v>
      </c>
      <c r="G305" s="819"/>
      <c r="H305" s="819"/>
      <c r="I305" s="315"/>
      <c r="J305" s="824"/>
      <c r="K305" s="824"/>
    </row>
    <row r="306" spans="1:11" ht="13.5" x14ac:dyDescent="0.2">
      <c r="A306" s="227"/>
      <c r="B306" s="592"/>
      <c r="C306" s="451"/>
      <c r="D306" s="449" t="s">
        <v>1319</v>
      </c>
      <c r="E306" s="452" t="s">
        <v>749</v>
      </c>
      <c r="F306" s="453" t="s">
        <v>1320</v>
      </c>
      <c r="G306" s="451"/>
      <c r="H306" s="452" t="s">
        <v>749</v>
      </c>
      <c r="I306" s="317"/>
      <c r="J306" s="227"/>
      <c r="K306" s="227"/>
    </row>
    <row r="307" spans="1:11" ht="13.5" x14ac:dyDescent="0.2">
      <c r="A307" s="228"/>
      <c r="B307" s="593"/>
      <c r="C307" s="454"/>
      <c r="D307" s="449" t="s">
        <v>1319</v>
      </c>
      <c r="E307" s="455" t="s">
        <v>749</v>
      </c>
      <c r="F307" s="456" t="s">
        <v>1529</v>
      </c>
      <c r="G307" s="454"/>
      <c r="H307" s="457">
        <v>23.58</v>
      </c>
      <c r="I307" s="319"/>
      <c r="J307" s="228"/>
      <c r="K307" s="228"/>
    </row>
    <row r="308" spans="1:11" ht="25.5" x14ac:dyDescent="0.2">
      <c r="A308" s="824"/>
      <c r="B308" s="563"/>
      <c r="C308" s="444" t="s">
        <v>59</v>
      </c>
      <c r="D308" s="444" t="s">
        <v>1063</v>
      </c>
      <c r="E308" s="445" t="s">
        <v>1530</v>
      </c>
      <c r="F308" s="446" t="s">
        <v>1531</v>
      </c>
      <c r="G308" s="447" t="s">
        <v>150</v>
      </c>
      <c r="H308" s="448">
        <v>23.04</v>
      </c>
      <c r="I308" s="313"/>
      <c r="J308" s="314">
        <f>ROUND(I308*H308,2)</f>
        <v>0</v>
      </c>
      <c r="K308" s="312" t="s">
        <v>1317</v>
      </c>
    </row>
    <row r="309" spans="1:11" ht="13.5" x14ac:dyDescent="0.2">
      <c r="A309" s="824"/>
      <c r="B309" s="563"/>
      <c r="C309" s="819"/>
      <c r="D309" s="449" t="s">
        <v>1062</v>
      </c>
      <c r="E309" s="819"/>
      <c r="F309" s="450" t="s">
        <v>1532</v>
      </c>
      <c r="G309" s="819"/>
      <c r="H309" s="819"/>
      <c r="I309" s="315"/>
      <c r="J309" s="824"/>
      <c r="K309" s="824"/>
    </row>
    <row r="310" spans="1:11" ht="13.5" x14ac:dyDescent="0.2">
      <c r="A310" s="227"/>
      <c r="B310" s="592"/>
      <c r="C310" s="451"/>
      <c r="D310" s="449" t="s">
        <v>1319</v>
      </c>
      <c r="E310" s="452" t="s">
        <v>749</v>
      </c>
      <c r="F310" s="453" t="s">
        <v>1513</v>
      </c>
      <c r="G310" s="451"/>
      <c r="H310" s="452" t="s">
        <v>749</v>
      </c>
      <c r="I310" s="317"/>
      <c r="J310" s="227"/>
      <c r="K310" s="227"/>
    </row>
    <row r="311" spans="1:11" ht="13.5" x14ac:dyDescent="0.2">
      <c r="A311" s="228"/>
      <c r="B311" s="593"/>
      <c r="C311" s="454"/>
      <c r="D311" s="449" t="s">
        <v>1319</v>
      </c>
      <c r="E311" s="455" t="s">
        <v>749</v>
      </c>
      <c r="F311" s="456" t="s">
        <v>1533</v>
      </c>
      <c r="G311" s="454"/>
      <c r="H311" s="457">
        <v>23.04</v>
      </c>
      <c r="I311" s="319"/>
      <c r="J311" s="228"/>
      <c r="K311" s="228"/>
    </row>
    <row r="312" spans="1:11" ht="15" x14ac:dyDescent="0.3">
      <c r="A312" s="226"/>
      <c r="B312" s="591"/>
      <c r="C312" s="440"/>
      <c r="D312" s="441" t="s">
        <v>1060</v>
      </c>
      <c r="E312" s="443" t="s">
        <v>55</v>
      </c>
      <c r="F312" s="443" t="s">
        <v>56</v>
      </c>
      <c r="G312" s="440"/>
      <c r="H312" s="440"/>
      <c r="I312" s="308"/>
      <c r="J312" s="310">
        <f>BK312</f>
        <v>0</v>
      </c>
      <c r="K312" s="226"/>
    </row>
    <row r="313" spans="1:11" ht="25.5" x14ac:dyDescent="0.2">
      <c r="A313" s="824"/>
      <c r="B313" s="563"/>
      <c r="C313" s="444" t="s">
        <v>1207</v>
      </c>
      <c r="D313" s="444" t="s">
        <v>1063</v>
      </c>
      <c r="E313" s="445" t="s">
        <v>1534</v>
      </c>
      <c r="F313" s="446" t="s">
        <v>1535</v>
      </c>
      <c r="G313" s="447" t="s">
        <v>161</v>
      </c>
      <c r="H313" s="448">
        <v>0.151</v>
      </c>
      <c r="I313" s="313"/>
      <c r="J313" s="314">
        <f>ROUND(I313*H313,2)</f>
        <v>0</v>
      </c>
      <c r="K313" s="312" t="s">
        <v>1317</v>
      </c>
    </row>
    <row r="314" spans="1:11" ht="27" x14ac:dyDescent="0.2">
      <c r="A314" s="824"/>
      <c r="B314" s="563"/>
      <c r="C314" s="819"/>
      <c r="D314" s="449" t="s">
        <v>1062</v>
      </c>
      <c r="E314" s="819"/>
      <c r="F314" s="450" t="s">
        <v>1536</v>
      </c>
      <c r="G314" s="819"/>
      <c r="H314" s="819"/>
      <c r="I314" s="315"/>
      <c r="J314" s="824"/>
      <c r="K314" s="824"/>
    </row>
    <row r="315" spans="1:11" ht="13.5" x14ac:dyDescent="0.2">
      <c r="A315" s="227"/>
      <c r="B315" s="592"/>
      <c r="C315" s="451"/>
      <c r="D315" s="449" t="s">
        <v>1319</v>
      </c>
      <c r="E315" s="452" t="s">
        <v>749</v>
      </c>
      <c r="F315" s="453" t="s">
        <v>1537</v>
      </c>
      <c r="G315" s="451"/>
      <c r="H315" s="452" t="s">
        <v>749</v>
      </c>
      <c r="I315" s="317"/>
      <c r="J315" s="227"/>
      <c r="K315" s="227"/>
    </row>
    <row r="316" spans="1:11" ht="13.5" x14ac:dyDescent="0.2">
      <c r="A316" s="227"/>
      <c r="B316" s="592"/>
      <c r="C316" s="451"/>
      <c r="D316" s="449" t="s">
        <v>1319</v>
      </c>
      <c r="E316" s="452" t="s">
        <v>749</v>
      </c>
      <c r="F316" s="453" t="s">
        <v>1538</v>
      </c>
      <c r="G316" s="451"/>
      <c r="H316" s="452" t="s">
        <v>749</v>
      </c>
      <c r="I316" s="317"/>
      <c r="J316" s="227"/>
      <c r="K316" s="227"/>
    </row>
    <row r="317" spans="1:11" ht="13.5" x14ac:dyDescent="0.2">
      <c r="A317" s="228"/>
      <c r="B317" s="593"/>
      <c r="C317" s="454"/>
      <c r="D317" s="449" t="s">
        <v>1319</v>
      </c>
      <c r="E317" s="455" t="s">
        <v>749</v>
      </c>
      <c r="F317" s="456" t="s">
        <v>1539</v>
      </c>
      <c r="G317" s="454"/>
      <c r="H317" s="457">
        <v>0.151</v>
      </c>
      <c r="I317" s="319"/>
      <c r="J317" s="228"/>
      <c r="K317" s="228"/>
    </row>
    <row r="318" spans="1:11" ht="25.5" x14ac:dyDescent="0.2">
      <c r="A318" s="824"/>
      <c r="B318" s="563"/>
      <c r="C318" s="444" t="s">
        <v>833</v>
      </c>
      <c r="D318" s="444" t="s">
        <v>1063</v>
      </c>
      <c r="E318" s="445" t="s">
        <v>1540</v>
      </c>
      <c r="F318" s="446" t="s">
        <v>1541</v>
      </c>
      <c r="G318" s="447" t="s">
        <v>195</v>
      </c>
      <c r="H318" s="448">
        <v>137</v>
      </c>
      <c r="I318" s="313"/>
      <c r="J318" s="314">
        <f>ROUND(I318*H318,2)</f>
        <v>0</v>
      </c>
      <c r="K318" s="312" t="s">
        <v>1317</v>
      </c>
    </row>
    <row r="319" spans="1:11" ht="13.5" x14ac:dyDescent="0.2">
      <c r="A319" s="824"/>
      <c r="B319" s="563"/>
      <c r="C319" s="819"/>
      <c r="D319" s="449" t="s">
        <v>1062</v>
      </c>
      <c r="E319" s="819"/>
      <c r="F319" s="450" t="s">
        <v>1542</v>
      </c>
      <c r="G319" s="819"/>
      <c r="H319" s="819"/>
      <c r="I319" s="315"/>
      <c r="J319" s="824"/>
      <c r="K319" s="824"/>
    </row>
    <row r="320" spans="1:11" ht="13.5" x14ac:dyDescent="0.2">
      <c r="A320" s="227"/>
      <c r="B320" s="592"/>
      <c r="C320" s="451"/>
      <c r="D320" s="449" t="s">
        <v>1319</v>
      </c>
      <c r="E320" s="452" t="s">
        <v>749</v>
      </c>
      <c r="F320" s="453" t="s">
        <v>1320</v>
      </c>
      <c r="G320" s="451"/>
      <c r="H320" s="452" t="s">
        <v>749</v>
      </c>
      <c r="I320" s="317"/>
      <c r="J320" s="227"/>
      <c r="K320" s="227"/>
    </row>
    <row r="321" spans="1:11" ht="13.5" x14ac:dyDescent="0.2">
      <c r="A321" s="227"/>
      <c r="B321" s="592"/>
      <c r="C321" s="451"/>
      <c r="D321" s="449" t="s">
        <v>1319</v>
      </c>
      <c r="E321" s="452" t="s">
        <v>749</v>
      </c>
      <c r="F321" s="453" t="s">
        <v>1543</v>
      </c>
      <c r="G321" s="451"/>
      <c r="H321" s="452" t="s">
        <v>749</v>
      </c>
      <c r="I321" s="317"/>
      <c r="J321" s="227"/>
      <c r="K321" s="227"/>
    </row>
    <row r="322" spans="1:11" ht="13.5" x14ac:dyDescent="0.2">
      <c r="A322" s="228"/>
      <c r="B322" s="593"/>
      <c r="C322" s="454"/>
      <c r="D322" s="449" t="s">
        <v>1319</v>
      </c>
      <c r="E322" s="455" t="s">
        <v>749</v>
      </c>
      <c r="F322" s="456" t="s">
        <v>1544</v>
      </c>
      <c r="G322" s="454"/>
      <c r="H322" s="457">
        <v>137</v>
      </c>
      <c r="I322" s="319"/>
      <c r="J322" s="228"/>
      <c r="K322" s="228"/>
    </row>
    <row r="323" spans="1:11" ht="15" x14ac:dyDescent="0.3">
      <c r="A323" s="226"/>
      <c r="B323" s="591"/>
      <c r="C323" s="440"/>
      <c r="D323" s="441" t="s">
        <v>1060</v>
      </c>
      <c r="E323" s="443" t="s">
        <v>61</v>
      </c>
      <c r="F323" s="443" t="s">
        <v>62</v>
      </c>
      <c r="G323" s="440"/>
      <c r="H323" s="440"/>
      <c r="I323" s="308"/>
      <c r="J323" s="310">
        <f>BK323</f>
        <v>0</v>
      </c>
      <c r="K323" s="226"/>
    </row>
    <row r="324" spans="1:11" ht="25.5" x14ac:dyDescent="0.2">
      <c r="A324" s="824"/>
      <c r="B324" s="563"/>
      <c r="C324" s="444" t="s">
        <v>1212</v>
      </c>
      <c r="D324" s="444" t="s">
        <v>1063</v>
      </c>
      <c r="E324" s="445" t="s">
        <v>1545</v>
      </c>
      <c r="F324" s="446" t="s">
        <v>1546</v>
      </c>
      <c r="G324" s="447" t="s">
        <v>161</v>
      </c>
      <c r="H324" s="448">
        <v>23.655000000000001</v>
      </c>
      <c r="I324" s="313"/>
      <c r="J324" s="314">
        <f>ROUND(I324*H324,2)</f>
        <v>0</v>
      </c>
      <c r="K324" s="312" t="s">
        <v>1317</v>
      </c>
    </row>
    <row r="325" spans="1:11" ht="13.5" x14ac:dyDescent="0.2">
      <c r="A325" s="228"/>
      <c r="B325" s="593"/>
      <c r="C325" s="454"/>
      <c r="D325" s="449" t="s">
        <v>1319</v>
      </c>
      <c r="E325" s="455" t="s">
        <v>749</v>
      </c>
      <c r="F325" s="456" t="s">
        <v>1448</v>
      </c>
      <c r="G325" s="454"/>
      <c r="H325" s="457">
        <v>23.655000000000001</v>
      </c>
      <c r="I325" s="319"/>
      <c r="J325" s="228"/>
      <c r="K325" s="228"/>
    </row>
    <row r="326" spans="1:11" ht="25.5" x14ac:dyDescent="0.2">
      <c r="A326" s="824"/>
      <c r="B326" s="563"/>
      <c r="C326" s="444" t="s">
        <v>1215</v>
      </c>
      <c r="D326" s="444" t="s">
        <v>1063</v>
      </c>
      <c r="E326" s="445" t="s">
        <v>1547</v>
      </c>
      <c r="F326" s="446" t="s">
        <v>1548</v>
      </c>
      <c r="G326" s="447" t="s">
        <v>161</v>
      </c>
      <c r="H326" s="448">
        <v>0.502</v>
      </c>
      <c r="I326" s="313"/>
      <c r="J326" s="314">
        <f>ROUND(I326*H326,2)</f>
        <v>0</v>
      </c>
      <c r="K326" s="312" t="s">
        <v>1317</v>
      </c>
    </row>
    <row r="327" spans="1:11" ht="13.5" x14ac:dyDescent="0.2">
      <c r="A327" s="824"/>
      <c r="B327" s="563"/>
      <c r="C327" s="819"/>
      <c r="D327" s="449" t="s">
        <v>1062</v>
      </c>
      <c r="E327" s="819"/>
      <c r="F327" s="450" t="s">
        <v>1549</v>
      </c>
      <c r="G327" s="819"/>
      <c r="H327" s="819"/>
      <c r="I327" s="315"/>
      <c r="J327" s="824"/>
      <c r="K327" s="824"/>
    </row>
    <row r="328" spans="1:11" ht="13.5" x14ac:dyDescent="0.2">
      <c r="A328" s="227"/>
      <c r="B328" s="592"/>
      <c r="C328" s="451"/>
      <c r="D328" s="449" t="s">
        <v>1319</v>
      </c>
      <c r="E328" s="452" t="s">
        <v>749</v>
      </c>
      <c r="F328" s="453" t="s">
        <v>1550</v>
      </c>
      <c r="G328" s="451"/>
      <c r="H328" s="452" t="s">
        <v>749</v>
      </c>
      <c r="I328" s="317"/>
      <c r="J328" s="227"/>
      <c r="K328" s="227"/>
    </row>
    <row r="329" spans="1:11" ht="13.5" x14ac:dyDescent="0.2">
      <c r="A329" s="227"/>
      <c r="B329" s="592"/>
      <c r="C329" s="451"/>
      <c r="D329" s="449" t="s">
        <v>1319</v>
      </c>
      <c r="E329" s="452" t="s">
        <v>749</v>
      </c>
      <c r="F329" s="453" t="s">
        <v>1551</v>
      </c>
      <c r="G329" s="451"/>
      <c r="H329" s="452" t="s">
        <v>749</v>
      </c>
      <c r="I329" s="317"/>
      <c r="J329" s="227"/>
      <c r="K329" s="227"/>
    </row>
    <row r="330" spans="1:11" ht="13.5" x14ac:dyDescent="0.2">
      <c r="A330" s="228"/>
      <c r="B330" s="593"/>
      <c r="C330" s="454"/>
      <c r="D330" s="449" t="s">
        <v>1319</v>
      </c>
      <c r="E330" s="455" t="s">
        <v>749</v>
      </c>
      <c r="F330" s="456" t="s">
        <v>1552</v>
      </c>
      <c r="G330" s="454"/>
      <c r="H330" s="457">
        <v>0.502</v>
      </c>
      <c r="I330" s="319"/>
      <c r="J330" s="228"/>
      <c r="K330" s="228"/>
    </row>
    <row r="331" spans="1:11" ht="13.5" x14ac:dyDescent="0.2">
      <c r="A331" s="229"/>
      <c r="B331" s="594"/>
      <c r="C331" s="458"/>
      <c r="D331" s="449" t="s">
        <v>1319</v>
      </c>
      <c r="E331" s="459" t="s">
        <v>1553</v>
      </c>
      <c r="F331" s="460" t="s">
        <v>1327</v>
      </c>
      <c r="G331" s="458"/>
      <c r="H331" s="461">
        <v>0.502</v>
      </c>
      <c r="I331" s="321"/>
      <c r="J331" s="229"/>
      <c r="K331" s="229"/>
    </row>
    <row r="332" spans="1:11" ht="25.5" x14ac:dyDescent="0.2">
      <c r="A332" s="824"/>
      <c r="B332" s="563"/>
      <c r="C332" s="444" t="s">
        <v>63</v>
      </c>
      <c r="D332" s="444" t="s">
        <v>1063</v>
      </c>
      <c r="E332" s="445" t="s">
        <v>1554</v>
      </c>
      <c r="F332" s="446" t="s">
        <v>1555</v>
      </c>
      <c r="G332" s="447" t="s">
        <v>204</v>
      </c>
      <c r="H332" s="448">
        <v>10</v>
      </c>
      <c r="I332" s="313"/>
      <c r="J332" s="314">
        <f>ROUND(I332*H332,2)</f>
        <v>0</v>
      </c>
      <c r="K332" s="312" t="s">
        <v>1317</v>
      </c>
    </row>
    <row r="333" spans="1:11" ht="13.5" x14ac:dyDescent="0.2">
      <c r="A333" s="824"/>
      <c r="B333" s="563"/>
      <c r="C333" s="819"/>
      <c r="D333" s="449" t="s">
        <v>1062</v>
      </c>
      <c r="E333" s="819"/>
      <c r="F333" s="450" t="s">
        <v>1556</v>
      </c>
      <c r="G333" s="819"/>
      <c r="H333" s="819"/>
      <c r="I333" s="315"/>
      <c r="J333" s="824"/>
      <c r="K333" s="824"/>
    </row>
    <row r="334" spans="1:11" ht="13.5" x14ac:dyDescent="0.2">
      <c r="A334" s="227"/>
      <c r="B334" s="592"/>
      <c r="C334" s="451"/>
      <c r="D334" s="449" t="s">
        <v>1319</v>
      </c>
      <c r="E334" s="452" t="s">
        <v>749</v>
      </c>
      <c r="F334" s="453" t="s">
        <v>1550</v>
      </c>
      <c r="G334" s="451"/>
      <c r="H334" s="452" t="s">
        <v>749</v>
      </c>
      <c r="I334" s="317"/>
      <c r="J334" s="227"/>
      <c r="K334" s="227"/>
    </row>
    <row r="335" spans="1:11" ht="13.5" x14ac:dyDescent="0.2">
      <c r="A335" s="228"/>
      <c r="B335" s="593"/>
      <c r="C335" s="454"/>
      <c r="D335" s="449" t="s">
        <v>1319</v>
      </c>
      <c r="E335" s="455" t="s">
        <v>749</v>
      </c>
      <c r="F335" s="456" t="s">
        <v>1557</v>
      </c>
      <c r="G335" s="454"/>
      <c r="H335" s="457">
        <v>10</v>
      </c>
      <c r="I335" s="319"/>
      <c r="J335" s="228"/>
      <c r="K335" s="228"/>
    </row>
    <row r="336" spans="1:11" ht="13.5" x14ac:dyDescent="0.2">
      <c r="A336" s="824"/>
      <c r="B336" s="563"/>
      <c r="C336" s="466" t="s">
        <v>1220</v>
      </c>
      <c r="D336" s="466" t="s">
        <v>1137</v>
      </c>
      <c r="E336" s="467" t="s">
        <v>1558</v>
      </c>
      <c r="F336" s="468" t="s">
        <v>1559</v>
      </c>
      <c r="G336" s="469" t="s">
        <v>204</v>
      </c>
      <c r="H336" s="470">
        <v>2.02</v>
      </c>
      <c r="I336" s="325"/>
      <c r="J336" s="326">
        <f>ROUND(I336*H336,2)</f>
        <v>0</v>
      </c>
      <c r="K336" s="324" t="s">
        <v>749</v>
      </c>
    </row>
    <row r="337" spans="1:11" ht="13.5" x14ac:dyDescent="0.2">
      <c r="A337" s="824"/>
      <c r="B337" s="563"/>
      <c r="C337" s="819"/>
      <c r="D337" s="449" t="s">
        <v>1062</v>
      </c>
      <c r="E337" s="819"/>
      <c r="F337" s="450" t="s">
        <v>1559</v>
      </c>
      <c r="G337" s="819"/>
      <c r="H337" s="819"/>
      <c r="I337" s="315"/>
      <c r="J337" s="824"/>
      <c r="K337" s="824"/>
    </row>
    <row r="338" spans="1:11" ht="13.5" x14ac:dyDescent="0.2">
      <c r="A338" s="227"/>
      <c r="B338" s="592"/>
      <c r="C338" s="451"/>
      <c r="D338" s="449" t="s">
        <v>1319</v>
      </c>
      <c r="E338" s="452" t="s">
        <v>749</v>
      </c>
      <c r="F338" s="453" t="s">
        <v>1550</v>
      </c>
      <c r="G338" s="451"/>
      <c r="H338" s="452" t="s">
        <v>749</v>
      </c>
      <c r="I338" s="317"/>
      <c r="J338" s="227"/>
      <c r="K338" s="227"/>
    </row>
    <row r="339" spans="1:11" ht="13.5" x14ac:dyDescent="0.2">
      <c r="A339" s="228"/>
      <c r="B339" s="593"/>
      <c r="C339" s="454"/>
      <c r="D339" s="449" t="s">
        <v>1319</v>
      </c>
      <c r="E339" s="455" t="s">
        <v>749</v>
      </c>
      <c r="F339" s="456" t="s">
        <v>1560</v>
      </c>
      <c r="G339" s="454"/>
      <c r="H339" s="457">
        <v>2.02</v>
      </c>
      <c r="I339" s="319"/>
      <c r="J339" s="228"/>
      <c r="K339" s="228"/>
    </row>
    <row r="340" spans="1:11" ht="13.5" x14ac:dyDescent="0.2">
      <c r="A340" s="824"/>
      <c r="B340" s="563"/>
      <c r="C340" s="466" t="s">
        <v>1561</v>
      </c>
      <c r="D340" s="466" t="s">
        <v>1137</v>
      </c>
      <c r="E340" s="467" t="s">
        <v>1562</v>
      </c>
      <c r="F340" s="468" t="s">
        <v>1563</v>
      </c>
      <c r="G340" s="469" t="s">
        <v>204</v>
      </c>
      <c r="H340" s="470">
        <v>4.04</v>
      </c>
      <c r="I340" s="325"/>
      <c r="J340" s="326">
        <f>ROUND(I340*H340,2)</f>
        <v>0</v>
      </c>
      <c r="K340" s="324" t="s">
        <v>1317</v>
      </c>
    </row>
    <row r="341" spans="1:11" ht="13.5" x14ac:dyDescent="0.2">
      <c r="A341" s="824"/>
      <c r="B341" s="563"/>
      <c r="C341" s="819"/>
      <c r="D341" s="449" t="s">
        <v>1062</v>
      </c>
      <c r="E341" s="819"/>
      <c r="F341" s="450" t="s">
        <v>1563</v>
      </c>
      <c r="G341" s="819"/>
      <c r="H341" s="819"/>
      <c r="I341" s="315"/>
      <c r="J341" s="824"/>
      <c r="K341" s="824"/>
    </row>
    <row r="342" spans="1:11" ht="13.5" x14ac:dyDescent="0.2">
      <c r="A342" s="227"/>
      <c r="B342" s="592"/>
      <c r="C342" s="451"/>
      <c r="D342" s="449" t="s">
        <v>1319</v>
      </c>
      <c r="E342" s="452" t="s">
        <v>749</v>
      </c>
      <c r="F342" s="453" t="s">
        <v>1550</v>
      </c>
      <c r="G342" s="451"/>
      <c r="H342" s="452" t="s">
        <v>749</v>
      </c>
      <c r="I342" s="317"/>
      <c r="J342" s="227"/>
      <c r="K342" s="227"/>
    </row>
    <row r="343" spans="1:11" ht="13.5" x14ac:dyDescent="0.2">
      <c r="A343" s="228"/>
      <c r="B343" s="593"/>
      <c r="C343" s="454"/>
      <c r="D343" s="449" t="s">
        <v>1319</v>
      </c>
      <c r="E343" s="455" t="s">
        <v>749</v>
      </c>
      <c r="F343" s="456" t="s">
        <v>1564</v>
      </c>
      <c r="G343" s="454"/>
      <c r="H343" s="457">
        <v>4.04</v>
      </c>
      <c r="I343" s="319"/>
      <c r="J343" s="228"/>
      <c r="K343" s="228"/>
    </row>
    <row r="344" spans="1:11" ht="13.5" x14ac:dyDescent="0.2">
      <c r="A344" s="824"/>
      <c r="B344" s="563"/>
      <c r="C344" s="466" t="s">
        <v>1565</v>
      </c>
      <c r="D344" s="466" t="s">
        <v>1137</v>
      </c>
      <c r="E344" s="467" t="s">
        <v>1566</v>
      </c>
      <c r="F344" s="468" t="s">
        <v>1567</v>
      </c>
      <c r="G344" s="469" t="s">
        <v>204</v>
      </c>
      <c r="H344" s="470">
        <v>3.03</v>
      </c>
      <c r="I344" s="325"/>
      <c r="J344" s="326">
        <f>ROUND(I344*H344,2)</f>
        <v>0</v>
      </c>
      <c r="K344" s="324" t="s">
        <v>1317</v>
      </c>
    </row>
    <row r="345" spans="1:11" ht="13.5" x14ac:dyDescent="0.2">
      <c r="A345" s="824"/>
      <c r="B345" s="563"/>
      <c r="C345" s="819"/>
      <c r="D345" s="449" t="s">
        <v>1062</v>
      </c>
      <c r="E345" s="819"/>
      <c r="F345" s="450" t="s">
        <v>1567</v>
      </c>
      <c r="G345" s="819"/>
      <c r="H345" s="819"/>
      <c r="I345" s="315"/>
      <c r="J345" s="824"/>
      <c r="K345" s="824"/>
    </row>
    <row r="346" spans="1:11" ht="13.5" x14ac:dyDescent="0.2">
      <c r="A346" s="227"/>
      <c r="B346" s="592"/>
      <c r="C346" s="451"/>
      <c r="D346" s="449" t="s">
        <v>1319</v>
      </c>
      <c r="E346" s="452" t="s">
        <v>749</v>
      </c>
      <c r="F346" s="453" t="s">
        <v>1550</v>
      </c>
      <c r="G346" s="451"/>
      <c r="H346" s="452" t="s">
        <v>749</v>
      </c>
      <c r="I346" s="317"/>
      <c r="J346" s="227"/>
      <c r="K346" s="227"/>
    </row>
    <row r="347" spans="1:11" ht="13.5" x14ac:dyDescent="0.2">
      <c r="A347" s="228"/>
      <c r="B347" s="593"/>
      <c r="C347" s="454"/>
      <c r="D347" s="449" t="s">
        <v>1319</v>
      </c>
      <c r="E347" s="455" t="s">
        <v>749</v>
      </c>
      <c r="F347" s="456" t="s">
        <v>1568</v>
      </c>
      <c r="G347" s="454"/>
      <c r="H347" s="457">
        <v>3.03</v>
      </c>
      <c r="I347" s="319"/>
      <c r="J347" s="228"/>
      <c r="K347" s="228"/>
    </row>
    <row r="348" spans="1:11" ht="13.5" x14ac:dyDescent="0.2">
      <c r="A348" s="824"/>
      <c r="B348" s="563"/>
      <c r="C348" s="466" t="s">
        <v>1224</v>
      </c>
      <c r="D348" s="466" t="s">
        <v>1137</v>
      </c>
      <c r="E348" s="467" t="s">
        <v>1569</v>
      </c>
      <c r="F348" s="468" t="s">
        <v>1570</v>
      </c>
      <c r="G348" s="469" t="s">
        <v>204</v>
      </c>
      <c r="H348" s="470">
        <v>1.01</v>
      </c>
      <c r="I348" s="325"/>
      <c r="J348" s="326">
        <f>ROUND(I348*H348,2)</f>
        <v>0</v>
      </c>
      <c r="K348" s="324" t="s">
        <v>1317</v>
      </c>
    </row>
    <row r="349" spans="1:11" ht="13.5" x14ac:dyDescent="0.2">
      <c r="A349" s="824"/>
      <c r="B349" s="563"/>
      <c r="C349" s="819"/>
      <c r="D349" s="449" t="s">
        <v>1062</v>
      </c>
      <c r="E349" s="819"/>
      <c r="F349" s="450" t="s">
        <v>1570</v>
      </c>
      <c r="G349" s="819"/>
      <c r="H349" s="819"/>
      <c r="I349" s="315"/>
      <c r="J349" s="824"/>
      <c r="K349" s="824"/>
    </row>
    <row r="350" spans="1:11" ht="13.5" x14ac:dyDescent="0.2">
      <c r="A350" s="227"/>
      <c r="B350" s="592"/>
      <c r="C350" s="451"/>
      <c r="D350" s="449" t="s">
        <v>1319</v>
      </c>
      <c r="E350" s="452" t="s">
        <v>749</v>
      </c>
      <c r="F350" s="453" t="s">
        <v>1550</v>
      </c>
      <c r="G350" s="451"/>
      <c r="H350" s="452" t="s">
        <v>749</v>
      </c>
      <c r="I350" s="317"/>
      <c r="J350" s="227"/>
      <c r="K350" s="227"/>
    </row>
    <row r="351" spans="1:11" ht="13.5" x14ac:dyDescent="0.2">
      <c r="A351" s="228"/>
      <c r="B351" s="593"/>
      <c r="C351" s="454"/>
      <c r="D351" s="449" t="s">
        <v>1319</v>
      </c>
      <c r="E351" s="455" t="s">
        <v>749</v>
      </c>
      <c r="F351" s="456" t="s">
        <v>1571</v>
      </c>
      <c r="G351" s="454"/>
      <c r="H351" s="457">
        <v>1.01</v>
      </c>
      <c r="I351" s="319"/>
      <c r="J351" s="228"/>
      <c r="K351" s="228"/>
    </row>
    <row r="352" spans="1:11" ht="25.5" x14ac:dyDescent="0.2">
      <c r="A352" s="824"/>
      <c r="B352" s="563"/>
      <c r="C352" s="444" t="s">
        <v>1227</v>
      </c>
      <c r="D352" s="444" t="s">
        <v>1063</v>
      </c>
      <c r="E352" s="445" t="s">
        <v>1572</v>
      </c>
      <c r="F352" s="446" t="s">
        <v>1573</v>
      </c>
      <c r="G352" s="447" t="s">
        <v>161</v>
      </c>
      <c r="H352" s="448">
        <v>1.6559999999999999</v>
      </c>
      <c r="I352" s="313"/>
      <c r="J352" s="314">
        <f>ROUND(I352*H352,2)</f>
        <v>0</v>
      </c>
      <c r="K352" s="312" t="s">
        <v>1317</v>
      </c>
    </row>
    <row r="353" spans="1:11" ht="27" x14ac:dyDescent="0.2">
      <c r="A353" s="824"/>
      <c r="B353" s="563"/>
      <c r="C353" s="819"/>
      <c r="D353" s="449" t="s">
        <v>1062</v>
      </c>
      <c r="E353" s="819"/>
      <c r="F353" s="450" t="s">
        <v>1574</v>
      </c>
      <c r="G353" s="819"/>
      <c r="H353" s="819"/>
      <c r="I353" s="315"/>
      <c r="J353" s="824"/>
      <c r="K353" s="824"/>
    </row>
    <row r="354" spans="1:11" ht="13.5" x14ac:dyDescent="0.2">
      <c r="A354" s="227"/>
      <c r="B354" s="592"/>
      <c r="C354" s="451"/>
      <c r="D354" s="449" t="s">
        <v>1319</v>
      </c>
      <c r="E354" s="452" t="s">
        <v>749</v>
      </c>
      <c r="F354" s="453" t="s">
        <v>1550</v>
      </c>
      <c r="G354" s="451"/>
      <c r="H354" s="452" t="s">
        <v>749</v>
      </c>
      <c r="I354" s="317"/>
      <c r="J354" s="227"/>
      <c r="K354" s="227"/>
    </row>
    <row r="355" spans="1:11" ht="13.5" x14ac:dyDescent="0.2">
      <c r="A355" s="228"/>
      <c r="B355" s="593"/>
      <c r="C355" s="454"/>
      <c r="D355" s="449" t="s">
        <v>1319</v>
      </c>
      <c r="E355" s="455" t="s">
        <v>749</v>
      </c>
      <c r="F355" s="456" t="s">
        <v>1575</v>
      </c>
      <c r="G355" s="454"/>
      <c r="H355" s="457">
        <v>1.6559999999999999</v>
      </c>
      <c r="I355" s="319"/>
      <c r="J355" s="228"/>
      <c r="K355" s="228"/>
    </row>
    <row r="356" spans="1:11" ht="13.5" x14ac:dyDescent="0.2">
      <c r="A356" s="229"/>
      <c r="B356" s="594"/>
      <c r="C356" s="458"/>
      <c r="D356" s="449" t="s">
        <v>1319</v>
      </c>
      <c r="E356" s="459" t="s">
        <v>749</v>
      </c>
      <c r="F356" s="460" t="s">
        <v>1327</v>
      </c>
      <c r="G356" s="458"/>
      <c r="H356" s="461">
        <v>1.6559999999999999</v>
      </c>
      <c r="I356" s="321"/>
      <c r="J356" s="229"/>
      <c r="K356" s="229"/>
    </row>
    <row r="357" spans="1:11" ht="15" x14ac:dyDescent="0.3">
      <c r="A357" s="226"/>
      <c r="B357" s="591"/>
      <c r="C357" s="440"/>
      <c r="D357" s="441" t="s">
        <v>1060</v>
      </c>
      <c r="E357" s="443" t="s">
        <v>769</v>
      </c>
      <c r="F357" s="443" t="s">
        <v>770</v>
      </c>
      <c r="G357" s="440"/>
      <c r="H357" s="440"/>
      <c r="I357" s="308"/>
      <c r="J357" s="310">
        <f>BK357</f>
        <v>0</v>
      </c>
      <c r="K357" s="226"/>
    </row>
    <row r="358" spans="1:11" ht="25.5" x14ac:dyDescent="0.2">
      <c r="A358" s="824"/>
      <c r="B358" s="563"/>
      <c r="C358" s="444" t="s">
        <v>1230</v>
      </c>
      <c r="D358" s="444" t="s">
        <v>1063</v>
      </c>
      <c r="E358" s="445" t="s">
        <v>1576</v>
      </c>
      <c r="F358" s="446" t="s">
        <v>1577</v>
      </c>
      <c r="G358" s="447" t="s">
        <v>150</v>
      </c>
      <c r="H358" s="448">
        <v>8.4</v>
      </c>
      <c r="I358" s="313"/>
      <c r="J358" s="314">
        <f>ROUND(I358*H358,2)</f>
        <v>0</v>
      </c>
      <c r="K358" s="312" t="s">
        <v>1317</v>
      </c>
    </row>
    <row r="359" spans="1:11" ht="13.5" x14ac:dyDescent="0.2">
      <c r="A359" s="824"/>
      <c r="B359" s="563"/>
      <c r="C359" s="819"/>
      <c r="D359" s="449" t="s">
        <v>1062</v>
      </c>
      <c r="E359" s="819"/>
      <c r="F359" s="450" t="s">
        <v>1578</v>
      </c>
      <c r="G359" s="819"/>
      <c r="H359" s="819"/>
      <c r="I359" s="315"/>
      <c r="J359" s="824"/>
      <c r="K359" s="824"/>
    </row>
    <row r="360" spans="1:11" ht="13.5" x14ac:dyDescent="0.2">
      <c r="A360" s="227"/>
      <c r="B360" s="592"/>
      <c r="C360" s="451"/>
      <c r="D360" s="449" t="s">
        <v>1319</v>
      </c>
      <c r="E360" s="452" t="s">
        <v>749</v>
      </c>
      <c r="F360" s="453" t="s">
        <v>1320</v>
      </c>
      <c r="G360" s="451"/>
      <c r="H360" s="452" t="s">
        <v>749</v>
      </c>
      <c r="I360" s="317"/>
      <c r="J360" s="227"/>
      <c r="K360" s="227"/>
    </row>
    <row r="361" spans="1:11" ht="13.5" x14ac:dyDescent="0.2">
      <c r="A361" s="228"/>
      <c r="B361" s="593"/>
      <c r="C361" s="454"/>
      <c r="D361" s="449" t="s">
        <v>1319</v>
      </c>
      <c r="E361" s="455" t="s">
        <v>749</v>
      </c>
      <c r="F361" s="456" t="s">
        <v>1579</v>
      </c>
      <c r="G361" s="454"/>
      <c r="H361" s="457">
        <v>3.3</v>
      </c>
      <c r="I361" s="319"/>
      <c r="J361" s="228"/>
      <c r="K361" s="228"/>
    </row>
    <row r="362" spans="1:11" ht="13.5" x14ac:dyDescent="0.2">
      <c r="A362" s="228"/>
      <c r="B362" s="593"/>
      <c r="C362" s="454"/>
      <c r="D362" s="449" t="s">
        <v>1319</v>
      </c>
      <c r="E362" s="455" t="s">
        <v>749</v>
      </c>
      <c r="F362" s="456" t="s">
        <v>1580</v>
      </c>
      <c r="G362" s="454"/>
      <c r="H362" s="457">
        <v>4</v>
      </c>
      <c r="I362" s="319"/>
      <c r="J362" s="228"/>
      <c r="K362" s="228"/>
    </row>
    <row r="363" spans="1:11" ht="13.5" x14ac:dyDescent="0.2">
      <c r="A363" s="228"/>
      <c r="B363" s="593"/>
      <c r="C363" s="454"/>
      <c r="D363" s="449" t="s">
        <v>1319</v>
      </c>
      <c r="E363" s="455" t="s">
        <v>749</v>
      </c>
      <c r="F363" s="456" t="s">
        <v>1344</v>
      </c>
      <c r="G363" s="454"/>
      <c r="H363" s="457">
        <v>1.1000000000000001</v>
      </c>
      <c r="I363" s="319"/>
      <c r="J363" s="228"/>
      <c r="K363" s="228"/>
    </row>
    <row r="364" spans="1:11" ht="13.5" x14ac:dyDescent="0.2">
      <c r="A364" s="229"/>
      <c r="B364" s="594"/>
      <c r="C364" s="458"/>
      <c r="D364" s="449" t="s">
        <v>1319</v>
      </c>
      <c r="E364" s="459" t="s">
        <v>1581</v>
      </c>
      <c r="F364" s="460" t="s">
        <v>1327</v>
      </c>
      <c r="G364" s="458"/>
      <c r="H364" s="461">
        <v>8.4</v>
      </c>
      <c r="I364" s="321"/>
      <c r="J364" s="229"/>
      <c r="K364" s="229"/>
    </row>
    <row r="365" spans="1:11" ht="25.5" x14ac:dyDescent="0.2">
      <c r="A365" s="824"/>
      <c r="B365" s="563"/>
      <c r="C365" s="444" t="s">
        <v>843</v>
      </c>
      <c r="D365" s="444" t="s">
        <v>1063</v>
      </c>
      <c r="E365" s="445" t="s">
        <v>1582</v>
      </c>
      <c r="F365" s="446" t="s">
        <v>1583</v>
      </c>
      <c r="G365" s="447" t="s">
        <v>150</v>
      </c>
      <c r="H365" s="448">
        <v>8.4</v>
      </c>
      <c r="I365" s="313"/>
      <c r="J365" s="314">
        <f>ROUND(I365*H365,2)</f>
        <v>0</v>
      </c>
      <c r="K365" s="312" t="s">
        <v>1317</v>
      </c>
    </row>
    <row r="366" spans="1:11" ht="27" x14ac:dyDescent="0.2">
      <c r="A366" s="824"/>
      <c r="B366" s="563"/>
      <c r="C366" s="819"/>
      <c r="D366" s="449" t="s">
        <v>1062</v>
      </c>
      <c r="E366" s="819"/>
      <c r="F366" s="450" t="s">
        <v>1584</v>
      </c>
      <c r="G366" s="819"/>
      <c r="H366" s="819"/>
      <c r="I366" s="315"/>
      <c r="J366" s="824"/>
      <c r="K366" s="824"/>
    </row>
    <row r="367" spans="1:11" ht="13.5" x14ac:dyDescent="0.2">
      <c r="A367" s="228"/>
      <c r="B367" s="593"/>
      <c r="C367" s="454"/>
      <c r="D367" s="449" t="s">
        <v>1319</v>
      </c>
      <c r="E367" s="455" t="s">
        <v>749</v>
      </c>
      <c r="F367" s="456" t="s">
        <v>1581</v>
      </c>
      <c r="G367" s="454"/>
      <c r="H367" s="457">
        <v>8.4</v>
      </c>
      <c r="I367" s="319"/>
      <c r="J367" s="228"/>
      <c r="K367" s="228"/>
    </row>
    <row r="368" spans="1:11" ht="25.5" x14ac:dyDescent="0.2">
      <c r="A368" s="824"/>
      <c r="B368" s="563"/>
      <c r="C368" s="444" t="s">
        <v>1235</v>
      </c>
      <c r="D368" s="444" t="s">
        <v>1063</v>
      </c>
      <c r="E368" s="445" t="s">
        <v>1585</v>
      </c>
      <c r="F368" s="446" t="s">
        <v>1586</v>
      </c>
      <c r="G368" s="447" t="s">
        <v>150</v>
      </c>
      <c r="H368" s="448">
        <v>25.8</v>
      </c>
      <c r="I368" s="313"/>
      <c r="J368" s="314">
        <f>ROUND(I368*H368,2)</f>
        <v>0</v>
      </c>
      <c r="K368" s="312" t="s">
        <v>1317</v>
      </c>
    </row>
    <row r="369" spans="1:11" ht="13.5" x14ac:dyDescent="0.2">
      <c r="A369" s="824"/>
      <c r="B369" s="563"/>
      <c r="C369" s="819"/>
      <c r="D369" s="449" t="s">
        <v>1062</v>
      </c>
      <c r="E369" s="819"/>
      <c r="F369" s="450" t="s">
        <v>1587</v>
      </c>
      <c r="G369" s="819"/>
      <c r="H369" s="819"/>
      <c r="I369" s="315"/>
      <c r="J369" s="824"/>
      <c r="K369" s="824"/>
    </row>
    <row r="370" spans="1:11" ht="13.5" x14ac:dyDescent="0.2">
      <c r="A370" s="227"/>
      <c r="B370" s="592"/>
      <c r="C370" s="451"/>
      <c r="D370" s="449" t="s">
        <v>1319</v>
      </c>
      <c r="E370" s="452" t="s">
        <v>749</v>
      </c>
      <c r="F370" s="453" t="s">
        <v>1320</v>
      </c>
      <c r="G370" s="451"/>
      <c r="H370" s="452" t="s">
        <v>749</v>
      </c>
      <c r="I370" s="317"/>
      <c r="J370" s="227"/>
      <c r="K370" s="227"/>
    </row>
    <row r="371" spans="1:11" ht="13.5" x14ac:dyDescent="0.2">
      <c r="A371" s="228"/>
      <c r="B371" s="593"/>
      <c r="C371" s="454"/>
      <c r="D371" s="449" t="s">
        <v>1319</v>
      </c>
      <c r="E371" s="455" t="s">
        <v>749</v>
      </c>
      <c r="F371" s="456" t="s">
        <v>1581</v>
      </c>
      <c r="G371" s="454"/>
      <c r="H371" s="457">
        <v>8.4</v>
      </c>
      <c r="I371" s="319"/>
      <c r="J371" s="228"/>
      <c r="K371" s="228"/>
    </row>
    <row r="372" spans="1:11" ht="13.5" x14ac:dyDescent="0.2">
      <c r="A372" s="228"/>
      <c r="B372" s="593"/>
      <c r="C372" s="454"/>
      <c r="D372" s="449" t="s">
        <v>1319</v>
      </c>
      <c r="E372" s="455" t="s">
        <v>749</v>
      </c>
      <c r="F372" s="456" t="s">
        <v>1588</v>
      </c>
      <c r="G372" s="454"/>
      <c r="H372" s="457">
        <v>17.399999999999999</v>
      </c>
      <c r="I372" s="319"/>
      <c r="J372" s="228"/>
      <c r="K372" s="228"/>
    </row>
    <row r="373" spans="1:11" ht="13.5" x14ac:dyDescent="0.2">
      <c r="A373" s="229"/>
      <c r="B373" s="594"/>
      <c r="C373" s="458"/>
      <c r="D373" s="449" t="s">
        <v>1319</v>
      </c>
      <c r="E373" s="459" t="s">
        <v>749</v>
      </c>
      <c r="F373" s="460" t="s">
        <v>1327</v>
      </c>
      <c r="G373" s="458"/>
      <c r="H373" s="461">
        <v>25.8</v>
      </c>
      <c r="I373" s="321"/>
      <c r="J373" s="229"/>
      <c r="K373" s="229"/>
    </row>
    <row r="374" spans="1:11" ht="25.5" x14ac:dyDescent="0.2">
      <c r="A374" s="824"/>
      <c r="B374" s="563"/>
      <c r="C374" s="444" t="s">
        <v>1238</v>
      </c>
      <c r="D374" s="444" t="s">
        <v>1063</v>
      </c>
      <c r="E374" s="445" t="s">
        <v>1589</v>
      </c>
      <c r="F374" s="446" t="s">
        <v>1590</v>
      </c>
      <c r="G374" s="447" t="s">
        <v>150</v>
      </c>
      <c r="H374" s="448">
        <v>17.399999999999999</v>
      </c>
      <c r="I374" s="313"/>
      <c r="J374" s="314">
        <f>ROUND(I374*H374,2)</f>
        <v>0</v>
      </c>
      <c r="K374" s="312" t="s">
        <v>1317</v>
      </c>
    </row>
    <row r="375" spans="1:11" ht="27" x14ac:dyDescent="0.2">
      <c r="A375" s="824"/>
      <c r="B375" s="563"/>
      <c r="C375" s="819"/>
      <c r="D375" s="449" t="s">
        <v>1062</v>
      </c>
      <c r="E375" s="819"/>
      <c r="F375" s="450" t="s">
        <v>1591</v>
      </c>
      <c r="G375" s="819"/>
      <c r="H375" s="819"/>
      <c r="I375" s="315"/>
      <c r="J375" s="824"/>
      <c r="K375" s="824"/>
    </row>
    <row r="376" spans="1:11" ht="13.5" x14ac:dyDescent="0.2">
      <c r="A376" s="227"/>
      <c r="B376" s="592"/>
      <c r="C376" s="451"/>
      <c r="D376" s="449" t="s">
        <v>1319</v>
      </c>
      <c r="E376" s="452" t="s">
        <v>749</v>
      </c>
      <c r="F376" s="453" t="s">
        <v>1320</v>
      </c>
      <c r="G376" s="451"/>
      <c r="H376" s="452" t="s">
        <v>749</v>
      </c>
      <c r="I376" s="317"/>
      <c r="J376" s="227"/>
      <c r="K376" s="227"/>
    </row>
    <row r="377" spans="1:11" ht="13.5" x14ac:dyDescent="0.2">
      <c r="A377" s="228"/>
      <c r="B377" s="593"/>
      <c r="C377" s="454"/>
      <c r="D377" s="449" t="s">
        <v>1319</v>
      </c>
      <c r="E377" s="455" t="s">
        <v>749</v>
      </c>
      <c r="F377" s="456" t="s">
        <v>1588</v>
      </c>
      <c r="G377" s="454"/>
      <c r="H377" s="457">
        <v>17.399999999999999</v>
      </c>
      <c r="I377" s="319"/>
      <c r="J377" s="228"/>
      <c r="K377" s="228"/>
    </row>
    <row r="378" spans="1:11" ht="25.5" x14ac:dyDescent="0.2">
      <c r="A378" s="824"/>
      <c r="B378" s="563"/>
      <c r="C378" s="444" t="s">
        <v>1241</v>
      </c>
      <c r="D378" s="444" t="s">
        <v>1063</v>
      </c>
      <c r="E378" s="445" t="s">
        <v>1592</v>
      </c>
      <c r="F378" s="446" t="s">
        <v>1593</v>
      </c>
      <c r="G378" s="447" t="s">
        <v>150</v>
      </c>
      <c r="H378" s="448">
        <v>8.4</v>
      </c>
      <c r="I378" s="313"/>
      <c r="J378" s="314">
        <f>ROUND(I378*H378,2)</f>
        <v>0</v>
      </c>
      <c r="K378" s="312" t="s">
        <v>1317</v>
      </c>
    </row>
    <row r="379" spans="1:11" ht="27" x14ac:dyDescent="0.2">
      <c r="A379" s="824"/>
      <c r="B379" s="563"/>
      <c r="C379" s="819"/>
      <c r="D379" s="449" t="s">
        <v>1062</v>
      </c>
      <c r="E379" s="819"/>
      <c r="F379" s="450" t="s">
        <v>1594</v>
      </c>
      <c r="G379" s="819"/>
      <c r="H379" s="819"/>
      <c r="I379" s="315"/>
      <c r="J379" s="824"/>
      <c r="K379" s="824"/>
    </row>
    <row r="380" spans="1:11" ht="13.5" x14ac:dyDescent="0.2">
      <c r="A380" s="228"/>
      <c r="B380" s="593"/>
      <c r="C380" s="454"/>
      <c r="D380" s="449" t="s">
        <v>1319</v>
      </c>
      <c r="E380" s="455" t="s">
        <v>749</v>
      </c>
      <c r="F380" s="456" t="s">
        <v>1581</v>
      </c>
      <c r="G380" s="454"/>
      <c r="H380" s="457">
        <v>8.4</v>
      </c>
      <c r="I380" s="319"/>
      <c r="J380" s="228"/>
      <c r="K380" s="228"/>
    </row>
    <row r="381" spans="1:11" ht="15" x14ac:dyDescent="0.3">
      <c r="A381" s="226"/>
      <c r="B381" s="591"/>
      <c r="C381" s="440"/>
      <c r="D381" s="441" t="s">
        <v>1060</v>
      </c>
      <c r="E381" s="443" t="s">
        <v>3</v>
      </c>
      <c r="F381" s="443" t="s">
        <v>1595</v>
      </c>
      <c r="G381" s="440"/>
      <c r="H381" s="440"/>
      <c r="I381" s="308"/>
      <c r="J381" s="310">
        <f>BK381</f>
        <v>0</v>
      </c>
      <c r="K381" s="226"/>
    </row>
    <row r="382" spans="1:11" ht="25.5" x14ac:dyDescent="0.2">
      <c r="A382" s="824"/>
      <c r="B382" s="563"/>
      <c r="C382" s="444" t="s">
        <v>1244</v>
      </c>
      <c r="D382" s="444" t="s">
        <v>1063</v>
      </c>
      <c r="E382" s="445" t="s">
        <v>1596</v>
      </c>
      <c r="F382" s="446" t="s">
        <v>1597</v>
      </c>
      <c r="G382" s="447" t="s">
        <v>195</v>
      </c>
      <c r="H382" s="448">
        <v>30</v>
      </c>
      <c r="I382" s="313"/>
      <c r="J382" s="314">
        <f>ROUND(I382*H382,2)</f>
        <v>0</v>
      </c>
      <c r="K382" s="312" t="s">
        <v>1317</v>
      </c>
    </row>
    <row r="383" spans="1:11" ht="27" x14ac:dyDescent="0.2">
      <c r="A383" s="824"/>
      <c r="B383" s="563"/>
      <c r="C383" s="819"/>
      <c r="D383" s="449" t="s">
        <v>1062</v>
      </c>
      <c r="E383" s="819"/>
      <c r="F383" s="450" t="s">
        <v>1598</v>
      </c>
      <c r="G383" s="819"/>
      <c r="H383" s="819"/>
      <c r="I383" s="315"/>
      <c r="J383" s="824"/>
      <c r="K383" s="824"/>
    </row>
    <row r="384" spans="1:11" ht="13.5" x14ac:dyDescent="0.2">
      <c r="A384" s="227"/>
      <c r="B384" s="592"/>
      <c r="C384" s="451"/>
      <c r="D384" s="449" t="s">
        <v>1319</v>
      </c>
      <c r="E384" s="452" t="s">
        <v>749</v>
      </c>
      <c r="F384" s="453" t="s">
        <v>1320</v>
      </c>
      <c r="G384" s="451"/>
      <c r="H384" s="452" t="s">
        <v>749</v>
      </c>
      <c r="I384" s="317"/>
      <c r="J384" s="227"/>
      <c r="K384" s="227"/>
    </row>
    <row r="385" spans="1:11" ht="13.5" x14ac:dyDescent="0.2">
      <c r="A385" s="228"/>
      <c r="B385" s="593"/>
      <c r="C385" s="454"/>
      <c r="D385" s="449" t="s">
        <v>1319</v>
      </c>
      <c r="E385" s="455" t="s">
        <v>749</v>
      </c>
      <c r="F385" s="456" t="s">
        <v>1599</v>
      </c>
      <c r="G385" s="454"/>
      <c r="H385" s="457">
        <v>19</v>
      </c>
      <c r="I385" s="319"/>
      <c r="J385" s="228"/>
      <c r="K385" s="228"/>
    </row>
    <row r="386" spans="1:11" ht="13.5" x14ac:dyDescent="0.2">
      <c r="A386" s="228"/>
      <c r="B386" s="593"/>
      <c r="C386" s="454"/>
      <c r="D386" s="449" t="s">
        <v>1319</v>
      </c>
      <c r="E386" s="455" t="s">
        <v>749</v>
      </c>
      <c r="F386" s="456" t="s">
        <v>1600</v>
      </c>
      <c r="G386" s="454"/>
      <c r="H386" s="457">
        <v>11</v>
      </c>
      <c r="I386" s="319"/>
      <c r="J386" s="228"/>
      <c r="K386" s="228"/>
    </row>
    <row r="387" spans="1:11" ht="13.5" x14ac:dyDescent="0.2">
      <c r="A387" s="229"/>
      <c r="B387" s="594"/>
      <c r="C387" s="458"/>
      <c r="D387" s="449" t="s">
        <v>1319</v>
      </c>
      <c r="E387" s="459" t="s">
        <v>749</v>
      </c>
      <c r="F387" s="460" t="s">
        <v>1327</v>
      </c>
      <c r="G387" s="458"/>
      <c r="H387" s="461">
        <v>30</v>
      </c>
      <c r="I387" s="321"/>
      <c r="J387" s="229"/>
      <c r="K387" s="229"/>
    </row>
    <row r="388" spans="1:11" ht="25.5" x14ac:dyDescent="0.2">
      <c r="A388" s="824"/>
      <c r="B388" s="563"/>
      <c r="C388" s="444" t="s">
        <v>1247</v>
      </c>
      <c r="D388" s="444" t="s">
        <v>1063</v>
      </c>
      <c r="E388" s="445" t="s">
        <v>1601</v>
      </c>
      <c r="F388" s="446" t="s">
        <v>1602</v>
      </c>
      <c r="G388" s="447" t="s">
        <v>195</v>
      </c>
      <c r="H388" s="448">
        <v>15</v>
      </c>
      <c r="I388" s="313"/>
      <c r="J388" s="314">
        <f>ROUND(I388*H388,2)</f>
        <v>0</v>
      </c>
      <c r="K388" s="312" t="s">
        <v>1317</v>
      </c>
    </row>
    <row r="389" spans="1:11" ht="27" x14ac:dyDescent="0.2">
      <c r="A389" s="824"/>
      <c r="B389" s="563"/>
      <c r="C389" s="819"/>
      <c r="D389" s="449" t="s">
        <v>1062</v>
      </c>
      <c r="E389" s="819"/>
      <c r="F389" s="450" t="s">
        <v>1603</v>
      </c>
      <c r="G389" s="819"/>
      <c r="H389" s="819"/>
      <c r="I389" s="315"/>
      <c r="J389" s="824"/>
      <c r="K389" s="824"/>
    </row>
    <row r="390" spans="1:11" ht="13.5" x14ac:dyDescent="0.2">
      <c r="A390" s="227"/>
      <c r="B390" s="592"/>
      <c r="C390" s="451"/>
      <c r="D390" s="449" t="s">
        <v>1319</v>
      </c>
      <c r="E390" s="452" t="s">
        <v>749</v>
      </c>
      <c r="F390" s="453" t="s">
        <v>1320</v>
      </c>
      <c r="G390" s="451"/>
      <c r="H390" s="452" t="s">
        <v>749</v>
      </c>
      <c r="I390" s="317"/>
      <c r="J390" s="227"/>
      <c r="K390" s="227"/>
    </row>
    <row r="391" spans="1:11" ht="13.5" x14ac:dyDescent="0.2">
      <c r="A391" s="228"/>
      <c r="B391" s="593"/>
      <c r="C391" s="454"/>
      <c r="D391" s="449" t="s">
        <v>1319</v>
      </c>
      <c r="E391" s="455" t="s">
        <v>749</v>
      </c>
      <c r="F391" s="456" t="s">
        <v>1604</v>
      </c>
      <c r="G391" s="454"/>
      <c r="H391" s="457">
        <v>8</v>
      </c>
      <c r="I391" s="319"/>
      <c r="J391" s="228"/>
      <c r="K391" s="228"/>
    </row>
    <row r="392" spans="1:11" ht="13.5" x14ac:dyDescent="0.2">
      <c r="A392" s="228"/>
      <c r="B392" s="593"/>
      <c r="C392" s="454"/>
      <c r="D392" s="449" t="s">
        <v>1319</v>
      </c>
      <c r="E392" s="455" t="s">
        <v>749</v>
      </c>
      <c r="F392" s="456" t="s">
        <v>1605</v>
      </c>
      <c r="G392" s="454"/>
      <c r="H392" s="457">
        <v>7</v>
      </c>
      <c r="I392" s="319"/>
      <c r="J392" s="228"/>
      <c r="K392" s="228"/>
    </row>
    <row r="393" spans="1:11" ht="13.5" x14ac:dyDescent="0.2">
      <c r="A393" s="229"/>
      <c r="B393" s="594"/>
      <c r="C393" s="458"/>
      <c r="D393" s="449" t="s">
        <v>1319</v>
      </c>
      <c r="E393" s="459" t="s">
        <v>749</v>
      </c>
      <c r="F393" s="460" t="s">
        <v>1327</v>
      </c>
      <c r="G393" s="458"/>
      <c r="H393" s="461">
        <v>15</v>
      </c>
      <c r="I393" s="321"/>
      <c r="J393" s="229"/>
      <c r="K393" s="229"/>
    </row>
    <row r="394" spans="1:11" ht="25.5" x14ac:dyDescent="0.2">
      <c r="A394" s="824"/>
      <c r="B394" s="563"/>
      <c r="C394" s="444" t="s">
        <v>1251</v>
      </c>
      <c r="D394" s="444" t="s">
        <v>1063</v>
      </c>
      <c r="E394" s="445" t="s">
        <v>1606</v>
      </c>
      <c r="F394" s="446" t="s">
        <v>1607</v>
      </c>
      <c r="G394" s="447" t="s">
        <v>195</v>
      </c>
      <c r="H394" s="448">
        <v>14</v>
      </c>
      <c r="I394" s="313"/>
      <c r="J394" s="314">
        <f>ROUND(I394*H394,2)</f>
        <v>0</v>
      </c>
      <c r="K394" s="312" t="s">
        <v>749</v>
      </c>
    </row>
    <row r="395" spans="1:11" ht="13.5" x14ac:dyDescent="0.2">
      <c r="A395" s="227"/>
      <c r="B395" s="592"/>
      <c r="C395" s="451"/>
      <c r="D395" s="449" t="s">
        <v>1319</v>
      </c>
      <c r="E395" s="452" t="s">
        <v>749</v>
      </c>
      <c r="F395" s="453" t="s">
        <v>1513</v>
      </c>
      <c r="G395" s="451"/>
      <c r="H395" s="452" t="s">
        <v>749</v>
      </c>
      <c r="I395" s="317"/>
      <c r="J395" s="227"/>
      <c r="K395" s="227"/>
    </row>
    <row r="396" spans="1:11" ht="13.5" x14ac:dyDescent="0.2">
      <c r="A396" s="228"/>
      <c r="B396" s="593"/>
      <c r="C396" s="454"/>
      <c r="D396" s="449" t="s">
        <v>1319</v>
      </c>
      <c r="E396" s="455" t="s">
        <v>749</v>
      </c>
      <c r="F396" s="456" t="s">
        <v>1608</v>
      </c>
      <c r="G396" s="454"/>
      <c r="H396" s="457">
        <v>7</v>
      </c>
      <c r="I396" s="319"/>
      <c r="J396" s="228"/>
      <c r="K396" s="228"/>
    </row>
    <row r="397" spans="1:11" ht="13.5" x14ac:dyDescent="0.2">
      <c r="A397" s="228"/>
      <c r="B397" s="593"/>
      <c r="C397" s="454"/>
      <c r="D397" s="449" t="s">
        <v>1319</v>
      </c>
      <c r="E397" s="455" t="s">
        <v>749</v>
      </c>
      <c r="F397" s="456" t="s">
        <v>1609</v>
      </c>
      <c r="G397" s="454"/>
      <c r="H397" s="457">
        <v>7</v>
      </c>
      <c r="I397" s="319"/>
      <c r="J397" s="228"/>
      <c r="K397" s="228"/>
    </row>
    <row r="398" spans="1:11" ht="13.5" x14ac:dyDescent="0.2">
      <c r="A398" s="229"/>
      <c r="B398" s="594"/>
      <c r="C398" s="458"/>
      <c r="D398" s="449" t="s">
        <v>1319</v>
      </c>
      <c r="E398" s="459" t="s">
        <v>749</v>
      </c>
      <c r="F398" s="460" t="s">
        <v>1327</v>
      </c>
      <c r="G398" s="458"/>
      <c r="H398" s="461">
        <v>14</v>
      </c>
      <c r="I398" s="321"/>
      <c r="J398" s="229"/>
      <c r="K398" s="229"/>
    </row>
    <row r="399" spans="1:11" ht="25.5" x14ac:dyDescent="0.2">
      <c r="A399" s="824"/>
      <c r="B399" s="563"/>
      <c r="C399" s="444" t="s">
        <v>1610</v>
      </c>
      <c r="D399" s="444" t="s">
        <v>1063</v>
      </c>
      <c r="E399" s="445" t="s">
        <v>1611</v>
      </c>
      <c r="F399" s="446" t="s">
        <v>1612</v>
      </c>
      <c r="G399" s="447" t="s">
        <v>195</v>
      </c>
      <c r="H399" s="448">
        <v>123</v>
      </c>
      <c r="I399" s="313"/>
      <c r="J399" s="314">
        <f>ROUND(I399*H399,2)</f>
        <v>0</v>
      </c>
      <c r="K399" s="312" t="s">
        <v>1317</v>
      </c>
    </row>
    <row r="400" spans="1:11" ht="13.5" x14ac:dyDescent="0.2">
      <c r="A400" s="824"/>
      <c r="B400" s="563"/>
      <c r="C400" s="819"/>
      <c r="D400" s="449" t="s">
        <v>1062</v>
      </c>
      <c r="E400" s="819"/>
      <c r="F400" s="450" t="s">
        <v>1613</v>
      </c>
      <c r="G400" s="819"/>
      <c r="H400" s="819"/>
      <c r="I400" s="315"/>
      <c r="J400" s="824"/>
      <c r="K400" s="824"/>
    </row>
    <row r="401" spans="1:11" ht="13.5" x14ac:dyDescent="0.2">
      <c r="A401" s="227"/>
      <c r="B401" s="592"/>
      <c r="C401" s="451"/>
      <c r="D401" s="449" t="s">
        <v>1319</v>
      </c>
      <c r="E401" s="452" t="s">
        <v>749</v>
      </c>
      <c r="F401" s="453" t="s">
        <v>1320</v>
      </c>
      <c r="G401" s="451"/>
      <c r="H401" s="452" t="s">
        <v>749</v>
      </c>
      <c r="I401" s="317"/>
      <c r="J401" s="227"/>
      <c r="K401" s="227"/>
    </row>
    <row r="402" spans="1:11" ht="13.5" x14ac:dyDescent="0.2">
      <c r="A402" s="228"/>
      <c r="B402" s="593"/>
      <c r="C402" s="454"/>
      <c r="D402" s="449" t="s">
        <v>1319</v>
      </c>
      <c r="E402" s="455" t="s">
        <v>749</v>
      </c>
      <c r="F402" s="456" t="s">
        <v>1614</v>
      </c>
      <c r="G402" s="454"/>
      <c r="H402" s="457">
        <v>58</v>
      </c>
      <c r="I402" s="319"/>
      <c r="J402" s="228"/>
      <c r="K402" s="228"/>
    </row>
    <row r="403" spans="1:11" ht="13.5" x14ac:dyDescent="0.2">
      <c r="A403" s="228"/>
      <c r="B403" s="593"/>
      <c r="C403" s="454"/>
      <c r="D403" s="449" t="s">
        <v>1319</v>
      </c>
      <c r="E403" s="455" t="s">
        <v>749</v>
      </c>
      <c r="F403" s="456" t="s">
        <v>1615</v>
      </c>
      <c r="G403" s="454"/>
      <c r="H403" s="457">
        <v>65</v>
      </c>
      <c r="I403" s="319"/>
      <c r="J403" s="228"/>
      <c r="K403" s="228"/>
    </row>
    <row r="404" spans="1:11" ht="13.5" x14ac:dyDescent="0.2">
      <c r="A404" s="229"/>
      <c r="B404" s="594"/>
      <c r="C404" s="458"/>
      <c r="D404" s="449" t="s">
        <v>1319</v>
      </c>
      <c r="E404" s="459" t="s">
        <v>1616</v>
      </c>
      <c r="F404" s="460" t="s">
        <v>1327</v>
      </c>
      <c r="G404" s="458"/>
      <c r="H404" s="461">
        <v>123</v>
      </c>
      <c r="I404" s="321"/>
      <c r="J404" s="229"/>
      <c r="K404" s="229"/>
    </row>
    <row r="405" spans="1:11" ht="13.5" x14ac:dyDescent="0.2">
      <c r="A405" s="824"/>
      <c r="B405" s="563"/>
      <c r="C405" s="466" t="s">
        <v>1617</v>
      </c>
      <c r="D405" s="466" t="s">
        <v>1137</v>
      </c>
      <c r="E405" s="467" t="s">
        <v>1618</v>
      </c>
      <c r="F405" s="468" t="s">
        <v>1619</v>
      </c>
      <c r="G405" s="469" t="s">
        <v>195</v>
      </c>
      <c r="H405" s="470">
        <v>124.845</v>
      </c>
      <c r="I405" s="325"/>
      <c r="J405" s="326">
        <f>ROUND(I405*H405,2)</f>
        <v>0</v>
      </c>
      <c r="K405" s="324" t="s">
        <v>1317</v>
      </c>
    </row>
    <row r="406" spans="1:11" ht="13.5" x14ac:dyDescent="0.2">
      <c r="A406" s="824"/>
      <c r="B406" s="563"/>
      <c r="C406" s="819"/>
      <c r="D406" s="449" t="s">
        <v>1062</v>
      </c>
      <c r="E406" s="819"/>
      <c r="F406" s="450" t="s">
        <v>1619</v>
      </c>
      <c r="G406" s="819"/>
      <c r="H406" s="819"/>
      <c r="I406" s="315"/>
      <c r="J406" s="824"/>
      <c r="K406" s="824"/>
    </row>
    <row r="407" spans="1:11" ht="13.5" x14ac:dyDescent="0.2">
      <c r="A407" s="228"/>
      <c r="B407" s="593"/>
      <c r="C407" s="454"/>
      <c r="D407" s="449" t="s">
        <v>1319</v>
      </c>
      <c r="E407" s="455" t="s">
        <v>749</v>
      </c>
      <c r="F407" s="456" t="s">
        <v>1620</v>
      </c>
      <c r="G407" s="454"/>
      <c r="H407" s="457">
        <v>124.845</v>
      </c>
      <c r="I407" s="319"/>
      <c r="J407" s="228"/>
      <c r="K407" s="228"/>
    </row>
    <row r="408" spans="1:11" x14ac:dyDescent="0.2">
      <c r="A408" s="824"/>
      <c r="B408" s="563"/>
      <c r="C408" s="444" t="s">
        <v>1621</v>
      </c>
      <c r="D408" s="444" t="s">
        <v>1063</v>
      </c>
      <c r="E408" s="445" t="s">
        <v>1622</v>
      </c>
      <c r="F408" s="446" t="s">
        <v>1623</v>
      </c>
      <c r="G408" s="447" t="s">
        <v>204</v>
      </c>
      <c r="H408" s="448">
        <v>11</v>
      </c>
      <c r="I408" s="313"/>
      <c r="J408" s="314">
        <f>ROUND(I408*H408,2)</f>
        <v>0</v>
      </c>
      <c r="K408" s="312" t="s">
        <v>749</v>
      </c>
    </row>
    <row r="409" spans="1:11" ht="13.5" x14ac:dyDescent="0.2">
      <c r="A409" s="227"/>
      <c r="B409" s="592"/>
      <c r="C409" s="451"/>
      <c r="D409" s="449" t="s">
        <v>1319</v>
      </c>
      <c r="E409" s="452" t="s">
        <v>749</v>
      </c>
      <c r="F409" s="453" t="s">
        <v>1320</v>
      </c>
      <c r="G409" s="451"/>
      <c r="H409" s="452" t="s">
        <v>749</v>
      </c>
      <c r="I409" s="317"/>
      <c r="J409" s="227"/>
      <c r="K409" s="227"/>
    </row>
    <row r="410" spans="1:11" ht="13.5" x14ac:dyDescent="0.2">
      <c r="A410" s="228"/>
      <c r="B410" s="593"/>
      <c r="C410" s="454"/>
      <c r="D410" s="449" t="s">
        <v>1319</v>
      </c>
      <c r="E410" s="455" t="s">
        <v>749</v>
      </c>
      <c r="F410" s="456" t="s">
        <v>1624</v>
      </c>
      <c r="G410" s="454"/>
      <c r="H410" s="457">
        <v>11</v>
      </c>
      <c r="I410" s="319"/>
      <c r="J410" s="228"/>
      <c r="K410" s="228"/>
    </row>
    <row r="411" spans="1:11" ht="13.5" x14ac:dyDescent="0.2">
      <c r="A411" s="824"/>
      <c r="B411" s="563"/>
      <c r="C411" s="466" t="s">
        <v>1625</v>
      </c>
      <c r="D411" s="466" t="s">
        <v>1137</v>
      </c>
      <c r="E411" s="467" t="s">
        <v>1626</v>
      </c>
      <c r="F411" s="468" t="s">
        <v>1627</v>
      </c>
      <c r="G411" s="469" t="s">
        <v>204</v>
      </c>
      <c r="H411" s="470">
        <v>11.164999999999999</v>
      </c>
      <c r="I411" s="325"/>
      <c r="J411" s="326">
        <f>ROUND(I411*H411,2)</f>
        <v>0</v>
      </c>
      <c r="K411" s="324" t="s">
        <v>1317</v>
      </c>
    </row>
    <row r="412" spans="1:11" ht="13.5" x14ac:dyDescent="0.2">
      <c r="A412" s="824"/>
      <c r="B412" s="563"/>
      <c r="C412" s="819"/>
      <c r="D412" s="449" t="s">
        <v>1062</v>
      </c>
      <c r="E412" s="819"/>
      <c r="F412" s="450" t="s">
        <v>1627</v>
      </c>
      <c r="G412" s="819"/>
      <c r="H412" s="819"/>
      <c r="I412" s="315"/>
      <c r="J412" s="824"/>
      <c r="K412" s="824"/>
    </row>
    <row r="413" spans="1:11" ht="13.5" x14ac:dyDescent="0.2">
      <c r="A413" s="227"/>
      <c r="B413" s="592"/>
      <c r="C413" s="451"/>
      <c r="D413" s="449" t="s">
        <v>1319</v>
      </c>
      <c r="E413" s="452" t="s">
        <v>749</v>
      </c>
      <c r="F413" s="453" t="s">
        <v>1320</v>
      </c>
      <c r="G413" s="451"/>
      <c r="H413" s="452" t="s">
        <v>749</v>
      </c>
      <c r="I413" s="317"/>
      <c r="J413" s="227"/>
      <c r="K413" s="227"/>
    </row>
    <row r="414" spans="1:11" ht="13.5" x14ac:dyDescent="0.2">
      <c r="A414" s="228"/>
      <c r="B414" s="593"/>
      <c r="C414" s="454"/>
      <c r="D414" s="449" t="s">
        <v>1319</v>
      </c>
      <c r="E414" s="455" t="s">
        <v>749</v>
      </c>
      <c r="F414" s="456" t="s">
        <v>1628</v>
      </c>
      <c r="G414" s="454"/>
      <c r="H414" s="457">
        <v>11.164999999999999</v>
      </c>
      <c r="I414" s="319"/>
      <c r="J414" s="228"/>
      <c r="K414" s="228"/>
    </row>
    <row r="415" spans="1:11" ht="25.5" x14ac:dyDescent="0.2">
      <c r="A415" s="824"/>
      <c r="B415" s="563"/>
      <c r="C415" s="444" t="s">
        <v>65</v>
      </c>
      <c r="D415" s="444" t="s">
        <v>1063</v>
      </c>
      <c r="E415" s="445" t="s">
        <v>1629</v>
      </c>
      <c r="F415" s="446" t="s">
        <v>1630</v>
      </c>
      <c r="G415" s="447" t="s">
        <v>204</v>
      </c>
      <c r="H415" s="448">
        <v>13</v>
      </c>
      <c r="I415" s="313"/>
      <c r="J415" s="314">
        <f>ROUND(I415*H415,2)</f>
        <v>0</v>
      </c>
      <c r="K415" s="312" t="s">
        <v>1317</v>
      </c>
    </row>
    <row r="416" spans="1:11" ht="13.5" x14ac:dyDescent="0.2">
      <c r="A416" s="824"/>
      <c r="B416" s="563"/>
      <c r="C416" s="819"/>
      <c r="D416" s="449" t="s">
        <v>1062</v>
      </c>
      <c r="E416" s="819"/>
      <c r="F416" s="450" t="s">
        <v>1630</v>
      </c>
      <c r="G416" s="819"/>
      <c r="H416" s="819"/>
      <c r="I416" s="315"/>
      <c r="J416" s="824"/>
      <c r="K416" s="824"/>
    </row>
    <row r="417" spans="1:11" ht="13.5" x14ac:dyDescent="0.2">
      <c r="A417" s="227"/>
      <c r="B417" s="592"/>
      <c r="C417" s="451"/>
      <c r="D417" s="449" t="s">
        <v>1319</v>
      </c>
      <c r="E417" s="452" t="s">
        <v>749</v>
      </c>
      <c r="F417" s="453" t="s">
        <v>1320</v>
      </c>
      <c r="G417" s="451"/>
      <c r="H417" s="452" t="s">
        <v>749</v>
      </c>
      <c r="I417" s="317"/>
      <c r="J417" s="227"/>
      <c r="K417" s="227"/>
    </row>
    <row r="418" spans="1:11" ht="13.5" x14ac:dyDescent="0.2">
      <c r="A418" s="228"/>
      <c r="B418" s="593"/>
      <c r="C418" s="454"/>
      <c r="D418" s="449" t="s">
        <v>1319</v>
      </c>
      <c r="E418" s="455" t="s">
        <v>749</v>
      </c>
      <c r="F418" s="456" t="s">
        <v>1631</v>
      </c>
      <c r="G418" s="454"/>
      <c r="H418" s="457">
        <v>13</v>
      </c>
      <c r="I418" s="319"/>
      <c r="J418" s="228"/>
      <c r="K418" s="228"/>
    </row>
    <row r="419" spans="1:11" ht="25.5" x14ac:dyDescent="0.2">
      <c r="A419" s="824"/>
      <c r="B419" s="563"/>
      <c r="C419" s="444" t="s">
        <v>67</v>
      </c>
      <c r="D419" s="444" t="s">
        <v>1063</v>
      </c>
      <c r="E419" s="445" t="s">
        <v>1632</v>
      </c>
      <c r="F419" s="446" t="s">
        <v>1633</v>
      </c>
      <c r="G419" s="447" t="s">
        <v>204</v>
      </c>
      <c r="H419" s="448">
        <v>2</v>
      </c>
      <c r="I419" s="313"/>
      <c r="J419" s="314">
        <f>ROUND(I419*H419,2)</f>
        <v>0</v>
      </c>
      <c r="K419" s="312" t="s">
        <v>1317</v>
      </c>
    </row>
    <row r="420" spans="1:11" ht="27" x14ac:dyDescent="0.2">
      <c r="A420" s="824"/>
      <c r="B420" s="563"/>
      <c r="C420" s="819"/>
      <c r="D420" s="449" t="s">
        <v>1062</v>
      </c>
      <c r="E420" s="819"/>
      <c r="F420" s="450" t="s">
        <v>1634</v>
      </c>
      <c r="G420" s="819"/>
      <c r="H420" s="819"/>
      <c r="I420" s="315"/>
      <c r="J420" s="824"/>
      <c r="K420" s="824"/>
    </row>
    <row r="421" spans="1:11" ht="13.5" x14ac:dyDescent="0.2">
      <c r="A421" s="227"/>
      <c r="B421" s="592"/>
      <c r="C421" s="451"/>
      <c r="D421" s="449" t="s">
        <v>1319</v>
      </c>
      <c r="E421" s="452" t="s">
        <v>749</v>
      </c>
      <c r="F421" s="453" t="s">
        <v>1320</v>
      </c>
      <c r="G421" s="451"/>
      <c r="H421" s="452" t="s">
        <v>749</v>
      </c>
      <c r="I421" s="317"/>
      <c r="J421" s="227"/>
      <c r="K421" s="227"/>
    </row>
    <row r="422" spans="1:11" ht="13.5" x14ac:dyDescent="0.2">
      <c r="A422" s="228"/>
      <c r="B422" s="593"/>
      <c r="C422" s="454"/>
      <c r="D422" s="449" t="s">
        <v>1319</v>
      </c>
      <c r="E422" s="455" t="s">
        <v>749</v>
      </c>
      <c r="F422" s="456" t="s">
        <v>1635</v>
      </c>
      <c r="G422" s="454"/>
      <c r="H422" s="457">
        <v>2</v>
      </c>
      <c r="I422" s="319"/>
      <c r="J422" s="228"/>
      <c r="K422" s="228"/>
    </row>
    <row r="423" spans="1:11" ht="13.5" x14ac:dyDescent="0.2">
      <c r="A423" s="824"/>
      <c r="B423" s="563"/>
      <c r="C423" s="466" t="s">
        <v>69</v>
      </c>
      <c r="D423" s="466" t="s">
        <v>1137</v>
      </c>
      <c r="E423" s="467" t="s">
        <v>1636</v>
      </c>
      <c r="F423" s="468" t="s">
        <v>1637</v>
      </c>
      <c r="G423" s="469" t="s">
        <v>204</v>
      </c>
      <c r="H423" s="470">
        <v>2.0299999999999998</v>
      </c>
      <c r="I423" s="325"/>
      <c r="J423" s="326">
        <f>ROUND(I423*H423,2)</f>
        <v>0</v>
      </c>
      <c r="K423" s="324" t="s">
        <v>1317</v>
      </c>
    </row>
    <row r="424" spans="1:11" ht="13.5" x14ac:dyDescent="0.2">
      <c r="A424" s="824"/>
      <c r="B424" s="563"/>
      <c r="C424" s="819"/>
      <c r="D424" s="449" t="s">
        <v>1062</v>
      </c>
      <c r="E424" s="819"/>
      <c r="F424" s="450" t="s">
        <v>1637</v>
      </c>
      <c r="G424" s="819"/>
      <c r="H424" s="819"/>
      <c r="I424" s="315"/>
      <c r="J424" s="824"/>
      <c r="K424" s="824"/>
    </row>
    <row r="425" spans="1:11" ht="13.5" x14ac:dyDescent="0.2">
      <c r="A425" s="227"/>
      <c r="B425" s="592"/>
      <c r="C425" s="451"/>
      <c r="D425" s="449" t="s">
        <v>1319</v>
      </c>
      <c r="E425" s="452" t="s">
        <v>749</v>
      </c>
      <c r="F425" s="453" t="s">
        <v>1320</v>
      </c>
      <c r="G425" s="451"/>
      <c r="H425" s="452" t="s">
        <v>749</v>
      </c>
      <c r="I425" s="317"/>
      <c r="J425" s="227"/>
      <c r="K425" s="227"/>
    </row>
    <row r="426" spans="1:11" ht="13.5" x14ac:dyDescent="0.2">
      <c r="A426" s="228"/>
      <c r="B426" s="593"/>
      <c r="C426" s="454"/>
      <c r="D426" s="449" t="s">
        <v>1319</v>
      </c>
      <c r="E426" s="455" t="s">
        <v>749</v>
      </c>
      <c r="F426" s="456" t="s">
        <v>1638</v>
      </c>
      <c r="G426" s="454"/>
      <c r="H426" s="457">
        <v>2.0299999999999998</v>
      </c>
      <c r="I426" s="319"/>
      <c r="J426" s="228"/>
      <c r="K426" s="228"/>
    </row>
    <row r="427" spans="1:11" ht="25.5" x14ac:dyDescent="0.2">
      <c r="A427" s="824"/>
      <c r="B427" s="563"/>
      <c r="C427" s="444" t="s">
        <v>71</v>
      </c>
      <c r="D427" s="444" t="s">
        <v>1063</v>
      </c>
      <c r="E427" s="445" t="s">
        <v>1639</v>
      </c>
      <c r="F427" s="446" t="s">
        <v>1640</v>
      </c>
      <c r="G427" s="447" t="s">
        <v>204</v>
      </c>
      <c r="H427" s="448">
        <v>21</v>
      </c>
      <c r="I427" s="313"/>
      <c r="J427" s="314">
        <f>ROUND(I427*H427,2)</f>
        <v>0</v>
      </c>
      <c r="K427" s="312" t="s">
        <v>1317</v>
      </c>
    </row>
    <row r="428" spans="1:11" ht="27" x14ac:dyDescent="0.2">
      <c r="A428" s="824"/>
      <c r="B428" s="563"/>
      <c r="C428" s="819"/>
      <c r="D428" s="449" t="s">
        <v>1062</v>
      </c>
      <c r="E428" s="819"/>
      <c r="F428" s="450" t="s">
        <v>1641</v>
      </c>
      <c r="G428" s="819"/>
      <c r="H428" s="819"/>
      <c r="I428" s="315"/>
      <c r="J428" s="824"/>
      <c r="K428" s="824"/>
    </row>
    <row r="429" spans="1:11" ht="13.5" x14ac:dyDescent="0.2">
      <c r="A429" s="227"/>
      <c r="B429" s="592"/>
      <c r="C429" s="451"/>
      <c r="D429" s="449" t="s">
        <v>1319</v>
      </c>
      <c r="E429" s="452" t="s">
        <v>749</v>
      </c>
      <c r="F429" s="453" t="s">
        <v>1320</v>
      </c>
      <c r="G429" s="451"/>
      <c r="H429" s="452" t="s">
        <v>749</v>
      </c>
      <c r="I429" s="317"/>
      <c r="J429" s="227"/>
      <c r="K429" s="227"/>
    </row>
    <row r="430" spans="1:11" ht="13.5" x14ac:dyDescent="0.2">
      <c r="A430" s="228"/>
      <c r="B430" s="593"/>
      <c r="C430" s="454"/>
      <c r="D430" s="449" t="s">
        <v>1319</v>
      </c>
      <c r="E430" s="455" t="s">
        <v>749</v>
      </c>
      <c r="F430" s="456" t="s">
        <v>1642</v>
      </c>
      <c r="G430" s="454"/>
      <c r="H430" s="457">
        <v>21</v>
      </c>
      <c r="I430" s="319"/>
      <c r="J430" s="228"/>
      <c r="K430" s="228"/>
    </row>
    <row r="431" spans="1:11" ht="13.5" x14ac:dyDescent="0.2">
      <c r="A431" s="824"/>
      <c r="B431" s="563"/>
      <c r="C431" s="466" t="s">
        <v>1268</v>
      </c>
      <c r="D431" s="466" t="s">
        <v>1137</v>
      </c>
      <c r="E431" s="467" t="s">
        <v>1643</v>
      </c>
      <c r="F431" s="468" t="s">
        <v>1644</v>
      </c>
      <c r="G431" s="469" t="s">
        <v>204</v>
      </c>
      <c r="H431" s="470">
        <v>10.15</v>
      </c>
      <c r="I431" s="325"/>
      <c r="J431" s="326">
        <f>ROUND(I431*H431,2)</f>
        <v>0</v>
      </c>
      <c r="K431" s="324" t="s">
        <v>1317</v>
      </c>
    </row>
    <row r="432" spans="1:11" ht="13.5" x14ac:dyDescent="0.2">
      <c r="A432" s="824"/>
      <c r="B432" s="563"/>
      <c r="C432" s="819"/>
      <c r="D432" s="449" t="s">
        <v>1062</v>
      </c>
      <c r="E432" s="819"/>
      <c r="F432" s="450" t="s">
        <v>1644</v>
      </c>
      <c r="G432" s="819"/>
      <c r="H432" s="819"/>
      <c r="I432" s="315"/>
      <c r="J432" s="824"/>
      <c r="K432" s="824"/>
    </row>
    <row r="433" spans="1:11" ht="13.5" x14ac:dyDescent="0.2">
      <c r="A433" s="227"/>
      <c r="B433" s="592"/>
      <c r="C433" s="451"/>
      <c r="D433" s="449" t="s">
        <v>1319</v>
      </c>
      <c r="E433" s="452" t="s">
        <v>749</v>
      </c>
      <c r="F433" s="453" t="s">
        <v>1320</v>
      </c>
      <c r="G433" s="451"/>
      <c r="H433" s="452" t="s">
        <v>749</v>
      </c>
      <c r="I433" s="317"/>
      <c r="J433" s="227"/>
      <c r="K433" s="227"/>
    </row>
    <row r="434" spans="1:11" ht="13.5" x14ac:dyDescent="0.2">
      <c r="A434" s="228"/>
      <c r="B434" s="593"/>
      <c r="C434" s="454"/>
      <c r="D434" s="449" t="s">
        <v>1319</v>
      </c>
      <c r="E434" s="455" t="s">
        <v>749</v>
      </c>
      <c r="F434" s="456" t="s">
        <v>1645</v>
      </c>
      <c r="G434" s="454"/>
      <c r="H434" s="457">
        <v>10.15</v>
      </c>
      <c r="I434" s="319"/>
      <c r="J434" s="228"/>
      <c r="K434" s="228"/>
    </row>
    <row r="435" spans="1:11" ht="13.5" x14ac:dyDescent="0.2">
      <c r="A435" s="824"/>
      <c r="B435" s="563"/>
      <c r="C435" s="466" t="s">
        <v>1646</v>
      </c>
      <c r="D435" s="466" t="s">
        <v>1137</v>
      </c>
      <c r="E435" s="467" t="s">
        <v>1647</v>
      </c>
      <c r="F435" s="468" t="s">
        <v>1648</v>
      </c>
      <c r="G435" s="469" t="s">
        <v>204</v>
      </c>
      <c r="H435" s="470">
        <v>11.164999999999999</v>
      </c>
      <c r="I435" s="325"/>
      <c r="J435" s="326">
        <f>ROUND(I435*H435,2)</f>
        <v>0</v>
      </c>
      <c r="K435" s="324" t="s">
        <v>1317</v>
      </c>
    </row>
    <row r="436" spans="1:11" ht="13.5" x14ac:dyDescent="0.2">
      <c r="A436" s="824"/>
      <c r="B436" s="563"/>
      <c r="C436" s="819"/>
      <c r="D436" s="449" t="s">
        <v>1062</v>
      </c>
      <c r="E436" s="819"/>
      <c r="F436" s="450" t="s">
        <v>1648</v>
      </c>
      <c r="G436" s="819"/>
      <c r="H436" s="819"/>
      <c r="I436" s="315"/>
      <c r="J436" s="824"/>
      <c r="K436" s="824"/>
    </row>
    <row r="437" spans="1:11" ht="13.5" x14ac:dyDescent="0.2">
      <c r="A437" s="227"/>
      <c r="B437" s="592"/>
      <c r="C437" s="451"/>
      <c r="D437" s="449" t="s">
        <v>1319</v>
      </c>
      <c r="E437" s="452" t="s">
        <v>749</v>
      </c>
      <c r="F437" s="453" t="s">
        <v>1320</v>
      </c>
      <c r="G437" s="451"/>
      <c r="H437" s="452" t="s">
        <v>749</v>
      </c>
      <c r="I437" s="317"/>
      <c r="J437" s="227"/>
      <c r="K437" s="227"/>
    </row>
    <row r="438" spans="1:11" ht="13.5" x14ac:dyDescent="0.2">
      <c r="A438" s="227"/>
      <c r="B438" s="592"/>
      <c r="C438" s="451"/>
      <c r="D438" s="449" t="s">
        <v>1319</v>
      </c>
      <c r="E438" s="452" t="s">
        <v>749</v>
      </c>
      <c r="F438" s="453" t="s">
        <v>1649</v>
      </c>
      <c r="G438" s="451"/>
      <c r="H438" s="452" t="s">
        <v>749</v>
      </c>
      <c r="I438" s="317"/>
      <c r="J438" s="227"/>
      <c r="K438" s="227"/>
    </row>
    <row r="439" spans="1:11" ht="13.5" x14ac:dyDescent="0.2">
      <c r="A439" s="228"/>
      <c r="B439" s="593"/>
      <c r="C439" s="454"/>
      <c r="D439" s="449" t="s">
        <v>1319</v>
      </c>
      <c r="E439" s="455" t="s">
        <v>749</v>
      </c>
      <c r="F439" s="456" t="s">
        <v>1628</v>
      </c>
      <c r="G439" s="454"/>
      <c r="H439" s="457">
        <v>11.164999999999999</v>
      </c>
      <c r="I439" s="319"/>
      <c r="J439" s="228"/>
      <c r="K439" s="228"/>
    </row>
    <row r="440" spans="1:11" ht="25.5" x14ac:dyDescent="0.2">
      <c r="A440" s="824"/>
      <c r="B440" s="563"/>
      <c r="C440" s="444" t="s">
        <v>1650</v>
      </c>
      <c r="D440" s="444" t="s">
        <v>1063</v>
      </c>
      <c r="E440" s="445" t="s">
        <v>1651</v>
      </c>
      <c r="F440" s="446" t="s">
        <v>1652</v>
      </c>
      <c r="G440" s="447" t="s">
        <v>204</v>
      </c>
      <c r="H440" s="448">
        <v>11</v>
      </c>
      <c r="I440" s="313"/>
      <c r="J440" s="314">
        <f>ROUND(I440*H440,2)</f>
        <v>0</v>
      </c>
      <c r="K440" s="312" t="s">
        <v>1317</v>
      </c>
    </row>
    <row r="441" spans="1:11" ht="27" x14ac:dyDescent="0.2">
      <c r="A441" s="824"/>
      <c r="B441" s="563"/>
      <c r="C441" s="819"/>
      <c r="D441" s="449" t="s">
        <v>1062</v>
      </c>
      <c r="E441" s="819"/>
      <c r="F441" s="450" t="s">
        <v>1653</v>
      </c>
      <c r="G441" s="819"/>
      <c r="H441" s="819"/>
      <c r="I441" s="315"/>
      <c r="J441" s="824"/>
      <c r="K441" s="824"/>
    </row>
    <row r="442" spans="1:11" ht="13.5" x14ac:dyDescent="0.2">
      <c r="A442" s="227"/>
      <c r="B442" s="592"/>
      <c r="C442" s="451"/>
      <c r="D442" s="449" t="s">
        <v>1319</v>
      </c>
      <c r="E442" s="452" t="s">
        <v>749</v>
      </c>
      <c r="F442" s="453" t="s">
        <v>1320</v>
      </c>
      <c r="G442" s="451"/>
      <c r="H442" s="452" t="s">
        <v>749</v>
      </c>
      <c r="I442" s="317"/>
      <c r="J442" s="227"/>
      <c r="K442" s="227"/>
    </row>
    <row r="443" spans="1:11" ht="13.5" x14ac:dyDescent="0.2">
      <c r="A443" s="228"/>
      <c r="B443" s="593"/>
      <c r="C443" s="454"/>
      <c r="D443" s="449" t="s">
        <v>1319</v>
      </c>
      <c r="E443" s="455" t="s">
        <v>749</v>
      </c>
      <c r="F443" s="456" t="s">
        <v>1654</v>
      </c>
      <c r="G443" s="454"/>
      <c r="H443" s="457">
        <v>11</v>
      </c>
      <c r="I443" s="319"/>
      <c r="J443" s="228"/>
      <c r="K443" s="228"/>
    </row>
    <row r="444" spans="1:11" ht="13.5" x14ac:dyDescent="0.2">
      <c r="A444" s="824"/>
      <c r="B444" s="563"/>
      <c r="C444" s="466" t="s">
        <v>1655</v>
      </c>
      <c r="D444" s="466" t="s">
        <v>1137</v>
      </c>
      <c r="E444" s="467" t="s">
        <v>1656</v>
      </c>
      <c r="F444" s="468" t="s">
        <v>1657</v>
      </c>
      <c r="G444" s="469" t="s">
        <v>204</v>
      </c>
      <c r="H444" s="470">
        <v>2.0299999999999998</v>
      </c>
      <c r="I444" s="325"/>
      <c r="J444" s="326">
        <f>ROUND(I444*H444,2)</f>
        <v>0</v>
      </c>
      <c r="K444" s="324" t="s">
        <v>1317</v>
      </c>
    </row>
    <row r="445" spans="1:11" ht="13.5" x14ac:dyDescent="0.2">
      <c r="A445" s="824"/>
      <c r="B445" s="563"/>
      <c r="C445" s="819"/>
      <c r="D445" s="449" t="s">
        <v>1062</v>
      </c>
      <c r="E445" s="819"/>
      <c r="F445" s="450" t="s">
        <v>1657</v>
      </c>
      <c r="G445" s="819"/>
      <c r="H445" s="819"/>
      <c r="I445" s="315"/>
      <c r="J445" s="824"/>
      <c r="K445" s="824"/>
    </row>
    <row r="446" spans="1:11" ht="13.5" x14ac:dyDescent="0.2">
      <c r="A446" s="227"/>
      <c r="B446" s="592"/>
      <c r="C446" s="451"/>
      <c r="D446" s="449" t="s">
        <v>1319</v>
      </c>
      <c r="E446" s="452" t="s">
        <v>749</v>
      </c>
      <c r="F446" s="453" t="s">
        <v>1320</v>
      </c>
      <c r="G446" s="451"/>
      <c r="H446" s="452" t="s">
        <v>749</v>
      </c>
      <c r="I446" s="317"/>
      <c r="J446" s="227"/>
      <c r="K446" s="227"/>
    </row>
    <row r="447" spans="1:11" ht="13.5" x14ac:dyDescent="0.2">
      <c r="A447" s="228"/>
      <c r="B447" s="593"/>
      <c r="C447" s="454"/>
      <c r="D447" s="449" t="s">
        <v>1319</v>
      </c>
      <c r="E447" s="455" t="s">
        <v>749</v>
      </c>
      <c r="F447" s="456" t="s">
        <v>1658</v>
      </c>
      <c r="G447" s="454"/>
      <c r="H447" s="457">
        <v>2.0299999999999998</v>
      </c>
      <c r="I447" s="319"/>
      <c r="J447" s="228"/>
      <c r="K447" s="228"/>
    </row>
    <row r="448" spans="1:11" ht="13.5" x14ac:dyDescent="0.2">
      <c r="A448" s="824"/>
      <c r="B448" s="563"/>
      <c r="C448" s="466" t="s">
        <v>1351</v>
      </c>
      <c r="D448" s="466" t="s">
        <v>1137</v>
      </c>
      <c r="E448" s="467" t="s">
        <v>1659</v>
      </c>
      <c r="F448" s="468" t="s">
        <v>1660</v>
      </c>
      <c r="G448" s="469" t="s">
        <v>204</v>
      </c>
      <c r="H448" s="470">
        <v>14</v>
      </c>
      <c r="I448" s="325"/>
      <c r="J448" s="326">
        <f>ROUND(I448*H448,2)</f>
        <v>0</v>
      </c>
      <c r="K448" s="324" t="s">
        <v>1317</v>
      </c>
    </row>
    <row r="449" spans="1:11" ht="13.5" x14ac:dyDescent="0.2">
      <c r="A449" s="824"/>
      <c r="B449" s="563"/>
      <c r="C449" s="819"/>
      <c r="D449" s="449" t="s">
        <v>1062</v>
      </c>
      <c r="E449" s="819"/>
      <c r="F449" s="450" t="s">
        <v>1660</v>
      </c>
      <c r="G449" s="819"/>
      <c r="H449" s="819"/>
      <c r="I449" s="315"/>
      <c r="J449" s="824"/>
      <c r="K449" s="824"/>
    </row>
    <row r="450" spans="1:11" ht="25.5" x14ac:dyDescent="0.2">
      <c r="A450" s="824"/>
      <c r="B450" s="563"/>
      <c r="C450" s="444" t="s">
        <v>1661</v>
      </c>
      <c r="D450" s="444" t="s">
        <v>1063</v>
      </c>
      <c r="E450" s="445" t="s">
        <v>1662</v>
      </c>
      <c r="F450" s="446" t="s">
        <v>1663</v>
      </c>
      <c r="G450" s="447" t="s">
        <v>204</v>
      </c>
      <c r="H450" s="448">
        <v>14</v>
      </c>
      <c r="I450" s="313"/>
      <c r="J450" s="314">
        <f>ROUND(I450*H450,2)</f>
        <v>0</v>
      </c>
      <c r="K450" s="312" t="s">
        <v>1317</v>
      </c>
    </row>
    <row r="451" spans="1:11" ht="27" x14ac:dyDescent="0.2">
      <c r="A451" s="824"/>
      <c r="B451" s="563"/>
      <c r="C451" s="819"/>
      <c r="D451" s="449" t="s">
        <v>1062</v>
      </c>
      <c r="E451" s="819"/>
      <c r="F451" s="450" t="s">
        <v>1664</v>
      </c>
      <c r="G451" s="819"/>
      <c r="H451" s="819"/>
      <c r="I451" s="315"/>
      <c r="J451" s="824"/>
      <c r="K451" s="824"/>
    </row>
    <row r="452" spans="1:11" ht="13.5" x14ac:dyDescent="0.2">
      <c r="A452" s="227"/>
      <c r="B452" s="592"/>
      <c r="C452" s="451"/>
      <c r="D452" s="449" t="s">
        <v>1319</v>
      </c>
      <c r="E452" s="452" t="s">
        <v>749</v>
      </c>
      <c r="F452" s="453" t="s">
        <v>1320</v>
      </c>
      <c r="G452" s="451"/>
      <c r="H452" s="452" t="s">
        <v>749</v>
      </c>
      <c r="I452" s="317"/>
      <c r="J452" s="227"/>
      <c r="K452" s="227"/>
    </row>
    <row r="453" spans="1:11" ht="13.5" x14ac:dyDescent="0.2">
      <c r="A453" s="228"/>
      <c r="B453" s="593"/>
      <c r="C453" s="454"/>
      <c r="D453" s="449" t="s">
        <v>1319</v>
      </c>
      <c r="E453" s="455" t="s">
        <v>749</v>
      </c>
      <c r="F453" s="456" t="s">
        <v>1665</v>
      </c>
      <c r="G453" s="454"/>
      <c r="H453" s="457">
        <v>14</v>
      </c>
      <c r="I453" s="319"/>
      <c r="J453" s="228"/>
      <c r="K453" s="228"/>
    </row>
    <row r="454" spans="1:11" ht="13.5" x14ac:dyDescent="0.2">
      <c r="A454" s="824"/>
      <c r="B454" s="563"/>
      <c r="C454" s="466" t="s">
        <v>1666</v>
      </c>
      <c r="D454" s="466" t="s">
        <v>1137</v>
      </c>
      <c r="E454" s="467" t="s">
        <v>1667</v>
      </c>
      <c r="F454" s="468" t="s">
        <v>1668</v>
      </c>
      <c r="G454" s="469" t="s">
        <v>204</v>
      </c>
      <c r="H454" s="470">
        <v>14.21</v>
      </c>
      <c r="I454" s="325"/>
      <c r="J454" s="326">
        <f>ROUND(I454*H454,2)</f>
        <v>0</v>
      </c>
      <c r="K454" s="324" t="s">
        <v>1317</v>
      </c>
    </row>
    <row r="455" spans="1:11" ht="13.5" x14ac:dyDescent="0.2">
      <c r="A455" s="824"/>
      <c r="B455" s="563"/>
      <c r="C455" s="819"/>
      <c r="D455" s="449" t="s">
        <v>1062</v>
      </c>
      <c r="E455" s="819"/>
      <c r="F455" s="450" t="s">
        <v>1668</v>
      </c>
      <c r="G455" s="819"/>
      <c r="H455" s="819"/>
      <c r="I455" s="315"/>
      <c r="J455" s="824"/>
      <c r="K455" s="824"/>
    </row>
    <row r="456" spans="1:11" ht="13.5" x14ac:dyDescent="0.2">
      <c r="A456" s="227"/>
      <c r="B456" s="592"/>
      <c r="C456" s="451"/>
      <c r="D456" s="449" t="s">
        <v>1319</v>
      </c>
      <c r="E456" s="452" t="s">
        <v>749</v>
      </c>
      <c r="F456" s="453" t="s">
        <v>1320</v>
      </c>
      <c r="G456" s="451"/>
      <c r="H456" s="452" t="s">
        <v>749</v>
      </c>
      <c r="I456" s="317"/>
      <c r="J456" s="227"/>
      <c r="K456" s="227"/>
    </row>
    <row r="457" spans="1:11" ht="13.5" x14ac:dyDescent="0.2">
      <c r="A457" s="228"/>
      <c r="B457" s="593"/>
      <c r="C457" s="454"/>
      <c r="D457" s="449" t="s">
        <v>1319</v>
      </c>
      <c r="E457" s="455" t="s">
        <v>749</v>
      </c>
      <c r="F457" s="456" t="s">
        <v>1669</v>
      </c>
      <c r="G457" s="454"/>
      <c r="H457" s="457">
        <v>14.21</v>
      </c>
      <c r="I457" s="319"/>
      <c r="J457" s="228"/>
      <c r="K457" s="228"/>
    </row>
    <row r="458" spans="1:11" ht="25.5" x14ac:dyDescent="0.2">
      <c r="A458" s="824"/>
      <c r="B458" s="563"/>
      <c r="C458" s="444" t="s">
        <v>1670</v>
      </c>
      <c r="D458" s="444" t="s">
        <v>1063</v>
      </c>
      <c r="E458" s="445" t="s">
        <v>1671</v>
      </c>
      <c r="F458" s="446" t="s">
        <v>1672</v>
      </c>
      <c r="G458" s="447" t="s">
        <v>204</v>
      </c>
      <c r="H458" s="448">
        <v>1</v>
      </c>
      <c r="I458" s="313"/>
      <c r="J458" s="314">
        <f>ROUND(I458*H458,2)</f>
        <v>0</v>
      </c>
      <c r="K458" s="312" t="s">
        <v>1317</v>
      </c>
    </row>
    <row r="459" spans="1:11" ht="27" x14ac:dyDescent="0.2">
      <c r="A459" s="824"/>
      <c r="B459" s="563"/>
      <c r="C459" s="819"/>
      <c r="D459" s="449" t="s">
        <v>1062</v>
      </c>
      <c r="E459" s="819"/>
      <c r="F459" s="450" t="s">
        <v>1673</v>
      </c>
      <c r="G459" s="819"/>
      <c r="H459" s="819"/>
      <c r="I459" s="315"/>
      <c r="J459" s="824"/>
      <c r="K459" s="824"/>
    </row>
    <row r="460" spans="1:11" ht="13.5" x14ac:dyDescent="0.2">
      <c r="A460" s="227"/>
      <c r="B460" s="592"/>
      <c r="C460" s="451"/>
      <c r="D460" s="449" t="s">
        <v>1319</v>
      </c>
      <c r="E460" s="452" t="s">
        <v>749</v>
      </c>
      <c r="F460" s="453" t="s">
        <v>1320</v>
      </c>
      <c r="G460" s="451"/>
      <c r="H460" s="452" t="s">
        <v>749</v>
      </c>
      <c r="I460" s="317"/>
      <c r="J460" s="227"/>
      <c r="K460" s="227"/>
    </row>
    <row r="461" spans="1:11" ht="13.5" x14ac:dyDescent="0.2">
      <c r="A461" s="228"/>
      <c r="B461" s="593"/>
      <c r="C461" s="454"/>
      <c r="D461" s="449" t="s">
        <v>1319</v>
      </c>
      <c r="E461" s="455" t="s">
        <v>749</v>
      </c>
      <c r="F461" s="456" t="s">
        <v>52</v>
      </c>
      <c r="G461" s="454"/>
      <c r="H461" s="457">
        <v>1</v>
      </c>
      <c r="I461" s="319"/>
      <c r="J461" s="228"/>
      <c r="K461" s="228"/>
    </row>
    <row r="462" spans="1:11" ht="13.5" x14ac:dyDescent="0.2">
      <c r="A462" s="824"/>
      <c r="B462" s="563"/>
      <c r="C462" s="466" t="s">
        <v>1674</v>
      </c>
      <c r="D462" s="466" t="s">
        <v>1137</v>
      </c>
      <c r="E462" s="467" t="s">
        <v>1675</v>
      </c>
      <c r="F462" s="468" t="s">
        <v>1676</v>
      </c>
      <c r="G462" s="469" t="s">
        <v>204</v>
      </c>
      <c r="H462" s="470">
        <v>1.0149999999999999</v>
      </c>
      <c r="I462" s="325"/>
      <c r="J462" s="326">
        <f>ROUND(I462*H462,2)</f>
        <v>0</v>
      </c>
      <c r="K462" s="324" t="s">
        <v>1317</v>
      </c>
    </row>
    <row r="463" spans="1:11" ht="13.5" x14ac:dyDescent="0.2">
      <c r="A463" s="824"/>
      <c r="B463" s="563"/>
      <c r="C463" s="819"/>
      <c r="D463" s="449" t="s">
        <v>1062</v>
      </c>
      <c r="E463" s="819"/>
      <c r="F463" s="450" t="s">
        <v>1676</v>
      </c>
      <c r="G463" s="819"/>
      <c r="H463" s="819"/>
      <c r="I463" s="315"/>
      <c r="J463" s="824"/>
      <c r="K463" s="824"/>
    </row>
    <row r="464" spans="1:11" ht="13.5" x14ac:dyDescent="0.2">
      <c r="A464" s="227"/>
      <c r="B464" s="592"/>
      <c r="C464" s="451"/>
      <c r="D464" s="449" t="s">
        <v>1319</v>
      </c>
      <c r="E464" s="452" t="s">
        <v>749</v>
      </c>
      <c r="F464" s="453" t="s">
        <v>1320</v>
      </c>
      <c r="G464" s="451"/>
      <c r="H464" s="452" t="s">
        <v>749</v>
      </c>
      <c r="I464" s="317"/>
      <c r="J464" s="227"/>
      <c r="K464" s="227"/>
    </row>
    <row r="465" spans="1:11" ht="13.5" x14ac:dyDescent="0.2">
      <c r="A465" s="228"/>
      <c r="B465" s="593"/>
      <c r="C465" s="454"/>
      <c r="D465" s="449" t="s">
        <v>1319</v>
      </c>
      <c r="E465" s="455" t="s">
        <v>749</v>
      </c>
      <c r="F465" s="456" t="s">
        <v>1677</v>
      </c>
      <c r="G465" s="454"/>
      <c r="H465" s="457">
        <v>1.0149999999999999</v>
      </c>
      <c r="I465" s="319"/>
      <c r="J465" s="228"/>
      <c r="K465" s="228"/>
    </row>
    <row r="466" spans="1:11" ht="25.5" x14ac:dyDescent="0.2">
      <c r="A466" s="824"/>
      <c r="B466" s="563"/>
      <c r="C466" s="444" t="s">
        <v>1678</v>
      </c>
      <c r="D466" s="444" t="s">
        <v>1063</v>
      </c>
      <c r="E466" s="445" t="s">
        <v>1679</v>
      </c>
      <c r="F466" s="446" t="s">
        <v>1680</v>
      </c>
      <c r="G466" s="447" t="s">
        <v>204</v>
      </c>
      <c r="H466" s="448">
        <v>7</v>
      </c>
      <c r="I466" s="313"/>
      <c r="J466" s="314">
        <f>ROUND(I466*H466,2)</f>
        <v>0</v>
      </c>
      <c r="K466" s="312" t="s">
        <v>1317</v>
      </c>
    </row>
    <row r="467" spans="1:11" ht="27" x14ac:dyDescent="0.2">
      <c r="A467" s="824"/>
      <c r="B467" s="563"/>
      <c r="C467" s="819"/>
      <c r="D467" s="449" t="s">
        <v>1062</v>
      </c>
      <c r="E467" s="819"/>
      <c r="F467" s="450" t="s">
        <v>1681</v>
      </c>
      <c r="G467" s="819"/>
      <c r="H467" s="819"/>
      <c r="I467" s="315"/>
      <c r="J467" s="824"/>
      <c r="K467" s="824"/>
    </row>
    <row r="468" spans="1:11" ht="13.5" x14ac:dyDescent="0.2">
      <c r="A468" s="227"/>
      <c r="B468" s="592"/>
      <c r="C468" s="451"/>
      <c r="D468" s="449" t="s">
        <v>1319</v>
      </c>
      <c r="E468" s="452" t="s">
        <v>749</v>
      </c>
      <c r="F468" s="453" t="s">
        <v>1550</v>
      </c>
      <c r="G468" s="451"/>
      <c r="H468" s="452" t="s">
        <v>749</v>
      </c>
      <c r="I468" s="317"/>
      <c r="J468" s="227"/>
      <c r="K468" s="227"/>
    </row>
    <row r="469" spans="1:11" ht="13.5" x14ac:dyDescent="0.2">
      <c r="A469" s="228"/>
      <c r="B469" s="593"/>
      <c r="C469" s="454"/>
      <c r="D469" s="449" t="s">
        <v>1319</v>
      </c>
      <c r="E469" s="455" t="s">
        <v>749</v>
      </c>
      <c r="F469" s="456" t="s">
        <v>1080</v>
      </c>
      <c r="G469" s="454"/>
      <c r="H469" s="457">
        <v>7</v>
      </c>
      <c r="I469" s="319"/>
      <c r="J469" s="228"/>
      <c r="K469" s="228"/>
    </row>
    <row r="470" spans="1:11" ht="25.5" x14ac:dyDescent="0.2">
      <c r="A470" s="824"/>
      <c r="B470" s="563"/>
      <c r="C470" s="444" t="s">
        <v>848</v>
      </c>
      <c r="D470" s="444" t="s">
        <v>1063</v>
      </c>
      <c r="E470" s="445" t="s">
        <v>1682</v>
      </c>
      <c r="F470" s="446" t="s">
        <v>1683</v>
      </c>
      <c r="G470" s="447" t="s">
        <v>161</v>
      </c>
      <c r="H470" s="448">
        <v>2.5059999999999998</v>
      </c>
      <c r="I470" s="313"/>
      <c r="J470" s="314">
        <f>ROUND(I470*H470,2)</f>
        <v>0</v>
      </c>
      <c r="K470" s="312" t="s">
        <v>1317</v>
      </c>
    </row>
    <row r="471" spans="1:11" ht="27" x14ac:dyDescent="0.2">
      <c r="A471" s="824"/>
      <c r="B471" s="563"/>
      <c r="C471" s="819"/>
      <c r="D471" s="449" t="s">
        <v>1062</v>
      </c>
      <c r="E471" s="819"/>
      <c r="F471" s="450" t="s">
        <v>1684</v>
      </c>
      <c r="G471" s="819"/>
      <c r="H471" s="819"/>
      <c r="I471" s="315"/>
      <c r="J471" s="824"/>
      <c r="K471" s="824"/>
    </row>
    <row r="472" spans="1:11" ht="27" x14ac:dyDescent="0.2">
      <c r="A472" s="227"/>
      <c r="B472" s="592"/>
      <c r="C472" s="451"/>
      <c r="D472" s="449" t="s">
        <v>1319</v>
      </c>
      <c r="E472" s="452" t="s">
        <v>749</v>
      </c>
      <c r="F472" s="453" t="s">
        <v>1685</v>
      </c>
      <c r="G472" s="451"/>
      <c r="H472" s="452" t="s">
        <v>749</v>
      </c>
      <c r="I472" s="317"/>
      <c r="J472" s="227"/>
      <c r="K472" s="227"/>
    </row>
    <row r="473" spans="1:11" ht="13.5" x14ac:dyDescent="0.2">
      <c r="A473" s="227"/>
      <c r="B473" s="592"/>
      <c r="C473" s="451"/>
      <c r="D473" s="449" t="s">
        <v>1319</v>
      </c>
      <c r="E473" s="452" t="s">
        <v>749</v>
      </c>
      <c r="F473" s="453" t="s">
        <v>1686</v>
      </c>
      <c r="G473" s="451"/>
      <c r="H473" s="452" t="s">
        <v>749</v>
      </c>
      <c r="I473" s="317"/>
      <c r="J473" s="227"/>
      <c r="K473" s="227"/>
    </row>
    <row r="474" spans="1:11" ht="13.5" x14ac:dyDescent="0.2">
      <c r="A474" s="228"/>
      <c r="B474" s="593"/>
      <c r="C474" s="454"/>
      <c r="D474" s="449" t="s">
        <v>1319</v>
      </c>
      <c r="E474" s="455" t="s">
        <v>749</v>
      </c>
      <c r="F474" s="456" t="s">
        <v>1687</v>
      </c>
      <c r="G474" s="454"/>
      <c r="H474" s="457">
        <v>0.33800000000000002</v>
      </c>
      <c r="I474" s="319"/>
      <c r="J474" s="228"/>
      <c r="K474" s="228"/>
    </row>
    <row r="475" spans="1:11" ht="13.5" x14ac:dyDescent="0.2">
      <c r="A475" s="228"/>
      <c r="B475" s="593"/>
      <c r="C475" s="454"/>
      <c r="D475" s="449" t="s">
        <v>1319</v>
      </c>
      <c r="E475" s="455" t="s">
        <v>749</v>
      </c>
      <c r="F475" s="456" t="s">
        <v>1688</v>
      </c>
      <c r="G475" s="454"/>
      <c r="H475" s="457">
        <v>2.1680000000000001</v>
      </c>
      <c r="I475" s="319"/>
      <c r="J475" s="228"/>
      <c r="K475" s="228"/>
    </row>
    <row r="476" spans="1:11" ht="13.5" x14ac:dyDescent="0.2">
      <c r="A476" s="229"/>
      <c r="B476" s="594"/>
      <c r="C476" s="458"/>
      <c r="D476" s="449" t="s">
        <v>1319</v>
      </c>
      <c r="E476" s="459" t="s">
        <v>749</v>
      </c>
      <c r="F476" s="460" t="s">
        <v>1327</v>
      </c>
      <c r="G476" s="458"/>
      <c r="H476" s="461">
        <v>2.5059999999999998</v>
      </c>
      <c r="I476" s="321"/>
      <c r="J476" s="229"/>
      <c r="K476" s="229"/>
    </row>
    <row r="477" spans="1:11" ht="25.5" x14ac:dyDescent="0.2">
      <c r="A477" s="824"/>
      <c r="B477" s="563"/>
      <c r="C477" s="444" t="s">
        <v>1689</v>
      </c>
      <c r="D477" s="444" t="s">
        <v>1063</v>
      </c>
      <c r="E477" s="445" t="s">
        <v>1690</v>
      </c>
      <c r="F477" s="446" t="s">
        <v>1691</v>
      </c>
      <c r="G477" s="447" t="s">
        <v>204</v>
      </c>
      <c r="H477" s="448">
        <v>5</v>
      </c>
      <c r="I477" s="313"/>
      <c r="J477" s="314">
        <f>ROUND(I477*H477,2)</f>
        <v>0</v>
      </c>
      <c r="K477" s="312" t="s">
        <v>1317</v>
      </c>
    </row>
    <row r="478" spans="1:11" ht="27" x14ac:dyDescent="0.2">
      <c r="A478" s="824"/>
      <c r="B478" s="563"/>
      <c r="C478" s="819"/>
      <c r="D478" s="449" t="s">
        <v>1062</v>
      </c>
      <c r="E478" s="819"/>
      <c r="F478" s="450" t="s">
        <v>1692</v>
      </c>
      <c r="G478" s="819"/>
      <c r="H478" s="819"/>
      <c r="I478" s="315"/>
      <c r="J478" s="824"/>
      <c r="K478" s="824"/>
    </row>
    <row r="479" spans="1:11" ht="13.5" x14ac:dyDescent="0.2">
      <c r="A479" s="227"/>
      <c r="B479" s="592"/>
      <c r="C479" s="451"/>
      <c r="D479" s="449" t="s">
        <v>1319</v>
      </c>
      <c r="E479" s="452" t="s">
        <v>749</v>
      </c>
      <c r="F479" s="453" t="s">
        <v>1550</v>
      </c>
      <c r="G479" s="451"/>
      <c r="H479" s="452" t="s">
        <v>749</v>
      </c>
      <c r="I479" s="317"/>
      <c r="J479" s="227"/>
      <c r="K479" s="227"/>
    </row>
    <row r="480" spans="1:11" ht="13.5" x14ac:dyDescent="0.2">
      <c r="A480" s="228"/>
      <c r="B480" s="593"/>
      <c r="C480" s="454"/>
      <c r="D480" s="449" t="s">
        <v>1319</v>
      </c>
      <c r="E480" s="455" t="s">
        <v>749</v>
      </c>
      <c r="F480" s="456" t="s">
        <v>769</v>
      </c>
      <c r="G480" s="454"/>
      <c r="H480" s="457">
        <v>5</v>
      </c>
      <c r="I480" s="319"/>
      <c r="J480" s="228"/>
      <c r="K480" s="228"/>
    </row>
    <row r="481" spans="1:11" ht="25.5" x14ac:dyDescent="0.2">
      <c r="A481" s="824"/>
      <c r="B481" s="563"/>
      <c r="C481" s="444" t="s">
        <v>1693</v>
      </c>
      <c r="D481" s="444" t="s">
        <v>1063</v>
      </c>
      <c r="E481" s="445" t="s">
        <v>1694</v>
      </c>
      <c r="F481" s="446" t="s">
        <v>1695</v>
      </c>
      <c r="G481" s="447" t="s">
        <v>204</v>
      </c>
      <c r="H481" s="448">
        <v>2</v>
      </c>
      <c r="I481" s="313"/>
      <c r="J481" s="314">
        <f>ROUND(I481*H481,2)</f>
        <v>0</v>
      </c>
      <c r="K481" s="312" t="s">
        <v>1317</v>
      </c>
    </row>
    <row r="482" spans="1:11" ht="27" x14ac:dyDescent="0.2">
      <c r="A482" s="824"/>
      <c r="B482" s="563"/>
      <c r="C482" s="819"/>
      <c r="D482" s="449" t="s">
        <v>1062</v>
      </c>
      <c r="E482" s="819"/>
      <c r="F482" s="450" t="s">
        <v>1696</v>
      </c>
      <c r="G482" s="819"/>
      <c r="H482" s="819"/>
      <c r="I482" s="315"/>
      <c r="J482" s="824"/>
      <c r="K482" s="824"/>
    </row>
    <row r="483" spans="1:11" ht="13.5" x14ac:dyDescent="0.2">
      <c r="A483" s="227"/>
      <c r="B483" s="592"/>
      <c r="C483" s="451"/>
      <c r="D483" s="449" t="s">
        <v>1319</v>
      </c>
      <c r="E483" s="452" t="s">
        <v>749</v>
      </c>
      <c r="F483" s="453" t="s">
        <v>1550</v>
      </c>
      <c r="G483" s="451"/>
      <c r="H483" s="452" t="s">
        <v>749</v>
      </c>
      <c r="I483" s="317"/>
      <c r="J483" s="227"/>
      <c r="K483" s="227"/>
    </row>
    <row r="484" spans="1:11" ht="13.5" x14ac:dyDescent="0.2">
      <c r="A484" s="228"/>
      <c r="B484" s="593"/>
      <c r="C484" s="454"/>
      <c r="D484" s="449" t="s">
        <v>1319</v>
      </c>
      <c r="E484" s="455" t="s">
        <v>749</v>
      </c>
      <c r="F484" s="456" t="s">
        <v>1635</v>
      </c>
      <c r="G484" s="454"/>
      <c r="H484" s="457">
        <v>2</v>
      </c>
      <c r="I484" s="319"/>
      <c r="J484" s="228"/>
      <c r="K484" s="228"/>
    </row>
    <row r="485" spans="1:11" ht="25.5" x14ac:dyDescent="0.2">
      <c r="A485" s="824"/>
      <c r="B485" s="563"/>
      <c r="C485" s="444" t="s">
        <v>1697</v>
      </c>
      <c r="D485" s="444" t="s">
        <v>1063</v>
      </c>
      <c r="E485" s="445" t="s">
        <v>1698</v>
      </c>
      <c r="F485" s="446" t="s">
        <v>1699</v>
      </c>
      <c r="G485" s="447" t="s">
        <v>204</v>
      </c>
      <c r="H485" s="448">
        <v>6</v>
      </c>
      <c r="I485" s="313"/>
      <c r="J485" s="314">
        <f>ROUND(I485*H485,2)</f>
        <v>0</v>
      </c>
      <c r="K485" s="312" t="s">
        <v>1317</v>
      </c>
    </row>
    <row r="486" spans="1:11" ht="27" x14ac:dyDescent="0.2">
      <c r="A486" s="824"/>
      <c r="B486" s="563"/>
      <c r="C486" s="819"/>
      <c r="D486" s="449" t="s">
        <v>1062</v>
      </c>
      <c r="E486" s="819"/>
      <c r="F486" s="450" t="s">
        <v>1700</v>
      </c>
      <c r="G486" s="819"/>
      <c r="H486" s="819"/>
      <c r="I486" s="315"/>
      <c r="J486" s="824"/>
      <c r="K486" s="824"/>
    </row>
    <row r="487" spans="1:11" ht="13.5" x14ac:dyDescent="0.2">
      <c r="A487" s="227"/>
      <c r="B487" s="592"/>
      <c r="C487" s="451"/>
      <c r="D487" s="449" t="s">
        <v>1319</v>
      </c>
      <c r="E487" s="452" t="s">
        <v>749</v>
      </c>
      <c r="F487" s="453" t="s">
        <v>1550</v>
      </c>
      <c r="G487" s="451"/>
      <c r="H487" s="452" t="s">
        <v>749</v>
      </c>
      <c r="I487" s="317"/>
      <c r="J487" s="227"/>
      <c r="K487" s="227"/>
    </row>
    <row r="488" spans="1:11" ht="13.5" x14ac:dyDescent="0.2">
      <c r="A488" s="228"/>
      <c r="B488" s="593"/>
      <c r="C488" s="454"/>
      <c r="D488" s="449" t="s">
        <v>1319</v>
      </c>
      <c r="E488" s="455" t="s">
        <v>749</v>
      </c>
      <c r="F488" s="456" t="s">
        <v>1701</v>
      </c>
      <c r="G488" s="454"/>
      <c r="H488" s="457">
        <v>3</v>
      </c>
      <c r="I488" s="319"/>
      <c r="J488" s="228"/>
      <c r="K488" s="228"/>
    </row>
    <row r="489" spans="1:11" ht="13.5" x14ac:dyDescent="0.2">
      <c r="A489" s="228"/>
      <c r="B489" s="593"/>
      <c r="C489" s="454"/>
      <c r="D489" s="449" t="s">
        <v>1319</v>
      </c>
      <c r="E489" s="455" t="s">
        <v>749</v>
      </c>
      <c r="F489" s="456" t="s">
        <v>1702</v>
      </c>
      <c r="G489" s="454"/>
      <c r="H489" s="457">
        <v>2</v>
      </c>
      <c r="I489" s="319"/>
      <c r="J489" s="228"/>
      <c r="K489" s="228"/>
    </row>
    <row r="490" spans="1:11" ht="13.5" x14ac:dyDescent="0.2">
      <c r="A490" s="228"/>
      <c r="B490" s="593"/>
      <c r="C490" s="454"/>
      <c r="D490" s="449" t="s">
        <v>1319</v>
      </c>
      <c r="E490" s="455" t="s">
        <v>749</v>
      </c>
      <c r="F490" s="456" t="s">
        <v>1703</v>
      </c>
      <c r="G490" s="454"/>
      <c r="H490" s="457">
        <v>1</v>
      </c>
      <c r="I490" s="319"/>
      <c r="J490" s="228"/>
      <c r="K490" s="228"/>
    </row>
    <row r="491" spans="1:11" ht="13.5" x14ac:dyDescent="0.2">
      <c r="A491" s="229"/>
      <c r="B491" s="594"/>
      <c r="C491" s="458"/>
      <c r="D491" s="449" t="s">
        <v>1319</v>
      </c>
      <c r="E491" s="459" t="s">
        <v>749</v>
      </c>
      <c r="F491" s="460" t="s">
        <v>1327</v>
      </c>
      <c r="G491" s="458"/>
      <c r="H491" s="461">
        <v>6</v>
      </c>
      <c r="I491" s="321"/>
      <c r="J491" s="229"/>
      <c r="K491" s="229"/>
    </row>
    <row r="492" spans="1:11" ht="25.5" x14ac:dyDescent="0.2">
      <c r="A492" s="824"/>
      <c r="B492" s="563"/>
      <c r="C492" s="444" t="s">
        <v>1704</v>
      </c>
      <c r="D492" s="444" t="s">
        <v>1063</v>
      </c>
      <c r="E492" s="445" t="s">
        <v>1705</v>
      </c>
      <c r="F492" s="446" t="s">
        <v>1706</v>
      </c>
      <c r="G492" s="447" t="s">
        <v>204</v>
      </c>
      <c r="H492" s="448">
        <v>2</v>
      </c>
      <c r="I492" s="313"/>
      <c r="J492" s="314">
        <f>ROUND(I492*H492,2)</f>
        <v>0</v>
      </c>
      <c r="K492" s="312" t="s">
        <v>1317</v>
      </c>
    </row>
    <row r="493" spans="1:11" ht="27" x14ac:dyDescent="0.2">
      <c r="A493" s="824"/>
      <c r="B493" s="563"/>
      <c r="C493" s="819"/>
      <c r="D493" s="449" t="s">
        <v>1062</v>
      </c>
      <c r="E493" s="819"/>
      <c r="F493" s="450" t="s">
        <v>1707</v>
      </c>
      <c r="G493" s="819"/>
      <c r="H493" s="819"/>
      <c r="I493" s="315"/>
      <c r="J493" s="824"/>
      <c r="K493" s="824"/>
    </row>
    <row r="494" spans="1:11" ht="13.5" x14ac:dyDescent="0.2">
      <c r="A494" s="227"/>
      <c r="B494" s="592"/>
      <c r="C494" s="451"/>
      <c r="D494" s="449" t="s">
        <v>1319</v>
      </c>
      <c r="E494" s="452" t="s">
        <v>749</v>
      </c>
      <c r="F494" s="453" t="s">
        <v>1550</v>
      </c>
      <c r="G494" s="451"/>
      <c r="H494" s="452" t="s">
        <v>749</v>
      </c>
      <c r="I494" s="317"/>
      <c r="J494" s="227"/>
      <c r="K494" s="227"/>
    </row>
    <row r="495" spans="1:11" ht="13.5" x14ac:dyDescent="0.2">
      <c r="A495" s="228"/>
      <c r="B495" s="593"/>
      <c r="C495" s="454"/>
      <c r="D495" s="449" t="s">
        <v>1319</v>
      </c>
      <c r="E495" s="455" t="s">
        <v>749</v>
      </c>
      <c r="F495" s="456" t="s">
        <v>6</v>
      </c>
      <c r="G495" s="454"/>
      <c r="H495" s="457">
        <v>2</v>
      </c>
      <c r="I495" s="319"/>
      <c r="J495" s="228"/>
      <c r="K495" s="228"/>
    </row>
    <row r="496" spans="1:11" ht="25.5" x14ac:dyDescent="0.2">
      <c r="A496" s="824"/>
      <c r="B496" s="563"/>
      <c r="C496" s="444" t="s">
        <v>1708</v>
      </c>
      <c r="D496" s="444" t="s">
        <v>1063</v>
      </c>
      <c r="E496" s="445" t="s">
        <v>1709</v>
      </c>
      <c r="F496" s="446" t="s">
        <v>1710</v>
      </c>
      <c r="G496" s="447" t="s">
        <v>204</v>
      </c>
      <c r="H496" s="448">
        <v>1</v>
      </c>
      <c r="I496" s="313"/>
      <c r="J496" s="314">
        <f>ROUND(I496*H496,2)</f>
        <v>0</v>
      </c>
      <c r="K496" s="312" t="s">
        <v>1317</v>
      </c>
    </row>
    <row r="497" spans="1:11" ht="27" x14ac:dyDescent="0.2">
      <c r="A497" s="824"/>
      <c r="B497" s="563"/>
      <c r="C497" s="819"/>
      <c r="D497" s="449" t="s">
        <v>1062</v>
      </c>
      <c r="E497" s="819"/>
      <c r="F497" s="450" t="s">
        <v>1711</v>
      </c>
      <c r="G497" s="819"/>
      <c r="H497" s="819"/>
      <c r="I497" s="315"/>
      <c r="J497" s="824"/>
      <c r="K497" s="824"/>
    </row>
    <row r="498" spans="1:11" ht="13.5" x14ac:dyDescent="0.2">
      <c r="A498" s="227"/>
      <c r="B498" s="592"/>
      <c r="C498" s="451"/>
      <c r="D498" s="449" t="s">
        <v>1319</v>
      </c>
      <c r="E498" s="452" t="s">
        <v>749</v>
      </c>
      <c r="F498" s="453" t="s">
        <v>1550</v>
      </c>
      <c r="G498" s="451"/>
      <c r="H498" s="452" t="s">
        <v>749</v>
      </c>
      <c r="I498" s="317"/>
      <c r="J498" s="227"/>
      <c r="K498" s="227"/>
    </row>
    <row r="499" spans="1:11" ht="13.5" x14ac:dyDescent="0.2">
      <c r="A499" s="228"/>
      <c r="B499" s="593"/>
      <c r="C499" s="454"/>
      <c r="D499" s="449" t="s">
        <v>1319</v>
      </c>
      <c r="E499" s="455" t="s">
        <v>749</v>
      </c>
      <c r="F499" s="456" t="s">
        <v>52</v>
      </c>
      <c r="G499" s="454"/>
      <c r="H499" s="457">
        <v>1</v>
      </c>
      <c r="I499" s="319"/>
      <c r="J499" s="228"/>
      <c r="K499" s="228"/>
    </row>
    <row r="500" spans="1:11" ht="25.5" x14ac:dyDescent="0.2">
      <c r="A500" s="824"/>
      <c r="B500" s="563"/>
      <c r="C500" s="444" t="s">
        <v>1712</v>
      </c>
      <c r="D500" s="444" t="s">
        <v>1063</v>
      </c>
      <c r="E500" s="445" t="s">
        <v>1713</v>
      </c>
      <c r="F500" s="446" t="s">
        <v>1714</v>
      </c>
      <c r="G500" s="447" t="s">
        <v>204</v>
      </c>
      <c r="H500" s="448">
        <v>9</v>
      </c>
      <c r="I500" s="313"/>
      <c r="J500" s="314">
        <f>ROUND(I500*H500,2)</f>
        <v>0</v>
      </c>
      <c r="K500" s="312" t="s">
        <v>1317</v>
      </c>
    </row>
    <row r="501" spans="1:11" ht="27" x14ac:dyDescent="0.2">
      <c r="A501" s="824"/>
      <c r="B501" s="563"/>
      <c r="C501" s="819"/>
      <c r="D501" s="449" t="s">
        <v>1062</v>
      </c>
      <c r="E501" s="819"/>
      <c r="F501" s="450" t="s">
        <v>1715</v>
      </c>
      <c r="G501" s="819"/>
      <c r="H501" s="819"/>
      <c r="I501" s="315"/>
      <c r="J501" s="824"/>
      <c r="K501" s="824"/>
    </row>
    <row r="502" spans="1:11" ht="13.5" x14ac:dyDescent="0.2">
      <c r="A502" s="227"/>
      <c r="B502" s="592"/>
      <c r="C502" s="451"/>
      <c r="D502" s="449" t="s">
        <v>1319</v>
      </c>
      <c r="E502" s="452" t="s">
        <v>749</v>
      </c>
      <c r="F502" s="453" t="s">
        <v>1550</v>
      </c>
      <c r="G502" s="451"/>
      <c r="H502" s="452" t="s">
        <v>749</v>
      </c>
      <c r="I502" s="317"/>
      <c r="J502" s="227"/>
      <c r="K502" s="227"/>
    </row>
    <row r="503" spans="1:11" ht="13.5" x14ac:dyDescent="0.2">
      <c r="A503" s="228"/>
      <c r="B503" s="593"/>
      <c r="C503" s="454"/>
      <c r="D503" s="449" t="s">
        <v>1319</v>
      </c>
      <c r="E503" s="455" t="s">
        <v>749</v>
      </c>
      <c r="F503" s="456" t="s">
        <v>1085</v>
      </c>
      <c r="G503" s="454"/>
      <c r="H503" s="457">
        <v>9</v>
      </c>
      <c r="I503" s="319"/>
      <c r="J503" s="228"/>
      <c r="K503" s="228"/>
    </row>
    <row r="504" spans="1:11" ht="25.5" x14ac:dyDescent="0.2">
      <c r="A504" s="824"/>
      <c r="B504" s="563"/>
      <c r="C504" s="444" t="s">
        <v>1716</v>
      </c>
      <c r="D504" s="444" t="s">
        <v>1063</v>
      </c>
      <c r="E504" s="445" t="s">
        <v>1717</v>
      </c>
      <c r="F504" s="446" t="s">
        <v>1718</v>
      </c>
      <c r="G504" s="447" t="s">
        <v>204</v>
      </c>
      <c r="H504" s="448">
        <v>10</v>
      </c>
      <c r="I504" s="313"/>
      <c r="J504" s="314">
        <f>ROUND(I504*H504,2)</f>
        <v>0</v>
      </c>
      <c r="K504" s="312" t="s">
        <v>1317</v>
      </c>
    </row>
    <row r="505" spans="1:11" ht="27" x14ac:dyDescent="0.2">
      <c r="A505" s="824"/>
      <c r="B505" s="563"/>
      <c r="C505" s="819"/>
      <c r="D505" s="449" t="s">
        <v>1062</v>
      </c>
      <c r="E505" s="819"/>
      <c r="F505" s="450" t="s">
        <v>1719</v>
      </c>
      <c r="G505" s="819"/>
      <c r="H505" s="819"/>
      <c r="I505" s="315"/>
      <c r="J505" s="824"/>
      <c r="K505" s="824"/>
    </row>
    <row r="506" spans="1:11" ht="13.5" x14ac:dyDescent="0.2">
      <c r="A506" s="227"/>
      <c r="B506" s="592"/>
      <c r="C506" s="451"/>
      <c r="D506" s="449" t="s">
        <v>1319</v>
      </c>
      <c r="E506" s="452" t="s">
        <v>749</v>
      </c>
      <c r="F506" s="453" t="s">
        <v>1550</v>
      </c>
      <c r="G506" s="451"/>
      <c r="H506" s="452" t="s">
        <v>749</v>
      </c>
      <c r="I506" s="317"/>
      <c r="J506" s="227"/>
      <c r="K506" s="227"/>
    </row>
    <row r="507" spans="1:11" ht="13.5" x14ac:dyDescent="0.2">
      <c r="A507" s="228"/>
      <c r="B507" s="593"/>
      <c r="C507" s="454"/>
      <c r="D507" s="449" t="s">
        <v>1319</v>
      </c>
      <c r="E507" s="455" t="s">
        <v>749</v>
      </c>
      <c r="F507" s="456" t="s">
        <v>1088</v>
      </c>
      <c r="G507" s="454"/>
      <c r="H507" s="457">
        <v>10</v>
      </c>
      <c r="I507" s="319"/>
      <c r="J507" s="228"/>
      <c r="K507" s="228"/>
    </row>
    <row r="508" spans="1:11" ht="25.5" x14ac:dyDescent="0.2">
      <c r="A508" s="824"/>
      <c r="B508" s="563"/>
      <c r="C508" s="444" t="s">
        <v>1720</v>
      </c>
      <c r="D508" s="444" t="s">
        <v>1063</v>
      </c>
      <c r="E508" s="445" t="s">
        <v>1721</v>
      </c>
      <c r="F508" s="446" t="s">
        <v>1722</v>
      </c>
      <c r="G508" s="447" t="s">
        <v>204</v>
      </c>
      <c r="H508" s="448">
        <v>10</v>
      </c>
      <c r="I508" s="313"/>
      <c r="J508" s="314">
        <f>ROUND(I508*H508,2)</f>
        <v>0</v>
      </c>
      <c r="K508" s="312" t="s">
        <v>1317</v>
      </c>
    </row>
    <row r="509" spans="1:11" ht="27" x14ac:dyDescent="0.2">
      <c r="A509" s="824"/>
      <c r="B509" s="563"/>
      <c r="C509" s="819"/>
      <c r="D509" s="449" t="s">
        <v>1062</v>
      </c>
      <c r="E509" s="819"/>
      <c r="F509" s="450" t="s">
        <v>1723</v>
      </c>
      <c r="G509" s="819"/>
      <c r="H509" s="819"/>
      <c r="I509" s="315"/>
      <c r="J509" s="824"/>
      <c r="K509" s="824"/>
    </row>
    <row r="510" spans="1:11" ht="13.5" x14ac:dyDescent="0.2">
      <c r="A510" s="227"/>
      <c r="B510" s="592"/>
      <c r="C510" s="451"/>
      <c r="D510" s="449" t="s">
        <v>1319</v>
      </c>
      <c r="E510" s="452" t="s">
        <v>749</v>
      </c>
      <c r="F510" s="453" t="s">
        <v>1550</v>
      </c>
      <c r="G510" s="451"/>
      <c r="H510" s="452" t="s">
        <v>749</v>
      </c>
      <c r="I510" s="317"/>
      <c r="J510" s="227"/>
      <c r="K510" s="227"/>
    </row>
    <row r="511" spans="1:11" ht="13.5" x14ac:dyDescent="0.2">
      <c r="A511" s="228"/>
      <c r="B511" s="593"/>
      <c r="C511" s="454"/>
      <c r="D511" s="449" t="s">
        <v>1319</v>
      </c>
      <c r="E511" s="455" t="s">
        <v>749</v>
      </c>
      <c r="F511" s="456" t="s">
        <v>1088</v>
      </c>
      <c r="G511" s="454"/>
      <c r="H511" s="457">
        <v>10</v>
      </c>
      <c r="I511" s="319"/>
      <c r="J511" s="228"/>
      <c r="K511" s="228"/>
    </row>
    <row r="512" spans="1:11" ht="25.5" x14ac:dyDescent="0.2">
      <c r="A512" s="824"/>
      <c r="B512" s="563"/>
      <c r="C512" s="444" t="s">
        <v>1724</v>
      </c>
      <c r="D512" s="444" t="s">
        <v>1063</v>
      </c>
      <c r="E512" s="445" t="s">
        <v>1725</v>
      </c>
      <c r="F512" s="446" t="s">
        <v>1726</v>
      </c>
      <c r="G512" s="447" t="s">
        <v>161</v>
      </c>
      <c r="H512" s="448">
        <v>11</v>
      </c>
      <c r="I512" s="313"/>
      <c r="J512" s="314">
        <f>ROUND(I512*H512,2)</f>
        <v>0</v>
      </c>
      <c r="K512" s="312" t="s">
        <v>749</v>
      </c>
    </row>
    <row r="513" spans="1:11" ht="13.5" x14ac:dyDescent="0.2">
      <c r="A513" s="227"/>
      <c r="B513" s="592"/>
      <c r="C513" s="451"/>
      <c r="D513" s="449" t="s">
        <v>1319</v>
      </c>
      <c r="E513" s="452" t="s">
        <v>749</v>
      </c>
      <c r="F513" s="453" t="s">
        <v>1513</v>
      </c>
      <c r="G513" s="451"/>
      <c r="H513" s="452" t="s">
        <v>749</v>
      </c>
      <c r="I513" s="317"/>
      <c r="J513" s="227"/>
      <c r="K513" s="227"/>
    </row>
    <row r="514" spans="1:11" ht="13.5" x14ac:dyDescent="0.2">
      <c r="A514" s="228"/>
      <c r="B514" s="593"/>
      <c r="C514" s="454"/>
      <c r="D514" s="449" t="s">
        <v>1319</v>
      </c>
      <c r="E514" s="455" t="s">
        <v>749</v>
      </c>
      <c r="F514" s="456" t="s">
        <v>1727</v>
      </c>
      <c r="G514" s="454"/>
      <c r="H514" s="457">
        <v>11</v>
      </c>
      <c r="I514" s="319"/>
      <c r="J514" s="228"/>
      <c r="K514" s="228"/>
    </row>
    <row r="515" spans="1:11" ht="13.5" x14ac:dyDescent="0.2">
      <c r="A515" s="824"/>
      <c r="B515" s="563"/>
      <c r="C515" s="466" t="s">
        <v>1728</v>
      </c>
      <c r="D515" s="466" t="s">
        <v>1137</v>
      </c>
      <c r="E515" s="467" t="s">
        <v>1729</v>
      </c>
      <c r="F515" s="468" t="s">
        <v>1730</v>
      </c>
      <c r="G515" s="469" t="s">
        <v>204</v>
      </c>
      <c r="H515" s="470">
        <v>8</v>
      </c>
      <c r="I515" s="325"/>
      <c r="J515" s="326">
        <f>ROUND(I515*H515,2)</f>
        <v>0</v>
      </c>
      <c r="K515" s="324" t="s">
        <v>749</v>
      </c>
    </row>
    <row r="516" spans="1:11" ht="13.5" x14ac:dyDescent="0.2">
      <c r="A516" s="227"/>
      <c r="B516" s="592"/>
      <c r="C516" s="451"/>
      <c r="D516" s="449" t="s">
        <v>1319</v>
      </c>
      <c r="E516" s="452" t="s">
        <v>749</v>
      </c>
      <c r="F516" s="453" t="s">
        <v>1513</v>
      </c>
      <c r="G516" s="451"/>
      <c r="H516" s="452" t="s">
        <v>749</v>
      </c>
      <c r="I516" s="317"/>
      <c r="J516" s="227"/>
      <c r="K516" s="227"/>
    </row>
    <row r="517" spans="1:11" ht="13.5" x14ac:dyDescent="0.2">
      <c r="A517" s="228"/>
      <c r="B517" s="593"/>
      <c r="C517" s="454"/>
      <c r="D517" s="449" t="s">
        <v>1319</v>
      </c>
      <c r="E517" s="455" t="s">
        <v>749</v>
      </c>
      <c r="F517" s="456" t="s">
        <v>1731</v>
      </c>
      <c r="G517" s="454"/>
      <c r="H517" s="457">
        <v>4</v>
      </c>
      <c r="I517" s="319"/>
      <c r="J517" s="228"/>
      <c r="K517" s="228"/>
    </row>
    <row r="518" spans="1:11" ht="13.5" x14ac:dyDescent="0.2">
      <c r="A518" s="228"/>
      <c r="B518" s="593"/>
      <c r="C518" s="454"/>
      <c r="D518" s="449" t="s">
        <v>1319</v>
      </c>
      <c r="E518" s="455" t="s">
        <v>749</v>
      </c>
      <c r="F518" s="456" t="s">
        <v>1732</v>
      </c>
      <c r="G518" s="454"/>
      <c r="H518" s="457">
        <v>4</v>
      </c>
      <c r="I518" s="319"/>
      <c r="J518" s="228"/>
      <c r="K518" s="228"/>
    </row>
    <row r="519" spans="1:11" ht="13.5" x14ac:dyDescent="0.2">
      <c r="A519" s="229"/>
      <c r="B519" s="594"/>
      <c r="C519" s="458"/>
      <c r="D519" s="449" t="s">
        <v>1319</v>
      </c>
      <c r="E519" s="459" t="s">
        <v>749</v>
      </c>
      <c r="F519" s="460" t="s">
        <v>1327</v>
      </c>
      <c r="G519" s="458"/>
      <c r="H519" s="461">
        <v>8</v>
      </c>
      <c r="I519" s="321"/>
      <c r="J519" s="229"/>
      <c r="K519" s="229"/>
    </row>
    <row r="520" spans="1:11" ht="25.5" x14ac:dyDescent="0.2">
      <c r="A520" s="824"/>
      <c r="B520" s="563"/>
      <c r="C520" s="444" t="s">
        <v>1733</v>
      </c>
      <c r="D520" s="444" t="s">
        <v>1063</v>
      </c>
      <c r="E520" s="445" t="s">
        <v>1734</v>
      </c>
      <c r="F520" s="446" t="s">
        <v>1735</v>
      </c>
      <c r="G520" s="447" t="s">
        <v>1736</v>
      </c>
      <c r="H520" s="448">
        <v>5</v>
      </c>
      <c r="I520" s="313"/>
      <c r="J520" s="314">
        <f>ROUND(I520*H520,2)</f>
        <v>0</v>
      </c>
      <c r="K520" s="312" t="s">
        <v>1317</v>
      </c>
    </row>
    <row r="521" spans="1:11" ht="13.5" x14ac:dyDescent="0.2">
      <c r="A521" s="227"/>
      <c r="B521" s="592"/>
      <c r="C521" s="451"/>
      <c r="D521" s="449" t="s">
        <v>1319</v>
      </c>
      <c r="E521" s="452" t="s">
        <v>749</v>
      </c>
      <c r="F521" s="453" t="s">
        <v>1550</v>
      </c>
      <c r="G521" s="451"/>
      <c r="H521" s="452" t="s">
        <v>749</v>
      </c>
      <c r="I521" s="317"/>
      <c r="J521" s="227"/>
      <c r="K521" s="227"/>
    </row>
    <row r="522" spans="1:11" ht="13.5" x14ac:dyDescent="0.2">
      <c r="A522" s="228"/>
      <c r="B522" s="593"/>
      <c r="C522" s="454"/>
      <c r="D522" s="449" t="s">
        <v>1319</v>
      </c>
      <c r="E522" s="455" t="s">
        <v>749</v>
      </c>
      <c r="F522" s="456" t="s">
        <v>1737</v>
      </c>
      <c r="G522" s="454"/>
      <c r="H522" s="457">
        <v>5</v>
      </c>
      <c r="I522" s="319"/>
      <c r="J522" s="228"/>
      <c r="K522" s="228"/>
    </row>
    <row r="523" spans="1:11" ht="13.5" x14ac:dyDescent="0.2">
      <c r="A523" s="824"/>
      <c r="B523" s="563"/>
      <c r="C523" s="466" t="s">
        <v>1738</v>
      </c>
      <c r="D523" s="466" t="s">
        <v>1137</v>
      </c>
      <c r="E523" s="467" t="s">
        <v>1739</v>
      </c>
      <c r="F523" s="468" t="s">
        <v>1740</v>
      </c>
      <c r="G523" s="469" t="s">
        <v>204</v>
      </c>
      <c r="H523" s="470">
        <v>5</v>
      </c>
      <c r="I523" s="325"/>
      <c r="J523" s="326">
        <f>ROUND(I523*H523,2)</f>
        <v>0</v>
      </c>
      <c r="K523" s="324" t="s">
        <v>1317</v>
      </c>
    </row>
    <row r="524" spans="1:11" ht="13.5" x14ac:dyDescent="0.2">
      <c r="A524" s="824"/>
      <c r="B524" s="563"/>
      <c r="C524" s="819"/>
      <c r="D524" s="449" t="s">
        <v>1062</v>
      </c>
      <c r="E524" s="819"/>
      <c r="F524" s="450" t="s">
        <v>1741</v>
      </c>
      <c r="G524" s="819"/>
      <c r="H524" s="819"/>
      <c r="I524" s="315"/>
      <c r="J524" s="824"/>
      <c r="K524" s="824"/>
    </row>
    <row r="525" spans="1:11" ht="13.5" x14ac:dyDescent="0.2">
      <c r="A525" s="227"/>
      <c r="B525" s="592"/>
      <c r="C525" s="451"/>
      <c r="D525" s="449" t="s">
        <v>1319</v>
      </c>
      <c r="E525" s="452" t="s">
        <v>749</v>
      </c>
      <c r="F525" s="453" t="s">
        <v>1550</v>
      </c>
      <c r="G525" s="451"/>
      <c r="H525" s="452" t="s">
        <v>749</v>
      </c>
      <c r="I525" s="317"/>
      <c r="J525" s="227"/>
      <c r="K525" s="227"/>
    </row>
    <row r="526" spans="1:11" ht="13.5" x14ac:dyDescent="0.2">
      <c r="A526" s="228"/>
      <c r="B526" s="593"/>
      <c r="C526" s="454"/>
      <c r="D526" s="449" t="s">
        <v>1319</v>
      </c>
      <c r="E526" s="455" t="s">
        <v>749</v>
      </c>
      <c r="F526" s="456" t="s">
        <v>1737</v>
      </c>
      <c r="G526" s="454"/>
      <c r="H526" s="457">
        <v>5</v>
      </c>
      <c r="I526" s="319"/>
      <c r="J526" s="228"/>
      <c r="K526" s="228"/>
    </row>
    <row r="527" spans="1:11" ht="13.5" x14ac:dyDescent="0.2">
      <c r="A527" s="824"/>
      <c r="B527" s="563"/>
      <c r="C527" s="466" t="s">
        <v>1742</v>
      </c>
      <c r="D527" s="466" t="s">
        <v>1137</v>
      </c>
      <c r="E527" s="467" t="s">
        <v>1743</v>
      </c>
      <c r="F527" s="468" t="s">
        <v>1744</v>
      </c>
      <c r="G527" s="469" t="s">
        <v>204</v>
      </c>
      <c r="H527" s="470">
        <v>5.05</v>
      </c>
      <c r="I527" s="325"/>
      <c r="J527" s="326">
        <f>ROUND(I527*H527,2)</f>
        <v>0</v>
      </c>
      <c r="K527" s="324" t="s">
        <v>1317</v>
      </c>
    </row>
    <row r="528" spans="1:11" ht="13.5" x14ac:dyDescent="0.2">
      <c r="A528" s="227"/>
      <c r="B528" s="592"/>
      <c r="C528" s="451"/>
      <c r="D528" s="449" t="s">
        <v>1319</v>
      </c>
      <c r="E528" s="452" t="s">
        <v>749</v>
      </c>
      <c r="F528" s="453" t="s">
        <v>1550</v>
      </c>
      <c r="G528" s="451"/>
      <c r="H528" s="452" t="s">
        <v>749</v>
      </c>
      <c r="I528" s="317"/>
      <c r="J528" s="227"/>
      <c r="K528" s="227"/>
    </row>
    <row r="529" spans="1:11" ht="13.5" x14ac:dyDescent="0.2">
      <c r="A529" s="228"/>
      <c r="B529" s="593"/>
      <c r="C529" s="454"/>
      <c r="D529" s="449" t="s">
        <v>1319</v>
      </c>
      <c r="E529" s="455" t="s">
        <v>749</v>
      </c>
      <c r="F529" s="456" t="s">
        <v>1745</v>
      </c>
      <c r="G529" s="454"/>
      <c r="H529" s="457">
        <v>5.05</v>
      </c>
      <c r="I529" s="319"/>
      <c r="J529" s="228"/>
      <c r="K529" s="228"/>
    </row>
    <row r="530" spans="1:11" ht="13.5" x14ac:dyDescent="0.2">
      <c r="A530" s="824"/>
      <c r="B530" s="563"/>
      <c r="C530" s="466" t="s">
        <v>1746</v>
      </c>
      <c r="D530" s="466" t="s">
        <v>1137</v>
      </c>
      <c r="E530" s="467" t="s">
        <v>1747</v>
      </c>
      <c r="F530" s="468" t="s">
        <v>1748</v>
      </c>
      <c r="G530" s="469" t="s">
        <v>204</v>
      </c>
      <c r="H530" s="470">
        <v>2.02</v>
      </c>
      <c r="I530" s="325"/>
      <c r="J530" s="326">
        <f>ROUND(I530*H530,2)</f>
        <v>0</v>
      </c>
      <c r="K530" s="324" t="s">
        <v>1317</v>
      </c>
    </row>
    <row r="531" spans="1:11" ht="13.5" x14ac:dyDescent="0.2">
      <c r="A531" s="824"/>
      <c r="B531" s="563"/>
      <c r="C531" s="819"/>
      <c r="D531" s="449" t="s">
        <v>1062</v>
      </c>
      <c r="E531" s="819"/>
      <c r="F531" s="450" t="s">
        <v>1748</v>
      </c>
      <c r="G531" s="819"/>
      <c r="H531" s="819"/>
      <c r="I531" s="315"/>
      <c r="J531" s="824"/>
      <c r="K531" s="824"/>
    </row>
    <row r="532" spans="1:11" ht="13.5" x14ac:dyDescent="0.2">
      <c r="A532" s="227"/>
      <c r="B532" s="592"/>
      <c r="C532" s="451"/>
      <c r="D532" s="449" t="s">
        <v>1319</v>
      </c>
      <c r="E532" s="452" t="s">
        <v>749</v>
      </c>
      <c r="F532" s="453" t="s">
        <v>1550</v>
      </c>
      <c r="G532" s="451"/>
      <c r="H532" s="452" t="s">
        <v>749</v>
      </c>
      <c r="I532" s="317"/>
      <c r="J532" s="227"/>
      <c r="K532" s="227"/>
    </row>
    <row r="533" spans="1:11" ht="13.5" x14ac:dyDescent="0.2">
      <c r="A533" s="228"/>
      <c r="B533" s="593"/>
      <c r="C533" s="454"/>
      <c r="D533" s="449" t="s">
        <v>1319</v>
      </c>
      <c r="E533" s="455" t="s">
        <v>749</v>
      </c>
      <c r="F533" s="456" t="s">
        <v>1560</v>
      </c>
      <c r="G533" s="454"/>
      <c r="H533" s="457">
        <v>2.02</v>
      </c>
      <c r="I533" s="319"/>
      <c r="J533" s="228"/>
      <c r="K533" s="228"/>
    </row>
    <row r="534" spans="1:11" ht="13.5" x14ac:dyDescent="0.2">
      <c r="A534" s="824"/>
      <c r="B534" s="563"/>
      <c r="C534" s="466" t="s">
        <v>799</v>
      </c>
      <c r="D534" s="466" t="s">
        <v>1137</v>
      </c>
      <c r="E534" s="467" t="s">
        <v>1749</v>
      </c>
      <c r="F534" s="468" t="s">
        <v>1750</v>
      </c>
      <c r="G534" s="469" t="s">
        <v>204</v>
      </c>
      <c r="H534" s="470">
        <v>1.01</v>
      </c>
      <c r="I534" s="325"/>
      <c r="J534" s="326">
        <f>ROUND(I534*H534,2)</f>
        <v>0</v>
      </c>
      <c r="K534" s="324" t="s">
        <v>1317</v>
      </c>
    </row>
    <row r="535" spans="1:11" ht="13.5" x14ac:dyDescent="0.2">
      <c r="A535" s="824"/>
      <c r="B535" s="563"/>
      <c r="C535" s="819"/>
      <c r="D535" s="449" t="s">
        <v>1062</v>
      </c>
      <c r="E535" s="819"/>
      <c r="F535" s="450" t="s">
        <v>1750</v>
      </c>
      <c r="G535" s="819"/>
      <c r="H535" s="819"/>
      <c r="I535" s="315"/>
      <c r="J535" s="824"/>
      <c r="K535" s="824"/>
    </row>
    <row r="536" spans="1:11" ht="13.5" x14ac:dyDescent="0.2">
      <c r="A536" s="227"/>
      <c r="B536" s="592"/>
      <c r="C536" s="451"/>
      <c r="D536" s="449" t="s">
        <v>1319</v>
      </c>
      <c r="E536" s="452" t="s">
        <v>749</v>
      </c>
      <c r="F536" s="453" t="s">
        <v>1550</v>
      </c>
      <c r="G536" s="451"/>
      <c r="H536" s="452" t="s">
        <v>749</v>
      </c>
      <c r="I536" s="317"/>
      <c r="J536" s="227"/>
      <c r="K536" s="227"/>
    </row>
    <row r="537" spans="1:11" ht="13.5" x14ac:dyDescent="0.2">
      <c r="A537" s="228"/>
      <c r="B537" s="593"/>
      <c r="C537" s="454"/>
      <c r="D537" s="449" t="s">
        <v>1319</v>
      </c>
      <c r="E537" s="455" t="s">
        <v>749</v>
      </c>
      <c r="F537" s="456" t="s">
        <v>1571</v>
      </c>
      <c r="G537" s="454"/>
      <c r="H537" s="457">
        <v>1.01</v>
      </c>
      <c r="I537" s="319"/>
      <c r="J537" s="228"/>
      <c r="K537" s="228"/>
    </row>
    <row r="538" spans="1:11" ht="13.5" x14ac:dyDescent="0.2">
      <c r="A538" s="824"/>
      <c r="B538" s="563"/>
      <c r="C538" s="466" t="s">
        <v>1751</v>
      </c>
      <c r="D538" s="466" t="s">
        <v>1137</v>
      </c>
      <c r="E538" s="467" t="s">
        <v>1752</v>
      </c>
      <c r="F538" s="468" t="s">
        <v>1753</v>
      </c>
      <c r="G538" s="469" t="s">
        <v>204</v>
      </c>
      <c r="H538" s="470">
        <v>4.04</v>
      </c>
      <c r="I538" s="325"/>
      <c r="J538" s="326">
        <f>ROUND(I538*H538,2)</f>
        <v>0</v>
      </c>
      <c r="K538" s="324" t="s">
        <v>1317</v>
      </c>
    </row>
    <row r="539" spans="1:11" ht="13.5" x14ac:dyDescent="0.2">
      <c r="A539" s="227"/>
      <c r="B539" s="592"/>
      <c r="C539" s="451"/>
      <c r="D539" s="449" t="s">
        <v>1319</v>
      </c>
      <c r="E539" s="452" t="s">
        <v>749</v>
      </c>
      <c r="F539" s="453" t="s">
        <v>1550</v>
      </c>
      <c r="G539" s="451"/>
      <c r="H539" s="452" t="s">
        <v>749</v>
      </c>
      <c r="I539" s="317"/>
      <c r="J539" s="227"/>
      <c r="K539" s="227"/>
    </row>
    <row r="540" spans="1:11" ht="13.5" x14ac:dyDescent="0.2">
      <c r="A540" s="228"/>
      <c r="B540" s="593"/>
      <c r="C540" s="454"/>
      <c r="D540" s="449" t="s">
        <v>1319</v>
      </c>
      <c r="E540" s="455" t="s">
        <v>749</v>
      </c>
      <c r="F540" s="456" t="s">
        <v>1564</v>
      </c>
      <c r="G540" s="454"/>
      <c r="H540" s="457">
        <v>4.04</v>
      </c>
      <c r="I540" s="319"/>
      <c r="J540" s="228"/>
      <c r="K540" s="228"/>
    </row>
    <row r="541" spans="1:11" ht="13.5" x14ac:dyDescent="0.2">
      <c r="A541" s="824"/>
      <c r="B541" s="563"/>
      <c r="C541" s="466" t="s">
        <v>1754</v>
      </c>
      <c r="D541" s="466" t="s">
        <v>1137</v>
      </c>
      <c r="E541" s="467" t="s">
        <v>1755</v>
      </c>
      <c r="F541" s="468" t="s">
        <v>1756</v>
      </c>
      <c r="G541" s="469" t="s">
        <v>204</v>
      </c>
      <c r="H541" s="470">
        <v>7</v>
      </c>
      <c r="I541" s="325"/>
      <c r="J541" s="326">
        <f>ROUND(I541*H541,2)</f>
        <v>0</v>
      </c>
      <c r="K541" s="324" t="s">
        <v>1317</v>
      </c>
    </row>
    <row r="542" spans="1:11" ht="13.5" x14ac:dyDescent="0.2">
      <c r="A542" s="227"/>
      <c r="B542" s="592"/>
      <c r="C542" s="451"/>
      <c r="D542" s="449" t="s">
        <v>1319</v>
      </c>
      <c r="E542" s="452" t="s">
        <v>749</v>
      </c>
      <c r="F542" s="453" t="s">
        <v>1550</v>
      </c>
      <c r="G542" s="451"/>
      <c r="H542" s="452" t="s">
        <v>749</v>
      </c>
      <c r="I542" s="317"/>
      <c r="J542" s="227"/>
      <c r="K542" s="227"/>
    </row>
    <row r="543" spans="1:11" ht="13.5" x14ac:dyDescent="0.2">
      <c r="A543" s="228"/>
      <c r="B543" s="593"/>
      <c r="C543" s="454"/>
      <c r="D543" s="449" t="s">
        <v>1319</v>
      </c>
      <c r="E543" s="455" t="s">
        <v>749</v>
      </c>
      <c r="F543" s="456" t="s">
        <v>1080</v>
      </c>
      <c r="G543" s="454"/>
      <c r="H543" s="457">
        <v>7</v>
      </c>
      <c r="I543" s="319"/>
      <c r="J543" s="228"/>
      <c r="K543" s="228"/>
    </row>
    <row r="544" spans="1:11" ht="25.5" x14ac:dyDescent="0.2">
      <c r="A544" s="824"/>
      <c r="B544" s="563"/>
      <c r="C544" s="444" t="s">
        <v>1757</v>
      </c>
      <c r="D544" s="444" t="s">
        <v>1063</v>
      </c>
      <c r="E544" s="445" t="s">
        <v>1758</v>
      </c>
      <c r="F544" s="446" t="s">
        <v>1759</v>
      </c>
      <c r="G544" s="447" t="s">
        <v>195</v>
      </c>
      <c r="H544" s="448">
        <v>12</v>
      </c>
      <c r="I544" s="313"/>
      <c r="J544" s="314">
        <f>ROUND(I544*H544,2)</f>
        <v>0</v>
      </c>
      <c r="K544" s="312" t="s">
        <v>1317</v>
      </c>
    </row>
    <row r="545" spans="1:11" ht="27" x14ac:dyDescent="0.2">
      <c r="A545" s="824"/>
      <c r="B545" s="563"/>
      <c r="C545" s="819"/>
      <c r="D545" s="449" t="s">
        <v>1062</v>
      </c>
      <c r="E545" s="819"/>
      <c r="F545" s="450" t="s">
        <v>1760</v>
      </c>
      <c r="G545" s="819"/>
      <c r="H545" s="819"/>
      <c r="I545" s="315"/>
      <c r="J545" s="824"/>
      <c r="K545" s="824"/>
    </row>
    <row r="546" spans="1:11" ht="13.5" x14ac:dyDescent="0.2">
      <c r="A546" s="227"/>
      <c r="B546" s="592"/>
      <c r="C546" s="451"/>
      <c r="D546" s="449" t="s">
        <v>1319</v>
      </c>
      <c r="E546" s="452" t="s">
        <v>749</v>
      </c>
      <c r="F546" s="453" t="s">
        <v>1513</v>
      </c>
      <c r="G546" s="451"/>
      <c r="H546" s="452" t="s">
        <v>749</v>
      </c>
      <c r="I546" s="317"/>
      <c r="J546" s="227"/>
      <c r="K546" s="227"/>
    </row>
    <row r="547" spans="1:11" ht="13.5" x14ac:dyDescent="0.2">
      <c r="A547" s="227"/>
      <c r="B547" s="592"/>
      <c r="C547" s="451"/>
      <c r="D547" s="449" t="s">
        <v>1319</v>
      </c>
      <c r="E547" s="452" t="s">
        <v>749</v>
      </c>
      <c r="F547" s="453" t="s">
        <v>1761</v>
      </c>
      <c r="G547" s="451"/>
      <c r="H547" s="452" t="s">
        <v>749</v>
      </c>
      <c r="I547" s="317"/>
      <c r="J547" s="227"/>
      <c r="K547" s="227"/>
    </row>
    <row r="548" spans="1:11" ht="13.5" x14ac:dyDescent="0.2">
      <c r="A548" s="228"/>
      <c r="B548" s="593"/>
      <c r="C548" s="454"/>
      <c r="D548" s="449" t="s">
        <v>1319</v>
      </c>
      <c r="E548" s="455" t="s">
        <v>749</v>
      </c>
      <c r="F548" s="456" t="s">
        <v>1762</v>
      </c>
      <c r="G548" s="454"/>
      <c r="H548" s="457">
        <v>6</v>
      </c>
      <c r="I548" s="319"/>
      <c r="J548" s="228"/>
      <c r="K548" s="228"/>
    </row>
    <row r="549" spans="1:11" ht="13.5" x14ac:dyDescent="0.2">
      <c r="A549" s="228"/>
      <c r="B549" s="593"/>
      <c r="C549" s="454"/>
      <c r="D549" s="449" t="s">
        <v>1319</v>
      </c>
      <c r="E549" s="455" t="s">
        <v>749</v>
      </c>
      <c r="F549" s="456" t="s">
        <v>1763</v>
      </c>
      <c r="G549" s="454"/>
      <c r="H549" s="457">
        <v>6</v>
      </c>
      <c r="I549" s="319"/>
      <c r="J549" s="228"/>
      <c r="K549" s="228"/>
    </row>
    <row r="550" spans="1:11" ht="13.5" x14ac:dyDescent="0.2">
      <c r="A550" s="229"/>
      <c r="B550" s="594"/>
      <c r="C550" s="458"/>
      <c r="D550" s="449" t="s">
        <v>1319</v>
      </c>
      <c r="E550" s="459" t="s">
        <v>749</v>
      </c>
      <c r="F550" s="460" t="s">
        <v>1327</v>
      </c>
      <c r="G550" s="458"/>
      <c r="H550" s="461">
        <v>12</v>
      </c>
      <c r="I550" s="321"/>
      <c r="J550" s="229"/>
      <c r="K550" s="229"/>
    </row>
    <row r="551" spans="1:11" ht="13.5" x14ac:dyDescent="0.2">
      <c r="A551" s="824"/>
      <c r="B551" s="563"/>
      <c r="C551" s="466" t="s">
        <v>73</v>
      </c>
      <c r="D551" s="466" t="s">
        <v>1137</v>
      </c>
      <c r="E551" s="467" t="s">
        <v>1764</v>
      </c>
      <c r="F551" s="468" t="s">
        <v>1765</v>
      </c>
      <c r="G551" s="469" t="s">
        <v>195</v>
      </c>
      <c r="H551" s="470">
        <v>12.18</v>
      </c>
      <c r="I551" s="325"/>
      <c r="J551" s="326">
        <f>ROUND(I551*H551,2)</f>
        <v>0</v>
      </c>
      <c r="K551" s="324" t="s">
        <v>749</v>
      </c>
    </row>
    <row r="552" spans="1:11" ht="13.5" x14ac:dyDescent="0.2">
      <c r="A552" s="227"/>
      <c r="B552" s="592"/>
      <c r="C552" s="451"/>
      <c r="D552" s="449" t="s">
        <v>1319</v>
      </c>
      <c r="E552" s="452" t="s">
        <v>749</v>
      </c>
      <c r="F552" s="453" t="s">
        <v>1513</v>
      </c>
      <c r="G552" s="451"/>
      <c r="H552" s="452" t="s">
        <v>749</v>
      </c>
      <c r="I552" s="317"/>
      <c r="J552" s="227"/>
      <c r="K552" s="227"/>
    </row>
    <row r="553" spans="1:11" ht="13.5" x14ac:dyDescent="0.2">
      <c r="A553" s="228"/>
      <c r="B553" s="593"/>
      <c r="C553" s="454"/>
      <c r="D553" s="449" t="s">
        <v>1319</v>
      </c>
      <c r="E553" s="455" t="s">
        <v>749</v>
      </c>
      <c r="F553" s="456" t="s">
        <v>1766</v>
      </c>
      <c r="G553" s="454"/>
      <c r="H553" s="457">
        <v>12.18</v>
      </c>
      <c r="I553" s="319"/>
      <c r="J553" s="228"/>
      <c r="K553" s="228"/>
    </row>
    <row r="554" spans="1:11" x14ac:dyDescent="0.2">
      <c r="A554" s="824"/>
      <c r="B554" s="563"/>
      <c r="C554" s="444" t="s">
        <v>75</v>
      </c>
      <c r="D554" s="444" t="s">
        <v>1063</v>
      </c>
      <c r="E554" s="445" t="s">
        <v>1767</v>
      </c>
      <c r="F554" s="446" t="s">
        <v>1768</v>
      </c>
      <c r="G554" s="447" t="s">
        <v>204</v>
      </c>
      <c r="H554" s="448">
        <v>2</v>
      </c>
      <c r="I554" s="313"/>
      <c r="J554" s="314">
        <f>ROUND(I554*H554,2)</f>
        <v>0</v>
      </c>
      <c r="K554" s="312" t="s">
        <v>749</v>
      </c>
    </row>
    <row r="555" spans="1:11" ht="13.5" x14ac:dyDescent="0.2">
      <c r="A555" s="227"/>
      <c r="B555" s="592"/>
      <c r="C555" s="451"/>
      <c r="D555" s="449" t="s">
        <v>1319</v>
      </c>
      <c r="E555" s="452" t="s">
        <v>749</v>
      </c>
      <c r="F555" s="453" t="s">
        <v>1513</v>
      </c>
      <c r="G555" s="451"/>
      <c r="H555" s="452" t="s">
        <v>749</v>
      </c>
      <c r="I555" s="317"/>
      <c r="J555" s="227"/>
      <c r="K555" s="227"/>
    </row>
    <row r="556" spans="1:11" ht="13.5" x14ac:dyDescent="0.2">
      <c r="A556" s="228"/>
      <c r="B556" s="593"/>
      <c r="C556" s="454"/>
      <c r="D556" s="449" t="s">
        <v>1319</v>
      </c>
      <c r="E556" s="455" t="s">
        <v>749</v>
      </c>
      <c r="F556" s="456" t="s">
        <v>1769</v>
      </c>
      <c r="G556" s="454"/>
      <c r="H556" s="457">
        <v>2</v>
      </c>
      <c r="I556" s="319"/>
      <c r="J556" s="228"/>
      <c r="K556" s="228"/>
    </row>
    <row r="557" spans="1:11" ht="13.5" x14ac:dyDescent="0.2">
      <c r="A557" s="824"/>
      <c r="B557" s="563"/>
      <c r="C557" s="466" t="s">
        <v>77</v>
      </c>
      <c r="D557" s="466" t="s">
        <v>1137</v>
      </c>
      <c r="E557" s="467" t="s">
        <v>1770</v>
      </c>
      <c r="F557" s="468" t="s">
        <v>1771</v>
      </c>
      <c r="G557" s="469" t="s">
        <v>204</v>
      </c>
      <c r="H557" s="470">
        <v>2</v>
      </c>
      <c r="I557" s="325"/>
      <c r="J557" s="326">
        <f>ROUND(I557*H557,2)</f>
        <v>0</v>
      </c>
      <c r="K557" s="324" t="s">
        <v>749</v>
      </c>
    </row>
    <row r="558" spans="1:11" ht="13.5" x14ac:dyDescent="0.2">
      <c r="A558" s="227"/>
      <c r="B558" s="592"/>
      <c r="C558" s="451"/>
      <c r="D558" s="449" t="s">
        <v>1319</v>
      </c>
      <c r="E558" s="452" t="s">
        <v>749</v>
      </c>
      <c r="F558" s="453" t="s">
        <v>1513</v>
      </c>
      <c r="G558" s="451"/>
      <c r="H558" s="452" t="s">
        <v>749</v>
      </c>
      <c r="I558" s="317"/>
      <c r="J558" s="227"/>
      <c r="K558" s="227"/>
    </row>
    <row r="559" spans="1:11" ht="13.5" x14ac:dyDescent="0.2">
      <c r="A559" s="228"/>
      <c r="B559" s="593"/>
      <c r="C559" s="454"/>
      <c r="D559" s="449" t="s">
        <v>1319</v>
      </c>
      <c r="E559" s="455" t="s">
        <v>749</v>
      </c>
      <c r="F559" s="456" t="s">
        <v>1772</v>
      </c>
      <c r="G559" s="454"/>
      <c r="H559" s="457">
        <v>2</v>
      </c>
      <c r="I559" s="319"/>
      <c r="J559" s="228"/>
      <c r="K559" s="228"/>
    </row>
    <row r="560" spans="1:11" ht="25.5" x14ac:dyDescent="0.2">
      <c r="A560" s="824"/>
      <c r="B560" s="563"/>
      <c r="C560" s="444" t="s">
        <v>1773</v>
      </c>
      <c r="D560" s="444" t="s">
        <v>1063</v>
      </c>
      <c r="E560" s="445" t="s">
        <v>1774</v>
      </c>
      <c r="F560" s="446" t="s">
        <v>1775</v>
      </c>
      <c r="G560" s="447" t="s">
        <v>1776</v>
      </c>
      <c r="H560" s="448">
        <v>12</v>
      </c>
      <c r="I560" s="313"/>
      <c r="J560" s="314">
        <f>ROUND(I560*H560,2)</f>
        <v>0</v>
      </c>
      <c r="K560" s="312" t="s">
        <v>1317</v>
      </c>
    </row>
    <row r="561" spans="1:11" ht="13.5" x14ac:dyDescent="0.2">
      <c r="A561" s="824"/>
      <c r="B561" s="563"/>
      <c r="C561" s="819"/>
      <c r="D561" s="449" t="s">
        <v>1062</v>
      </c>
      <c r="E561" s="819"/>
      <c r="F561" s="450" t="s">
        <v>1777</v>
      </c>
      <c r="G561" s="819"/>
      <c r="H561" s="819"/>
      <c r="I561" s="315"/>
      <c r="J561" s="824"/>
      <c r="K561" s="824"/>
    </row>
    <row r="562" spans="1:11" ht="13.5" x14ac:dyDescent="0.2">
      <c r="A562" s="227"/>
      <c r="B562" s="592"/>
      <c r="C562" s="451"/>
      <c r="D562" s="449" t="s">
        <v>1319</v>
      </c>
      <c r="E562" s="452" t="s">
        <v>749</v>
      </c>
      <c r="F562" s="453" t="s">
        <v>1320</v>
      </c>
      <c r="G562" s="451"/>
      <c r="H562" s="452" t="s">
        <v>749</v>
      </c>
      <c r="I562" s="317"/>
      <c r="J562" s="227"/>
      <c r="K562" s="227"/>
    </row>
    <row r="563" spans="1:11" ht="13.5" x14ac:dyDescent="0.2">
      <c r="A563" s="228"/>
      <c r="B563" s="593"/>
      <c r="C563" s="454"/>
      <c r="D563" s="449" t="s">
        <v>1319</v>
      </c>
      <c r="E563" s="455" t="s">
        <v>749</v>
      </c>
      <c r="F563" s="456" t="s">
        <v>1094</v>
      </c>
      <c r="G563" s="454"/>
      <c r="H563" s="457">
        <v>12</v>
      </c>
      <c r="I563" s="319"/>
      <c r="J563" s="228"/>
      <c r="K563" s="228"/>
    </row>
    <row r="564" spans="1:11" ht="25.5" x14ac:dyDescent="0.2">
      <c r="A564" s="824"/>
      <c r="B564" s="563"/>
      <c r="C564" s="444" t="s">
        <v>1778</v>
      </c>
      <c r="D564" s="444" t="s">
        <v>1063</v>
      </c>
      <c r="E564" s="445" t="s">
        <v>1779</v>
      </c>
      <c r="F564" s="446" t="s">
        <v>1780</v>
      </c>
      <c r="G564" s="447" t="s">
        <v>204</v>
      </c>
      <c r="H564" s="448">
        <v>1</v>
      </c>
      <c r="I564" s="313"/>
      <c r="J564" s="314">
        <f>ROUND(I564*H564,2)</f>
        <v>0</v>
      </c>
      <c r="K564" s="312" t="s">
        <v>1317</v>
      </c>
    </row>
    <row r="565" spans="1:11" ht="13.5" x14ac:dyDescent="0.2">
      <c r="A565" s="824"/>
      <c r="B565" s="563"/>
      <c r="C565" s="819"/>
      <c r="D565" s="449" t="s">
        <v>1062</v>
      </c>
      <c r="E565" s="819"/>
      <c r="F565" s="450" t="s">
        <v>1780</v>
      </c>
      <c r="G565" s="819"/>
      <c r="H565" s="819"/>
      <c r="I565" s="315"/>
      <c r="J565" s="824"/>
      <c r="K565" s="824"/>
    </row>
    <row r="566" spans="1:11" ht="13.5" x14ac:dyDescent="0.2">
      <c r="A566" s="227"/>
      <c r="B566" s="592"/>
      <c r="C566" s="451"/>
      <c r="D566" s="449" t="s">
        <v>1319</v>
      </c>
      <c r="E566" s="452" t="s">
        <v>749</v>
      </c>
      <c r="F566" s="453" t="s">
        <v>1320</v>
      </c>
      <c r="G566" s="451"/>
      <c r="H566" s="452" t="s">
        <v>749</v>
      </c>
      <c r="I566" s="317"/>
      <c r="J566" s="227"/>
      <c r="K566" s="227"/>
    </row>
    <row r="567" spans="1:11" ht="13.5" x14ac:dyDescent="0.2">
      <c r="A567" s="228"/>
      <c r="B567" s="593"/>
      <c r="C567" s="454"/>
      <c r="D567" s="449" t="s">
        <v>1319</v>
      </c>
      <c r="E567" s="455" t="s">
        <v>749</v>
      </c>
      <c r="F567" s="456" t="s">
        <v>52</v>
      </c>
      <c r="G567" s="454"/>
      <c r="H567" s="457">
        <v>1</v>
      </c>
      <c r="I567" s="319"/>
      <c r="J567" s="228"/>
      <c r="K567" s="228"/>
    </row>
    <row r="568" spans="1:11" ht="15" x14ac:dyDescent="0.3">
      <c r="A568" s="226"/>
      <c r="B568" s="591"/>
      <c r="C568" s="440"/>
      <c r="D568" s="441" t="s">
        <v>1060</v>
      </c>
      <c r="E568" s="443" t="s">
        <v>1085</v>
      </c>
      <c r="F568" s="443" t="s">
        <v>1781</v>
      </c>
      <c r="G568" s="440"/>
      <c r="H568" s="440"/>
      <c r="I568" s="308"/>
      <c r="J568" s="310">
        <f>BK568</f>
        <v>0</v>
      </c>
      <c r="K568" s="226"/>
    </row>
    <row r="569" spans="1:11" ht="25.5" x14ac:dyDescent="0.2">
      <c r="A569" s="824"/>
      <c r="B569" s="563"/>
      <c r="C569" s="444" t="s">
        <v>79</v>
      </c>
      <c r="D569" s="444" t="s">
        <v>1063</v>
      </c>
      <c r="E569" s="445" t="s">
        <v>1782</v>
      </c>
      <c r="F569" s="446" t="s">
        <v>1783</v>
      </c>
      <c r="G569" s="447" t="s">
        <v>195</v>
      </c>
      <c r="H569" s="448">
        <v>3</v>
      </c>
      <c r="I569" s="313"/>
      <c r="J569" s="314">
        <f>ROUND(I569*H569,2)</f>
        <v>0</v>
      </c>
      <c r="K569" s="312" t="s">
        <v>1317</v>
      </c>
    </row>
    <row r="570" spans="1:11" ht="27" x14ac:dyDescent="0.2">
      <c r="A570" s="824"/>
      <c r="B570" s="563"/>
      <c r="C570" s="819"/>
      <c r="D570" s="449" t="s">
        <v>1062</v>
      </c>
      <c r="E570" s="819"/>
      <c r="F570" s="450" t="s">
        <v>1784</v>
      </c>
      <c r="G570" s="819"/>
      <c r="H570" s="819"/>
      <c r="I570" s="315"/>
      <c r="J570" s="824"/>
      <c r="K570" s="824"/>
    </row>
    <row r="571" spans="1:11" ht="13.5" x14ac:dyDescent="0.2">
      <c r="A571" s="227"/>
      <c r="B571" s="592"/>
      <c r="C571" s="451"/>
      <c r="D571" s="449" t="s">
        <v>1319</v>
      </c>
      <c r="E571" s="452" t="s">
        <v>749</v>
      </c>
      <c r="F571" s="453" t="s">
        <v>1320</v>
      </c>
      <c r="G571" s="451"/>
      <c r="H571" s="452" t="s">
        <v>749</v>
      </c>
      <c r="I571" s="317"/>
      <c r="J571" s="227"/>
      <c r="K571" s="227"/>
    </row>
    <row r="572" spans="1:11" ht="13.5" x14ac:dyDescent="0.2">
      <c r="A572" s="228"/>
      <c r="B572" s="593"/>
      <c r="C572" s="454"/>
      <c r="D572" s="449" t="s">
        <v>1319</v>
      </c>
      <c r="E572" s="455" t="s">
        <v>749</v>
      </c>
      <c r="F572" s="456" t="s">
        <v>1348</v>
      </c>
      <c r="G572" s="454"/>
      <c r="H572" s="457">
        <v>3</v>
      </c>
      <c r="I572" s="319"/>
      <c r="J572" s="228"/>
      <c r="K572" s="228"/>
    </row>
    <row r="573" spans="1:11" ht="25.5" x14ac:dyDescent="0.2">
      <c r="A573" s="824"/>
      <c r="B573" s="563"/>
      <c r="C573" s="444" t="s">
        <v>1785</v>
      </c>
      <c r="D573" s="444" t="s">
        <v>1063</v>
      </c>
      <c r="E573" s="445" t="s">
        <v>1786</v>
      </c>
      <c r="F573" s="446" t="s">
        <v>1787</v>
      </c>
      <c r="G573" s="447" t="s">
        <v>195</v>
      </c>
      <c r="H573" s="448">
        <v>22.1</v>
      </c>
      <c r="I573" s="313"/>
      <c r="J573" s="314">
        <f>ROUND(I573*H573,2)</f>
        <v>0</v>
      </c>
      <c r="K573" s="312" t="s">
        <v>1317</v>
      </c>
    </row>
    <row r="574" spans="1:11" ht="13.5" x14ac:dyDescent="0.2">
      <c r="A574" s="227"/>
      <c r="B574" s="592"/>
      <c r="C574" s="451"/>
      <c r="D574" s="449" t="s">
        <v>1319</v>
      </c>
      <c r="E574" s="452" t="s">
        <v>749</v>
      </c>
      <c r="F574" s="453" t="s">
        <v>1320</v>
      </c>
      <c r="G574" s="451"/>
      <c r="H574" s="452" t="s">
        <v>749</v>
      </c>
      <c r="I574" s="317"/>
      <c r="J574" s="227"/>
      <c r="K574" s="227"/>
    </row>
    <row r="575" spans="1:11" ht="13.5" x14ac:dyDescent="0.2">
      <c r="A575" s="228"/>
      <c r="B575" s="593"/>
      <c r="C575" s="454"/>
      <c r="D575" s="449" t="s">
        <v>1319</v>
      </c>
      <c r="E575" s="455" t="s">
        <v>749</v>
      </c>
      <c r="F575" s="456" t="s">
        <v>1788</v>
      </c>
      <c r="G575" s="454"/>
      <c r="H575" s="457">
        <v>22.1</v>
      </c>
      <c r="I575" s="319"/>
      <c r="J575" s="228"/>
      <c r="K575" s="228"/>
    </row>
    <row r="576" spans="1:11" ht="25.5" x14ac:dyDescent="0.2">
      <c r="A576" s="824"/>
      <c r="B576" s="563"/>
      <c r="C576" s="444" t="s">
        <v>1789</v>
      </c>
      <c r="D576" s="444" t="s">
        <v>1063</v>
      </c>
      <c r="E576" s="445" t="s">
        <v>1790</v>
      </c>
      <c r="F576" s="446" t="s">
        <v>1791</v>
      </c>
      <c r="G576" s="447" t="s">
        <v>195</v>
      </c>
      <c r="H576" s="448">
        <v>22.1</v>
      </c>
      <c r="I576" s="313"/>
      <c r="J576" s="314">
        <f>ROUND(I576*H576,2)</f>
        <v>0</v>
      </c>
      <c r="K576" s="312" t="s">
        <v>1317</v>
      </c>
    </row>
    <row r="577" spans="1:11" ht="13.5" x14ac:dyDescent="0.2">
      <c r="A577" s="227"/>
      <c r="B577" s="592"/>
      <c r="C577" s="451"/>
      <c r="D577" s="449" t="s">
        <v>1319</v>
      </c>
      <c r="E577" s="452" t="s">
        <v>749</v>
      </c>
      <c r="F577" s="453" t="s">
        <v>1320</v>
      </c>
      <c r="G577" s="451"/>
      <c r="H577" s="452" t="s">
        <v>749</v>
      </c>
      <c r="I577" s="317"/>
      <c r="J577" s="227"/>
      <c r="K577" s="227"/>
    </row>
    <row r="578" spans="1:11" ht="13.5" x14ac:dyDescent="0.2">
      <c r="A578" s="228"/>
      <c r="B578" s="593"/>
      <c r="C578" s="454"/>
      <c r="D578" s="449" t="s">
        <v>1319</v>
      </c>
      <c r="E578" s="455" t="s">
        <v>749</v>
      </c>
      <c r="F578" s="456" t="s">
        <v>1788</v>
      </c>
      <c r="G578" s="454"/>
      <c r="H578" s="457">
        <v>22.1</v>
      </c>
      <c r="I578" s="319"/>
      <c r="J578" s="228"/>
      <c r="K578" s="228"/>
    </row>
    <row r="579" spans="1:11" ht="25.5" x14ac:dyDescent="0.2">
      <c r="A579" s="824"/>
      <c r="B579" s="563"/>
      <c r="C579" s="444" t="s">
        <v>1792</v>
      </c>
      <c r="D579" s="444" t="s">
        <v>1063</v>
      </c>
      <c r="E579" s="445" t="s">
        <v>1793</v>
      </c>
      <c r="F579" s="446" t="s">
        <v>1794</v>
      </c>
      <c r="G579" s="447" t="s">
        <v>195</v>
      </c>
      <c r="H579" s="448">
        <v>21.1</v>
      </c>
      <c r="I579" s="313"/>
      <c r="J579" s="314">
        <f>ROUND(I579*H579,2)</f>
        <v>0</v>
      </c>
      <c r="K579" s="312" t="s">
        <v>1317</v>
      </c>
    </row>
    <row r="580" spans="1:11" ht="13.5" x14ac:dyDescent="0.2">
      <c r="A580" s="824"/>
      <c r="B580" s="563"/>
      <c r="C580" s="819"/>
      <c r="D580" s="449" t="s">
        <v>1062</v>
      </c>
      <c r="E580" s="819"/>
      <c r="F580" s="450" t="s">
        <v>1795</v>
      </c>
      <c r="G580" s="819"/>
      <c r="H580" s="819"/>
      <c r="I580" s="315"/>
      <c r="J580" s="824"/>
      <c r="K580" s="824"/>
    </row>
    <row r="581" spans="1:11" ht="13.5" x14ac:dyDescent="0.2">
      <c r="A581" s="227"/>
      <c r="B581" s="592"/>
      <c r="C581" s="451"/>
      <c r="D581" s="449" t="s">
        <v>1319</v>
      </c>
      <c r="E581" s="452" t="s">
        <v>749</v>
      </c>
      <c r="F581" s="453" t="s">
        <v>1320</v>
      </c>
      <c r="G581" s="451"/>
      <c r="H581" s="452" t="s">
        <v>749</v>
      </c>
      <c r="I581" s="317"/>
      <c r="J581" s="227"/>
      <c r="K581" s="227"/>
    </row>
    <row r="582" spans="1:11" ht="13.5" x14ac:dyDescent="0.2">
      <c r="A582" s="228"/>
      <c r="B582" s="593"/>
      <c r="C582" s="454"/>
      <c r="D582" s="449" t="s">
        <v>1319</v>
      </c>
      <c r="E582" s="455" t="s">
        <v>749</v>
      </c>
      <c r="F582" s="456" t="s">
        <v>1796</v>
      </c>
      <c r="G582" s="454"/>
      <c r="H582" s="457">
        <v>21.1</v>
      </c>
      <c r="I582" s="319"/>
      <c r="J582" s="228"/>
      <c r="K582" s="228"/>
    </row>
    <row r="583" spans="1:11" ht="25.5" x14ac:dyDescent="0.2">
      <c r="A583" s="824"/>
      <c r="B583" s="563"/>
      <c r="C583" s="444" t="s">
        <v>1797</v>
      </c>
      <c r="D583" s="444" t="s">
        <v>1063</v>
      </c>
      <c r="E583" s="445" t="s">
        <v>1798</v>
      </c>
      <c r="F583" s="446" t="s">
        <v>1799</v>
      </c>
      <c r="G583" s="447" t="s">
        <v>195</v>
      </c>
      <c r="H583" s="448">
        <v>17.100000000000001</v>
      </c>
      <c r="I583" s="313"/>
      <c r="J583" s="314">
        <f>ROUND(I583*H583,2)</f>
        <v>0</v>
      </c>
      <c r="K583" s="312" t="s">
        <v>1317</v>
      </c>
    </row>
    <row r="584" spans="1:11" ht="13.5" x14ac:dyDescent="0.2">
      <c r="A584" s="824"/>
      <c r="B584" s="563"/>
      <c r="C584" s="819"/>
      <c r="D584" s="449" t="s">
        <v>1062</v>
      </c>
      <c r="E584" s="819"/>
      <c r="F584" s="450" t="s">
        <v>1800</v>
      </c>
      <c r="G584" s="819"/>
      <c r="H584" s="819"/>
      <c r="I584" s="315"/>
      <c r="J584" s="824"/>
      <c r="K584" s="824"/>
    </row>
    <row r="585" spans="1:11" ht="13.5" x14ac:dyDescent="0.2">
      <c r="A585" s="227"/>
      <c r="B585" s="592"/>
      <c r="C585" s="451"/>
      <c r="D585" s="449" t="s">
        <v>1319</v>
      </c>
      <c r="E585" s="452" t="s">
        <v>749</v>
      </c>
      <c r="F585" s="453" t="s">
        <v>1320</v>
      </c>
      <c r="G585" s="451"/>
      <c r="H585" s="452" t="s">
        <v>749</v>
      </c>
      <c r="I585" s="317"/>
      <c r="J585" s="227"/>
      <c r="K585" s="227"/>
    </row>
    <row r="586" spans="1:11" ht="13.5" x14ac:dyDescent="0.2">
      <c r="A586" s="228"/>
      <c r="B586" s="593"/>
      <c r="C586" s="454"/>
      <c r="D586" s="449" t="s">
        <v>1319</v>
      </c>
      <c r="E586" s="455" t="s">
        <v>749</v>
      </c>
      <c r="F586" s="456" t="s">
        <v>1801</v>
      </c>
      <c r="G586" s="454"/>
      <c r="H586" s="457">
        <v>17.100000000000001</v>
      </c>
      <c r="I586" s="319"/>
      <c r="J586" s="228"/>
      <c r="K586" s="228"/>
    </row>
    <row r="587" spans="1:11" ht="25.5" x14ac:dyDescent="0.2">
      <c r="A587" s="824"/>
      <c r="B587" s="563"/>
      <c r="C587" s="444" t="s">
        <v>1802</v>
      </c>
      <c r="D587" s="444" t="s">
        <v>1063</v>
      </c>
      <c r="E587" s="445" t="s">
        <v>1803</v>
      </c>
      <c r="F587" s="446" t="s">
        <v>1804</v>
      </c>
      <c r="G587" s="447" t="s">
        <v>195</v>
      </c>
      <c r="H587" s="448">
        <v>9</v>
      </c>
      <c r="I587" s="313"/>
      <c r="J587" s="314">
        <f>ROUND(I587*H587,2)</f>
        <v>0</v>
      </c>
      <c r="K587" s="312" t="s">
        <v>749</v>
      </c>
    </row>
    <row r="588" spans="1:11" ht="13.5" x14ac:dyDescent="0.2">
      <c r="A588" s="227"/>
      <c r="B588" s="592"/>
      <c r="C588" s="451"/>
      <c r="D588" s="449" t="s">
        <v>1319</v>
      </c>
      <c r="E588" s="452" t="s">
        <v>749</v>
      </c>
      <c r="F588" s="453" t="s">
        <v>1320</v>
      </c>
      <c r="G588" s="451"/>
      <c r="H588" s="452" t="s">
        <v>749</v>
      </c>
      <c r="I588" s="317"/>
      <c r="J588" s="227"/>
      <c r="K588" s="227"/>
    </row>
    <row r="589" spans="1:11" ht="13.5" x14ac:dyDescent="0.2">
      <c r="A589" s="228"/>
      <c r="B589" s="593"/>
      <c r="C589" s="454"/>
      <c r="D589" s="449" t="s">
        <v>1319</v>
      </c>
      <c r="E589" s="455" t="s">
        <v>749</v>
      </c>
      <c r="F589" s="456" t="s">
        <v>1805</v>
      </c>
      <c r="G589" s="454"/>
      <c r="H589" s="457">
        <v>9</v>
      </c>
      <c r="I589" s="319"/>
      <c r="J589" s="228"/>
      <c r="K589" s="228"/>
    </row>
    <row r="590" spans="1:11" ht="25.5" x14ac:dyDescent="0.2">
      <c r="A590" s="824"/>
      <c r="B590" s="563"/>
      <c r="C590" s="444" t="s">
        <v>1806</v>
      </c>
      <c r="D590" s="444" t="s">
        <v>1063</v>
      </c>
      <c r="E590" s="445" t="s">
        <v>1807</v>
      </c>
      <c r="F590" s="446" t="s">
        <v>1808</v>
      </c>
      <c r="G590" s="447" t="s">
        <v>195</v>
      </c>
      <c r="H590" s="448">
        <v>3</v>
      </c>
      <c r="I590" s="313"/>
      <c r="J590" s="314">
        <f>ROUND(I590*H590,2)</f>
        <v>0</v>
      </c>
      <c r="K590" s="312" t="s">
        <v>1317</v>
      </c>
    </row>
    <row r="591" spans="1:11" ht="54" x14ac:dyDescent="0.2">
      <c r="A591" s="824"/>
      <c r="B591" s="563"/>
      <c r="C591" s="819"/>
      <c r="D591" s="449" t="s">
        <v>1062</v>
      </c>
      <c r="E591" s="819"/>
      <c r="F591" s="450" t="s">
        <v>1809</v>
      </c>
      <c r="G591" s="819"/>
      <c r="H591" s="819"/>
      <c r="I591" s="315"/>
      <c r="J591" s="824"/>
      <c r="K591" s="824"/>
    </row>
    <row r="592" spans="1:11" ht="13.5" x14ac:dyDescent="0.2">
      <c r="A592" s="227"/>
      <c r="B592" s="592"/>
      <c r="C592" s="451"/>
      <c r="D592" s="449" t="s">
        <v>1319</v>
      </c>
      <c r="E592" s="452" t="s">
        <v>749</v>
      </c>
      <c r="F592" s="453" t="s">
        <v>1320</v>
      </c>
      <c r="G592" s="451"/>
      <c r="H592" s="452" t="s">
        <v>749</v>
      </c>
      <c r="I592" s="317"/>
      <c r="J592" s="227"/>
      <c r="K592" s="227"/>
    </row>
    <row r="593" spans="1:11" ht="13.5" x14ac:dyDescent="0.2">
      <c r="A593" s="228"/>
      <c r="B593" s="593"/>
      <c r="C593" s="454"/>
      <c r="D593" s="449" t="s">
        <v>1319</v>
      </c>
      <c r="E593" s="455" t="s">
        <v>749</v>
      </c>
      <c r="F593" s="456" t="s">
        <v>1348</v>
      </c>
      <c r="G593" s="454"/>
      <c r="H593" s="457">
        <v>3</v>
      </c>
      <c r="I593" s="319"/>
      <c r="J593" s="228"/>
      <c r="K593" s="228"/>
    </row>
    <row r="594" spans="1:11" ht="15" x14ac:dyDescent="0.3">
      <c r="A594" s="226"/>
      <c r="B594" s="591"/>
      <c r="C594" s="440"/>
      <c r="D594" s="441" t="s">
        <v>1060</v>
      </c>
      <c r="E594" s="443" t="s">
        <v>79</v>
      </c>
      <c r="F594" s="443" t="s">
        <v>1810</v>
      </c>
      <c r="G594" s="440"/>
      <c r="H594" s="440"/>
      <c r="I594" s="308"/>
      <c r="J594" s="310">
        <f>BK594</f>
        <v>0</v>
      </c>
      <c r="K594" s="226"/>
    </row>
    <row r="595" spans="1:11" ht="25.5" x14ac:dyDescent="0.2">
      <c r="A595" s="824"/>
      <c r="B595" s="563"/>
      <c r="C595" s="444" t="s">
        <v>1811</v>
      </c>
      <c r="D595" s="444" t="s">
        <v>1063</v>
      </c>
      <c r="E595" s="445" t="s">
        <v>1812</v>
      </c>
      <c r="F595" s="446" t="s">
        <v>1813</v>
      </c>
      <c r="G595" s="447" t="s">
        <v>218</v>
      </c>
      <c r="H595" s="448">
        <v>44.447000000000003</v>
      </c>
      <c r="I595" s="313"/>
      <c r="J595" s="314">
        <f>ROUND(I595*H595,2)</f>
        <v>0</v>
      </c>
      <c r="K595" s="312" t="s">
        <v>1317</v>
      </c>
    </row>
    <row r="596" spans="1:11" ht="13.5" x14ac:dyDescent="0.2">
      <c r="A596" s="228"/>
      <c r="B596" s="593"/>
      <c r="C596" s="454"/>
      <c r="D596" s="449" t="s">
        <v>1319</v>
      </c>
      <c r="E596" s="455" t="s">
        <v>749</v>
      </c>
      <c r="F596" s="456" t="s">
        <v>1814</v>
      </c>
      <c r="G596" s="454"/>
      <c r="H596" s="457">
        <v>44.447000000000003</v>
      </c>
      <c r="I596" s="319"/>
      <c r="J596" s="228"/>
      <c r="K596" s="228"/>
    </row>
    <row r="597" spans="1:11" ht="15" x14ac:dyDescent="0.3">
      <c r="A597" s="226"/>
      <c r="B597" s="591"/>
      <c r="C597" s="440"/>
      <c r="D597" s="441" t="s">
        <v>1060</v>
      </c>
      <c r="E597" s="443" t="s">
        <v>1815</v>
      </c>
      <c r="F597" s="443" t="s">
        <v>1816</v>
      </c>
      <c r="G597" s="440"/>
      <c r="H597" s="440"/>
      <c r="I597" s="308"/>
      <c r="J597" s="310">
        <f>BK597</f>
        <v>0</v>
      </c>
      <c r="K597" s="226"/>
    </row>
    <row r="598" spans="1:11" ht="25.5" x14ac:dyDescent="0.2">
      <c r="A598" s="824"/>
      <c r="B598" s="563"/>
      <c r="C598" s="444" t="s">
        <v>1817</v>
      </c>
      <c r="D598" s="444" t="s">
        <v>1063</v>
      </c>
      <c r="E598" s="445" t="s">
        <v>1818</v>
      </c>
      <c r="F598" s="446" t="s">
        <v>1819</v>
      </c>
      <c r="G598" s="447" t="s">
        <v>218</v>
      </c>
      <c r="H598" s="448">
        <v>51.232999999999997</v>
      </c>
      <c r="I598" s="313"/>
      <c r="J598" s="314">
        <f>ROUND(I598*H598,2)</f>
        <v>0</v>
      </c>
      <c r="K598" s="312" t="s">
        <v>1317</v>
      </c>
    </row>
    <row r="599" spans="1:11" ht="27" x14ac:dyDescent="0.2">
      <c r="A599" s="824"/>
      <c r="B599" s="563"/>
      <c r="C599" s="819"/>
      <c r="D599" s="449" t="s">
        <v>1062</v>
      </c>
      <c r="E599" s="819"/>
      <c r="F599" s="450" t="s">
        <v>1820</v>
      </c>
      <c r="G599" s="819"/>
      <c r="H599" s="819"/>
      <c r="I599" s="315"/>
      <c r="J599" s="824"/>
      <c r="K599" s="824"/>
    </row>
    <row r="600" spans="1:11" ht="13.5" x14ac:dyDescent="0.2">
      <c r="A600" s="228"/>
      <c r="B600" s="593"/>
      <c r="C600" s="454"/>
      <c r="D600" s="449" t="s">
        <v>1319</v>
      </c>
      <c r="E600" s="455" t="s">
        <v>749</v>
      </c>
      <c r="F600" s="456" t="s">
        <v>1821</v>
      </c>
      <c r="G600" s="454"/>
      <c r="H600" s="457">
        <v>51.232999999999997</v>
      </c>
      <c r="I600" s="319"/>
      <c r="J600" s="228"/>
      <c r="K600" s="228"/>
    </row>
    <row r="601" spans="1:11" ht="25.5" x14ac:dyDescent="0.2">
      <c r="A601" s="824"/>
      <c r="B601" s="563"/>
      <c r="C601" s="444" t="s">
        <v>1822</v>
      </c>
      <c r="D601" s="444" t="s">
        <v>1063</v>
      </c>
      <c r="E601" s="445" t="s">
        <v>1823</v>
      </c>
      <c r="F601" s="446" t="s">
        <v>1824</v>
      </c>
      <c r="G601" s="447" t="s">
        <v>218</v>
      </c>
      <c r="H601" s="448">
        <v>461.09699999999998</v>
      </c>
      <c r="I601" s="313"/>
      <c r="J601" s="314">
        <f>ROUND(I601*H601,2)</f>
        <v>0</v>
      </c>
      <c r="K601" s="312" t="s">
        <v>1317</v>
      </c>
    </row>
    <row r="602" spans="1:11" ht="27" x14ac:dyDescent="0.2">
      <c r="A602" s="824"/>
      <c r="B602" s="563"/>
      <c r="C602" s="819"/>
      <c r="D602" s="449" t="s">
        <v>1062</v>
      </c>
      <c r="E602" s="819"/>
      <c r="F602" s="450" t="s">
        <v>1825</v>
      </c>
      <c r="G602" s="819"/>
      <c r="H602" s="819"/>
      <c r="I602" s="315"/>
      <c r="J602" s="824"/>
      <c r="K602" s="824"/>
    </row>
    <row r="603" spans="1:11" ht="13.5" x14ac:dyDescent="0.2">
      <c r="A603" s="228"/>
      <c r="B603" s="593"/>
      <c r="C603" s="454"/>
      <c r="D603" s="449" t="s">
        <v>1319</v>
      </c>
      <c r="E603" s="455" t="s">
        <v>749</v>
      </c>
      <c r="F603" s="456" t="s">
        <v>1826</v>
      </c>
      <c r="G603" s="454"/>
      <c r="H603" s="457">
        <v>461.09699999999998</v>
      </c>
      <c r="I603" s="319"/>
      <c r="J603" s="228"/>
      <c r="K603" s="228"/>
    </row>
    <row r="604" spans="1:11" ht="25.5" x14ac:dyDescent="0.2">
      <c r="A604" s="824"/>
      <c r="B604" s="563"/>
      <c r="C604" s="444" t="s">
        <v>1827</v>
      </c>
      <c r="D604" s="444" t="s">
        <v>1063</v>
      </c>
      <c r="E604" s="445" t="s">
        <v>1828</v>
      </c>
      <c r="F604" s="446" t="s">
        <v>1829</v>
      </c>
      <c r="G604" s="447" t="s">
        <v>218</v>
      </c>
      <c r="H604" s="448">
        <v>1.855</v>
      </c>
      <c r="I604" s="313"/>
      <c r="J604" s="314">
        <f>ROUND(I604*H604,2)</f>
        <v>0</v>
      </c>
      <c r="K604" s="312" t="s">
        <v>1317</v>
      </c>
    </row>
    <row r="605" spans="1:11" ht="13.5" x14ac:dyDescent="0.2">
      <c r="A605" s="824"/>
      <c r="B605" s="563"/>
      <c r="C605" s="819"/>
      <c r="D605" s="449" t="s">
        <v>1062</v>
      </c>
      <c r="E605" s="819"/>
      <c r="F605" s="450" t="s">
        <v>1830</v>
      </c>
      <c r="G605" s="819"/>
      <c r="H605" s="819"/>
      <c r="I605" s="315"/>
      <c r="J605" s="824"/>
      <c r="K605" s="824"/>
    </row>
    <row r="606" spans="1:11" ht="13.5" x14ac:dyDescent="0.2">
      <c r="A606" s="228"/>
      <c r="B606" s="593"/>
      <c r="C606" s="454"/>
      <c r="D606" s="449" t="s">
        <v>1319</v>
      </c>
      <c r="E606" s="455" t="s">
        <v>749</v>
      </c>
      <c r="F606" s="456" t="s">
        <v>1831</v>
      </c>
      <c r="G606" s="454"/>
      <c r="H606" s="457">
        <v>1.855</v>
      </c>
      <c r="I606" s="319"/>
      <c r="J606" s="228"/>
      <c r="K606" s="228"/>
    </row>
    <row r="607" spans="1:11" ht="25.5" x14ac:dyDescent="0.2">
      <c r="A607" s="824"/>
      <c r="B607" s="563"/>
      <c r="C607" s="444" t="s">
        <v>852</v>
      </c>
      <c r="D607" s="444" t="s">
        <v>1063</v>
      </c>
      <c r="E607" s="445" t="s">
        <v>1832</v>
      </c>
      <c r="F607" s="446" t="s">
        <v>1833</v>
      </c>
      <c r="G607" s="447" t="s">
        <v>218</v>
      </c>
      <c r="H607" s="448">
        <v>12.275</v>
      </c>
      <c r="I607" s="313"/>
      <c r="J607" s="314">
        <f>ROUND(I607*H607,2)</f>
        <v>0</v>
      </c>
      <c r="K607" s="312" t="s">
        <v>1317</v>
      </c>
    </row>
    <row r="608" spans="1:11" ht="27" x14ac:dyDescent="0.2">
      <c r="A608" s="824"/>
      <c r="B608" s="563"/>
      <c r="C608" s="819"/>
      <c r="D608" s="449" t="s">
        <v>1062</v>
      </c>
      <c r="E608" s="819"/>
      <c r="F608" s="450" t="s">
        <v>1834</v>
      </c>
      <c r="G608" s="819"/>
      <c r="H608" s="819"/>
      <c r="I608" s="315"/>
      <c r="J608" s="824"/>
      <c r="K608" s="824"/>
    </row>
    <row r="609" spans="1:11" ht="13.5" x14ac:dyDescent="0.2">
      <c r="A609" s="228"/>
      <c r="B609" s="593"/>
      <c r="C609" s="454"/>
      <c r="D609" s="449" t="s">
        <v>1319</v>
      </c>
      <c r="E609" s="455" t="s">
        <v>749</v>
      </c>
      <c r="F609" s="456" t="s">
        <v>1835</v>
      </c>
      <c r="G609" s="454"/>
      <c r="H609" s="457">
        <v>12.275</v>
      </c>
      <c r="I609" s="319"/>
      <c r="J609" s="228"/>
      <c r="K609" s="228"/>
    </row>
    <row r="610" spans="1:11" ht="25.5" x14ac:dyDescent="0.2">
      <c r="A610" s="824"/>
      <c r="B610" s="563"/>
      <c r="C610" s="444" t="s">
        <v>1836</v>
      </c>
      <c r="D610" s="444" t="s">
        <v>1063</v>
      </c>
      <c r="E610" s="445" t="s">
        <v>1837</v>
      </c>
      <c r="F610" s="446" t="s">
        <v>1838</v>
      </c>
      <c r="G610" s="447" t="s">
        <v>218</v>
      </c>
      <c r="H610" s="448">
        <v>37.103000000000002</v>
      </c>
      <c r="I610" s="313"/>
      <c r="J610" s="314">
        <f>ROUND(I610*H610,2)</f>
        <v>0</v>
      </c>
      <c r="K610" s="312" t="s">
        <v>1317</v>
      </c>
    </row>
    <row r="611" spans="1:11" ht="27" x14ac:dyDescent="0.2">
      <c r="A611" s="824"/>
      <c r="B611" s="563"/>
      <c r="C611" s="819"/>
      <c r="D611" s="449" t="s">
        <v>1062</v>
      </c>
      <c r="E611" s="819"/>
      <c r="F611" s="450" t="s">
        <v>1839</v>
      </c>
      <c r="G611" s="819"/>
      <c r="H611" s="819"/>
      <c r="I611" s="315"/>
      <c r="J611" s="824"/>
      <c r="K611" s="824"/>
    </row>
    <row r="612" spans="1:11" ht="13.5" x14ac:dyDescent="0.2">
      <c r="A612" s="228"/>
      <c r="B612" s="593"/>
      <c r="C612" s="454"/>
      <c r="D612" s="449" t="s">
        <v>1319</v>
      </c>
      <c r="E612" s="455" t="s">
        <v>749</v>
      </c>
      <c r="F612" s="456" t="s">
        <v>1840</v>
      </c>
      <c r="G612" s="454"/>
      <c r="H612" s="457">
        <v>37.103000000000002</v>
      </c>
      <c r="I612" s="319"/>
      <c r="J612" s="228"/>
      <c r="K612" s="228"/>
    </row>
    <row r="613" spans="1:11" ht="15" x14ac:dyDescent="0.3">
      <c r="A613" s="226"/>
      <c r="B613" s="591"/>
      <c r="C613" s="440"/>
      <c r="D613" s="441" t="s">
        <v>1060</v>
      </c>
      <c r="E613" s="443" t="s">
        <v>1841</v>
      </c>
      <c r="F613" s="443" t="s">
        <v>1810</v>
      </c>
      <c r="G613" s="440"/>
      <c r="H613" s="440"/>
      <c r="I613" s="308"/>
      <c r="J613" s="310">
        <f>BK613</f>
        <v>0</v>
      </c>
      <c r="K613" s="226"/>
    </row>
    <row r="614" spans="1:11" ht="25.5" x14ac:dyDescent="0.2">
      <c r="A614" s="824"/>
      <c r="B614" s="563"/>
      <c r="C614" s="444" t="s">
        <v>1842</v>
      </c>
      <c r="D614" s="444" t="s">
        <v>1063</v>
      </c>
      <c r="E614" s="445" t="s">
        <v>1843</v>
      </c>
      <c r="F614" s="446" t="s">
        <v>1844</v>
      </c>
      <c r="G614" s="447" t="s">
        <v>218</v>
      </c>
      <c r="H614" s="448">
        <v>12.773999999999999</v>
      </c>
      <c r="I614" s="313"/>
      <c r="J614" s="314">
        <f>ROUND(I614*H614,2)</f>
        <v>0</v>
      </c>
      <c r="K614" s="312" t="s">
        <v>1317</v>
      </c>
    </row>
    <row r="615" spans="1:11" ht="27" x14ac:dyDescent="0.2">
      <c r="A615" s="824"/>
      <c r="B615" s="563"/>
      <c r="C615" s="819"/>
      <c r="D615" s="449" t="s">
        <v>1062</v>
      </c>
      <c r="E615" s="819"/>
      <c r="F615" s="450" t="s">
        <v>1845</v>
      </c>
      <c r="G615" s="819"/>
      <c r="H615" s="819"/>
      <c r="I615" s="315"/>
      <c r="J615" s="824"/>
      <c r="K615" s="824"/>
    </row>
    <row r="616" spans="1:11" ht="13.5" x14ac:dyDescent="0.2">
      <c r="A616" s="228"/>
      <c r="B616" s="593"/>
      <c r="C616" s="454"/>
      <c r="D616" s="449" t="s">
        <v>1319</v>
      </c>
      <c r="E616" s="455" t="s">
        <v>749</v>
      </c>
      <c r="F616" s="456" t="s">
        <v>1846</v>
      </c>
      <c r="G616" s="454"/>
      <c r="H616" s="457">
        <v>12.773999999999999</v>
      </c>
      <c r="I616" s="319"/>
      <c r="J616" s="228"/>
      <c r="K616" s="228"/>
    </row>
    <row r="617" spans="1:11" ht="18" x14ac:dyDescent="0.35">
      <c r="A617" s="226"/>
      <c r="B617" s="591"/>
      <c r="C617" s="440"/>
      <c r="D617" s="441" t="s">
        <v>1060</v>
      </c>
      <c r="E617" s="442" t="s">
        <v>19</v>
      </c>
      <c r="F617" s="442" t="s">
        <v>1847</v>
      </c>
      <c r="G617" s="440"/>
      <c r="H617" s="440"/>
      <c r="I617" s="308"/>
      <c r="J617" s="309">
        <f>BK617</f>
        <v>0</v>
      </c>
      <c r="K617" s="226"/>
    </row>
    <row r="618" spans="1:11" ht="15" x14ac:dyDescent="0.3">
      <c r="A618" s="226"/>
      <c r="B618" s="591"/>
      <c r="C618" s="440"/>
      <c r="D618" s="441" t="s">
        <v>1060</v>
      </c>
      <c r="E618" s="443" t="s">
        <v>81</v>
      </c>
      <c r="F618" s="443" t="s">
        <v>1848</v>
      </c>
      <c r="G618" s="440"/>
      <c r="H618" s="440"/>
      <c r="I618" s="308"/>
      <c r="J618" s="310">
        <f>BK618</f>
        <v>0</v>
      </c>
      <c r="K618" s="226"/>
    </row>
    <row r="619" spans="1:11" ht="25.5" x14ac:dyDescent="0.2">
      <c r="A619" s="824"/>
      <c r="B619" s="563"/>
      <c r="C619" s="444" t="s">
        <v>1849</v>
      </c>
      <c r="D619" s="444" t="s">
        <v>1063</v>
      </c>
      <c r="E619" s="445" t="s">
        <v>1850</v>
      </c>
      <c r="F619" s="446" t="s">
        <v>1851</v>
      </c>
      <c r="G619" s="447" t="s">
        <v>150</v>
      </c>
      <c r="H619" s="448">
        <v>46.08</v>
      </c>
      <c r="I619" s="313"/>
      <c r="J619" s="314">
        <f>ROUND(I619*H619,2)</f>
        <v>0</v>
      </c>
      <c r="K619" s="312" t="s">
        <v>1317</v>
      </c>
    </row>
    <row r="620" spans="1:11" ht="27" x14ac:dyDescent="0.2">
      <c r="A620" s="824"/>
      <c r="B620" s="563"/>
      <c r="C620" s="819"/>
      <c r="D620" s="449" t="s">
        <v>1062</v>
      </c>
      <c r="E620" s="819"/>
      <c r="F620" s="450" t="s">
        <v>1852</v>
      </c>
      <c r="G620" s="819"/>
      <c r="H620" s="819"/>
      <c r="I620" s="315"/>
      <c r="J620" s="824"/>
      <c r="K620" s="824"/>
    </row>
    <row r="621" spans="1:11" ht="13.5" x14ac:dyDescent="0.2">
      <c r="A621" s="227"/>
      <c r="B621" s="592"/>
      <c r="C621" s="451"/>
      <c r="D621" s="449" t="s">
        <v>1319</v>
      </c>
      <c r="E621" s="452" t="s">
        <v>749</v>
      </c>
      <c r="F621" s="453" t="s">
        <v>1513</v>
      </c>
      <c r="G621" s="451"/>
      <c r="H621" s="452" t="s">
        <v>749</v>
      </c>
      <c r="I621" s="317"/>
      <c r="J621" s="227"/>
      <c r="K621" s="227"/>
    </row>
    <row r="622" spans="1:11" ht="13.5" x14ac:dyDescent="0.2">
      <c r="A622" s="228"/>
      <c r="B622" s="593"/>
      <c r="C622" s="454"/>
      <c r="D622" s="449" t="s">
        <v>1319</v>
      </c>
      <c r="E622" s="455" t="s">
        <v>749</v>
      </c>
      <c r="F622" s="456" t="s">
        <v>1853</v>
      </c>
      <c r="G622" s="454"/>
      <c r="H622" s="457">
        <v>23.04</v>
      </c>
      <c r="I622" s="319"/>
      <c r="J622" s="228"/>
      <c r="K622" s="228"/>
    </row>
    <row r="623" spans="1:11" ht="13.5" x14ac:dyDescent="0.2">
      <c r="A623" s="228"/>
      <c r="B623" s="593"/>
      <c r="C623" s="454"/>
      <c r="D623" s="449" t="s">
        <v>1319</v>
      </c>
      <c r="E623" s="455" t="s">
        <v>749</v>
      </c>
      <c r="F623" s="456" t="s">
        <v>1854</v>
      </c>
      <c r="G623" s="454"/>
      <c r="H623" s="457">
        <v>23.04</v>
      </c>
      <c r="I623" s="319"/>
      <c r="J623" s="228"/>
      <c r="K623" s="228"/>
    </row>
    <row r="624" spans="1:11" ht="13.5" x14ac:dyDescent="0.2">
      <c r="A624" s="229"/>
      <c r="B624" s="594"/>
      <c r="C624" s="458"/>
      <c r="D624" s="449" t="s">
        <v>1319</v>
      </c>
      <c r="E624" s="459" t="s">
        <v>1855</v>
      </c>
      <c r="F624" s="460" t="s">
        <v>1327</v>
      </c>
      <c r="G624" s="458"/>
      <c r="H624" s="461">
        <v>46.08</v>
      </c>
      <c r="I624" s="321"/>
      <c r="J624" s="229"/>
      <c r="K624" s="229"/>
    </row>
    <row r="625" spans="1:11" ht="13.5" x14ac:dyDescent="0.2">
      <c r="A625" s="228"/>
      <c r="B625" s="593"/>
      <c r="C625" s="454"/>
      <c r="D625" s="449" t="s">
        <v>1319</v>
      </c>
      <c r="E625" s="455" t="s">
        <v>749</v>
      </c>
      <c r="F625" s="456" t="s">
        <v>1855</v>
      </c>
      <c r="G625" s="454"/>
      <c r="H625" s="457">
        <v>46.08</v>
      </c>
      <c r="I625" s="319"/>
      <c r="J625" s="228"/>
      <c r="K625" s="228"/>
    </row>
    <row r="626" spans="1:11" ht="25.5" x14ac:dyDescent="0.2">
      <c r="A626" s="824"/>
      <c r="B626" s="563"/>
      <c r="C626" s="444" t="s">
        <v>1274</v>
      </c>
      <c r="D626" s="444" t="s">
        <v>1063</v>
      </c>
      <c r="E626" s="445" t="s">
        <v>1856</v>
      </c>
      <c r="F626" s="446" t="s">
        <v>1857</v>
      </c>
      <c r="G626" s="447" t="s">
        <v>150</v>
      </c>
      <c r="H626" s="448">
        <v>27.936</v>
      </c>
      <c r="I626" s="313"/>
      <c r="J626" s="314">
        <f>ROUND(I626*H626,2)</f>
        <v>0</v>
      </c>
      <c r="K626" s="312" t="s">
        <v>1317</v>
      </c>
    </row>
    <row r="627" spans="1:11" ht="27" x14ac:dyDescent="0.2">
      <c r="A627" s="824"/>
      <c r="B627" s="563"/>
      <c r="C627" s="819"/>
      <c r="D627" s="449" t="s">
        <v>1062</v>
      </c>
      <c r="E627" s="819"/>
      <c r="F627" s="450" t="s">
        <v>1858</v>
      </c>
      <c r="G627" s="819"/>
      <c r="H627" s="819"/>
      <c r="I627" s="315"/>
      <c r="J627" s="824"/>
      <c r="K627" s="824"/>
    </row>
    <row r="628" spans="1:11" ht="13.5" x14ac:dyDescent="0.2">
      <c r="A628" s="227"/>
      <c r="B628" s="592"/>
      <c r="C628" s="451"/>
      <c r="D628" s="449" t="s">
        <v>1319</v>
      </c>
      <c r="E628" s="452" t="s">
        <v>749</v>
      </c>
      <c r="F628" s="453" t="s">
        <v>1513</v>
      </c>
      <c r="G628" s="451"/>
      <c r="H628" s="452" t="s">
        <v>749</v>
      </c>
      <c r="I628" s="317"/>
      <c r="J628" s="227"/>
      <c r="K628" s="227"/>
    </row>
    <row r="629" spans="1:11" ht="13.5" x14ac:dyDescent="0.2">
      <c r="A629" s="228"/>
      <c r="B629" s="593"/>
      <c r="C629" s="454"/>
      <c r="D629" s="449" t="s">
        <v>1319</v>
      </c>
      <c r="E629" s="455" t="s">
        <v>749</v>
      </c>
      <c r="F629" s="456" t="s">
        <v>1859</v>
      </c>
      <c r="G629" s="454"/>
      <c r="H629" s="457">
        <v>13.968</v>
      </c>
      <c r="I629" s="319"/>
      <c r="J629" s="228"/>
      <c r="K629" s="228"/>
    </row>
    <row r="630" spans="1:11" ht="13.5" x14ac:dyDescent="0.2">
      <c r="A630" s="228"/>
      <c r="B630" s="593"/>
      <c r="C630" s="454"/>
      <c r="D630" s="449" t="s">
        <v>1319</v>
      </c>
      <c r="E630" s="455" t="s">
        <v>749</v>
      </c>
      <c r="F630" s="456" t="s">
        <v>1860</v>
      </c>
      <c r="G630" s="454"/>
      <c r="H630" s="457">
        <v>13.968</v>
      </c>
      <c r="I630" s="319"/>
      <c r="J630" s="228"/>
      <c r="K630" s="228"/>
    </row>
    <row r="631" spans="1:11" ht="13.5" x14ac:dyDescent="0.2">
      <c r="A631" s="229"/>
      <c r="B631" s="594"/>
      <c r="C631" s="458"/>
      <c r="D631" s="449" t="s">
        <v>1319</v>
      </c>
      <c r="E631" s="459" t="s">
        <v>1861</v>
      </c>
      <c r="F631" s="460" t="s">
        <v>1327</v>
      </c>
      <c r="G631" s="458"/>
      <c r="H631" s="461">
        <v>27.936</v>
      </c>
      <c r="I631" s="321"/>
      <c r="J631" s="229"/>
      <c r="K631" s="229"/>
    </row>
    <row r="632" spans="1:11" ht="13.5" x14ac:dyDescent="0.2">
      <c r="A632" s="228"/>
      <c r="B632" s="593"/>
      <c r="C632" s="454"/>
      <c r="D632" s="449" t="s">
        <v>1319</v>
      </c>
      <c r="E632" s="455" t="s">
        <v>749</v>
      </c>
      <c r="F632" s="456" t="s">
        <v>1861</v>
      </c>
      <c r="G632" s="454"/>
      <c r="H632" s="457">
        <v>27.936</v>
      </c>
      <c r="I632" s="319"/>
      <c r="J632" s="228"/>
      <c r="K632" s="228"/>
    </row>
    <row r="633" spans="1:11" ht="13.5" x14ac:dyDescent="0.2">
      <c r="A633" s="824"/>
      <c r="B633" s="563"/>
      <c r="C633" s="466" t="s">
        <v>1277</v>
      </c>
      <c r="D633" s="466" t="s">
        <v>1137</v>
      </c>
      <c r="E633" s="467" t="s">
        <v>1862</v>
      </c>
      <c r="F633" s="468" t="s">
        <v>1863</v>
      </c>
      <c r="G633" s="469" t="s">
        <v>150</v>
      </c>
      <c r="H633" s="470">
        <v>88.819000000000003</v>
      </c>
      <c r="I633" s="325"/>
      <c r="J633" s="326">
        <f>ROUND(I633*H633,2)</f>
        <v>0</v>
      </c>
      <c r="K633" s="324" t="s">
        <v>1317</v>
      </c>
    </row>
    <row r="634" spans="1:11" ht="13.5" x14ac:dyDescent="0.2">
      <c r="A634" s="824"/>
      <c r="B634" s="563"/>
      <c r="C634" s="819"/>
      <c r="D634" s="449" t="s">
        <v>1062</v>
      </c>
      <c r="E634" s="819"/>
      <c r="F634" s="450" t="s">
        <v>1863</v>
      </c>
      <c r="G634" s="819"/>
      <c r="H634" s="819"/>
      <c r="I634" s="315"/>
      <c r="J634" s="824"/>
      <c r="K634" s="824"/>
    </row>
    <row r="635" spans="1:11" ht="13.5" x14ac:dyDescent="0.2">
      <c r="A635" s="227"/>
      <c r="B635" s="592"/>
      <c r="C635" s="451"/>
      <c r="D635" s="449" t="s">
        <v>1319</v>
      </c>
      <c r="E635" s="452" t="s">
        <v>749</v>
      </c>
      <c r="F635" s="453" t="s">
        <v>1513</v>
      </c>
      <c r="G635" s="451"/>
      <c r="H635" s="452" t="s">
        <v>749</v>
      </c>
      <c r="I635" s="317"/>
      <c r="J635" s="227"/>
      <c r="K635" s="227"/>
    </row>
    <row r="636" spans="1:11" ht="13.5" x14ac:dyDescent="0.2">
      <c r="A636" s="228"/>
      <c r="B636" s="593"/>
      <c r="C636" s="454"/>
      <c r="D636" s="449" t="s">
        <v>1319</v>
      </c>
      <c r="E636" s="455" t="s">
        <v>749</v>
      </c>
      <c r="F636" s="456" t="s">
        <v>1864</v>
      </c>
      <c r="G636" s="454"/>
      <c r="H636" s="457">
        <v>88.819000000000003</v>
      </c>
      <c r="I636" s="319"/>
      <c r="J636" s="228"/>
      <c r="K636" s="228"/>
    </row>
    <row r="637" spans="1:11" ht="25.5" x14ac:dyDescent="0.2">
      <c r="A637" s="824"/>
      <c r="B637" s="563"/>
      <c r="C637" s="444" t="s">
        <v>1280</v>
      </c>
      <c r="D637" s="444" t="s">
        <v>1063</v>
      </c>
      <c r="E637" s="445" t="s">
        <v>1865</v>
      </c>
      <c r="F637" s="446" t="s">
        <v>1866</v>
      </c>
      <c r="G637" s="447" t="s">
        <v>218</v>
      </c>
      <c r="H637" s="448">
        <v>2.7E-2</v>
      </c>
      <c r="I637" s="313"/>
      <c r="J637" s="314">
        <f>ROUND(I637*H637,2)</f>
        <v>0</v>
      </c>
      <c r="K637" s="312" t="s">
        <v>1317</v>
      </c>
    </row>
    <row r="638" spans="1:11" ht="27" x14ac:dyDescent="0.2">
      <c r="A638" s="824"/>
      <c r="B638" s="563"/>
      <c r="C638" s="819"/>
      <c r="D638" s="449" t="s">
        <v>1062</v>
      </c>
      <c r="E638" s="819"/>
      <c r="F638" s="450" t="s">
        <v>1867</v>
      </c>
      <c r="G638" s="819"/>
      <c r="H638" s="819"/>
      <c r="I638" s="315"/>
      <c r="J638" s="824"/>
      <c r="K638" s="824"/>
    </row>
    <row r="639" spans="1:11" x14ac:dyDescent="0.2">
      <c r="A639" s="824"/>
      <c r="B639" s="576"/>
      <c r="C639" s="471"/>
      <c r="D639" s="471"/>
      <c r="E639" s="471"/>
      <c r="F639" s="471"/>
      <c r="G639" s="471"/>
      <c r="H639" s="471"/>
      <c r="I639" s="274"/>
      <c r="J639" s="273"/>
      <c r="K639" s="273"/>
    </row>
  </sheetData>
  <sheetProtection algorithmName="SHA-512" hashValue="KJ/JQ7ZDegYGQtV9g/artALyTsaKKc3PxSjiNTrm1oI5j2vncLP00PGRd5tMhKVqScFS+iFSX+mHvCdm7oK45w==" saltValue="KPYPSsuNtRRIuw1YA2TYlw==" spinCount="100000" sheet="1" objects="1" scenarios="1"/>
  <mergeCells count="12">
    <mergeCell ref="J55:J56"/>
    <mergeCell ref="E82:H82"/>
    <mergeCell ref="E84:H84"/>
    <mergeCell ref="E86:H86"/>
    <mergeCell ref="G1:H1"/>
    <mergeCell ref="E7:H7"/>
    <mergeCell ref="E9:H9"/>
    <mergeCell ref="E11:H11"/>
    <mergeCell ref="E26:H26"/>
    <mergeCell ref="E47:H47"/>
    <mergeCell ref="E49:H49"/>
    <mergeCell ref="E51:H51"/>
  </mergeCells>
  <hyperlinks>
    <hyperlink ref="F1:G1" location="C2" display="1) Krycí list soupisu"/>
    <hyperlink ref="G1:H1" location="C58" display="2) Rekapitulace"/>
    <hyperlink ref="J1" location="C93" display="3) Soupis prací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7"/>
  <sheetViews>
    <sheetView topLeftCell="A525" workbookViewId="0">
      <selection activeCell="F532" sqref="F532"/>
    </sheetView>
  </sheetViews>
  <sheetFormatPr defaultRowHeight="12.75" x14ac:dyDescent="0.2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64.28515625" customWidth="1"/>
    <col min="7" max="7" width="7.42578125" customWidth="1"/>
    <col min="8" max="8" width="9.5703125" customWidth="1"/>
    <col min="9" max="9" width="10.85546875" style="235" customWidth="1"/>
    <col min="10" max="10" width="20.140625" customWidth="1"/>
    <col min="11" max="11" width="13.28515625" customWidth="1"/>
  </cols>
  <sheetData>
    <row r="1" spans="1:11" ht="15" x14ac:dyDescent="0.2">
      <c r="A1" s="231"/>
      <c r="B1" s="232"/>
      <c r="C1" s="232"/>
      <c r="D1" s="233" t="s">
        <v>1012</v>
      </c>
      <c r="E1" s="232"/>
      <c r="F1" s="825" t="s">
        <v>1013</v>
      </c>
      <c r="G1" s="923" t="s">
        <v>1014</v>
      </c>
      <c r="H1" s="923"/>
      <c r="I1" s="234"/>
      <c r="J1" s="825" t="s">
        <v>1015</v>
      </c>
      <c r="K1" s="233" t="s">
        <v>1016</v>
      </c>
    </row>
    <row r="3" spans="1:11" x14ac:dyDescent="0.2">
      <c r="A3" s="419"/>
      <c r="B3" s="236"/>
      <c r="C3" s="237"/>
      <c r="D3" s="237"/>
      <c r="E3" s="237"/>
      <c r="F3" s="237"/>
      <c r="G3" s="237"/>
      <c r="H3" s="237"/>
      <c r="I3" s="238"/>
      <c r="J3" s="237"/>
      <c r="K3" s="239"/>
    </row>
    <row r="4" spans="1:11" ht="21" x14ac:dyDescent="0.2">
      <c r="A4" s="419"/>
      <c r="B4" s="240"/>
      <c r="C4" s="365"/>
      <c r="D4" s="241" t="s">
        <v>1017</v>
      </c>
      <c r="E4" s="365"/>
      <c r="F4" s="365"/>
      <c r="G4" s="365"/>
      <c r="H4" s="365"/>
      <c r="I4" s="242"/>
      <c r="J4" s="365"/>
      <c r="K4" s="243"/>
    </row>
    <row r="5" spans="1:11" x14ac:dyDescent="0.2">
      <c r="A5" s="419"/>
      <c r="B5" s="240"/>
      <c r="C5" s="365"/>
      <c r="D5" s="365"/>
      <c r="E5" s="365"/>
      <c r="F5" s="365"/>
      <c r="G5" s="365"/>
      <c r="H5" s="365"/>
      <c r="I5" s="242"/>
      <c r="J5" s="365"/>
      <c r="K5" s="243"/>
    </row>
    <row r="6" spans="1:11" ht="15" x14ac:dyDescent="0.2">
      <c r="A6" s="419"/>
      <c r="B6" s="240"/>
      <c r="C6" s="365"/>
      <c r="D6" s="826" t="s">
        <v>2</v>
      </c>
      <c r="E6" s="365"/>
      <c r="F6" s="365"/>
      <c r="G6" s="365"/>
      <c r="H6" s="365"/>
      <c r="I6" s="242"/>
      <c r="J6" s="365"/>
      <c r="K6" s="243"/>
    </row>
    <row r="7" spans="1:11" ht="15" x14ac:dyDescent="0.2">
      <c r="A7" s="419"/>
      <c r="B7" s="240"/>
      <c r="C7" s="365"/>
      <c r="D7" s="365"/>
      <c r="E7" s="924" t="s">
        <v>1295</v>
      </c>
      <c r="F7" s="925"/>
      <c r="G7" s="925"/>
      <c r="H7" s="925"/>
      <c r="I7" s="242"/>
      <c r="J7" s="365"/>
      <c r="K7" s="243"/>
    </row>
    <row r="8" spans="1:11" ht="15" x14ac:dyDescent="0.2">
      <c r="A8" s="419"/>
      <c r="B8" s="240"/>
      <c r="C8" s="365"/>
      <c r="D8" s="826" t="s">
        <v>5</v>
      </c>
      <c r="E8" s="365"/>
      <c r="F8" s="365"/>
      <c r="G8" s="365"/>
      <c r="H8" s="365"/>
      <c r="I8" s="242"/>
      <c r="J8" s="365"/>
      <c r="K8" s="243"/>
    </row>
    <row r="9" spans="1:11" x14ac:dyDescent="0.2">
      <c r="A9" s="824"/>
      <c r="B9" s="244"/>
      <c r="C9" s="827"/>
      <c r="D9" s="827"/>
      <c r="E9" s="924" t="s">
        <v>1868</v>
      </c>
      <c r="F9" s="926"/>
      <c r="G9" s="926"/>
      <c r="H9" s="926"/>
      <c r="I9" s="245"/>
      <c r="J9" s="827"/>
      <c r="K9" s="246"/>
    </row>
    <row r="10" spans="1:11" ht="15" x14ac:dyDescent="0.2">
      <c r="A10" s="824"/>
      <c r="B10" s="244"/>
      <c r="C10" s="827"/>
      <c r="D10" s="826" t="s">
        <v>1020</v>
      </c>
      <c r="E10" s="827"/>
      <c r="F10" s="827"/>
      <c r="G10" s="827"/>
      <c r="H10" s="827"/>
      <c r="I10" s="245"/>
      <c r="J10" s="827"/>
      <c r="K10" s="246"/>
    </row>
    <row r="11" spans="1:11" x14ac:dyDescent="0.2">
      <c r="A11" s="824"/>
      <c r="B11" s="244"/>
      <c r="C11" s="827"/>
      <c r="D11" s="827"/>
      <c r="E11" s="927" t="s">
        <v>1869</v>
      </c>
      <c r="F11" s="926"/>
      <c r="G11" s="926"/>
      <c r="H11" s="926"/>
      <c r="I11" s="245"/>
      <c r="J11" s="827"/>
      <c r="K11" s="246"/>
    </row>
    <row r="12" spans="1:11" x14ac:dyDescent="0.2">
      <c r="A12" s="824"/>
      <c r="B12" s="244"/>
      <c r="C12" s="827"/>
      <c r="D12" s="827"/>
      <c r="E12" s="827"/>
      <c r="F12" s="827"/>
      <c r="G12" s="827"/>
      <c r="H12" s="827"/>
      <c r="I12" s="245"/>
      <c r="J12" s="827"/>
      <c r="K12" s="246"/>
    </row>
    <row r="13" spans="1:11" ht="15" x14ac:dyDescent="0.2">
      <c r="A13" s="824"/>
      <c r="B13" s="244"/>
      <c r="C13" s="827"/>
      <c r="D13" s="826" t="s">
        <v>1022</v>
      </c>
      <c r="E13" s="827"/>
      <c r="F13" s="247" t="s">
        <v>1298</v>
      </c>
      <c r="G13" s="827"/>
      <c r="H13" s="827"/>
      <c r="I13" s="248" t="s">
        <v>1024</v>
      </c>
      <c r="J13" s="247" t="s">
        <v>1299</v>
      </c>
      <c r="K13" s="246"/>
    </row>
    <row r="14" spans="1:11" ht="15" x14ac:dyDescent="0.2">
      <c r="A14" s="824"/>
      <c r="B14" s="244"/>
      <c r="C14" s="827"/>
      <c r="D14" s="826" t="s">
        <v>1025</v>
      </c>
      <c r="E14" s="827"/>
      <c r="F14" s="247" t="s">
        <v>1300</v>
      </c>
      <c r="G14" s="827"/>
      <c r="H14" s="827"/>
      <c r="I14" s="248" t="s">
        <v>1027</v>
      </c>
      <c r="J14" s="249" t="s">
        <v>1301</v>
      </c>
      <c r="K14" s="246"/>
    </row>
    <row r="15" spans="1:11" x14ac:dyDescent="0.2">
      <c r="A15" s="824"/>
      <c r="B15" s="244"/>
      <c r="C15" s="827"/>
      <c r="D15" s="827"/>
      <c r="E15" s="827"/>
      <c r="F15" s="827"/>
      <c r="G15" s="827"/>
      <c r="H15" s="827"/>
      <c r="I15" s="245"/>
      <c r="J15" s="827"/>
      <c r="K15" s="246"/>
    </row>
    <row r="16" spans="1:11" ht="15" x14ac:dyDescent="0.2">
      <c r="A16" s="824"/>
      <c r="B16" s="244"/>
      <c r="C16" s="827"/>
      <c r="D16" s="826" t="s">
        <v>1029</v>
      </c>
      <c r="E16" s="827"/>
      <c r="F16" s="827"/>
      <c r="G16" s="827"/>
      <c r="H16" s="827"/>
      <c r="I16" s="248" t="s">
        <v>1030</v>
      </c>
      <c r="J16" s="247" t="s">
        <v>749</v>
      </c>
      <c r="K16" s="246"/>
    </row>
    <row r="17" spans="1:11" ht="15" x14ac:dyDescent="0.2">
      <c r="A17" s="824"/>
      <c r="B17" s="244"/>
      <c r="C17" s="827"/>
      <c r="D17" s="827"/>
      <c r="E17" s="247" t="s">
        <v>1032</v>
      </c>
      <c r="F17" s="827"/>
      <c r="G17" s="827"/>
      <c r="H17" s="827"/>
      <c r="I17" s="248" t="s">
        <v>12</v>
      </c>
      <c r="J17" s="247" t="s">
        <v>749</v>
      </c>
      <c r="K17" s="246"/>
    </row>
    <row r="18" spans="1:11" x14ac:dyDescent="0.2">
      <c r="A18" s="824"/>
      <c r="B18" s="244"/>
      <c r="C18" s="827"/>
      <c r="D18" s="827"/>
      <c r="E18" s="827"/>
      <c r="F18" s="827"/>
      <c r="G18" s="827"/>
      <c r="H18" s="827"/>
      <c r="I18" s="245"/>
      <c r="J18" s="827"/>
      <c r="K18" s="246"/>
    </row>
    <row r="19" spans="1:11" ht="15" x14ac:dyDescent="0.2">
      <c r="A19" s="824"/>
      <c r="B19" s="244"/>
      <c r="C19" s="827"/>
      <c r="D19" s="826" t="s">
        <v>1031</v>
      </c>
      <c r="E19" s="827"/>
      <c r="F19" s="827"/>
      <c r="G19" s="827"/>
      <c r="H19" s="827"/>
      <c r="I19" s="248" t="s">
        <v>1030</v>
      </c>
      <c r="J19" s="247" t="s">
        <v>749</v>
      </c>
      <c r="K19" s="246"/>
    </row>
    <row r="20" spans="1:11" ht="15" x14ac:dyDescent="0.2">
      <c r="A20" s="824"/>
      <c r="B20" s="244"/>
      <c r="C20" s="827"/>
      <c r="D20" s="827"/>
      <c r="E20" s="247" t="s">
        <v>749</v>
      </c>
      <c r="F20" s="827"/>
      <c r="G20" s="827"/>
      <c r="H20" s="827"/>
      <c r="I20" s="248" t="s">
        <v>12</v>
      </c>
      <c r="J20" s="247" t="s">
        <v>749</v>
      </c>
      <c r="K20" s="246"/>
    </row>
    <row r="21" spans="1:11" x14ac:dyDescent="0.2">
      <c r="A21" s="824"/>
      <c r="B21" s="244"/>
      <c r="C21" s="827"/>
      <c r="D21" s="827"/>
      <c r="E21" s="827"/>
      <c r="F21" s="827"/>
      <c r="G21" s="827"/>
      <c r="H21" s="827"/>
      <c r="I21" s="245"/>
      <c r="J21" s="827"/>
      <c r="K21" s="246"/>
    </row>
    <row r="22" spans="1:11" ht="15" x14ac:dyDescent="0.2">
      <c r="A22" s="824"/>
      <c r="B22" s="244"/>
      <c r="C22" s="827"/>
      <c r="D22" s="826" t="s">
        <v>13</v>
      </c>
      <c r="E22" s="827"/>
      <c r="F22" s="827"/>
      <c r="G22" s="827"/>
      <c r="H22" s="827"/>
      <c r="I22" s="248" t="s">
        <v>1030</v>
      </c>
      <c r="J22" s="247" t="s">
        <v>749</v>
      </c>
      <c r="K22" s="246"/>
    </row>
    <row r="23" spans="1:11" ht="15" x14ac:dyDescent="0.2">
      <c r="A23" s="824"/>
      <c r="B23" s="244"/>
      <c r="C23" s="827"/>
      <c r="D23" s="827"/>
      <c r="E23" s="247" t="s">
        <v>1032</v>
      </c>
      <c r="F23" s="827"/>
      <c r="G23" s="827"/>
      <c r="H23" s="827"/>
      <c r="I23" s="248" t="s">
        <v>12</v>
      </c>
      <c r="J23" s="247" t="s">
        <v>749</v>
      </c>
      <c r="K23" s="246"/>
    </row>
    <row r="24" spans="1:11" x14ac:dyDescent="0.2">
      <c r="A24" s="824"/>
      <c r="B24" s="244"/>
      <c r="C24" s="827"/>
      <c r="D24" s="827"/>
      <c r="E24" s="827"/>
      <c r="F24" s="827"/>
      <c r="G24" s="827"/>
      <c r="H24" s="827"/>
      <c r="I24" s="245"/>
      <c r="J24" s="827"/>
      <c r="K24" s="246"/>
    </row>
    <row r="25" spans="1:11" ht="15" x14ac:dyDescent="0.2">
      <c r="A25" s="824"/>
      <c r="B25" s="244"/>
      <c r="C25" s="827"/>
      <c r="D25" s="826" t="s">
        <v>1033</v>
      </c>
      <c r="E25" s="827"/>
      <c r="F25" s="827"/>
      <c r="G25" s="827"/>
      <c r="H25" s="827"/>
      <c r="I25" s="245"/>
      <c r="J25" s="827"/>
      <c r="K25" s="246"/>
    </row>
    <row r="26" spans="1:11" ht="15" x14ac:dyDescent="0.2">
      <c r="A26" s="219"/>
      <c r="B26" s="250"/>
      <c r="C26" s="251"/>
      <c r="D26" s="251"/>
      <c r="E26" s="909" t="s">
        <v>749</v>
      </c>
      <c r="F26" s="909"/>
      <c r="G26" s="909"/>
      <c r="H26" s="909"/>
      <c r="I26" s="252"/>
      <c r="J26" s="251"/>
      <c r="K26" s="253"/>
    </row>
    <row r="27" spans="1:11" x14ac:dyDescent="0.2">
      <c r="A27" s="824"/>
      <c r="B27" s="244"/>
      <c r="C27" s="827"/>
      <c r="D27" s="827"/>
      <c r="E27" s="827"/>
      <c r="F27" s="827"/>
      <c r="G27" s="827"/>
      <c r="H27" s="827"/>
      <c r="I27" s="245"/>
      <c r="J27" s="827"/>
      <c r="K27" s="246"/>
    </row>
    <row r="28" spans="1:11" x14ac:dyDescent="0.2">
      <c r="A28" s="824"/>
      <c r="B28" s="244"/>
      <c r="C28" s="827"/>
      <c r="D28" s="254"/>
      <c r="E28" s="254"/>
      <c r="F28" s="254"/>
      <c r="G28" s="254"/>
      <c r="H28" s="254"/>
      <c r="I28" s="255"/>
      <c r="J28" s="254"/>
      <c r="K28" s="256"/>
    </row>
    <row r="29" spans="1:11" ht="18" x14ac:dyDescent="0.2">
      <c r="A29" s="824"/>
      <c r="B29" s="244"/>
      <c r="C29" s="827"/>
      <c r="D29" s="257" t="s">
        <v>1034</v>
      </c>
      <c r="E29" s="827"/>
      <c r="F29" s="827"/>
      <c r="G29" s="827"/>
      <c r="H29" s="827"/>
      <c r="I29" s="245"/>
      <c r="J29" s="258">
        <f>ROUND(J94,2)</f>
        <v>0</v>
      </c>
      <c r="K29" s="246"/>
    </row>
    <row r="30" spans="1:11" x14ac:dyDescent="0.2">
      <c r="A30" s="824"/>
      <c r="B30" s="244"/>
      <c r="C30" s="827"/>
      <c r="D30" s="254"/>
      <c r="E30" s="254"/>
      <c r="F30" s="254"/>
      <c r="G30" s="254"/>
      <c r="H30" s="254"/>
      <c r="I30" s="255"/>
      <c r="J30" s="254"/>
      <c r="K30" s="256"/>
    </row>
    <row r="31" spans="1:11" ht="13.5" x14ac:dyDescent="0.2">
      <c r="A31" s="824"/>
      <c r="B31" s="244"/>
      <c r="C31" s="827"/>
      <c r="D31" s="827"/>
      <c r="E31" s="827"/>
      <c r="F31" s="259" t="s">
        <v>1035</v>
      </c>
      <c r="G31" s="827"/>
      <c r="H31" s="827"/>
      <c r="I31" s="260" t="s">
        <v>1036</v>
      </c>
      <c r="J31" s="259" t="s">
        <v>1037</v>
      </c>
      <c r="K31" s="246"/>
    </row>
    <row r="32" spans="1:11" ht="13.5" x14ac:dyDescent="0.2">
      <c r="A32" s="824"/>
      <c r="B32" s="244"/>
      <c r="C32" s="827"/>
      <c r="D32" s="261" t="s">
        <v>135</v>
      </c>
      <c r="E32" s="261" t="s">
        <v>1038</v>
      </c>
      <c r="F32" s="262">
        <f>ROUND(SUM(BE94:BE536), 2)</f>
        <v>0</v>
      </c>
      <c r="G32" s="827"/>
      <c r="H32" s="827"/>
      <c r="I32" s="263">
        <v>0.21</v>
      </c>
      <c r="J32" s="262">
        <f>ROUND(ROUND((SUM(BE94:BE536)), 2)*I32, 2)</f>
        <v>0</v>
      </c>
      <c r="K32" s="246"/>
    </row>
    <row r="33" spans="1:11" ht="13.5" x14ac:dyDescent="0.2">
      <c r="A33" s="824"/>
      <c r="B33" s="244"/>
      <c r="C33" s="827"/>
      <c r="D33" s="827"/>
      <c r="E33" s="261" t="s">
        <v>1039</v>
      </c>
      <c r="F33" s="262">
        <f>ROUND(SUM(BF94:BF536), 2)</f>
        <v>0</v>
      </c>
      <c r="G33" s="827"/>
      <c r="H33" s="827"/>
      <c r="I33" s="263">
        <v>0.15</v>
      </c>
      <c r="J33" s="262">
        <f>ROUND(ROUND((SUM(BF94:BF536)), 2)*I33, 2)</f>
        <v>0</v>
      </c>
      <c r="K33" s="246"/>
    </row>
    <row r="34" spans="1:11" ht="13.5" x14ac:dyDescent="0.2">
      <c r="A34" s="824"/>
      <c r="B34" s="244"/>
      <c r="C34" s="827"/>
      <c r="D34" s="827"/>
      <c r="E34" s="261" t="s">
        <v>1040</v>
      </c>
      <c r="F34" s="262">
        <f>ROUND(SUM(BG94:BG536), 2)</f>
        <v>0</v>
      </c>
      <c r="G34" s="827"/>
      <c r="H34" s="827"/>
      <c r="I34" s="263">
        <v>0.21</v>
      </c>
      <c r="J34" s="262">
        <v>0</v>
      </c>
      <c r="K34" s="246"/>
    </row>
    <row r="35" spans="1:11" ht="13.5" x14ac:dyDescent="0.2">
      <c r="A35" s="824"/>
      <c r="B35" s="244"/>
      <c r="C35" s="827"/>
      <c r="D35" s="827"/>
      <c r="E35" s="261" t="s">
        <v>1041</v>
      </c>
      <c r="F35" s="262">
        <f>ROUND(SUM(BH94:BH536), 2)</f>
        <v>0</v>
      </c>
      <c r="G35" s="827"/>
      <c r="H35" s="827"/>
      <c r="I35" s="263">
        <v>0.15</v>
      </c>
      <c r="J35" s="262">
        <v>0</v>
      </c>
      <c r="K35" s="246"/>
    </row>
    <row r="36" spans="1:11" ht="13.5" x14ac:dyDescent="0.2">
      <c r="A36" s="824"/>
      <c r="B36" s="244"/>
      <c r="C36" s="827"/>
      <c r="D36" s="827"/>
      <c r="E36" s="261" t="s">
        <v>1042</v>
      </c>
      <c r="F36" s="262">
        <f>ROUND(SUM(BI94:BI536), 2)</f>
        <v>0</v>
      </c>
      <c r="G36" s="827"/>
      <c r="H36" s="827"/>
      <c r="I36" s="263">
        <v>0</v>
      </c>
      <c r="J36" s="262">
        <v>0</v>
      </c>
      <c r="K36" s="246"/>
    </row>
    <row r="37" spans="1:11" x14ac:dyDescent="0.2">
      <c r="A37" s="824"/>
      <c r="B37" s="244"/>
      <c r="C37" s="827"/>
      <c r="D37" s="827"/>
      <c r="E37" s="827"/>
      <c r="F37" s="827"/>
      <c r="G37" s="827"/>
      <c r="H37" s="827"/>
      <c r="I37" s="245"/>
      <c r="J37" s="827"/>
      <c r="K37" s="246"/>
    </row>
    <row r="38" spans="1:11" ht="18" x14ac:dyDescent="0.2">
      <c r="A38" s="824"/>
      <c r="B38" s="244"/>
      <c r="C38" s="264"/>
      <c r="D38" s="265" t="s">
        <v>1043</v>
      </c>
      <c r="E38" s="266"/>
      <c r="F38" s="266"/>
      <c r="G38" s="267" t="s">
        <v>35</v>
      </c>
      <c r="H38" s="268" t="s">
        <v>34</v>
      </c>
      <c r="I38" s="269"/>
      <c r="J38" s="270">
        <f>SUM(J29:J36)</f>
        <v>0</v>
      </c>
      <c r="K38" s="271"/>
    </row>
    <row r="39" spans="1:11" x14ac:dyDescent="0.2">
      <c r="A39" s="824"/>
      <c r="B39" s="272"/>
      <c r="C39" s="273"/>
      <c r="D39" s="273"/>
      <c r="E39" s="273"/>
      <c r="F39" s="273"/>
      <c r="G39" s="273"/>
      <c r="H39" s="273"/>
      <c r="I39" s="274"/>
      <c r="J39" s="273"/>
      <c r="K39" s="275"/>
    </row>
    <row r="43" spans="1:11" x14ac:dyDescent="0.2">
      <c r="A43" s="824"/>
      <c r="B43" s="220"/>
      <c r="C43" s="221"/>
      <c r="D43" s="221"/>
      <c r="E43" s="221"/>
      <c r="F43" s="221"/>
      <c r="G43" s="221"/>
      <c r="H43" s="221"/>
      <c r="I43" s="276"/>
      <c r="J43" s="221"/>
      <c r="K43" s="222"/>
    </row>
    <row r="44" spans="1:11" ht="21" x14ac:dyDescent="0.2">
      <c r="A44" s="824"/>
      <c r="B44" s="244"/>
      <c r="C44" s="241" t="s">
        <v>1044</v>
      </c>
      <c r="D44" s="827"/>
      <c r="E44" s="827"/>
      <c r="F44" s="827"/>
      <c r="G44" s="827"/>
      <c r="H44" s="827"/>
      <c r="I44" s="245"/>
      <c r="J44" s="827"/>
      <c r="K44" s="246"/>
    </row>
    <row r="45" spans="1:11" x14ac:dyDescent="0.2">
      <c r="A45" s="824"/>
      <c r="B45" s="244"/>
      <c r="C45" s="827"/>
      <c r="D45" s="827"/>
      <c r="E45" s="827"/>
      <c r="F45" s="827"/>
      <c r="G45" s="827"/>
      <c r="H45" s="827"/>
      <c r="I45" s="245"/>
      <c r="J45" s="827"/>
      <c r="K45" s="246"/>
    </row>
    <row r="46" spans="1:11" ht="15" x14ac:dyDescent="0.2">
      <c r="A46" s="824"/>
      <c r="B46" s="244"/>
      <c r="C46" s="826" t="s">
        <v>2</v>
      </c>
      <c r="D46" s="827"/>
      <c r="E46" s="827"/>
      <c r="F46" s="827"/>
      <c r="G46" s="827"/>
      <c r="H46" s="827"/>
      <c r="I46" s="245"/>
      <c r="J46" s="827"/>
      <c r="K46" s="246"/>
    </row>
    <row r="47" spans="1:11" ht="15" x14ac:dyDescent="0.2">
      <c r="A47" s="824"/>
      <c r="B47" s="244"/>
      <c r="C47" s="827"/>
      <c r="D47" s="827"/>
      <c r="E47" s="924" t="str">
        <f>E7</f>
        <v>Přístavba objektu sýrárny, Sýrárna II</v>
      </c>
      <c r="F47" s="925"/>
      <c r="G47" s="925"/>
      <c r="H47" s="925"/>
      <c r="I47" s="245"/>
      <c r="J47" s="827"/>
      <c r="K47" s="246"/>
    </row>
    <row r="48" spans="1:11" ht="15" x14ac:dyDescent="0.2">
      <c r="A48" s="419"/>
      <c r="B48" s="240"/>
      <c r="C48" s="826" t="s">
        <v>5</v>
      </c>
      <c r="D48" s="365"/>
      <c r="E48" s="365"/>
      <c r="F48" s="365"/>
      <c r="G48" s="365"/>
      <c r="H48" s="365"/>
      <c r="I48" s="242"/>
      <c r="J48" s="365"/>
      <c r="K48" s="243"/>
    </row>
    <row r="49" spans="1:11" x14ac:dyDescent="0.2">
      <c r="A49" s="824"/>
      <c r="B49" s="244"/>
      <c r="C49" s="827"/>
      <c r="D49" s="827"/>
      <c r="E49" s="924" t="s">
        <v>1868</v>
      </c>
      <c r="F49" s="926"/>
      <c r="G49" s="926"/>
      <c r="H49" s="926"/>
      <c r="I49" s="245"/>
      <c r="J49" s="827"/>
      <c r="K49" s="246"/>
    </row>
    <row r="50" spans="1:11" ht="15" x14ac:dyDescent="0.2">
      <c r="A50" s="824"/>
      <c r="B50" s="244"/>
      <c r="C50" s="826" t="s">
        <v>1020</v>
      </c>
      <c r="D50" s="827"/>
      <c r="E50" s="827"/>
      <c r="F50" s="827"/>
      <c r="G50" s="827"/>
      <c r="H50" s="827"/>
      <c r="I50" s="245"/>
      <c r="J50" s="827"/>
      <c r="K50" s="246"/>
    </row>
    <row r="51" spans="1:11" x14ac:dyDescent="0.2">
      <c r="A51" s="824"/>
      <c r="B51" s="244"/>
      <c r="C51" s="827"/>
      <c r="D51" s="827"/>
      <c r="E51" s="927" t="str">
        <f>E11</f>
        <v>D2.2 - Kanalizace splašková</v>
      </c>
      <c r="F51" s="926"/>
      <c r="G51" s="926"/>
      <c r="H51" s="926"/>
      <c r="I51" s="245"/>
      <c r="J51" s="827"/>
      <c r="K51" s="246"/>
    </row>
    <row r="52" spans="1:11" x14ac:dyDescent="0.2">
      <c r="A52" s="824"/>
      <c r="B52" s="244"/>
      <c r="C52" s="827"/>
      <c r="D52" s="827"/>
      <c r="E52" s="827"/>
      <c r="F52" s="827"/>
      <c r="G52" s="827"/>
      <c r="H52" s="827"/>
      <c r="I52" s="245"/>
      <c r="J52" s="827"/>
      <c r="K52" s="246"/>
    </row>
    <row r="53" spans="1:11" ht="15" x14ac:dyDescent="0.2">
      <c r="A53" s="824"/>
      <c r="B53" s="244"/>
      <c r="C53" s="826" t="s">
        <v>1025</v>
      </c>
      <c r="D53" s="827"/>
      <c r="E53" s="827"/>
      <c r="F53" s="247" t="str">
        <f>F14</f>
        <v>Olešnice na Moravě</v>
      </c>
      <c r="G53" s="827"/>
      <c r="H53" s="827"/>
      <c r="I53" s="248" t="s">
        <v>1027</v>
      </c>
      <c r="J53" s="249" t="str">
        <f>IF(J14="","",J14)</f>
        <v>17. 2. 2018</v>
      </c>
      <c r="K53" s="246"/>
    </row>
    <row r="54" spans="1:11" x14ac:dyDescent="0.2">
      <c r="A54" s="824"/>
      <c r="B54" s="244"/>
      <c r="C54" s="827"/>
      <c r="D54" s="827"/>
      <c r="E54" s="827"/>
      <c r="F54" s="827"/>
      <c r="G54" s="827"/>
      <c r="H54" s="827"/>
      <c r="I54" s="245"/>
      <c r="J54" s="827"/>
      <c r="K54" s="246"/>
    </row>
    <row r="55" spans="1:11" ht="15" x14ac:dyDescent="0.2">
      <c r="A55" s="824"/>
      <c r="B55" s="244"/>
      <c r="C55" s="826" t="s">
        <v>1029</v>
      </c>
      <c r="D55" s="827"/>
      <c r="E55" s="827"/>
      <c r="F55" s="247" t="str">
        <f>E17</f>
        <v xml:space="preserve"> </v>
      </c>
      <c r="G55" s="827"/>
      <c r="H55" s="827"/>
      <c r="I55" s="248" t="s">
        <v>13</v>
      </c>
      <c r="J55" s="909" t="str">
        <f>E23</f>
        <v xml:space="preserve"> </v>
      </c>
      <c r="K55" s="246"/>
    </row>
    <row r="56" spans="1:11" ht="15" x14ac:dyDescent="0.2">
      <c r="A56" s="824"/>
      <c r="B56" s="244"/>
      <c r="C56" s="826" t="s">
        <v>1031</v>
      </c>
      <c r="D56" s="827"/>
      <c r="E56" s="827"/>
      <c r="F56" s="247" t="str">
        <f>IF(E20="","",E20)</f>
        <v/>
      </c>
      <c r="G56" s="827"/>
      <c r="H56" s="827"/>
      <c r="I56" s="245"/>
      <c r="J56" s="910"/>
      <c r="K56" s="246"/>
    </row>
    <row r="57" spans="1:11" x14ac:dyDescent="0.2">
      <c r="A57" s="824"/>
      <c r="B57" s="244"/>
      <c r="C57" s="827"/>
      <c r="D57" s="827"/>
      <c r="E57" s="827"/>
      <c r="F57" s="827"/>
      <c r="G57" s="827"/>
      <c r="H57" s="827"/>
      <c r="I57" s="245"/>
      <c r="J57" s="827"/>
      <c r="K57" s="246"/>
    </row>
    <row r="58" spans="1:11" ht="15" x14ac:dyDescent="0.2">
      <c r="A58" s="824"/>
      <c r="B58" s="244"/>
      <c r="C58" s="277" t="s">
        <v>1046</v>
      </c>
      <c r="D58" s="264"/>
      <c r="E58" s="264"/>
      <c r="F58" s="264"/>
      <c r="G58" s="264"/>
      <c r="H58" s="264"/>
      <c r="I58" s="278"/>
      <c r="J58" s="279" t="s">
        <v>1047</v>
      </c>
      <c r="K58" s="280"/>
    </row>
    <row r="59" spans="1:11" x14ac:dyDescent="0.2">
      <c r="A59" s="824"/>
      <c r="B59" s="244"/>
      <c r="C59" s="827"/>
      <c r="D59" s="827"/>
      <c r="E59" s="827"/>
      <c r="F59" s="827"/>
      <c r="G59" s="827"/>
      <c r="H59" s="827"/>
      <c r="I59" s="245"/>
      <c r="J59" s="827"/>
      <c r="K59" s="246"/>
    </row>
    <row r="60" spans="1:11" ht="18" x14ac:dyDescent="0.2">
      <c r="A60" s="824"/>
      <c r="B60" s="244"/>
      <c r="C60" s="281" t="s">
        <v>1048</v>
      </c>
      <c r="D60" s="827"/>
      <c r="E60" s="827"/>
      <c r="F60" s="827"/>
      <c r="G60" s="827"/>
      <c r="H60" s="827"/>
      <c r="I60" s="245"/>
      <c r="J60" s="258">
        <f>J94</f>
        <v>0</v>
      </c>
      <c r="K60" s="246"/>
    </row>
    <row r="61" spans="1:11" ht="18" x14ac:dyDescent="0.2">
      <c r="A61" s="223"/>
      <c r="B61" s="282"/>
      <c r="C61" s="283"/>
      <c r="D61" s="284" t="s">
        <v>1302</v>
      </c>
      <c r="E61" s="285"/>
      <c r="F61" s="285"/>
      <c r="G61" s="285"/>
      <c r="H61" s="285"/>
      <c r="I61" s="286"/>
      <c r="J61" s="287">
        <f>J95</f>
        <v>0</v>
      </c>
      <c r="K61" s="288"/>
    </row>
    <row r="62" spans="1:11" ht="15" x14ac:dyDescent="0.2">
      <c r="A62" s="224"/>
      <c r="B62" s="289"/>
      <c r="C62" s="290"/>
      <c r="D62" s="291" t="s">
        <v>1303</v>
      </c>
      <c r="E62" s="292"/>
      <c r="F62" s="292"/>
      <c r="G62" s="292"/>
      <c r="H62" s="292"/>
      <c r="I62" s="293"/>
      <c r="J62" s="294">
        <f>J96</f>
        <v>0</v>
      </c>
      <c r="K62" s="295"/>
    </row>
    <row r="63" spans="1:11" ht="15" x14ac:dyDescent="0.2">
      <c r="A63" s="224"/>
      <c r="B63" s="289"/>
      <c r="C63" s="290"/>
      <c r="D63" s="291" t="s">
        <v>1304</v>
      </c>
      <c r="E63" s="292"/>
      <c r="F63" s="292"/>
      <c r="G63" s="292"/>
      <c r="H63" s="292"/>
      <c r="I63" s="293"/>
      <c r="J63" s="294">
        <f>J256</f>
        <v>0</v>
      </c>
      <c r="K63" s="295"/>
    </row>
    <row r="64" spans="1:11" ht="15" x14ac:dyDescent="0.2">
      <c r="A64" s="224"/>
      <c r="B64" s="289"/>
      <c r="C64" s="290"/>
      <c r="D64" s="291" t="s">
        <v>1305</v>
      </c>
      <c r="E64" s="292"/>
      <c r="F64" s="292"/>
      <c r="G64" s="292"/>
      <c r="H64" s="292"/>
      <c r="I64" s="293"/>
      <c r="J64" s="294">
        <f>J262</f>
        <v>0</v>
      </c>
      <c r="K64" s="295"/>
    </row>
    <row r="65" spans="1:11" ht="15" x14ac:dyDescent="0.2">
      <c r="A65" s="224"/>
      <c r="B65" s="289"/>
      <c r="C65" s="290"/>
      <c r="D65" s="291" t="s">
        <v>1306</v>
      </c>
      <c r="E65" s="292"/>
      <c r="F65" s="292"/>
      <c r="G65" s="292"/>
      <c r="H65" s="292"/>
      <c r="I65" s="293"/>
      <c r="J65" s="294">
        <f>J296</f>
        <v>0</v>
      </c>
      <c r="K65" s="295"/>
    </row>
    <row r="66" spans="1:11" ht="15" x14ac:dyDescent="0.2">
      <c r="A66" s="224"/>
      <c r="B66" s="289"/>
      <c r="C66" s="290"/>
      <c r="D66" s="291" t="s">
        <v>1307</v>
      </c>
      <c r="E66" s="292"/>
      <c r="F66" s="292"/>
      <c r="G66" s="292"/>
      <c r="H66" s="292"/>
      <c r="I66" s="293"/>
      <c r="J66" s="294">
        <f>J320</f>
        <v>0</v>
      </c>
      <c r="K66" s="295"/>
    </row>
    <row r="67" spans="1:11" ht="15" x14ac:dyDescent="0.2">
      <c r="A67" s="224"/>
      <c r="B67" s="289"/>
      <c r="C67" s="290"/>
      <c r="D67" s="291" t="s">
        <v>1308</v>
      </c>
      <c r="E67" s="292"/>
      <c r="F67" s="292"/>
      <c r="G67" s="292"/>
      <c r="H67" s="292"/>
      <c r="I67" s="293"/>
      <c r="J67" s="294">
        <f>J466</f>
        <v>0</v>
      </c>
      <c r="K67" s="295"/>
    </row>
    <row r="68" spans="1:11" ht="15" x14ac:dyDescent="0.2">
      <c r="A68" s="224"/>
      <c r="B68" s="289"/>
      <c r="C68" s="290"/>
      <c r="D68" s="291" t="s">
        <v>1309</v>
      </c>
      <c r="E68" s="292"/>
      <c r="F68" s="292"/>
      <c r="G68" s="292"/>
      <c r="H68" s="292"/>
      <c r="I68" s="293"/>
      <c r="J68" s="294">
        <f>J507</f>
        <v>0</v>
      </c>
      <c r="K68" s="295"/>
    </row>
    <row r="69" spans="1:11" ht="15" x14ac:dyDescent="0.2">
      <c r="A69" s="224"/>
      <c r="B69" s="289"/>
      <c r="C69" s="290"/>
      <c r="D69" s="291" t="s">
        <v>1310</v>
      </c>
      <c r="E69" s="292"/>
      <c r="F69" s="292"/>
      <c r="G69" s="292"/>
      <c r="H69" s="292"/>
      <c r="I69" s="293"/>
      <c r="J69" s="294">
        <f>J510</f>
        <v>0</v>
      </c>
      <c r="K69" s="295"/>
    </row>
    <row r="70" spans="1:11" ht="15" x14ac:dyDescent="0.2">
      <c r="A70" s="224"/>
      <c r="B70" s="289"/>
      <c r="C70" s="290"/>
      <c r="D70" s="291" t="s">
        <v>1311</v>
      </c>
      <c r="E70" s="292"/>
      <c r="F70" s="292"/>
      <c r="G70" s="292"/>
      <c r="H70" s="292"/>
      <c r="I70" s="293"/>
      <c r="J70" s="294">
        <f>J526</f>
        <v>0</v>
      </c>
      <c r="K70" s="295"/>
    </row>
    <row r="71" spans="1:11" ht="18" x14ac:dyDescent="0.2">
      <c r="A71" s="223"/>
      <c r="B71" s="282"/>
      <c r="C71" s="283"/>
      <c r="D71" s="284" t="s">
        <v>1312</v>
      </c>
      <c r="E71" s="285"/>
      <c r="F71" s="285"/>
      <c r="G71" s="285"/>
      <c r="H71" s="285"/>
      <c r="I71" s="286"/>
      <c r="J71" s="287">
        <f>J530</f>
        <v>0</v>
      </c>
      <c r="K71" s="288"/>
    </row>
    <row r="72" spans="1:11" ht="15" x14ac:dyDescent="0.2">
      <c r="A72" s="224"/>
      <c r="B72" s="289"/>
      <c r="C72" s="290"/>
      <c r="D72" s="291" t="s">
        <v>1870</v>
      </c>
      <c r="E72" s="292"/>
      <c r="F72" s="292"/>
      <c r="G72" s="292"/>
      <c r="H72" s="292"/>
      <c r="I72" s="293"/>
      <c r="J72" s="294">
        <f>J531</f>
        <v>0</v>
      </c>
      <c r="K72" s="295"/>
    </row>
    <row r="73" spans="1:11" x14ac:dyDescent="0.2">
      <c r="A73" s="824"/>
      <c r="B73" s="244"/>
      <c r="C73" s="827"/>
      <c r="D73" s="827"/>
      <c r="E73" s="827"/>
      <c r="F73" s="827"/>
      <c r="G73" s="827"/>
      <c r="H73" s="827"/>
      <c r="I73" s="245"/>
      <c r="J73" s="827"/>
      <c r="K73" s="246"/>
    </row>
    <row r="74" spans="1:11" x14ac:dyDescent="0.2">
      <c r="A74" s="824"/>
      <c r="B74" s="272"/>
      <c r="C74" s="273"/>
      <c r="D74" s="273"/>
      <c r="E74" s="273"/>
      <c r="F74" s="273"/>
      <c r="G74" s="273"/>
      <c r="H74" s="273"/>
      <c r="I74" s="274"/>
      <c r="J74" s="273"/>
      <c r="K74" s="275"/>
    </row>
    <row r="78" spans="1:11" x14ac:dyDescent="0.2">
      <c r="A78" s="824"/>
      <c r="B78" s="220"/>
      <c r="C78" s="221"/>
      <c r="D78" s="221"/>
      <c r="E78" s="221"/>
      <c r="F78" s="221"/>
      <c r="G78" s="221"/>
      <c r="H78" s="221"/>
      <c r="I78" s="276"/>
      <c r="J78" s="221"/>
      <c r="K78" s="221"/>
    </row>
    <row r="79" spans="1:11" ht="21" x14ac:dyDescent="0.2">
      <c r="A79" s="824"/>
      <c r="B79" s="244"/>
      <c r="C79" s="296" t="s">
        <v>1050</v>
      </c>
      <c r="D79" s="824"/>
      <c r="E79" s="824"/>
      <c r="F79" s="824"/>
      <c r="G79" s="824"/>
      <c r="H79" s="824"/>
      <c r="I79" s="824"/>
      <c r="J79" s="824"/>
      <c r="K79" s="824"/>
    </row>
    <row r="80" spans="1:11" x14ac:dyDescent="0.2">
      <c r="A80" s="824"/>
      <c r="B80" s="244"/>
      <c r="C80" s="824"/>
      <c r="D80" s="824"/>
      <c r="E80" s="824"/>
      <c r="F80" s="824"/>
      <c r="G80" s="824"/>
      <c r="H80" s="824"/>
      <c r="I80" s="824"/>
      <c r="J80" s="824"/>
      <c r="K80" s="824"/>
    </row>
    <row r="81" spans="1:11" ht="15" x14ac:dyDescent="0.2">
      <c r="A81" s="824"/>
      <c r="B81" s="244"/>
      <c r="C81" s="823" t="s">
        <v>2</v>
      </c>
      <c r="D81" s="824"/>
      <c r="E81" s="824"/>
      <c r="F81" s="824"/>
      <c r="G81" s="824"/>
      <c r="H81" s="824"/>
      <c r="I81" s="824"/>
      <c r="J81" s="824"/>
      <c r="K81" s="824"/>
    </row>
    <row r="82" spans="1:11" ht="15" x14ac:dyDescent="0.2">
      <c r="A82" s="824"/>
      <c r="B82" s="244"/>
      <c r="C82" s="824"/>
      <c r="D82" s="824"/>
      <c r="E82" s="919" t="str">
        <f>E7</f>
        <v>Přístavba objektu sýrárny, Sýrárna II</v>
      </c>
      <c r="F82" s="920"/>
      <c r="G82" s="920"/>
      <c r="H82" s="920"/>
      <c r="I82" s="824"/>
      <c r="J82" s="824"/>
      <c r="K82" s="824"/>
    </row>
    <row r="83" spans="1:11" ht="15" x14ac:dyDescent="0.2">
      <c r="A83" s="419"/>
      <c r="B83" s="240"/>
      <c r="C83" s="823" t="s">
        <v>5</v>
      </c>
      <c r="D83" s="419"/>
      <c r="E83" s="419"/>
      <c r="F83" s="419"/>
      <c r="G83" s="419"/>
      <c r="H83" s="419"/>
      <c r="J83" s="419"/>
      <c r="K83" s="419"/>
    </row>
    <row r="84" spans="1:11" x14ac:dyDescent="0.2">
      <c r="A84" s="824"/>
      <c r="B84" s="244"/>
      <c r="C84" s="824"/>
      <c r="D84" s="824"/>
      <c r="E84" s="919" t="s">
        <v>1868</v>
      </c>
      <c r="F84" s="921"/>
      <c r="G84" s="921"/>
      <c r="H84" s="921"/>
      <c r="I84" s="824"/>
      <c r="J84" s="824"/>
      <c r="K84" s="824"/>
    </row>
    <row r="85" spans="1:11" ht="15" x14ac:dyDescent="0.2">
      <c r="A85" s="824"/>
      <c r="B85" s="244"/>
      <c r="C85" s="823" t="s">
        <v>1020</v>
      </c>
      <c r="D85" s="824"/>
      <c r="E85" s="824"/>
      <c r="F85" s="824"/>
      <c r="G85" s="824"/>
      <c r="H85" s="824"/>
      <c r="I85" s="824"/>
      <c r="J85" s="824"/>
      <c r="K85" s="824"/>
    </row>
    <row r="86" spans="1:11" x14ac:dyDescent="0.2">
      <c r="A86" s="824"/>
      <c r="B86" s="244"/>
      <c r="C86" s="824"/>
      <c r="D86" s="824"/>
      <c r="E86" s="922" t="str">
        <f>E11</f>
        <v>D2.2 - Kanalizace splašková</v>
      </c>
      <c r="F86" s="921"/>
      <c r="G86" s="921"/>
      <c r="H86" s="921"/>
      <c r="I86" s="824"/>
      <c r="J86" s="824"/>
      <c r="K86" s="824"/>
    </row>
    <row r="87" spans="1:11" x14ac:dyDescent="0.2">
      <c r="A87" s="824"/>
      <c r="B87" s="244"/>
      <c r="C87" s="824"/>
      <c r="D87" s="824"/>
      <c r="E87" s="824"/>
      <c r="F87" s="824"/>
      <c r="G87" s="824"/>
      <c r="H87" s="824"/>
      <c r="I87" s="824"/>
      <c r="J87" s="824"/>
      <c r="K87" s="824"/>
    </row>
    <row r="88" spans="1:11" ht="15" x14ac:dyDescent="0.2">
      <c r="A88" s="824"/>
      <c r="B88" s="244"/>
      <c r="C88" s="823" t="s">
        <v>1025</v>
      </c>
      <c r="D88" s="824"/>
      <c r="E88" s="824"/>
      <c r="F88" s="297" t="str">
        <f>F14</f>
        <v>Olešnice na Moravě</v>
      </c>
      <c r="G88" s="824"/>
      <c r="H88" s="824"/>
      <c r="I88" s="298" t="s">
        <v>1027</v>
      </c>
      <c r="J88" s="299" t="str">
        <f>IF(J14="","",J14)</f>
        <v>17. 2. 2018</v>
      </c>
      <c r="K88" s="824"/>
    </row>
    <row r="89" spans="1:11" x14ac:dyDescent="0.2">
      <c r="A89" s="824"/>
      <c r="B89" s="244"/>
      <c r="C89" s="824"/>
      <c r="D89" s="824"/>
      <c r="E89" s="824"/>
      <c r="F89" s="824"/>
      <c r="G89" s="824"/>
      <c r="H89" s="824"/>
      <c r="I89" s="824"/>
      <c r="J89" s="824"/>
      <c r="K89" s="824"/>
    </row>
    <row r="90" spans="1:11" ht="15" x14ac:dyDescent="0.2">
      <c r="A90" s="824"/>
      <c r="B90" s="244"/>
      <c r="C90" s="823" t="s">
        <v>1029</v>
      </c>
      <c r="D90" s="824"/>
      <c r="E90" s="824"/>
      <c r="F90" s="297" t="str">
        <f>E17</f>
        <v xml:space="preserve"> </v>
      </c>
      <c r="G90" s="824"/>
      <c r="H90" s="824"/>
      <c r="I90" s="298" t="s">
        <v>13</v>
      </c>
      <c r="J90" s="297" t="str">
        <f>E23</f>
        <v xml:space="preserve"> </v>
      </c>
      <c r="K90" s="824"/>
    </row>
    <row r="91" spans="1:11" ht="15" x14ac:dyDescent="0.2">
      <c r="A91" s="824"/>
      <c r="B91" s="244"/>
      <c r="C91" s="823" t="s">
        <v>1031</v>
      </c>
      <c r="D91" s="824"/>
      <c r="E91" s="824"/>
      <c r="F91" s="297" t="str">
        <f>IF(E20="","",E20)</f>
        <v/>
      </c>
      <c r="G91" s="824"/>
      <c r="H91" s="824"/>
      <c r="I91" s="824"/>
      <c r="J91" s="824"/>
      <c r="K91" s="824"/>
    </row>
    <row r="92" spans="1:11" x14ac:dyDescent="0.2">
      <c r="A92" s="824"/>
      <c r="B92" s="244"/>
      <c r="C92" s="824"/>
      <c r="D92" s="824"/>
      <c r="E92" s="824"/>
      <c r="F92" s="824"/>
      <c r="G92" s="824"/>
      <c r="H92" s="824"/>
      <c r="I92" s="824"/>
      <c r="J92" s="824"/>
      <c r="K92" s="824"/>
    </row>
    <row r="93" spans="1:11" ht="30" x14ac:dyDescent="0.2">
      <c r="A93" s="225"/>
      <c r="B93" s="300"/>
      <c r="C93" s="437" t="s">
        <v>1052</v>
      </c>
      <c r="D93" s="438" t="s">
        <v>1053</v>
      </c>
      <c r="E93" s="438" t="s">
        <v>1054</v>
      </c>
      <c r="F93" s="438" t="s">
        <v>1055</v>
      </c>
      <c r="G93" s="438" t="s">
        <v>128</v>
      </c>
      <c r="H93" s="438" t="s">
        <v>1056</v>
      </c>
      <c r="I93" s="303" t="s">
        <v>1057</v>
      </c>
      <c r="J93" s="302" t="s">
        <v>1047</v>
      </c>
      <c r="K93" s="304" t="s">
        <v>1059</v>
      </c>
    </row>
    <row r="94" spans="1:11" ht="18" x14ac:dyDescent="0.35">
      <c r="A94" s="824"/>
      <c r="B94" s="244"/>
      <c r="C94" s="439" t="s">
        <v>1048</v>
      </c>
      <c r="D94" s="819"/>
      <c r="E94" s="819"/>
      <c r="F94" s="819"/>
      <c r="G94" s="819"/>
      <c r="H94" s="819"/>
      <c r="I94" s="824"/>
      <c r="J94" s="306">
        <f>BK94</f>
        <v>0</v>
      </c>
      <c r="K94" s="824"/>
    </row>
    <row r="95" spans="1:11" ht="18" x14ac:dyDescent="0.35">
      <c r="A95" s="226"/>
      <c r="B95" s="307"/>
      <c r="C95" s="440"/>
      <c r="D95" s="441" t="s">
        <v>1060</v>
      </c>
      <c r="E95" s="442" t="s">
        <v>18</v>
      </c>
      <c r="F95" s="442" t="s">
        <v>1314</v>
      </c>
      <c r="G95" s="440"/>
      <c r="H95" s="440"/>
      <c r="I95" s="308"/>
      <c r="J95" s="309">
        <f>BK95</f>
        <v>0</v>
      </c>
      <c r="K95" s="226"/>
    </row>
    <row r="96" spans="1:11" ht="15" x14ac:dyDescent="0.3">
      <c r="A96" s="226"/>
      <c r="B96" s="307"/>
      <c r="C96" s="440"/>
      <c r="D96" s="441" t="s">
        <v>1060</v>
      </c>
      <c r="E96" s="443" t="s">
        <v>52</v>
      </c>
      <c r="F96" s="443" t="s">
        <v>53</v>
      </c>
      <c r="G96" s="440"/>
      <c r="H96" s="440"/>
      <c r="I96" s="308"/>
      <c r="J96" s="310">
        <f>BK96</f>
        <v>0</v>
      </c>
      <c r="K96" s="226"/>
    </row>
    <row r="97" spans="1:11" ht="25.5" x14ac:dyDescent="0.2">
      <c r="A97" s="824"/>
      <c r="B97" s="311"/>
      <c r="C97" s="444" t="s">
        <v>52</v>
      </c>
      <c r="D97" s="444" t="s">
        <v>1063</v>
      </c>
      <c r="E97" s="445" t="s">
        <v>1871</v>
      </c>
      <c r="F97" s="446" t="s">
        <v>1872</v>
      </c>
      <c r="G97" s="447" t="s">
        <v>150</v>
      </c>
      <c r="H97" s="448">
        <v>10.88</v>
      </c>
      <c r="I97" s="313"/>
      <c r="J97" s="314">
        <f>ROUND(I97*H97,2)</f>
        <v>0</v>
      </c>
      <c r="K97" s="312" t="s">
        <v>1317</v>
      </c>
    </row>
    <row r="98" spans="1:11" ht="40.5" x14ac:dyDescent="0.2">
      <c r="A98" s="824"/>
      <c r="B98" s="244"/>
      <c r="C98" s="819"/>
      <c r="D98" s="449" t="s">
        <v>1062</v>
      </c>
      <c r="E98" s="819"/>
      <c r="F98" s="450" t="s">
        <v>1873</v>
      </c>
      <c r="G98" s="819"/>
      <c r="H98" s="819"/>
      <c r="I98" s="315"/>
      <c r="J98" s="824"/>
      <c r="K98" s="824"/>
    </row>
    <row r="99" spans="1:11" ht="13.5" x14ac:dyDescent="0.2">
      <c r="A99" s="227"/>
      <c r="B99" s="316"/>
      <c r="C99" s="451"/>
      <c r="D99" s="449" t="s">
        <v>1319</v>
      </c>
      <c r="E99" s="452" t="s">
        <v>749</v>
      </c>
      <c r="F99" s="453" t="s">
        <v>1874</v>
      </c>
      <c r="G99" s="451"/>
      <c r="H99" s="452" t="s">
        <v>749</v>
      </c>
      <c r="I99" s="317"/>
      <c r="J99" s="227"/>
      <c r="K99" s="227"/>
    </row>
    <row r="100" spans="1:11" ht="13.5" x14ac:dyDescent="0.2">
      <c r="A100" s="228"/>
      <c r="B100" s="318"/>
      <c r="C100" s="454"/>
      <c r="D100" s="449" t="s">
        <v>1319</v>
      </c>
      <c r="E100" s="455" t="s">
        <v>749</v>
      </c>
      <c r="F100" s="456" t="s">
        <v>1875</v>
      </c>
      <c r="G100" s="454"/>
      <c r="H100" s="457">
        <v>10.88</v>
      </c>
      <c r="I100" s="319"/>
      <c r="J100" s="228"/>
      <c r="K100" s="228"/>
    </row>
    <row r="101" spans="1:11" ht="25.5" x14ac:dyDescent="0.2">
      <c r="A101" s="824"/>
      <c r="B101" s="311"/>
      <c r="C101" s="444" t="s">
        <v>6</v>
      </c>
      <c r="D101" s="444" t="s">
        <v>1063</v>
      </c>
      <c r="E101" s="445" t="s">
        <v>1315</v>
      </c>
      <c r="F101" s="446" t="s">
        <v>1316</v>
      </c>
      <c r="G101" s="447" t="s">
        <v>150</v>
      </c>
      <c r="H101" s="448">
        <v>33.450000000000003</v>
      </c>
      <c r="I101" s="313"/>
      <c r="J101" s="314">
        <f>ROUND(I101*H101,2)</f>
        <v>0</v>
      </c>
      <c r="K101" s="312" t="s">
        <v>1317</v>
      </c>
    </row>
    <row r="102" spans="1:11" ht="40.5" x14ac:dyDescent="0.2">
      <c r="A102" s="824"/>
      <c r="B102" s="244"/>
      <c r="C102" s="819"/>
      <c r="D102" s="449" t="s">
        <v>1062</v>
      </c>
      <c r="E102" s="819"/>
      <c r="F102" s="450" t="s">
        <v>1318</v>
      </c>
      <c r="G102" s="819"/>
      <c r="H102" s="819"/>
      <c r="I102" s="315"/>
      <c r="J102" s="824"/>
      <c r="K102" s="824"/>
    </row>
    <row r="103" spans="1:11" ht="13.5" x14ac:dyDescent="0.2">
      <c r="A103" s="227"/>
      <c r="B103" s="316"/>
      <c r="C103" s="451"/>
      <c r="D103" s="449" t="s">
        <v>1319</v>
      </c>
      <c r="E103" s="452" t="s">
        <v>749</v>
      </c>
      <c r="F103" s="453" t="s">
        <v>1874</v>
      </c>
      <c r="G103" s="451"/>
      <c r="H103" s="452" t="s">
        <v>749</v>
      </c>
      <c r="I103" s="317"/>
      <c r="J103" s="227"/>
      <c r="K103" s="227"/>
    </row>
    <row r="104" spans="1:11" ht="13.5" x14ac:dyDescent="0.2">
      <c r="A104" s="228"/>
      <c r="B104" s="318"/>
      <c r="C104" s="454"/>
      <c r="D104" s="449" t="s">
        <v>1319</v>
      </c>
      <c r="E104" s="455" t="s">
        <v>749</v>
      </c>
      <c r="F104" s="456" t="s">
        <v>1876</v>
      </c>
      <c r="G104" s="454"/>
      <c r="H104" s="457">
        <v>33.450000000000003</v>
      </c>
      <c r="I104" s="319"/>
      <c r="J104" s="228"/>
      <c r="K104" s="228"/>
    </row>
    <row r="105" spans="1:11" ht="25.5" x14ac:dyDescent="0.2">
      <c r="A105" s="824"/>
      <c r="B105" s="311"/>
      <c r="C105" s="444" t="s">
        <v>55</v>
      </c>
      <c r="D105" s="444" t="s">
        <v>1063</v>
      </c>
      <c r="E105" s="445" t="s">
        <v>1322</v>
      </c>
      <c r="F105" s="446" t="s">
        <v>1323</v>
      </c>
      <c r="G105" s="447" t="s">
        <v>150</v>
      </c>
      <c r="H105" s="448">
        <v>16.64</v>
      </c>
      <c r="I105" s="313"/>
      <c r="J105" s="314">
        <f>ROUND(I105*H105,2)</f>
        <v>0</v>
      </c>
      <c r="K105" s="312" t="s">
        <v>1317</v>
      </c>
    </row>
    <row r="106" spans="1:11" ht="40.5" x14ac:dyDescent="0.2">
      <c r="A106" s="824"/>
      <c r="B106" s="244"/>
      <c r="C106" s="819"/>
      <c r="D106" s="449" t="s">
        <v>1062</v>
      </c>
      <c r="E106" s="819"/>
      <c r="F106" s="450" t="s">
        <v>1324</v>
      </c>
      <c r="G106" s="819"/>
      <c r="H106" s="819"/>
      <c r="I106" s="315"/>
      <c r="J106" s="824"/>
      <c r="K106" s="824"/>
    </row>
    <row r="107" spans="1:11" ht="13.5" x14ac:dyDescent="0.2">
      <c r="A107" s="227"/>
      <c r="B107" s="316"/>
      <c r="C107" s="451"/>
      <c r="D107" s="449" t="s">
        <v>1319</v>
      </c>
      <c r="E107" s="452" t="s">
        <v>749</v>
      </c>
      <c r="F107" s="453" t="s">
        <v>1874</v>
      </c>
      <c r="G107" s="451"/>
      <c r="H107" s="452" t="s">
        <v>749</v>
      </c>
      <c r="I107" s="317"/>
      <c r="J107" s="227"/>
      <c r="K107" s="227"/>
    </row>
    <row r="108" spans="1:11" ht="13.5" x14ac:dyDescent="0.2">
      <c r="A108" s="228"/>
      <c r="B108" s="318"/>
      <c r="C108" s="454"/>
      <c r="D108" s="449" t="s">
        <v>1319</v>
      </c>
      <c r="E108" s="455" t="s">
        <v>749</v>
      </c>
      <c r="F108" s="456" t="s">
        <v>1877</v>
      </c>
      <c r="G108" s="454"/>
      <c r="H108" s="457">
        <v>5.76</v>
      </c>
      <c r="I108" s="319"/>
      <c r="J108" s="228"/>
      <c r="K108" s="228"/>
    </row>
    <row r="109" spans="1:11" ht="13.5" x14ac:dyDescent="0.2">
      <c r="A109" s="228"/>
      <c r="B109" s="318"/>
      <c r="C109" s="454"/>
      <c r="D109" s="449" t="s">
        <v>1319</v>
      </c>
      <c r="E109" s="455" t="s">
        <v>749</v>
      </c>
      <c r="F109" s="456" t="s">
        <v>1875</v>
      </c>
      <c r="G109" s="454"/>
      <c r="H109" s="457">
        <v>10.88</v>
      </c>
      <c r="I109" s="319"/>
      <c r="J109" s="228"/>
      <c r="K109" s="228"/>
    </row>
    <row r="110" spans="1:11" ht="13.5" x14ac:dyDescent="0.2">
      <c r="A110" s="229"/>
      <c r="B110" s="320"/>
      <c r="C110" s="458"/>
      <c r="D110" s="449" t="s">
        <v>1319</v>
      </c>
      <c r="E110" s="459" t="s">
        <v>749</v>
      </c>
      <c r="F110" s="460" t="s">
        <v>1327</v>
      </c>
      <c r="G110" s="458"/>
      <c r="H110" s="461">
        <v>16.64</v>
      </c>
      <c r="I110" s="321"/>
      <c r="J110" s="229"/>
      <c r="K110" s="229"/>
    </row>
    <row r="111" spans="1:11" ht="25.5" x14ac:dyDescent="0.2">
      <c r="A111" s="824"/>
      <c r="B111" s="311"/>
      <c r="C111" s="444" t="s">
        <v>61</v>
      </c>
      <c r="D111" s="444" t="s">
        <v>1063</v>
      </c>
      <c r="E111" s="445" t="s">
        <v>1328</v>
      </c>
      <c r="F111" s="446" t="s">
        <v>1329</v>
      </c>
      <c r="G111" s="447" t="s">
        <v>150</v>
      </c>
      <c r="H111" s="448">
        <v>1.06</v>
      </c>
      <c r="I111" s="313"/>
      <c r="J111" s="314">
        <f>ROUND(I111*H111,2)</f>
        <v>0</v>
      </c>
      <c r="K111" s="312" t="s">
        <v>1317</v>
      </c>
    </row>
    <row r="112" spans="1:11" ht="40.5" x14ac:dyDescent="0.2">
      <c r="A112" s="824"/>
      <c r="B112" s="244"/>
      <c r="C112" s="819"/>
      <c r="D112" s="449" t="s">
        <v>1062</v>
      </c>
      <c r="E112" s="819"/>
      <c r="F112" s="450" t="s">
        <v>1330</v>
      </c>
      <c r="G112" s="819"/>
      <c r="H112" s="819"/>
      <c r="I112" s="315"/>
      <c r="J112" s="824"/>
      <c r="K112" s="824"/>
    </row>
    <row r="113" spans="1:11" ht="13.5" x14ac:dyDescent="0.2">
      <c r="A113" s="227"/>
      <c r="B113" s="316"/>
      <c r="C113" s="451"/>
      <c r="D113" s="449" t="s">
        <v>1319</v>
      </c>
      <c r="E113" s="452" t="s">
        <v>749</v>
      </c>
      <c r="F113" s="453" t="s">
        <v>1874</v>
      </c>
      <c r="G113" s="451"/>
      <c r="H113" s="452" t="s">
        <v>749</v>
      </c>
      <c r="I113" s="317"/>
      <c r="J113" s="227"/>
      <c r="K113" s="227"/>
    </row>
    <row r="114" spans="1:11" ht="13.5" x14ac:dyDescent="0.2">
      <c r="A114" s="228"/>
      <c r="B114" s="318"/>
      <c r="C114" s="454"/>
      <c r="D114" s="449" t="s">
        <v>1319</v>
      </c>
      <c r="E114" s="455" t="s">
        <v>749</v>
      </c>
      <c r="F114" s="456" t="s">
        <v>1878</v>
      </c>
      <c r="G114" s="454"/>
      <c r="H114" s="457">
        <v>1.06</v>
      </c>
      <c r="I114" s="319"/>
      <c r="J114" s="228"/>
      <c r="K114" s="228"/>
    </row>
    <row r="115" spans="1:11" ht="25.5" x14ac:dyDescent="0.2">
      <c r="A115" s="824"/>
      <c r="B115" s="311"/>
      <c r="C115" s="444" t="s">
        <v>769</v>
      </c>
      <c r="D115" s="444" t="s">
        <v>1063</v>
      </c>
      <c r="E115" s="445" t="s">
        <v>1332</v>
      </c>
      <c r="F115" s="446" t="s">
        <v>1333</v>
      </c>
      <c r="G115" s="447" t="s">
        <v>150</v>
      </c>
      <c r="H115" s="448">
        <v>12.36</v>
      </c>
      <c r="I115" s="313"/>
      <c r="J115" s="314">
        <f>ROUND(I115*H115,2)</f>
        <v>0</v>
      </c>
      <c r="K115" s="312" t="s">
        <v>1317</v>
      </c>
    </row>
    <row r="116" spans="1:11" ht="27" x14ac:dyDescent="0.2">
      <c r="A116" s="824"/>
      <c r="B116" s="244"/>
      <c r="C116" s="819"/>
      <c r="D116" s="449" t="s">
        <v>1062</v>
      </c>
      <c r="E116" s="819"/>
      <c r="F116" s="450" t="s">
        <v>1334</v>
      </c>
      <c r="G116" s="819"/>
      <c r="H116" s="819"/>
      <c r="I116" s="315"/>
      <c r="J116" s="824"/>
      <c r="K116" s="824"/>
    </row>
    <row r="117" spans="1:11" ht="13.5" x14ac:dyDescent="0.2">
      <c r="A117" s="227"/>
      <c r="B117" s="316"/>
      <c r="C117" s="451"/>
      <c r="D117" s="449" t="s">
        <v>1319</v>
      </c>
      <c r="E117" s="452" t="s">
        <v>749</v>
      </c>
      <c r="F117" s="453" t="s">
        <v>1874</v>
      </c>
      <c r="G117" s="451"/>
      <c r="H117" s="452" t="s">
        <v>749</v>
      </c>
      <c r="I117" s="317"/>
      <c r="J117" s="227"/>
      <c r="K117" s="227"/>
    </row>
    <row r="118" spans="1:11" ht="13.5" x14ac:dyDescent="0.2">
      <c r="A118" s="228"/>
      <c r="B118" s="318"/>
      <c r="C118" s="454"/>
      <c r="D118" s="449" t="s">
        <v>1319</v>
      </c>
      <c r="E118" s="455" t="s">
        <v>749</v>
      </c>
      <c r="F118" s="456" t="s">
        <v>1879</v>
      </c>
      <c r="G118" s="454"/>
      <c r="H118" s="457">
        <v>10.26</v>
      </c>
      <c r="I118" s="319"/>
      <c r="J118" s="228"/>
      <c r="K118" s="228"/>
    </row>
    <row r="119" spans="1:11" ht="13.5" x14ac:dyDescent="0.2">
      <c r="A119" s="228"/>
      <c r="B119" s="318"/>
      <c r="C119" s="454"/>
      <c r="D119" s="449" t="s">
        <v>1319</v>
      </c>
      <c r="E119" s="455" t="s">
        <v>749</v>
      </c>
      <c r="F119" s="456" t="s">
        <v>1336</v>
      </c>
      <c r="G119" s="454"/>
      <c r="H119" s="457">
        <v>2.1</v>
      </c>
      <c r="I119" s="319"/>
      <c r="J119" s="228"/>
      <c r="K119" s="228"/>
    </row>
    <row r="120" spans="1:11" ht="13.5" x14ac:dyDescent="0.2">
      <c r="A120" s="229"/>
      <c r="B120" s="320"/>
      <c r="C120" s="458"/>
      <c r="D120" s="449" t="s">
        <v>1319</v>
      </c>
      <c r="E120" s="459" t="s">
        <v>749</v>
      </c>
      <c r="F120" s="460" t="s">
        <v>1327</v>
      </c>
      <c r="G120" s="458"/>
      <c r="H120" s="461">
        <v>12.36</v>
      </c>
      <c r="I120" s="321"/>
      <c r="J120" s="229"/>
      <c r="K120" s="229"/>
    </row>
    <row r="121" spans="1:11" ht="25.5" x14ac:dyDescent="0.2">
      <c r="A121" s="824"/>
      <c r="B121" s="311"/>
      <c r="C121" s="444" t="s">
        <v>1077</v>
      </c>
      <c r="D121" s="444" t="s">
        <v>1063</v>
      </c>
      <c r="E121" s="445" t="s">
        <v>1340</v>
      </c>
      <c r="F121" s="446" t="s">
        <v>1341</v>
      </c>
      <c r="G121" s="447" t="s">
        <v>150</v>
      </c>
      <c r="H121" s="448">
        <v>5.76</v>
      </c>
      <c r="I121" s="313"/>
      <c r="J121" s="314">
        <f>ROUND(I121*H121,2)</f>
        <v>0</v>
      </c>
      <c r="K121" s="312" t="s">
        <v>1317</v>
      </c>
    </row>
    <row r="122" spans="1:11" ht="40.5" x14ac:dyDescent="0.2">
      <c r="A122" s="824"/>
      <c r="B122" s="244"/>
      <c r="C122" s="819"/>
      <c r="D122" s="449" t="s">
        <v>1062</v>
      </c>
      <c r="E122" s="819"/>
      <c r="F122" s="450" t="s">
        <v>1342</v>
      </c>
      <c r="G122" s="819"/>
      <c r="H122" s="819"/>
      <c r="I122" s="315"/>
      <c r="J122" s="824"/>
      <c r="K122" s="824"/>
    </row>
    <row r="123" spans="1:11" ht="13.5" x14ac:dyDescent="0.2">
      <c r="A123" s="227"/>
      <c r="B123" s="316"/>
      <c r="C123" s="451"/>
      <c r="D123" s="449" t="s">
        <v>1319</v>
      </c>
      <c r="E123" s="452" t="s">
        <v>749</v>
      </c>
      <c r="F123" s="453" t="s">
        <v>1874</v>
      </c>
      <c r="G123" s="451"/>
      <c r="H123" s="452" t="s">
        <v>749</v>
      </c>
      <c r="I123" s="317"/>
      <c r="J123" s="227"/>
      <c r="K123" s="227"/>
    </row>
    <row r="124" spans="1:11" ht="13.5" x14ac:dyDescent="0.2">
      <c r="A124" s="228"/>
      <c r="B124" s="318"/>
      <c r="C124" s="454"/>
      <c r="D124" s="449" t="s">
        <v>1319</v>
      </c>
      <c r="E124" s="455" t="s">
        <v>749</v>
      </c>
      <c r="F124" s="456" t="s">
        <v>1880</v>
      </c>
      <c r="G124" s="454"/>
      <c r="H124" s="457">
        <v>4.66</v>
      </c>
      <c r="I124" s="319"/>
      <c r="J124" s="228"/>
      <c r="K124" s="228"/>
    </row>
    <row r="125" spans="1:11" ht="13.5" x14ac:dyDescent="0.2">
      <c r="A125" s="228"/>
      <c r="B125" s="318"/>
      <c r="C125" s="454"/>
      <c r="D125" s="449" t="s">
        <v>1319</v>
      </c>
      <c r="E125" s="455" t="s">
        <v>749</v>
      </c>
      <c r="F125" s="456" t="s">
        <v>1344</v>
      </c>
      <c r="G125" s="454"/>
      <c r="H125" s="457">
        <v>1.1000000000000001</v>
      </c>
      <c r="I125" s="319"/>
      <c r="J125" s="228"/>
      <c r="K125" s="228"/>
    </row>
    <row r="126" spans="1:11" ht="13.5" x14ac:dyDescent="0.2">
      <c r="A126" s="229"/>
      <c r="B126" s="320"/>
      <c r="C126" s="458"/>
      <c r="D126" s="449" t="s">
        <v>1319</v>
      </c>
      <c r="E126" s="459" t="s">
        <v>749</v>
      </c>
      <c r="F126" s="460" t="s">
        <v>1327</v>
      </c>
      <c r="G126" s="458"/>
      <c r="H126" s="461">
        <v>5.76</v>
      </c>
      <c r="I126" s="321"/>
      <c r="J126" s="229"/>
      <c r="K126" s="229"/>
    </row>
    <row r="127" spans="1:11" ht="25.5" x14ac:dyDescent="0.2">
      <c r="A127" s="824"/>
      <c r="B127" s="311"/>
      <c r="C127" s="444" t="s">
        <v>1080</v>
      </c>
      <c r="D127" s="444" t="s">
        <v>1063</v>
      </c>
      <c r="E127" s="445" t="s">
        <v>1345</v>
      </c>
      <c r="F127" s="446" t="s">
        <v>1346</v>
      </c>
      <c r="G127" s="447" t="s">
        <v>195</v>
      </c>
      <c r="H127" s="448">
        <v>3</v>
      </c>
      <c r="I127" s="313"/>
      <c r="J127" s="314">
        <f>ROUND(I127*H127,2)</f>
        <v>0</v>
      </c>
      <c r="K127" s="312" t="s">
        <v>1317</v>
      </c>
    </row>
    <row r="128" spans="1:11" ht="27" x14ac:dyDescent="0.2">
      <c r="A128" s="824"/>
      <c r="B128" s="244"/>
      <c r="C128" s="819"/>
      <c r="D128" s="449" t="s">
        <v>1062</v>
      </c>
      <c r="E128" s="819"/>
      <c r="F128" s="450" t="s">
        <v>1347</v>
      </c>
      <c r="G128" s="819"/>
      <c r="H128" s="819"/>
      <c r="I128" s="315"/>
      <c r="J128" s="824"/>
      <c r="K128" s="824"/>
    </row>
    <row r="129" spans="1:11" ht="13.5" x14ac:dyDescent="0.2">
      <c r="A129" s="227"/>
      <c r="B129" s="316"/>
      <c r="C129" s="451"/>
      <c r="D129" s="449" t="s">
        <v>1319</v>
      </c>
      <c r="E129" s="452" t="s">
        <v>749</v>
      </c>
      <c r="F129" s="453" t="s">
        <v>1874</v>
      </c>
      <c r="G129" s="451"/>
      <c r="H129" s="452" t="s">
        <v>749</v>
      </c>
      <c r="I129" s="317"/>
      <c r="J129" s="227"/>
      <c r="K129" s="227"/>
    </row>
    <row r="130" spans="1:11" ht="13.5" x14ac:dyDescent="0.2">
      <c r="A130" s="228"/>
      <c r="B130" s="318"/>
      <c r="C130" s="454"/>
      <c r="D130" s="449" t="s">
        <v>1319</v>
      </c>
      <c r="E130" s="455" t="s">
        <v>749</v>
      </c>
      <c r="F130" s="456" t="s">
        <v>1348</v>
      </c>
      <c r="G130" s="454"/>
      <c r="H130" s="457">
        <v>3</v>
      </c>
      <c r="I130" s="319"/>
      <c r="J130" s="228"/>
      <c r="K130" s="228"/>
    </row>
    <row r="131" spans="1:11" ht="25.5" x14ac:dyDescent="0.2">
      <c r="A131" s="824"/>
      <c r="B131" s="311"/>
      <c r="C131" s="444" t="s">
        <v>3</v>
      </c>
      <c r="D131" s="444" t="s">
        <v>1063</v>
      </c>
      <c r="E131" s="445" t="s">
        <v>1349</v>
      </c>
      <c r="F131" s="446" t="s">
        <v>1350</v>
      </c>
      <c r="G131" s="447" t="s">
        <v>306</v>
      </c>
      <c r="H131" s="448">
        <v>89</v>
      </c>
      <c r="I131" s="313"/>
      <c r="J131" s="314">
        <f>ROUND(I131*H131,2)</f>
        <v>0</v>
      </c>
      <c r="K131" s="312" t="s">
        <v>1317</v>
      </c>
    </row>
    <row r="132" spans="1:11" ht="13.5" x14ac:dyDescent="0.2">
      <c r="A132" s="227"/>
      <c r="B132" s="316"/>
      <c r="C132" s="451"/>
      <c r="D132" s="449" t="s">
        <v>1319</v>
      </c>
      <c r="E132" s="452" t="s">
        <v>749</v>
      </c>
      <c r="F132" s="453" t="s">
        <v>1874</v>
      </c>
      <c r="G132" s="451"/>
      <c r="H132" s="452" t="s">
        <v>749</v>
      </c>
      <c r="I132" s="317"/>
      <c r="J132" s="227"/>
      <c r="K132" s="227"/>
    </row>
    <row r="133" spans="1:11" ht="13.5" x14ac:dyDescent="0.2">
      <c r="A133" s="228"/>
      <c r="B133" s="318"/>
      <c r="C133" s="454"/>
      <c r="D133" s="449" t="s">
        <v>1319</v>
      </c>
      <c r="E133" s="455" t="s">
        <v>749</v>
      </c>
      <c r="F133" s="456" t="s">
        <v>1212</v>
      </c>
      <c r="G133" s="454"/>
      <c r="H133" s="457">
        <v>41</v>
      </c>
      <c r="I133" s="319"/>
      <c r="J133" s="228"/>
      <c r="K133" s="228"/>
    </row>
    <row r="134" spans="1:11" ht="13.5" x14ac:dyDescent="0.2">
      <c r="A134" s="228"/>
      <c r="B134" s="318"/>
      <c r="C134" s="454"/>
      <c r="D134" s="449" t="s">
        <v>1319</v>
      </c>
      <c r="E134" s="455" t="s">
        <v>749</v>
      </c>
      <c r="F134" s="456" t="s">
        <v>1881</v>
      </c>
      <c r="G134" s="454"/>
      <c r="H134" s="457">
        <v>48</v>
      </c>
      <c r="I134" s="319"/>
      <c r="J134" s="228"/>
      <c r="K134" s="228"/>
    </row>
    <row r="135" spans="1:11" ht="13.5" x14ac:dyDescent="0.2">
      <c r="A135" s="229"/>
      <c r="B135" s="320"/>
      <c r="C135" s="458"/>
      <c r="D135" s="449" t="s">
        <v>1319</v>
      </c>
      <c r="E135" s="459" t="s">
        <v>749</v>
      </c>
      <c r="F135" s="460" t="s">
        <v>1327</v>
      </c>
      <c r="G135" s="458"/>
      <c r="H135" s="461">
        <v>89</v>
      </c>
      <c r="I135" s="321"/>
      <c r="J135" s="229"/>
      <c r="K135" s="229"/>
    </row>
    <row r="136" spans="1:11" ht="25.5" x14ac:dyDescent="0.2">
      <c r="A136" s="824"/>
      <c r="B136" s="311"/>
      <c r="C136" s="444" t="s">
        <v>1085</v>
      </c>
      <c r="D136" s="444" t="s">
        <v>1063</v>
      </c>
      <c r="E136" s="445" t="s">
        <v>1353</v>
      </c>
      <c r="F136" s="446" t="s">
        <v>1354</v>
      </c>
      <c r="G136" s="447" t="s">
        <v>1355</v>
      </c>
      <c r="H136" s="448">
        <v>6.1</v>
      </c>
      <c r="I136" s="313"/>
      <c r="J136" s="314">
        <f>ROUND(I136*H136,2)</f>
        <v>0</v>
      </c>
      <c r="K136" s="312" t="s">
        <v>1317</v>
      </c>
    </row>
    <row r="137" spans="1:11" ht="13.5" x14ac:dyDescent="0.2">
      <c r="A137" s="227"/>
      <c r="B137" s="316"/>
      <c r="C137" s="451"/>
      <c r="D137" s="449" t="s">
        <v>1319</v>
      </c>
      <c r="E137" s="452" t="s">
        <v>749</v>
      </c>
      <c r="F137" s="453" t="s">
        <v>1874</v>
      </c>
      <c r="G137" s="451"/>
      <c r="H137" s="452" t="s">
        <v>749</v>
      </c>
      <c r="I137" s="317"/>
      <c r="J137" s="227"/>
      <c r="K137" s="227"/>
    </row>
    <row r="138" spans="1:11" ht="13.5" x14ac:dyDescent="0.2">
      <c r="A138" s="228"/>
      <c r="B138" s="318"/>
      <c r="C138" s="454"/>
      <c r="D138" s="449" t="s">
        <v>1319</v>
      </c>
      <c r="E138" s="455" t="s">
        <v>749</v>
      </c>
      <c r="F138" s="456" t="s">
        <v>1882</v>
      </c>
      <c r="G138" s="454"/>
      <c r="H138" s="457">
        <v>4.0999999999999996</v>
      </c>
      <c r="I138" s="319"/>
      <c r="J138" s="228"/>
      <c r="K138" s="228"/>
    </row>
    <row r="139" spans="1:11" ht="13.5" x14ac:dyDescent="0.2">
      <c r="A139" s="228"/>
      <c r="B139" s="318"/>
      <c r="C139" s="454"/>
      <c r="D139" s="449" t="s">
        <v>1319</v>
      </c>
      <c r="E139" s="455" t="s">
        <v>749</v>
      </c>
      <c r="F139" s="456" t="s">
        <v>1883</v>
      </c>
      <c r="G139" s="454"/>
      <c r="H139" s="457">
        <v>2</v>
      </c>
      <c r="I139" s="319"/>
      <c r="J139" s="228"/>
      <c r="K139" s="228"/>
    </row>
    <row r="140" spans="1:11" ht="13.5" x14ac:dyDescent="0.2">
      <c r="A140" s="229"/>
      <c r="B140" s="320"/>
      <c r="C140" s="458"/>
      <c r="D140" s="449" t="s">
        <v>1319</v>
      </c>
      <c r="E140" s="459" t="s">
        <v>749</v>
      </c>
      <c r="F140" s="460" t="s">
        <v>1327</v>
      </c>
      <c r="G140" s="458"/>
      <c r="H140" s="461">
        <v>6.1</v>
      </c>
      <c r="I140" s="321"/>
      <c r="J140" s="229"/>
      <c r="K140" s="229"/>
    </row>
    <row r="141" spans="1:11" ht="25.5" x14ac:dyDescent="0.2">
      <c r="A141" s="824"/>
      <c r="B141" s="311"/>
      <c r="C141" s="444" t="s">
        <v>1088</v>
      </c>
      <c r="D141" s="444" t="s">
        <v>1063</v>
      </c>
      <c r="E141" s="445" t="s">
        <v>1373</v>
      </c>
      <c r="F141" s="446" t="s">
        <v>1374</v>
      </c>
      <c r="G141" s="447" t="s">
        <v>161</v>
      </c>
      <c r="H141" s="448">
        <v>100.896</v>
      </c>
      <c r="I141" s="313"/>
      <c r="J141" s="314">
        <f>ROUND(I141*H141,2)</f>
        <v>0</v>
      </c>
      <c r="K141" s="312" t="s">
        <v>1317</v>
      </c>
    </row>
    <row r="142" spans="1:11" ht="27" x14ac:dyDescent="0.2">
      <c r="A142" s="824"/>
      <c r="B142" s="244"/>
      <c r="C142" s="819"/>
      <c r="D142" s="449" t="s">
        <v>1062</v>
      </c>
      <c r="E142" s="819"/>
      <c r="F142" s="450" t="s">
        <v>1375</v>
      </c>
      <c r="G142" s="819"/>
      <c r="H142" s="819"/>
      <c r="I142" s="315"/>
      <c r="J142" s="824"/>
      <c r="K142" s="824"/>
    </row>
    <row r="143" spans="1:11" ht="13.5" x14ac:dyDescent="0.2">
      <c r="A143" s="227"/>
      <c r="B143" s="316"/>
      <c r="C143" s="451"/>
      <c r="D143" s="449" t="s">
        <v>1319</v>
      </c>
      <c r="E143" s="452" t="s">
        <v>749</v>
      </c>
      <c r="F143" s="453" t="s">
        <v>1874</v>
      </c>
      <c r="G143" s="451"/>
      <c r="H143" s="452" t="s">
        <v>749</v>
      </c>
      <c r="I143" s="317"/>
      <c r="J143" s="227"/>
      <c r="K143" s="227"/>
    </row>
    <row r="144" spans="1:11" ht="13.5" x14ac:dyDescent="0.2">
      <c r="A144" s="227"/>
      <c r="B144" s="316"/>
      <c r="C144" s="451"/>
      <c r="D144" s="449" t="s">
        <v>1319</v>
      </c>
      <c r="E144" s="452" t="s">
        <v>749</v>
      </c>
      <c r="F144" s="453" t="s">
        <v>1376</v>
      </c>
      <c r="G144" s="451"/>
      <c r="H144" s="452" t="s">
        <v>749</v>
      </c>
      <c r="I144" s="317"/>
      <c r="J144" s="227"/>
      <c r="K144" s="227"/>
    </row>
    <row r="145" spans="1:11" ht="13.5" x14ac:dyDescent="0.2">
      <c r="A145" s="228"/>
      <c r="B145" s="318"/>
      <c r="C145" s="454"/>
      <c r="D145" s="449" t="s">
        <v>1319</v>
      </c>
      <c r="E145" s="455" t="s">
        <v>749</v>
      </c>
      <c r="F145" s="456" t="s">
        <v>1884</v>
      </c>
      <c r="G145" s="454"/>
      <c r="H145" s="457">
        <v>45.8</v>
      </c>
      <c r="I145" s="319"/>
      <c r="J145" s="228"/>
      <c r="K145" s="228"/>
    </row>
    <row r="146" spans="1:11" ht="13.5" x14ac:dyDescent="0.2">
      <c r="A146" s="228"/>
      <c r="B146" s="318"/>
      <c r="C146" s="454"/>
      <c r="D146" s="449" t="s">
        <v>1319</v>
      </c>
      <c r="E146" s="455" t="s">
        <v>749</v>
      </c>
      <c r="F146" s="456" t="s">
        <v>1885</v>
      </c>
      <c r="G146" s="454"/>
      <c r="H146" s="457">
        <v>131.5</v>
      </c>
      <c r="I146" s="319"/>
      <c r="J146" s="228"/>
      <c r="K146" s="228"/>
    </row>
    <row r="147" spans="1:11" ht="13.5" x14ac:dyDescent="0.2">
      <c r="A147" s="228"/>
      <c r="B147" s="318"/>
      <c r="C147" s="454"/>
      <c r="D147" s="449" t="s">
        <v>1319</v>
      </c>
      <c r="E147" s="455" t="s">
        <v>749</v>
      </c>
      <c r="F147" s="456" t="s">
        <v>1886</v>
      </c>
      <c r="G147" s="454"/>
      <c r="H147" s="457">
        <v>7.2</v>
      </c>
      <c r="I147" s="319"/>
      <c r="J147" s="228"/>
      <c r="K147" s="228"/>
    </row>
    <row r="148" spans="1:11" ht="13.5" x14ac:dyDescent="0.2">
      <c r="A148" s="228"/>
      <c r="B148" s="318"/>
      <c r="C148" s="454"/>
      <c r="D148" s="449" t="s">
        <v>1319</v>
      </c>
      <c r="E148" s="455" t="s">
        <v>749</v>
      </c>
      <c r="F148" s="456" t="s">
        <v>1887</v>
      </c>
      <c r="G148" s="454"/>
      <c r="H148" s="457">
        <v>3.2</v>
      </c>
      <c r="I148" s="319"/>
      <c r="J148" s="228"/>
      <c r="K148" s="228"/>
    </row>
    <row r="149" spans="1:11" ht="13.5" x14ac:dyDescent="0.2">
      <c r="A149" s="227"/>
      <c r="B149" s="316"/>
      <c r="C149" s="451"/>
      <c r="D149" s="449" t="s">
        <v>1319</v>
      </c>
      <c r="E149" s="452" t="s">
        <v>749</v>
      </c>
      <c r="F149" s="453" t="s">
        <v>1382</v>
      </c>
      <c r="G149" s="451"/>
      <c r="H149" s="452" t="s">
        <v>749</v>
      </c>
      <c r="I149" s="317"/>
      <c r="J149" s="227"/>
      <c r="K149" s="227"/>
    </row>
    <row r="150" spans="1:11" ht="13.5" x14ac:dyDescent="0.2">
      <c r="A150" s="228"/>
      <c r="B150" s="318"/>
      <c r="C150" s="454"/>
      <c r="D150" s="449" t="s">
        <v>1319</v>
      </c>
      <c r="E150" s="455" t="s">
        <v>749</v>
      </c>
      <c r="F150" s="456" t="s">
        <v>1888</v>
      </c>
      <c r="G150" s="454"/>
      <c r="H150" s="457">
        <v>22.015000000000001</v>
      </c>
      <c r="I150" s="319"/>
      <c r="J150" s="228"/>
      <c r="K150" s="228"/>
    </row>
    <row r="151" spans="1:11" ht="13.5" x14ac:dyDescent="0.2">
      <c r="A151" s="228"/>
      <c r="B151" s="318"/>
      <c r="C151" s="454"/>
      <c r="D151" s="449" t="s">
        <v>1319</v>
      </c>
      <c r="E151" s="455" t="s">
        <v>749</v>
      </c>
      <c r="F151" s="456" t="s">
        <v>1889</v>
      </c>
      <c r="G151" s="454"/>
      <c r="H151" s="457">
        <v>7.2</v>
      </c>
      <c r="I151" s="319"/>
      <c r="J151" s="228"/>
      <c r="K151" s="228"/>
    </row>
    <row r="152" spans="1:11" ht="13.5" x14ac:dyDescent="0.2">
      <c r="A152" s="228"/>
      <c r="B152" s="318"/>
      <c r="C152" s="454"/>
      <c r="D152" s="449" t="s">
        <v>1319</v>
      </c>
      <c r="E152" s="455" t="s">
        <v>749</v>
      </c>
      <c r="F152" s="456" t="s">
        <v>1890</v>
      </c>
      <c r="G152" s="454"/>
      <c r="H152" s="457">
        <v>1.98</v>
      </c>
      <c r="I152" s="319"/>
      <c r="J152" s="228"/>
      <c r="K152" s="228"/>
    </row>
    <row r="153" spans="1:11" ht="13.5" x14ac:dyDescent="0.2">
      <c r="A153" s="228"/>
      <c r="B153" s="318"/>
      <c r="C153" s="454"/>
      <c r="D153" s="449" t="s">
        <v>1319</v>
      </c>
      <c r="E153" s="455" t="s">
        <v>749</v>
      </c>
      <c r="F153" s="456" t="s">
        <v>1891</v>
      </c>
      <c r="G153" s="454"/>
      <c r="H153" s="457">
        <v>-1.78</v>
      </c>
      <c r="I153" s="319"/>
      <c r="J153" s="228"/>
      <c r="K153" s="228"/>
    </row>
    <row r="154" spans="1:11" ht="13.5" x14ac:dyDescent="0.2">
      <c r="A154" s="228"/>
      <c r="B154" s="318"/>
      <c r="C154" s="454"/>
      <c r="D154" s="449" t="s">
        <v>1319</v>
      </c>
      <c r="E154" s="455" t="s">
        <v>749</v>
      </c>
      <c r="F154" s="456" t="s">
        <v>1892</v>
      </c>
      <c r="G154" s="454"/>
      <c r="H154" s="457">
        <v>-6.69</v>
      </c>
      <c r="I154" s="319"/>
      <c r="J154" s="228"/>
      <c r="K154" s="228"/>
    </row>
    <row r="155" spans="1:11" ht="13.5" x14ac:dyDescent="0.2">
      <c r="A155" s="228"/>
      <c r="B155" s="318"/>
      <c r="C155" s="454"/>
      <c r="D155" s="449" t="s">
        <v>1319</v>
      </c>
      <c r="E155" s="455" t="s">
        <v>749</v>
      </c>
      <c r="F155" s="456" t="s">
        <v>1893</v>
      </c>
      <c r="G155" s="454"/>
      <c r="H155" s="457">
        <v>-4.07</v>
      </c>
      <c r="I155" s="319"/>
      <c r="J155" s="228"/>
      <c r="K155" s="228"/>
    </row>
    <row r="156" spans="1:11" ht="13.5" x14ac:dyDescent="0.2">
      <c r="A156" s="228"/>
      <c r="B156" s="318"/>
      <c r="C156" s="454"/>
      <c r="D156" s="449" t="s">
        <v>1319</v>
      </c>
      <c r="E156" s="455" t="s">
        <v>749</v>
      </c>
      <c r="F156" s="456" t="s">
        <v>1894</v>
      </c>
      <c r="G156" s="454"/>
      <c r="H156" s="457">
        <v>-4.3520000000000003</v>
      </c>
      <c r="I156" s="319"/>
      <c r="J156" s="228"/>
      <c r="K156" s="228"/>
    </row>
    <row r="157" spans="1:11" ht="13.5" x14ac:dyDescent="0.2">
      <c r="A157" s="228"/>
      <c r="B157" s="318"/>
      <c r="C157" s="454"/>
      <c r="D157" s="449" t="s">
        <v>1319</v>
      </c>
      <c r="E157" s="455" t="s">
        <v>749</v>
      </c>
      <c r="F157" s="456" t="s">
        <v>1895</v>
      </c>
      <c r="G157" s="454"/>
      <c r="H157" s="457">
        <v>-0.21199999999999999</v>
      </c>
      <c r="I157" s="319"/>
      <c r="J157" s="228"/>
      <c r="K157" s="228"/>
    </row>
    <row r="158" spans="1:11" ht="13.5" x14ac:dyDescent="0.2">
      <c r="A158" s="229"/>
      <c r="B158" s="320"/>
      <c r="C158" s="458"/>
      <c r="D158" s="449" t="s">
        <v>1319</v>
      </c>
      <c r="E158" s="459" t="s">
        <v>1393</v>
      </c>
      <c r="F158" s="460" t="s">
        <v>1327</v>
      </c>
      <c r="G158" s="458"/>
      <c r="H158" s="461">
        <v>201.791</v>
      </c>
      <c r="I158" s="321"/>
      <c r="J158" s="229"/>
      <c r="K158" s="229"/>
    </row>
    <row r="159" spans="1:11" ht="13.5" x14ac:dyDescent="0.2">
      <c r="A159" s="228"/>
      <c r="B159" s="318"/>
      <c r="C159" s="454"/>
      <c r="D159" s="449" t="s">
        <v>1319</v>
      </c>
      <c r="E159" s="455" t="s">
        <v>749</v>
      </c>
      <c r="F159" s="456" t="s">
        <v>1394</v>
      </c>
      <c r="G159" s="454"/>
      <c r="H159" s="457">
        <v>100.896</v>
      </c>
      <c r="I159" s="319"/>
      <c r="J159" s="228"/>
      <c r="K159" s="228"/>
    </row>
    <row r="160" spans="1:11" ht="25.5" x14ac:dyDescent="0.2">
      <c r="A160" s="824"/>
      <c r="B160" s="311"/>
      <c r="C160" s="444" t="s">
        <v>1091</v>
      </c>
      <c r="D160" s="444" t="s">
        <v>1063</v>
      </c>
      <c r="E160" s="445" t="s">
        <v>1395</v>
      </c>
      <c r="F160" s="446" t="s">
        <v>1396</v>
      </c>
      <c r="G160" s="447" t="s">
        <v>1397</v>
      </c>
      <c r="H160" s="448">
        <v>100.896</v>
      </c>
      <c r="I160" s="313"/>
      <c r="J160" s="314">
        <f>ROUND(I160*H160,2)</f>
        <v>0</v>
      </c>
      <c r="K160" s="312" t="s">
        <v>1317</v>
      </c>
    </row>
    <row r="161" spans="1:11" ht="13.5" x14ac:dyDescent="0.2">
      <c r="A161" s="228"/>
      <c r="B161" s="318"/>
      <c r="C161" s="454"/>
      <c r="D161" s="449" t="s">
        <v>1319</v>
      </c>
      <c r="E161" s="455" t="s">
        <v>749</v>
      </c>
      <c r="F161" s="456" t="s">
        <v>1394</v>
      </c>
      <c r="G161" s="454"/>
      <c r="H161" s="457">
        <v>100.896</v>
      </c>
      <c r="I161" s="319"/>
      <c r="J161" s="228"/>
      <c r="K161" s="228"/>
    </row>
    <row r="162" spans="1:11" ht="25.5" x14ac:dyDescent="0.2">
      <c r="A162" s="824"/>
      <c r="B162" s="311"/>
      <c r="C162" s="444" t="s">
        <v>1094</v>
      </c>
      <c r="D162" s="444" t="s">
        <v>1063</v>
      </c>
      <c r="E162" s="445" t="s">
        <v>1398</v>
      </c>
      <c r="F162" s="446" t="s">
        <v>1399</v>
      </c>
      <c r="G162" s="447" t="s">
        <v>161</v>
      </c>
      <c r="H162" s="448">
        <v>100.896</v>
      </c>
      <c r="I162" s="313"/>
      <c r="J162" s="314">
        <f>ROUND(I162*H162,2)</f>
        <v>0</v>
      </c>
      <c r="K162" s="312" t="s">
        <v>1317</v>
      </c>
    </row>
    <row r="163" spans="1:11" ht="27" x14ac:dyDescent="0.2">
      <c r="A163" s="824"/>
      <c r="B163" s="244"/>
      <c r="C163" s="819"/>
      <c r="D163" s="449" t="s">
        <v>1062</v>
      </c>
      <c r="E163" s="819"/>
      <c r="F163" s="450" t="s">
        <v>1400</v>
      </c>
      <c r="G163" s="819"/>
      <c r="H163" s="819"/>
      <c r="I163" s="315"/>
      <c r="J163" s="824"/>
      <c r="K163" s="824"/>
    </row>
    <row r="164" spans="1:11" ht="13.5" x14ac:dyDescent="0.2">
      <c r="A164" s="228"/>
      <c r="B164" s="318"/>
      <c r="C164" s="454"/>
      <c r="D164" s="449" t="s">
        <v>1319</v>
      </c>
      <c r="E164" s="455" t="s">
        <v>749</v>
      </c>
      <c r="F164" s="456" t="s">
        <v>1394</v>
      </c>
      <c r="G164" s="454"/>
      <c r="H164" s="457">
        <v>100.896</v>
      </c>
      <c r="I164" s="319"/>
      <c r="J164" s="228"/>
      <c r="K164" s="228"/>
    </row>
    <row r="165" spans="1:11" ht="25.5" x14ac:dyDescent="0.2">
      <c r="A165" s="824"/>
      <c r="B165" s="311"/>
      <c r="C165" s="444" t="s">
        <v>1097</v>
      </c>
      <c r="D165" s="444" t="s">
        <v>1063</v>
      </c>
      <c r="E165" s="445" t="s">
        <v>1401</v>
      </c>
      <c r="F165" s="446" t="s">
        <v>1402</v>
      </c>
      <c r="G165" s="447" t="s">
        <v>161</v>
      </c>
      <c r="H165" s="448">
        <v>100.896</v>
      </c>
      <c r="I165" s="313"/>
      <c r="J165" s="314">
        <f>ROUND(I165*H165,2)</f>
        <v>0</v>
      </c>
      <c r="K165" s="312" t="s">
        <v>1317</v>
      </c>
    </row>
    <row r="166" spans="1:11" ht="27" x14ac:dyDescent="0.2">
      <c r="A166" s="824"/>
      <c r="B166" s="244"/>
      <c r="C166" s="819"/>
      <c r="D166" s="449" t="s">
        <v>1062</v>
      </c>
      <c r="E166" s="819"/>
      <c r="F166" s="450" t="s">
        <v>1403</v>
      </c>
      <c r="G166" s="819"/>
      <c r="H166" s="819"/>
      <c r="I166" s="315"/>
      <c r="J166" s="824"/>
      <c r="K166" s="824"/>
    </row>
    <row r="167" spans="1:11" ht="13.5" x14ac:dyDescent="0.2">
      <c r="A167" s="228"/>
      <c r="B167" s="318"/>
      <c r="C167" s="454"/>
      <c r="D167" s="449" t="s">
        <v>1319</v>
      </c>
      <c r="E167" s="455" t="s">
        <v>749</v>
      </c>
      <c r="F167" s="456" t="s">
        <v>1394</v>
      </c>
      <c r="G167" s="454"/>
      <c r="H167" s="457">
        <v>100.896</v>
      </c>
      <c r="I167" s="319"/>
      <c r="J167" s="228"/>
      <c r="K167" s="228"/>
    </row>
    <row r="168" spans="1:11" ht="25.5" x14ac:dyDescent="0.2">
      <c r="A168" s="824"/>
      <c r="B168" s="311"/>
      <c r="C168" s="444" t="s">
        <v>1100</v>
      </c>
      <c r="D168" s="444" t="s">
        <v>1063</v>
      </c>
      <c r="E168" s="445" t="s">
        <v>1404</v>
      </c>
      <c r="F168" s="446" t="s">
        <v>1405</v>
      </c>
      <c r="G168" s="447" t="s">
        <v>150</v>
      </c>
      <c r="H168" s="448">
        <v>321</v>
      </c>
      <c r="I168" s="313"/>
      <c r="J168" s="314">
        <f>ROUND(I168*H168,2)</f>
        <v>0</v>
      </c>
      <c r="K168" s="312" t="s">
        <v>1317</v>
      </c>
    </row>
    <row r="169" spans="1:11" ht="27" x14ac:dyDescent="0.2">
      <c r="A169" s="824"/>
      <c r="B169" s="244"/>
      <c r="C169" s="819"/>
      <c r="D169" s="449" t="s">
        <v>1062</v>
      </c>
      <c r="E169" s="819"/>
      <c r="F169" s="450" t="s">
        <v>1406</v>
      </c>
      <c r="G169" s="819"/>
      <c r="H169" s="819"/>
      <c r="I169" s="315"/>
      <c r="J169" s="824"/>
      <c r="K169" s="824"/>
    </row>
    <row r="170" spans="1:11" ht="13.5" x14ac:dyDescent="0.2">
      <c r="A170" s="227"/>
      <c r="B170" s="316"/>
      <c r="C170" s="451"/>
      <c r="D170" s="449" t="s">
        <v>1319</v>
      </c>
      <c r="E170" s="452" t="s">
        <v>749</v>
      </c>
      <c r="F170" s="453" t="s">
        <v>1874</v>
      </c>
      <c r="G170" s="451"/>
      <c r="H170" s="452" t="s">
        <v>749</v>
      </c>
      <c r="I170" s="317"/>
      <c r="J170" s="227"/>
      <c r="K170" s="227"/>
    </row>
    <row r="171" spans="1:11" ht="13.5" x14ac:dyDescent="0.2">
      <c r="A171" s="227"/>
      <c r="B171" s="316"/>
      <c r="C171" s="451"/>
      <c r="D171" s="449" t="s">
        <v>1319</v>
      </c>
      <c r="E171" s="452" t="s">
        <v>749</v>
      </c>
      <c r="F171" s="453" t="s">
        <v>1376</v>
      </c>
      <c r="G171" s="451"/>
      <c r="H171" s="452" t="s">
        <v>749</v>
      </c>
      <c r="I171" s="317"/>
      <c r="J171" s="227"/>
      <c r="K171" s="227"/>
    </row>
    <row r="172" spans="1:11" ht="13.5" x14ac:dyDescent="0.2">
      <c r="A172" s="228"/>
      <c r="B172" s="318"/>
      <c r="C172" s="454"/>
      <c r="D172" s="449" t="s">
        <v>1319</v>
      </c>
      <c r="E172" s="455" t="s">
        <v>749</v>
      </c>
      <c r="F172" s="456" t="s">
        <v>1896</v>
      </c>
      <c r="G172" s="454"/>
      <c r="H172" s="457">
        <v>72.349999999999994</v>
      </c>
      <c r="I172" s="319"/>
      <c r="J172" s="228"/>
      <c r="K172" s="228"/>
    </row>
    <row r="173" spans="1:11" ht="13.5" x14ac:dyDescent="0.2">
      <c r="A173" s="228"/>
      <c r="B173" s="318"/>
      <c r="C173" s="454"/>
      <c r="D173" s="449" t="s">
        <v>1319</v>
      </c>
      <c r="E173" s="455" t="s">
        <v>749</v>
      </c>
      <c r="F173" s="456" t="s">
        <v>1897</v>
      </c>
      <c r="G173" s="454"/>
      <c r="H173" s="457">
        <v>225.5</v>
      </c>
      <c r="I173" s="319"/>
      <c r="J173" s="228"/>
      <c r="K173" s="228"/>
    </row>
    <row r="174" spans="1:11" ht="13.5" x14ac:dyDescent="0.2">
      <c r="A174" s="228"/>
      <c r="B174" s="318"/>
      <c r="C174" s="454"/>
      <c r="D174" s="449" t="s">
        <v>1319</v>
      </c>
      <c r="E174" s="455" t="s">
        <v>749</v>
      </c>
      <c r="F174" s="456" t="s">
        <v>1898</v>
      </c>
      <c r="G174" s="454"/>
      <c r="H174" s="457">
        <v>18</v>
      </c>
      <c r="I174" s="319"/>
      <c r="J174" s="228"/>
      <c r="K174" s="228"/>
    </row>
    <row r="175" spans="1:11" ht="13.5" x14ac:dyDescent="0.2">
      <c r="A175" s="228"/>
      <c r="B175" s="318"/>
      <c r="C175" s="454"/>
      <c r="D175" s="449" t="s">
        <v>1319</v>
      </c>
      <c r="E175" s="455" t="s">
        <v>749</v>
      </c>
      <c r="F175" s="456" t="s">
        <v>1899</v>
      </c>
      <c r="G175" s="454"/>
      <c r="H175" s="457">
        <v>5.15</v>
      </c>
      <c r="I175" s="319"/>
      <c r="J175" s="228"/>
      <c r="K175" s="228"/>
    </row>
    <row r="176" spans="1:11" ht="13.5" x14ac:dyDescent="0.2">
      <c r="A176" s="229"/>
      <c r="B176" s="320"/>
      <c r="C176" s="458"/>
      <c r="D176" s="449" t="s">
        <v>1319</v>
      </c>
      <c r="E176" s="459" t="s">
        <v>1414</v>
      </c>
      <c r="F176" s="460" t="s">
        <v>1327</v>
      </c>
      <c r="G176" s="458"/>
      <c r="H176" s="461">
        <v>321</v>
      </c>
      <c r="I176" s="321"/>
      <c r="J176" s="229"/>
      <c r="K176" s="229"/>
    </row>
    <row r="177" spans="1:11" ht="25.5" x14ac:dyDescent="0.2">
      <c r="A177" s="824"/>
      <c r="B177" s="311"/>
      <c r="C177" s="444" t="s">
        <v>1103</v>
      </c>
      <c r="D177" s="444" t="s">
        <v>1063</v>
      </c>
      <c r="E177" s="445" t="s">
        <v>1415</v>
      </c>
      <c r="F177" s="446" t="s">
        <v>1416</v>
      </c>
      <c r="G177" s="447" t="s">
        <v>150</v>
      </c>
      <c r="H177" s="448">
        <v>321</v>
      </c>
      <c r="I177" s="313"/>
      <c r="J177" s="314">
        <f>ROUND(I177*H177,2)</f>
        <v>0</v>
      </c>
      <c r="K177" s="312" t="s">
        <v>1317</v>
      </c>
    </row>
    <row r="178" spans="1:11" ht="27" x14ac:dyDescent="0.2">
      <c r="A178" s="824"/>
      <c r="B178" s="244"/>
      <c r="C178" s="819"/>
      <c r="D178" s="449" t="s">
        <v>1062</v>
      </c>
      <c r="E178" s="819"/>
      <c r="F178" s="450" t="s">
        <v>1417</v>
      </c>
      <c r="G178" s="819"/>
      <c r="H178" s="819"/>
      <c r="I178" s="315"/>
      <c r="J178" s="824"/>
      <c r="K178" s="824"/>
    </row>
    <row r="179" spans="1:11" ht="13.5" x14ac:dyDescent="0.2">
      <c r="A179" s="228"/>
      <c r="B179" s="318"/>
      <c r="C179" s="454"/>
      <c r="D179" s="449" t="s">
        <v>1319</v>
      </c>
      <c r="E179" s="455" t="s">
        <v>749</v>
      </c>
      <c r="F179" s="456" t="s">
        <v>1414</v>
      </c>
      <c r="G179" s="454"/>
      <c r="H179" s="457">
        <v>321</v>
      </c>
      <c r="I179" s="319"/>
      <c r="J179" s="228"/>
      <c r="K179" s="228"/>
    </row>
    <row r="180" spans="1:11" ht="25.5" x14ac:dyDescent="0.2">
      <c r="A180" s="824"/>
      <c r="B180" s="311"/>
      <c r="C180" s="444" t="s">
        <v>1106</v>
      </c>
      <c r="D180" s="444" t="s">
        <v>1063</v>
      </c>
      <c r="E180" s="445" t="s">
        <v>1418</v>
      </c>
      <c r="F180" s="446" t="s">
        <v>1419</v>
      </c>
      <c r="G180" s="447" t="s">
        <v>150</v>
      </c>
      <c r="H180" s="448">
        <v>14.4</v>
      </c>
      <c r="I180" s="313"/>
      <c r="J180" s="314">
        <f>ROUND(I180*H180,2)</f>
        <v>0</v>
      </c>
      <c r="K180" s="312" t="s">
        <v>1317</v>
      </c>
    </row>
    <row r="181" spans="1:11" ht="27" x14ac:dyDescent="0.2">
      <c r="A181" s="824"/>
      <c r="B181" s="244"/>
      <c r="C181" s="819"/>
      <c r="D181" s="449" t="s">
        <v>1062</v>
      </c>
      <c r="E181" s="819"/>
      <c r="F181" s="450" t="s">
        <v>1420</v>
      </c>
      <c r="G181" s="819"/>
      <c r="H181" s="819"/>
      <c r="I181" s="315"/>
      <c r="J181" s="824"/>
      <c r="K181" s="824"/>
    </row>
    <row r="182" spans="1:11" ht="13.5" x14ac:dyDescent="0.2">
      <c r="A182" s="227"/>
      <c r="B182" s="316"/>
      <c r="C182" s="451"/>
      <c r="D182" s="449" t="s">
        <v>1319</v>
      </c>
      <c r="E182" s="452" t="s">
        <v>749</v>
      </c>
      <c r="F182" s="453" t="s">
        <v>1874</v>
      </c>
      <c r="G182" s="451"/>
      <c r="H182" s="452" t="s">
        <v>749</v>
      </c>
      <c r="I182" s="317"/>
      <c r="J182" s="227"/>
      <c r="K182" s="227"/>
    </row>
    <row r="183" spans="1:11" ht="13.5" x14ac:dyDescent="0.2">
      <c r="A183" s="228"/>
      <c r="B183" s="318"/>
      <c r="C183" s="454"/>
      <c r="D183" s="449" t="s">
        <v>1319</v>
      </c>
      <c r="E183" s="455" t="s">
        <v>749</v>
      </c>
      <c r="F183" s="456" t="s">
        <v>1900</v>
      </c>
      <c r="G183" s="454"/>
      <c r="H183" s="457">
        <v>14.4</v>
      </c>
      <c r="I183" s="319"/>
      <c r="J183" s="228"/>
      <c r="K183" s="228"/>
    </row>
    <row r="184" spans="1:11" ht="13.5" x14ac:dyDescent="0.2">
      <c r="A184" s="229"/>
      <c r="B184" s="320"/>
      <c r="C184" s="458"/>
      <c r="D184" s="449" t="s">
        <v>1319</v>
      </c>
      <c r="E184" s="459" t="s">
        <v>1424</v>
      </c>
      <c r="F184" s="460" t="s">
        <v>1327</v>
      </c>
      <c r="G184" s="458"/>
      <c r="H184" s="461">
        <v>14.4</v>
      </c>
      <c r="I184" s="321"/>
      <c r="J184" s="229"/>
      <c r="K184" s="229"/>
    </row>
    <row r="185" spans="1:11" ht="25.5" x14ac:dyDescent="0.2">
      <c r="A185" s="824"/>
      <c r="B185" s="311"/>
      <c r="C185" s="444" t="s">
        <v>1109</v>
      </c>
      <c r="D185" s="444" t="s">
        <v>1063</v>
      </c>
      <c r="E185" s="445" t="s">
        <v>1425</v>
      </c>
      <c r="F185" s="446" t="s">
        <v>1426</v>
      </c>
      <c r="G185" s="447" t="s">
        <v>150</v>
      </c>
      <c r="H185" s="448">
        <v>14.4</v>
      </c>
      <c r="I185" s="313"/>
      <c r="J185" s="314">
        <f>ROUND(I185*H185,2)</f>
        <v>0</v>
      </c>
      <c r="K185" s="312" t="s">
        <v>1317</v>
      </c>
    </row>
    <row r="186" spans="1:11" ht="27" x14ac:dyDescent="0.2">
      <c r="A186" s="824"/>
      <c r="B186" s="244"/>
      <c r="C186" s="819"/>
      <c r="D186" s="449" t="s">
        <v>1062</v>
      </c>
      <c r="E186" s="819"/>
      <c r="F186" s="450" t="s">
        <v>1427</v>
      </c>
      <c r="G186" s="819"/>
      <c r="H186" s="819"/>
      <c r="I186" s="315"/>
      <c r="J186" s="824"/>
      <c r="K186" s="824"/>
    </row>
    <row r="187" spans="1:11" ht="13.5" x14ac:dyDescent="0.2">
      <c r="A187" s="228"/>
      <c r="B187" s="318"/>
      <c r="C187" s="454"/>
      <c r="D187" s="449" t="s">
        <v>1319</v>
      </c>
      <c r="E187" s="455" t="s">
        <v>749</v>
      </c>
      <c r="F187" s="456" t="s">
        <v>1424</v>
      </c>
      <c r="G187" s="454"/>
      <c r="H187" s="457">
        <v>14.4</v>
      </c>
      <c r="I187" s="319"/>
      <c r="J187" s="228"/>
      <c r="K187" s="228"/>
    </row>
    <row r="188" spans="1:11" ht="25.5" x14ac:dyDescent="0.2">
      <c r="A188" s="824"/>
      <c r="B188" s="311"/>
      <c r="C188" s="444" t="s">
        <v>1112</v>
      </c>
      <c r="D188" s="444" t="s">
        <v>1063</v>
      </c>
      <c r="E188" s="445" t="s">
        <v>1428</v>
      </c>
      <c r="F188" s="446" t="s">
        <v>1429</v>
      </c>
      <c r="G188" s="447" t="s">
        <v>161</v>
      </c>
      <c r="H188" s="448">
        <v>100.896</v>
      </c>
      <c r="I188" s="313"/>
      <c r="J188" s="314">
        <f>ROUND(I188*H188,2)</f>
        <v>0</v>
      </c>
      <c r="K188" s="312" t="s">
        <v>1317</v>
      </c>
    </row>
    <row r="189" spans="1:11" ht="13.5" x14ac:dyDescent="0.2">
      <c r="A189" s="228"/>
      <c r="B189" s="318"/>
      <c r="C189" s="454"/>
      <c r="D189" s="449" t="s">
        <v>1319</v>
      </c>
      <c r="E189" s="455" t="s">
        <v>749</v>
      </c>
      <c r="F189" s="456" t="s">
        <v>1901</v>
      </c>
      <c r="G189" s="454"/>
      <c r="H189" s="457">
        <v>100.896</v>
      </c>
      <c r="I189" s="319"/>
      <c r="J189" s="228"/>
      <c r="K189" s="228"/>
    </row>
    <row r="190" spans="1:11" ht="25.5" x14ac:dyDescent="0.2">
      <c r="A190" s="824"/>
      <c r="B190" s="311"/>
      <c r="C190" s="444" t="s">
        <v>1115</v>
      </c>
      <c r="D190" s="444" t="s">
        <v>1063</v>
      </c>
      <c r="E190" s="445" t="s">
        <v>1438</v>
      </c>
      <c r="F190" s="446" t="s">
        <v>1439</v>
      </c>
      <c r="G190" s="447" t="s">
        <v>161</v>
      </c>
      <c r="H190" s="448">
        <v>201.791</v>
      </c>
      <c r="I190" s="313"/>
      <c r="J190" s="314">
        <f>ROUND(I190*H190,2)</f>
        <v>0</v>
      </c>
      <c r="K190" s="312" t="s">
        <v>1317</v>
      </c>
    </row>
    <row r="191" spans="1:11" ht="40.5" x14ac:dyDescent="0.2">
      <c r="A191" s="824"/>
      <c r="B191" s="244"/>
      <c r="C191" s="819"/>
      <c r="D191" s="449" t="s">
        <v>1062</v>
      </c>
      <c r="E191" s="819"/>
      <c r="F191" s="450" t="s">
        <v>1440</v>
      </c>
      <c r="G191" s="819"/>
      <c r="H191" s="819"/>
      <c r="I191" s="315"/>
      <c r="J191" s="824"/>
      <c r="K191" s="824"/>
    </row>
    <row r="192" spans="1:11" ht="13.5" x14ac:dyDescent="0.2">
      <c r="A192" s="227"/>
      <c r="B192" s="316"/>
      <c r="C192" s="451"/>
      <c r="D192" s="449" t="s">
        <v>1319</v>
      </c>
      <c r="E192" s="452" t="s">
        <v>749</v>
      </c>
      <c r="F192" s="453" t="s">
        <v>1874</v>
      </c>
      <c r="G192" s="451"/>
      <c r="H192" s="452" t="s">
        <v>749</v>
      </c>
      <c r="I192" s="317"/>
      <c r="J192" s="227"/>
      <c r="K192" s="227"/>
    </row>
    <row r="193" spans="1:11" ht="13.5" x14ac:dyDescent="0.2">
      <c r="A193" s="227"/>
      <c r="B193" s="316"/>
      <c r="C193" s="451"/>
      <c r="D193" s="449" t="s">
        <v>1319</v>
      </c>
      <c r="E193" s="452" t="s">
        <v>749</v>
      </c>
      <c r="F193" s="453" t="s">
        <v>1441</v>
      </c>
      <c r="G193" s="451"/>
      <c r="H193" s="452" t="s">
        <v>749</v>
      </c>
      <c r="I193" s="317"/>
      <c r="J193" s="227"/>
      <c r="K193" s="227"/>
    </row>
    <row r="194" spans="1:11" ht="13.5" x14ac:dyDescent="0.2">
      <c r="A194" s="227"/>
      <c r="B194" s="316"/>
      <c r="C194" s="451"/>
      <c r="D194" s="449" t="s">
        <v>1319</v>
      </c>
      <c r="E194" s="452" t="s">
        <v>749</v>
      </c>
      <c r="F194" s="453" t="s">
        <v>1442</v>
      </c>
      <c r="G194" s="451"/>
      <c r="H194" s="452" t="s">
        <v>749</v>
      </c>
      <c r="I194" s="317"/>
      <c r="J194" s="227"/>
      <c r="K194" s="227"/>
    </row>
    <row r="195" spans="1:11" ht="13.5" x14ac:dyDescent="0.2">
      <c r="A195" s="228"/>
      <c r="B195" s="318"/>
      <c r="C195" s="454"/>
      <c r="D195" s="449" t="s">
        <v>1319</v>
      </c>
      <c r="E195" s="455" t="s">
        <v>749</v>
      </c>
      <c r="F195" s="456" t="s">
        <v>1902</v>
      </c>
      <c r="G195" s="454"/>
      <c r="H195" s="457">
        <v>3.3</v>
      </c>
      <c r="I195" s="319"/>
      <c r="J195" s="228"/>
      <c r="K195" s="228"/>
    </row>
    <row r="196" spans="1:11" ht="13.5" x14ac:dyDescent="0.2">
      <c r="A196" s="228"/>
      <c r="B196" s="318"/>
      <c r="C196" s="454"/>
      <c r="D196" s="449" t="s">
        <v>1319</v>
      </c>
      <c r="E196" s="455" t="s">
        <v>749</v>
      </c>
      <c r="F196" s="456" t="s">
        <v>1903</v>
      </c>
      <c r="G196" s="454"/>
      <c r="H196" s="457">
        <v>10.23</v>
      </c>
      <c r="I196" s="319"/>
      <c r="J196" s="228"/>
      <c r="K196" s="228"/>
    </row>
    <row r="197" spans="1:11" ht="13.5" x14ac:dyDescent="0.2">
      <c r="A197" s="228"/>
      <c r="B197" s="318"/>
      <c r="C197" s="454"/>
      <c r="D197" s="449" t="s">
        <v>1319</v>
      </c>
      <c r="E197" s="455" t="s">
        <v>749</v>
      </c>
      <c r="F197" s="456" t="s">
        <v>1904</v>
      </c>
      <c r="G197" s="454"/>
      <c r="H197" s="457">
        <v>0.84</v>
      </c>
      <c r="I197" s="319"/>
      <c r="J197" s="228"/>
      <c r="K197" s="228"/>
    </row>
    <row r="198" spans="1:11" ht="13.5" x14ac:dyDescent="0.2">
      <c r="A198" s="230"/>
      <c r="B198" s="322"/>
      <c r="C198" s="462"/>
      <c r="D198" s="449" t="s">
        <v>1319</v>
      </c>
      <c r="E198" s="463" t="s">
        <v>1448</v>
      </c>
      <c r="F198" s="464" t="s">
        <v>1449</v>
      </c>
      <c r="G198" s="462"/>
      <c r="H198" s="465">
        <v>14.37</v>
      </c>
      <c r="I198" s="323"/>
      <c r="J198" s="230"/>
      <c r="K198" s="230"/>
    </row>
    <row r="199" spans="1:11" ht="13.5" x14ac:dyDescent="0.2">
      <c r="A199" s="227"/>
      <c r="B199" s="316"/>
      <c r="C199" s="451"/>
      <c r="D199" s="449" t="s">
        <v>1319</v>
      </c>
      <c r="E199" s="452" t="s">
        <v>749</v>
      </c>
      <c r="F199" s="453" t="s">
        <v>1450</v>
      </c>
      <c r="G199" s="451"/>
      <c r="H199" s="452" t="s">
        <v>749</v>
      </c>
      <c r="I199" s="317"/>
      <c r="J199" s="227"/>
      <c r="K199" s="227"/>
    </row>
    <row r="200" spans="1:11" ht="13.5" x14ac:dyDescent="0.2">
      <c r="A200" s="228"/>
      <c r="B200" s="318"/>
      <c r="C200" s="454"/>
      <c r="D200" s="449" t="s">
        <v>1319</v>
      </c>
      <c r="E200" s="455" t="s">
        <v>749</v>
      </c>
      <c r="F200" s="456" t="s">
        <v>1905</v>
      </c>
      <c r="G200" s="454"/>
      <c r="H200" s="457">
        <v>13.2</v>
      </c>
      <c r="I200" s="319"/>
      <c r="J200" s="228"/>
      <c r="K200" s="228"/>
    </row>
    <row r="201" spans="1:11" ht="13.5" x14ac:dyDescent="0.2">
      <c r="A201" s="228"/>
      <c r="B201" s="318"/>
      <c r="C201" s="454"/>
      <c r="D201" s="449" t="s">
        <v>1319</v>
      </c>
      <c r="E201" s="455" t="s">
        <v>749</v>
      </c>
      <c r="F201" s="456" t="s">
        <v>1906</v>
      </c>
      <c r="G201" s="454"/>
      <c r="H201" s="457">
        <v>37.51</v>
      </c>
      <c r="I201" s="319"/>
      <c r="J201" s="228"/>
      <c r="K201" s="228"/>
    </row>
    <row r="202" spans="1:11" ht="13.5" x14ac:dyDescent="0.2">
      <c r="A202" s="228"/>
      <c r="B202" s="318"/>
      <c r="C202" s="454"/>
      <c r="D202" s="449" t="s">
        <v>1319</v>
      </c>
      <c r="E202" s="455" t="s">
        <v>749</v>
      </c>
      <c r="F202" s="456" t="s">
        <v>1907</v>
      </c>
      <c r="G202" s="454"/>
      <c r="H202" s="457">
        <v>2.68</v>
      </c>
      <c r="I202" s="319"/>
      <c r="J202" s="228"/>
      <c r="K202" s="228"/>
    </row>
    <row r="203" spans="1:11" ht="13.5" x14ac:dyDescent="0.2">
      <c r="A203" s="230"/>
      <c r="B203" s="322"/>
      <c r="C203" s="462"/>
      <c r="D203" s="449" t="s">
        <v>1319</v>
      </c>
      <c r="E203" s="463" t="s">
        <v>1456</v>
      </c>
      <c r="F203" s="464" t="s">
        <v>1449</v>
      </c>
      <c r="G203" s="462"/>
      <c r="H203" s="465">
        <v>53.39</v>
      </c>
      <c r="I203" s="323"/>
      <c r="J203" s="230"/>
      <c r="K203" s="230"/>
    </row>
    <row r="204" spans="1:11" ht="13.5" x14ac:dyDescent="0.2">
      <c r="A204" s="227"/>
      <c r="B204" s="316"/>
      <c r="C204" s="451"/>
      <c r="D204" s="449" t="s">
        <v>1319</v>
      </c>
      <c r="E204" s="452" t="s">
        <v>749</v>
      </c>
      <c r="F204" s="453" t="s">
        <v>1457</v>
      </c>
      <c r="G204" s="451"/>
      <c r="H204" s="452" t="s">
        <v>749</v>
      </c>
      <c r="I204" s="317"/>
      <c r="J204" s="227"/>
      <c r="K204" s="227"/>
    </row>
    <row r="205" spans="1:11" ht="13.5" x14ac:dyDescent="0.2">
      <c r="A205" s="228"/>
      <c r="B205" s="318"/>
      <c r="C205" s="454"/>
      <c r="D205" s="449" t="s">
        <v>1319</v>
      </c>
      <c r="E205" s="455" t="s">
        <v>749</v>
      </c>
      <c r="F205" s="456" t="s">
        <v>1908</v>
      </c>
      <c r="G205" s="454"/>
      <c r="H205" s="457">
        <v>7.11</v>
      </c>
      <c r="I205" s="319"/>
      <c r="J205" s="228"/>
      <c r="K205" s="228"/>
    </row>
    <row r="206" spans="1:11" ht="13.5" x14ac:dyDescent="0.2">
      <c r="A206" s="227"/>
      <c r="B206" s="316"/>
      <c r="C206" s="451"/>
      <c r="D206" s="449" t="s">
        <v>1319</v>
      </c>
      <c r="E206" s="452" t="s">
        <v>749</v>
      </c>
      <c r="F206" s="453" t="s">
        <v>1459</v>
      </c>
      <c r="G206" s="451"/>
      <c r="H206" s="452" t="s">
        <v>749</v>
      </c>
      <c r="I206" s="317"/>
      <c r="J206" s="227"/>
      <c r="K206" s="227"/>
    </row>
    <row r="207" spans="1:11" ht="13.5" x14ac:dyDescent="0.2">
      <c r="A207" s="228"/>
      <c r="B207" s="318"/>
      <c r="C207" s="454"/>
      <c r="D207" s="449" t="s">
        <v>1319</v>
      </c>
      <c r="E207" s="455" t="s">
        <v>749</v>
      </c>
      <c r="F207" s="456" t="s">
        <v>1909</v>
      </c>
      <c r="G207" s="454"/>
      <c r="H207" s="457">
        <v>1.421</v>
      </c>
      <c r="I207" s="319"/>
      <c r="J207" s="228"/>
      <c r="K207" s="228"/>
    </row>
    <row r="208" spans="1:11" ht="13.5" x14ac:dyDescent="0.2">
      <c r="A208" s="228"/>
      <c r="B208" s="318"/>
      <c r="C208" s="454"/>
      <c r="D208" s="449" t="s">
        <v>1319</v>
      </c>
      <c r="E208" s="455" t="s">
        <v>749</v>
      </c>
      <c r="F208" s="456" t="s">
        <v>1461</v>
      </c>
      <c r="G208" s="454"/>
      <c r="H208" s="457">
        <v>1.6559999999999999</v>
      </c>
      <c r="I208" s="319"/>
      <c r="J208" s="228"/>
      <c r="K208" s="228"/>
    </row>
    <row r="209" spans="1:11" ht="13.5" x14ac:dyDescent="0.2">
      <c r="A209" s="227"/>
      <c r="B209" s="316"/>
      <c r="C209" s="451"/>
      <c r="D209" s="449" t="s">
        <v>1319</v>
      </c>
      <c r="E209" s="452" t="s">
        <v>749</v>
      </c>
      <c r="F209" s="453" t="s">
        <v>1463</v>
      </c>
      <c r="G209" s="451"/>
      <c r="H209" s="452" t="s">
        <v>749</v>
      </c>
      <c r="I209" s="317"/>
      <c r="J209" s="227"/>
      <c r="K209" s="227"/>
    </row>
    <row r="210" spans="1:11" ht="13.5" x14ac:dyDescent="0.2">
      <c r="A210" s="228"/>
      <c r="B210" s="318"/>
      <c r="C210" s="454"/>
      <c r="D210" s="449" t="s">
        <v>1319</v>
      </c>
      <c r="E210" s="455" t="s">
        <v>749</v>
      </c>
      <c r="F210" s="456" t="s">
        <v>1910</v>
      </c>
      <c r="G210" s="454"/>
      <c r="H210" s="457">
        <v>0.151</v>
      </c>
      <c r="I210" s="319"/>
      <c r="J210" s="228"/>
      <c r="K210" s="228"/>
    </row>
    <row r="211" spans="1:11" ht="13.5" x14ac:dyDescent="0.2">
      <c r="A211" s="230"/>
      <c r="B211" s="322"/>
      <c r="C211" s="462"/>
      <c r="D211" s="449" t="s">
        <v>1319</v>
      </c>
      <c r="E211" s="463" t="s">
        <v>749</v>
      </c>
      <c r="F211" s="464" t="s">
        <v>1449</v>
      </c>
      <c r="G211" s="462"/>
      <c r="H211" s="465">
        <v>10.337999999999999</v>
      </c>
      <c r="I211" s="323"/>
      <c r="J211" s="230"/>
      <c r="K211" s="230"/>
    </row>
    <row r="212" spans="1:11" ht="13.5" x14ac:dyDescent="0.2">
      <c r="A212" s="229"/>
      <c r="B212" s="320"/>
      <c r="C212" s="458"/>
      <c r="D212" s="449" t="s">
        <v>1319</v>
      </c>
      <c r="E212" s="459" t="s">
        <v>1468</v>
      </c>
      <c r="F212" s="460" t="s">
        <v>1327</v>
      </c>
      <c r="G212" s="458"/>
      <c r="H212" s="461">
        <v>78.097999999999999</v>
      </c>
      <c r="I212" s="321"/>
      <c r="J212" s="229"/>
      <c r="K212" s="229"/>
    </row>
    <row r="213" spans="1:11" ht="13.5" x14ac:dyDescent="0.2">
      <c r="A213" s="228"/>
      <c r="B213" s="318"/>
      <c r="C213" s="454"/>
      <c r="D213" s="449" t="s">
        <v>1319</v>
      </c>
      <c r="E213" s="455" t="s">
        <v>1469</v>
      </c>
      <c r="F213" s="456" t="s">
        <v>1911</v>
      </c>
      <c r="G213" s="454"/>
      <c r="H213" s="457">
        <v>2.1890000000000001</v>
      </c>
      <c r="I213" s="319"/>
      <c r="J213" s="228"/>
      <c r="K213" s="228"/>
    </row>
    <row r="214" spans="1:11" ht="13.5" x14ac:dyDescent="0.2">
      <c r="A214" s="228"/>
      <c r="B214" s="318"/>
      <c r="C214" s="454"/>
      <c r="D214" s="449" t="s">
        <v>1319</v>
      </c>
      <c r="E214" s="455" t="s">
        <v>1471</v>
      </c>
      <c r="F214" s="456" t="s">
        <v>1472</v>
      </c>
      <c r="G214" s="454"/>
      <c r="H214" s="457">
        <v>123.693</v>
      </c>
      <c r="I214" s="319"/>
      <c r="J214" s="228"/>
      <c r="K214" s="228"/>
    </row>
    <row r="215" spans="1:11" ht="13.5" x14ac:dyDescent="0.2">
      <c r="A215" s="228"/>
      <c r="B215" s="318"/>
      <c r="C215" s="454"/>
      <c r="D215" s="449" t="s">
        <v>1319</v>
      </c>
      <c r="E215" s="455" t="s">
        <v>1473</v>
      </c>
      <c r="F215" s="456" t="s">
        <v>1393</v>
      </c>
      <c r="G215" s="454"/>
      <c r="H215" s="457">
        <v>201.791</v>
      </c>
      <c r="I215" s="319"/>
      <c r="J215" s="228"/>
      <c r="K215" s="228"/>
    </row>
    <row r="216" spans="1:11" ht="13.5" x14ac:dyDescent="0.2">
      <c r="A216" s="228"/>
      <c r="B216" s="318"/>
      <c r="C216" s="454"/>
      <c r="D216" s="449" t="s">
        <v>1319</v>
      </c>
      <c r="E216" s="455" t="s">
        <v>749</v>
      </c>
      <c r="F216" s="456" t="s">
        <v>1473</v>
      </c>
      <c r="G216" s="454"/>
      <c r="H216" s="457">
        <v>201.791</v>
      </c>
      <c r="I216" s="319"/>
      <c r="J216" s="228"/>
      <c r="K216" s="228"/>
    </row>
    <row r="217" spans="1:11" ht="25.5" x14ac:dyDescent="0.2">
      <c r="A217" s="824"/>
      <c r="B217" s="311"/>
      <c r="C217" s="444" t="s">
        <v>1166</v>
      </c>
      <c r="D217" s="444" t="s">
        <v>1063</v>
      </c>
      <c r="E217" s="445" t="s">
        <v>1474</v>
      </c>
      <c r="F217" s="446" t="s">
        <v>1475</v>
      </c>
      <c r="G217" s="447" t="s">
        <v>161</v>
      </c>
      <c r="H217" s="448">
        <v>1210.7460000000001</v>
      </c>
      <c r="I217" s="313"/>
      <c r="J217" s="314">
        <f>ROUND(I217*H217,2)</f>
        <v>0</v>
      </c>
      <c r="K217" s="312" t="s">
        <v>1317</v>
      </c>
    </row>
    <row r="218" spans="1:11" ht="40.5" x14ac:dyDescent="0.2">
      <c r="A218" s="824"/>
      <c r="B218" s="244"/>
      <c r="C218" s="819"/>
      <c r="D218" s="449" t="s">
        <v>1062</v>
      </c>
      <c r="E218" s="819"/>
      <c r="F218" s="450" t="s">
        <v>1476</v>
      </c>
      <c r="G218" s="819"/>
      <c r="H218" s="819"/>
      <c r="I218" s="315"/>
      <c r="J218" s="824"/>
      <c r="K218" s="824"/>
    </row>
    <row r="219" spans="1:11" ht="13.5" x14ac:dyDescent="0.2">
      <c r="A219" s="228"/>
      <c r="B219" s="318"/>
      <c r="C219" s="454"/>
      <c r="D219" s="449" t="s">
        <v>1319</v>
      </c>
      <c r="E219" s="455" t="s">
        <v>749</v>
      </c>
      <c r="F219" s="456" t="s">
        <v>1477</v>
      </c>
      <c r="G219" s="454"/>
      <c r="H219" s="457">
        <v>1210.7460000000001</v>
      </c>
      <c r="I219" s="319"/>
      <c r="J219" s="228"/>
      <c r="K219" s="228"/>
    </row>
    <row r="220" spans="1:11" ht="25.5" x14ac:dyDescent="0.2">
      <c r="A220" s="824"/>
      <c r="B220" s="311"/>
      <c r="C220" s="444" t="s">
        <v>1118</v>
      </c>
      <c r="D220" s="444" t="s">
        <v>1063</v>
      </c>
      <c r="E220" s="445" t="s">
        <v>1478</v>
      </c>
      <c r="F220" s="446" t="s">
        <v>1479</v>
      </c>
      <c r="G220" s="447" t="s">
        <v>161</v>
      </c>
      <c r="H220" s="448">
        <v>201.791</v>
      </c>
      <c r="I220" s="313"/>
      <c r="J220" s="314">
        <f>ROUND(I220*H220,2)</f>
        <v>0</v>
      </c>
      <c r="K220" s="312" t="s">
        <v>1317</v>
      </c>
    </row>
    <row r="221" spans="1:11" ht="27" x14ac:dyDescent="0.2">
      <c r="A221" s="824"/>
      <c r="B221" s="244"/>
      <c r="C221" s="819"/>
      <c r="D221" s="449" t="s">
        <v>1062</v>
      </c>
      <c r="E221" s="819"/>
      <c r="F221" s="450" t="s">
        <v>1480</v>
      </c>
      <c r="G221" s="819"/>
      <c r="H221" s="819"/>
      <c r="I221" s="315"/>
      <c r="J221" s="824"/>
      <c r="K221" s="824"/>
    </row>
    <row r="222" spans="1:11" ht="13.5" x14ac:dyDescent="0.2">
      <c r="A222" s="228"/>
      <c r="B222" s="318"/>
      <c r="C222" s="454"/>
      <c r="D222" s="449" t="s">
        <v>1319</v>
      </c>
      <c r="E222" s="455" t="s">
        <v>749</v>
      </c>
      <c r="F222" s="456" t="s">
        <v>1473</v>
      </c>
      <c r="G222" s="454"/>
      <c r="H222" s="457">
        <v>201.791</v>
      </c>
      <c r="I222" s="319"/>
      <c r="J222" s="228"/>
      <c r="K222" s="228"/>
    </row>
    <row r="223" spans="1:11" ht="25.5" x14ac:dyDescent="0.2">
      <c r="A223" s="824"/>
      <c r="B223" s="311"/>
      <c r="C223" s="444" t="s">
        <v>1121</v>
      </c>
      <c r="D223" s="444" t="s">
        <v>1063</v>
      </c>
      <c r="E223" s="445" t="s">
        <v>1481</v>
      </c>
      <c r="F223" s="446" t="s">
        <v>1482</v>
      </c>
      <c r="G223" s="447" t="s">
        <v>1397</v>
      </c>
      <c r="H223" s="448">
        <v>201.791</v>
      </c>
      <c r="I223" s="313"/>
      <c r="J223" s="314">
        <f>ROUND(I223*H223,2)</f>
        <v>0</v>
      </c>
      <c r="K223" s="312" t="s">
        <v>1317</v>
      </c>
    </row>
    <row r="224" spans="1:11" ht="13.5" x14ac:dyDescent="0.2">
      <c r="A224" s="228"/>
      <c r="B224" s="318"/>
      <c r="C224" s="454"/>
      <c r="D224" s="449" t="s">
        <v>1319</v>
      </c>
      <c r="E224" s="455" t="s">
        <v>749</v>
      </c>
      <c r="F224" s="456" t="s">
        <v>1473</v>
      </c>
      <c r="G224" s="454"/>
      <c r="H224" s="457">
        <v>201.791</v>
      </c>
      <c r="I224" s="319"/>
      <c r="J224" s="228"/>
      <c r="K224" s="228"/>
    </row>
    <row r="225" spans="1:11" x14ac:dyDescent="0.2">
      <c r="A225" s="824"/>
      <c r="B225" s="311"/>
      <c r="C225" s="444" t="s">
        <v>1125</v>
      </c>
      <c r="D225" s="444" t="s">
        <v>1063</v>
      </c>
      <c r="E225" s="445" t="s">
        <v>1483</v>
      </c>
      <c r="F225" s="446" t="s">
        <v>1484</v>
      </c>
      <c r="G225" s="447" t="s">
        <v>218</v>
      </c>
      <c r="H225" s="448">
        <v>363.22399999999999</v>
      </c>
      <c r="I225" s="313"/>
      <c r="J225" s="314">
        <f>ROUND(I225*H225,2)</f>
        <v>0</v>
      </c>
      <c r="K225" s="312" t="s">
        <v>749</v>
      </c>
    </row>
    <row r="226" spans="1:11" ht="13.5" x14ac:dyDescent="0.2">
      <c r="A226" s="824"/>
      <c r="B226" s="244"/>
      <c r="C226" s="819"/>
      <c r="D226" s="449" t="s">
        <v>1062</v>
      </c>
      <c r="E226" s="819"/>
      <c r="F226" s="450" t="s">
        <v>1485</v>
      </c>
      <c r="G226" s="819"/>
      <c r="H226" s="819"/>
      <c r="I226" s="315"/>
      <c r="J226" s="824"/>
      <c r="K226" s="824"/>
    </row>
    <row r="227" spans="1:11" ht="13.5" x14ac:dyDescent="0.2">
      <c r="A227" s="228"/>
      <c r="B227" s="318"/>
      <c r="C227" s="454"/>
      <c r="D227" s="449" t="s">
        <v>1319</v>
      </c>
      <c r="E227" s="455" t="s">
        <v>749</v>
      </c>
      <c r="F227" s="456" t="s">
        <v>1486</v>
      </c>
      <c r="G227" s="454"/>
      <c r="H227" s="457">
        <v>363.22399999999999</v>
      </c>
      <c r="I227" s="319"/>
      <c r="J227" s="228"/>
      <c r="K227" s="228"/>
    </row>
    <row r="228" spans="1:11" ht="25.5" x14ac:dyDescent="0.2">
      <c r="A228" s="824"/>
      <c r="B228" s="311"/>
      <c r="C228" s="444" t="s">
        <v>1128</v>
      </c>
      <c r="D228" s="444" t="s">
        <v>1063</v>
      </c>
      <c r="E228" s="445" t="s">
        <v>1487</v>
      </c>
      <c r="F228" s="446" t="s">
        <v>1488</v>
      </c>
      <c r="G228" s="447" t="s">
        <v>1397</v>
      </c>
      <c r="H228" s="448">
        <v>123.693</v>
      </c>
      <c r="I228" s="313"/>
      <c r="J228" s="314">
        <f>ROUND(I228*H228,2)</f>
        <v>0</v>
      </c>
      <c r="K228" s="312" t="s">
        <v>1317</v>
      </c>
    </row>
    <row r="229" spans="1:11" ht="13.5" x14ac:dyDescent="0.2">
      <c r="A229" s="228"/>
      <c r="B229" s="318"/>
      <c r="C229" s="454"/>
      <c r="D229" s="449" t="s">
        <v>1319</v>
      </c>
      <c r="E229" s="455" t="s">
        <v>749</v>
      </c>
      <c r="F229" s="456" t="s">
        <v>1472</v>
      </c>
      <c r="G229" s="454"/>
      <c r="H229" s="457">
        <v>123.693</v>
      </c>
      <c r="I229" s="319"/>
      <c r="J229" s="228"/>
      <c r="K229" s="228"/>
    </row>
    <row r="230" spans="1:11" ht="25.5" x14ac:dyDescent="0.2">
      <c r="A230" s="824"/>
      <c r="B230" s="311"/>
      <c r="C230" s="444" t="s">
        <v>1133</v>
      </c>
      <c r="D230" s="444" t="s">
        <v>1063</v>
      </c>
      <c r="E230" s="445" t="s">
        <v>1489</v>
      </c>
      <c r="F230" s="446" t="s">
        <v>1490</v>
      </c>
      <c r="G230" s="447" t="s">
        <v>161</v>
      </c>
      <c r="H230" s="448">
        <v>48.737000000000002</v>
      </c>
      <c r="I230" s="313"/>
      <c r="J230" s="314">
        <f>ROUND(I230*H230,2)</f>
        <v>0</v>
      </c>
      <c r="K230" s="312" t="s">
        <v>1317</v>
      </c>
    </row>
    <row r="231" spans="1:11" ht="40.5" x14ac:dyDescent="0.2">
      <c r="A231" s="824"/>
      <c r="B231" s="244"/>
      <c r="C231" s="819"/>
      <c r="D231" s="449" t="s">
        <v>1062</v>
      </c>
      <c r="E231" s="819"/>
      <c r="F231" s="450" t="s">
        <v>1491</v>
      </c>
      <c r="G231" s="819"/>
      <c r="H231" s="819"/>
      <c r="I231" s="315"/>
      <c r="J231" s="824"/>
      <c r="K231" s="824"/>
    </row>
    <row r="232" spans="1:11" ht="13.5" x14ac:dyDescent="0.2">
      <c r="A232" s="227"/>
      <c r="B232" s="316"/>
      <c r="C232" s="451"/>
      <c r="D232" s="449" t="s">
        <v>1319</v>
      </c>
      <c r="E232" s="452" t="s">
        <v>749</v>
      </c>
      <c r="F232" s="453" t="s">
        <v>1874</v>
      </c>
      <c r="G232" s="451"/>
      <c r="H232" s="452" t="s">
        <v>749</v>
      </c>
      <c r="I232" s="317"/>
      <c r="J232" s="227"/>
      <c r="K232" s="227"/>
    </row>
    <row r="233" spans="1:11" ht="13.5" x14ac:dyDescent="0.2">
      <c r="A233" s="228"/>
      <c r="B233" s="318"/>
      <c r="C233" s="454"/>
      <c r="D233" s="449" t="s">
        <v>1319</v>
      </c>
      <c r="E233" s="455" t="s">
        <v>749</v>
      </c>
      <c r="F233" s="456" t="s">
        <v>1912</v>
      </c>
      <c r="G233" s="454"/>
      <c r="H233" s="457">
        <v>1.413</v>
      </c>
      <c r="I233" s="319"/>
      <c r="J233" s="228"/>
      <c r="K233" s="228"/>
    </row>
    <row r="234" spans="1:11" ht="13.5" x14ac:dyDescent="0.2">
      <c r="A234" s="228"/>
      <c r="B234" s="318"/>
      <c r="C234" s="454"/>
      <c r="D234" s="449" t="s">
        <v>1319</v>
      </c>
      <c r="E234" s="455" t="s">
        <v>749</v>
      </c>
      <c r="F234" s="456" t="s">
        <v>1913</v>
      </c>
      <c r="G234" s="454"/>
      <c r="H234" s="457">
        <v>3.14</v>
      </c>
      <c r="I234" s="319"/>
      <c r="J234" s="228"/>
      <c r="K234" s="228"/>
    </row>
    <row r="235" spans="1:11" ht="13.5" x14ac:dyDescent="0.2">
      <c r="A235" s="228"/>
      <c r="B235" s="318"/>
      <c r="C235" s="454"/>
      <c r="D235" s="449" t="s">
        <v>1319</v>
      </c>
      <c r="E235" s="455" t="s">
        <v>749</v>
      </c>
      <c r="F235" s="456" t="s">
        <v>1914</v>
      </c>
      <c r="G235" s="454"/>
      <c r="H235" s="457">
        <v>0.1</v>
      </c>
      <c r="I235" s="319"/>
      <c r="J235" s="228"/>
      <c r="K235" s="228"/>
    </row>
    <row r="236" spans="1:11" ht="13.5" x14ac:dyDescent="0.2">
      <c r="A236" s="230"/>
      <c r="B236" s="322"/>
      <c r="C236" s="462"/>
      <c r="D236" s="449" t="s">
        <v>1319</v>
      </c>
      <c r="E236" s="463" t="s">
        <v>749</v>
      </c>
      <c r="F236" s="464" t="s">
        <v>1449</v>
      </c>
      <c r="G236" s="462"/>
      <c r="H236" s="465">
        <v>4.6529999999999996</v>
      </c>
      <c r="I236" s="323"/>
      <c r="J236" s="230"/>
      <c r="K236" s="230"/>
    </row>
    <row r="237" spans="1:11" ht="13.5" x14ac:dyDescent="0.2">
      <c r="A237" s="228"/>
      <c r="B237" s="318"/>
      <c r="C237" s="454"/>
      <c r="D237" s="449" t="s">
        <v>1319</v>
      </c>
      <c r="E237" s="455" t="s">
        <v>1495</v>
      </c>
      <c r="F237" s="456" t="s">
        <v>1915</v>
      </c>
      <c r="G237" s="454"/>
      <c r="H237" s="457">
        <v>48.737000000000002</v>
      </c>
      <c r="I237" s="319"/>
      <c r="J237" s="228"/>
      <c r="K237" s="228"/>
    </row>
    <row r="238" spans="1:11" ht="13.5" x14ac:dyDescent="0.2">
      <c r="A238" s="824"/>
      <c r="B238" s="311"/>
      <c r="C238" s="466" t="s">
        <v>1178</v>
      </c>
      <c r="D238" s="466" t="s">
        <v>1137</v>
      </c>
      <c r="E238" s="467" t="s">
        <v>1497</v>
      </c>
      <c r="F238" s="468" t="s">
        <v>1498</v>
      </c>
      <c r="G238" s="469" t="s">
        <v>218</v>
      </c>
      <c r="H238" s="470">
        <v>249.07900000000001</v>
      </c>
      <c r="I238" s="325"/>
      <c r="J238" s="326">
        <f>ROUND(I238*H238,2)</f>
        <v>0</v>
      </c>
      <c r="K238" s="324" t="s">
        <v>749</v>
      </c>
    </row>
    <row r="239" spans="1:11" ht="27" x14ac:dyDescent="0.2">
      <c r="A239" s="824"/>
      <c r="B239" s="244"/>
      <c r="C239" s="819"/>
      <c r="D239" s="449" t="s">
        <v>1062</v>
      </c>
      <c r="E239" s="819"/>
      <c r="F239" s="450" t="s">
        <v>1499</v>
      </c>
      <c r="G239" s="819"/>
      <c r="H239" s="819"/>
      <c r="I239" s="315"/>
      <c r="J239" s="824"/>
      <c r="K239" s="824"/>
    </row>
    <row r="240" spans="1:11" ht="13.5" x14ac:dyDescent="0.2">
      <c r="A240" s="227"/>
      <c r="B240" s="316"/>
      <c r="C240" s="451"/>
      <c r="D240" s="449" t="s">
        <v>1319</v>
      </c>
      <c r="E240" s="452" t="s">
        <v>749</v>
      </c>
      <c r="F240" s="453" t="s">
        <v>1874</v>
      </c>
      <c r="G240" s="451"/>
      <c r="H240" s="452" t="s">
        <v>749</v>
      </c>
      <c r="I240" s="317"/>
      <c r="J240" s="227"/>
      <c r="K240" s="227"/>
    </row>
    <row r="241" spans="1:11" ht="13.5" x14ac:dyDescent="0.2">
      <c r="A241" s="227"/>
      <c r="B241" s="316"/>
      <c r="C241" s="451"/>
      <c r="D241" s="449" t="s">
        <v>1319</v>
      </c>
      <c r="E241" s="452" t="s">
        <v>749</v>
      </c>
      <c r="F241" s="453" t="s">
        <v>1500</v>
      </c>
      <c r="G241" s="451"/>
      <c r="H241" s="452" t="s">
        <v>749</v>
      </c>
      <c r="I241" s="317"/>
      <c r="J241" s="227"/>
      <c r="K241" s="227"/>
    </row>
    <row r="242" spans="1:11" ht="40.5" x14ac:dyDescent="0.2">
      <c r="A242" s="228"/>
      <c r="B242" s="318"/>
      <c r="C242" s="454"/>
      <c r="D242" s="449" t="s">
        <v>1319</v>
      </c>
      <c r="E242" s="455" t="s">
        <v>1501</v>
      </c>
      <c r="F242" s="456" t="s">
        <v>1916</v>
      </c>
      <c r="G242" s="454"/>
      <c r="H242" s="457">
        <v>14.683999999999999</v>
      </c>
      <c r="I242" s="319"/>
      <c r="J242" s="228"/>
      <c r="K242" s="228"/>
    </row>
    <row r="243" spans="1:11" ht="13.5" x14ac:dyDescent="0.2">
      <c r="A243" s="228"/>
      <c r="B243" s="318"/>
      <c r="C243" s="454"/>
      <c r="D243" s="449" t="s">
        <v>1319</v>
      </c>
      <c r="E243" s="455" t="s">
        <v>749</v>
      </c>
      <c r="F243" s="456" t="s">
        <v>1503</v>
      </c>
      <c r="G243" s="454"/>
      <c r="H243" s="457">
        <v>249.07900000000001</v>
      </c>
      <c r="I243" s="319"/>
      <c r="J243" s="228"/>
      <c r="K243" s="228"/>
    </row>
    <row r="244" spans="1:11" ht="13.5" x14ac:dyDescent="0.2">
      <c r="A244" s="824"/>
      <c r="B244" s="311"/>
      <c r="C244" s="466" t="s">
        <v>1181</v>
      </c>
      <c r="D244" s="466" t="s">
        <v>1137</v>
      </c>
      <c r="E244" s="467" t="s">
        <v>1504</v>
      </c>
      <c r="F244" s="468" t="s">
        <v>1505</v>
      </c>
      <c r="G244" s="469" t="s">
        <v>218</v>
      </c>
      <c r="H244" s="470">
        <v>87.727000000000004</v>
      </c>
      <c r="I244" s="325"/>
      <c r="J244" s="326">
        <f>ROUND(I244*H244,2)</f>
        <v>0</v>
      </c>
      <c r="K244" s="324" t="s">
        <v>749</v>
      </c>
    </row>
    <row r="245" spans="1:11" ht="25.5" x14ac:dyDescent="0.2">
      <c r="A245" s="824"/>
      <c r="B245" s="311"/>
      <c r="C245" s="444" t="s">
        <v>1184</v>
      </c>
      <c r="D245" s="444" t="s">
        <v>1063</v>
      </c>
      <c r="E245" s="445" t="s">
        <v>1478</v>
      </c>
      <c r="F245" s="446" t="s">
        <v>1479</v>
      </c>
      <c r="G245" s="447" t="s">
        <v>161</v>
      </c>
      <c r="H245" s="448">
        <v>186.95099999999999</v>
      </c>
      <c r="I245" s="313"/>
      <c r="J245" s="314">
        <f>ROUND(I245*H245,2)</f>
        <v>0</v>
      </c>
      <c r="K245" s="312" t="s">
        <v>1317</v>
      </c>
    </row>
    <row r="246" spans="1:11" ht="27" x14ac:dyDescent="0.2">
      <c r="A246" s="824"/>
      <c r="B246" s="244"/>
      <c r="C246" s="819"/>
      <c r="D246" s="449" t="s">
        <v>1062</v>
      </c>
      <c r="E246" s="819"/>
      <c r="F246" s="450" t="s">
        <v>1480</v>
      </c>
      <c r="G246" s="819"/>
      <c r="H246" s="819"/>
      <c r="I246" s="315"/>
      <c r="J246" s="824"/>
      <c r="K246" s="824"/>
    </row>
    <row r="247" spans="1:11" ht="13.5" x14ac:dyDescent="0.2">
      <c r="A247" s="227"/>
      <c r="B247" s="316"/>
      <c r="C247" s="451"/>
      <c r="D247" s="449" t="s">
        <v>1319</v>
      </c>
      <c r="E247" s="452" t="s">
        <v>749</v>
      </c>
      <c r="F247" s="453" t="s">
        <v>1522</v>
      </c>
      <c r="G247" s="451"/>
      <c r="H247" s="452" t="s">
        <v>749</v>
      </c>
      <c r="I247" s="317"/>
      <c r="J247" s="227"/>
      <c r="K247" s="227"/>
    </row>
    <row r="248" spans="1:11" ht="13.5" x14ac:dyDescent="0.2">
      <c r="A248" s="228"/>
      <c r="B248" s="318"/>
      <c r="C248" s="454"/>
      <c r="D248" s="449" t="s">
        <v>1319</v>
      </c>
      <c r="E248" s="455" t="s">
        <v>1523</v>
      </c>
      <c r="F248" s="456" t="s">
        <v>1917</v>
      </c>
      <c r="G248" s="454"/>
      <c r="H248" s="457">
        <v>186.95099999999999</v>
      </c>
      <c r="I248" s="319"/>
      <c r="J248" s="228"/>
      <c r="K248" s="228"/>
    </row>
    <row r="249" spans="1:11" ht="25.5" x14ac:dyDescent="0.2">
      <c r="A249" s="824"/>
      <c r="B249" s="311"/>
      <c r="C249" s="444" t="s">
        <v>1187</v>
      </c>
      <c r="D249" s="444" t="s">
        <v>1063</v>
      </c>
      <c r="E249" s="445" t="s">
        <v>1525</v>
      </c>
      <c r="F249" s="446" t="s">
        <v>1526</v>
      </c>
      <c r="G249" s="447" t="s">
        <v>161</v>
      </c>
      <c r="H249" s="448">
        <v>186.95099999999999</v>
      </c>
      <c r="I249" s="313"/>
      <c r="J249" s="314">
        <f>ROUND(I249*H249,2)</f>
        <v>0</v>
      </c>
      <c r="K249" s="312" t="s">
        <v>1317</v>
      </c>
    </row>
    <row r="250" spans="1:11" ht="13.5" x14ac:dyDescent="0.2">
      <c r="A250" s="824"/>
      <c r="B250" s="244"/>
      <c r="C250" s="819"/>
      <c r="D250" s="449" t="s">
        <v>1062</v>
      </c>
      <c r="E250" s="819"/>
      <c r="F250" s="450" t="s">
        <v>1526</v>
      </c>
      <c r="G250" s="819"/>
      <c r="H250" s="819"/>
      <c r="I250" s="315"/>
      <c r="J250" s="824"/>
      <c r="K250" s="824"/>
    </row>
    <row r="251" spans="1:11" ht="13.5" x14ac:dyDescent="0.2">
      <c r="A251" s="228"/>
      <c r="B251" s="318"/>
      <c r="C251" s="454"/>
      <c r="D251" s="449" t="s">
        <v>1319</v>
      </c>
      <c r="E251" s="455" t="s">
        <v>749</v>
      </c>
      <c r="F251" s="456" t="s">
        <v>1523</v>
      </c>
      <c r="G251" s="454"/>
      <c r="H251" s="457">
        <v>186.95099999999999</v>
      </c>
      <c r="I251" s="319"/>
      <c r="J251" s="228"/>
      <c r="K251" s="228"/>
    </row>
    <row r="252" spans="1:11" ht="25.5" x14ac:dyDescent="0.2">
      <c r="A252" s="824"/>
      <c r="B252" s="311"/>
      <c r="C252" s="444" t="s">
        <v>1190</v>
      </c>
      <c r="D252" s="444" t="s">
        <v>1063</v>
      </c>
      <c r="E252" s="445" t="s">
        <v>1527</v>
      </c>
      <c r="F252" s="446" t="s">
        <v>1528</v>
      </c>
      <c r="G252" s="447" t="s">
        <v>161</v>
      </c>
      <c r="H252" s="448">
        <v>11.1</v>
      </c>
      <c r="I252" s="313"/>
      <c r="J252" s="314">
        <f>ROUND(I252*H252,2)</f>
        <v>0</v>
      </c>
      <c r="K252" s="312" t="s">
        <v>1317</v>
      </c>
    </row>
    <row r="253" spans="1:11" ht="13.5" x14ac:dyDescent="0.2">
      <c r="A253" s="824"/>
      <c r="B253" s="244"/>
      <c r="C253" s="819"/>
      <c r="D253" s="449" t="s">
        <v>1062</v>
      </c>
      <c r="E253" s="819"/>
      <c r="F253" s="450" t="s">
        <v>1528</v>
      </c>
      <c r="G253" s="819"/>
      <c r="H253" s="819"/>
      <c r="I253" s="315"/>
      <c r="J253" s="824"/>
      <c r="K253" s="824"/>
    </row>
    <row r="254" spans="1:11" ht="13.5" x14ac:dyDescent="0.2">
      <c r="A254" s="227"/>
      <c r="B254" s="316"/>
      <c r="C254" s="451"/>
      <c r="D254" s="449" t="s">
        <v>1319</v>
      </c>
      <c r="E254" s="452" t="s">
        <v>749</v>
      </c>
      <c r="F254" s="453" t="s">
        <v>1874</v>
      </c>
      <c r="G254" s="451"/>
      <c r="H254" s="452" t="s">
        <v>749</v>
      </c>
      <c r="I254" s="317"/>
      <c r="J254" s="227"/>
      <c r="K254" s="227"/>
    </row>
    <row r="255" spans="1:11" ht="13.5" x14ac:dyDescent="0.2">
      <c r="A255" s="228"/>
      <c r="B255" s="318"/>
      <c r="C255" s="454"/>
      <c r="D255" s="449" t="s">
        <v>1319</v>
      </c>
      <c r="E255" s="455" t="s">
        <v>749</v>
      </c>
      <c r="F255" s="456" t="s">
        <v>1918</v>
      </c>
      <c r="G255" s="454"/>
      <c r="H255" s="457">
        <v>11.1</v>
      </c>
      <c r="I255" s="319"/>
      <c r="J255" s="228"/>
      <c r="K255" s="228"/>
    </row>
    <row r="256" spans="1:11" ht="15" x14ac:dyDescent="0.3">
      <c r="A256" s="226"/>
      <c r="B256" s="307"/>
      <c r="C256" s="440"/>
      <c r="D256" s="441" t="s">
        <v>1060</v>
      </c>
      <c r="E256" s="443" t="s">
        <v>55</v>
      </c>
      <c r="F256" s="443" t="s">
        <v>56</v>
      </c>
      <c r="G256" s="440"/>
      <c r="H256" s="440"/>
      <c r="I256" s="308"/>
      <c r="J256" s="310">
        <f>BK256</f>
        <v>0</v>
      </c>
      <c r="K256" s="226"/>
    </row>
    <row r="257" spans="1:11" ht="25.5" x14ac:dyDescent="0.2">
      <c r="A257" s="824"/>
      <c r="B257" s="311"/>
      <c r="C257" s="444" t="s">
        <v>1193</v>
      </c>
      <c r="D257" s="444" t="s">
        <v>1063</v>
      </c>
      <c r="E257" s="445" t="s">
        <v>1540</v>
      </c>
      <c r="F257" s="446" t="s">
        <v>1541</v>
      </c>
      <c r="G257" s="447" t="s">
        <v>195</v>
      </c>
      <c r="H257" s="448">
        <v>82</v>
      </c>
      <c r="I257" s="313"/>
      <c r="J257" s="314">
        <f>ROUND(I257*H257,2)</f>
        <v>0</v>
      </c>
      <c r="K257" s="312" t="s">
        <v>1317</v>
      </c>
    </row>
    <row r="258" spans="1:11" ht="13.5" x14ac:dyDescent="0.2">
      <c r="A258" s="824"/>
      <c r="B258" s="244"/>
      <c r="C258" s="819"/>
      <c r="D258" s="449" t="s">
        <v>1062</v>
      </c>
      <c r="E258" s="819"/>
      <c r="F258" s="450" t="s">
        <v>1542</v>
      </c>
      <c r="G258" s="819"/>
      <c r="H258" s="819"/>
      <c r="I258" s="315"/>
      <c r="J258" s="824"/>
      <c r="K258" s="824"/>
    </row>
    <row r="259" spans="1:11" ht="13.5" x14ac:dyDescent="0.2">
      <c r="A259" s="227"/>
      <c r="B259" s="316"/>
      <c r="C259" s="451"/>
      <c r="D259" s="449" t="s">
        <v>1319</v>
      </c>
      <c r="E259" s="452" t="s">
        <v>749</v>
      </c>
      <c r="F259" s="453" t="s">
        <v>1874</v>
      </c>
      <c r="G259" s="451"/>
      <c r="H259" s="452" t="s">
        <v>749</v>
      </c>
      <c r="I259" s="317"/>
      <c r="J259" s="227"/>
      <c r="K259" s="227"/>
    </row>
    <row r="260" spans="1:11" ht="13.5" x14ac:dyDescent="0.2">
      <c r="A260" s="227"/>
      <c r="B260" s="316"/>
      <c r="C260" s="451"/>
      <c r="D260" s="449" t="s">
        <v>1319</v>
      </c>
      <c r="E260" s="452" t="s">
        <v>749</v>
      </c>
      <c r="F260" s="453" t="s">
        <v>1543</v>
      </c>
      <c r="G260" s="451"/>
      <c r="H260" s="452" t="s">
        <v>749</v>
      </c>
      <c r="I260" s="317"/>
      <c r="J260" s="227"/>
      <c r="K260" s="227"/>
    </row>
    <row r="261" spans="1:11" ht="13.5" x14ac:dyDescent="0.2">
      <c r="A261" s="228"/>
      <c r="B261" s="318"/>
      <c r="C261" s="454"/>
      <c r="D261" s="449" t="s">
        <v>1319</v>
      </c>
      <c r="E261" s="455" t="s">
        <v>749</v>
      </c>
      <c r="F261" s="456" t="s">
        <v>1919</v>
      </c>
      <c r="G261" s="454"/>
      <c r="H261" s="457">
        <v>82</v>
      </c>
      <c r="I261" s="319"/>
      <c r="J261" s="228"/>
      <c r="K261" s="228"/>
    </row>
    <row r="262" spans="1:11" ht="15" x14ac:dyDescent="0.3">
      <c r="A262" s="226"/>
      <c r="B262" s="307"/>
      <c r="C262" s="440"/>
      <c r="D262" s="441" t="s">
        <v>1060</v>
      </c>
      <c r="E262" s="443" t="s">
        <v>61</v>
      </c>
      <c r="F262" s="443" t="s">
        <v>62</v>
      </c>
      <c r="G262" s="440"/>
      <c r="H262" s="440"/>
      <c r="I262" s="308"/>
      <c r="J262" s="310">
        <f>BK262</f>
        <v>0</v>
      </c>
      <c r="K262" s="226"/>
    </row>
    <row r="263" spans="1:11" ht="25.5" x14ac:dyDescent="0.2">
      <c r="A263" s="824"/>
      <c r="B263" s="311"/>
      <c r="C263" s="444" t="s">
        <v>1196</v>
      </c>
      <c r="D263" s="444" t="s">
        <v>1063</v>
      </c>
      <c r="E263" s="445" t="s">
        <v>1545</v>
      </c>
      <c r="F263" s="446" t="s">
        <v>1546</v>
      </c>
      <c r="G263" s="447" t="s">
        <v>161</v>
      </c>
      <c r="H263" s="448">
        <v>14.37</v>
      </c>
      <c r="I263" s="313"/>
      <c r="J263" s="314">
        <f>ROUND(I263*H263,2)</f>
        <v>0</v>
      </c>
      <c r="K263" s="312" t="s">
        <v>1317</v>
      </c>
    </row>
    <row r="264" spans="1:11" ht="13.5" x14ac:dyDescent="0.2">
      <c r="A264" s="228"/>
      <c r="B264" s="318"/>
      <c r="C264" s="454"/>
      <c r="D264" s="449" t="s">
        <v>1319</v>
      </c>
      <c r="E264" s="455" t="s">
        <v>749</v>
      </c>
      <c r="F264" s="456" t="s">
        <v>1448</v>
      </c>
      <c r="G264" s="454"/>
      <c r="H264" s="457">
        <v>14.37</v>
      </c>
      <c r="I264" s="319"/>
      <c r="J264" s="228"/>
      <c r="K264" s="228"/>
    </row>
    <row r="265" spans="1:11" ht="25.5" x14ac:dyDescent="0.2">
      <c r="A265" s="824"/>
      <c r="B265" s="311"/>
      <c r="C265" s="444" t="s">
        <v>1506</v>
      </c>
      <c r="D265" s="444" t="s">
        <v>1063</v>
      </c>
      <c r="E265" s="445" t="s">
        <v>1547</v>
      </c>
      <c r="F265" s="446" t="s">
        <v>1548</v>
      </c>
      <c r="G265" s="447" t="s">
        <v>161</v>
      </c>
      <c r="H265" s="448">
        <v>0.151</v>
      </c>
      <c r="I265" s="313"/>
      <c r="J265" s="314">
        <f>ROUND(I265*H265,2)</f>
        <v>0</v>
      </c>
      <c r="K265" s="312" t="s">
        <v>1317</v>
      </c>
    </row>
    <row r="266" spans="1:11" ht="13.5" x14ac:dyDescent="0.2">
      <c r="A266" s="824"/>
      <c r="B266" s="244"/>
      <c r="C266" s="819"/>
      <c r="D266" s="449" t="s">
        <v>1062</v>
      </c>
      <c r="E266" s="819"/>
      <c r="F266" s="450" t="s">
        <v>1549</v>
      </c>
      <c r="G266" s="819"/>
      <c r="H266" s="819"/>
      <c r="I266" s="315"/>
      <c r="J266" s="824"/>
      <c r="K266" s="824"/>
    </row>
    <row r="267" spans="1:11" ht="13.5" x14ac:dyDescent="0.2">
      <c r="A267" s="227"/>
      <c r="B267" s="316"/>
      <c r="C267" s="451"/>
      <c r="D267" s="449" t="s">
        <v>1319</v>
      </c>
      <c r="E267" s="452" t="s">
        <v>749</v>
      </c>
      <c r="F267" s="453" t="s">
        <v>1920</v>
      </c>
      <c r="G267" s="451"/>
      <c r="H267" s="452" t="s">
        <v>749</v>
      </c>
      <c r="I267" s="317"/>
      <c r="J267" s="227"/>
      <c r="K267" s="227"/>
    </row>
    <row r="268" spans="1:11" ht="13.5" x14ac:dyDescent="0.2">
      <c r="A268" s="227"/>
      <c r="B268" s="316"/>
      <c r="C268" s="451"/>
      <c r="D268" s="449" t="s">
        <v>1319</v>
      </c>
      <c r="E268" s="452" t="s">
        <v>749</v>
      </c>
      <c r="F268" s="453" t="s">
        <v>1551</v>
      </c>
      <c r="G268" s="451"/>
      <c r="H268" s="452" t="s">
        <v>749</v>
      </c>
      <c r="I268" s="317"/>
      <c r="J268" s="227"/>
      <c r="K268" s="227"/>
    </row>
    <row r="269" spans="1:11" ht="13.5" x14ac:dyDescent="0.2">
      <c r="A269" s="228"/>
      <c r="B269" s="318"/>
      <c r="C269" s="454"/>
      <c r="D269" s="449" t="s">
        <v>1319</v>
      </c>
      <c r="E269" s="455" t="s">
        <v>749</v>
      </c>
      <c r="F269" s="456" t="s">
        <v>1921</v>
      </c>
      <c r="G269" s="454"/>
      <c r="H269" s="457">
        <v>0.151</v>
      </c>
      <c r="I269" s="319"/>
      <c r="J269" s="228"/>
      <c r="K269" s="228"/>
    </row>
    <row r="270" spans="1:11" ht="13.5" x14ac:dyDescent="0.2">
      <c r="A270" s="229"/>
      <c r="B270" s="320"/>
      <c r="C270" s="458"/>
      <c r="D270" s="449" t="s">
        <v>1319</v>
      </c>
      <c r="E270" s="459" t="s">
        <v>1553</v>
      </c>
      <c r="F270" s="460" t="s">
        <v>1327</v>
      </c>
      <c r="G270" s="458"/>
      <c r="H270" s="461">
        <v>0.151</v>
      </c>
      <c r="I270" s="321"/>
      <c r="J270" s="229"/>
      <c r="K270" s="229"/>
    </row>
    <row r="271" spans="1:11" ht="25.5" x14ac:dyDescent="0.2">
      <c r="A271" s="824"/>
      <c r="B271" s="311"/>
      <c r="C271" s="444" t="s">
        <v>57</v>
      </c>
      <c r="D271" s="444" t="s">
        <v>1063</v>
      </c>
      <c r="E271" s="445" t="s">
        <v>1554</v>
      </c>
      <c r="F271" s="446" t="s">
        <v>1555</v>
      </c>
      <c r="G271" s="447" t="s">
        <v>204</v>
      </c>
      <c r="H271" s="448">
        <v>5</v>
      </c>
      <c r="I271" s="313"/>
      <c r="J271" s="314">
        <f>ROUND(I271*H271,2)</f>
        <v>0</v>
      </c>
      <c r="K271" s="312" t="s">
        <v>1317</v>
      </c>
    </row>
    <row r="272" spans="1:11" ht="13.5" x14ac:dyDescent="0.2">
      <c r="A272" s="824"/>
      <c r="B272" s="244"/>
      <c r="C272" s="819"/>
      <c r="D272" s="449" t="s">
        <v>1062</v>
      </c>
      <c r="E272" s="819"/>
      <c r="F272" s="450" t="s">
        <v>1556</v>
      </c>
      <c r="G272" s="819"/>
      <c r="H272" s="819"/>
      <c r="I272" s="315"/>
      <c r="J272" s="824"/>
      <c r="K272" s="824"/>
    </row>
    <row r="273" spans="1:11" ht="13.5" x14ac:dyDescent="0.2">
      <c r="A273" s="227"/>
      <c r="B273" s="316"/>
      <c r="C273" s="451"/>
      <c r="D273" s="449" t="s">
        <v>1319</v>
      </c>
      <c r="E273" s="452" t="s">
        <v>749</v>
      </c>
      <c r="F273" s="453" t="s">
        <v>1920</v>
      </c>
      <c r="G273" s="451"/>
      <c r="H273" s="452" t="s">
        <v>749</v>
      </c>
      <c r="I273" s="317"/>
      <c r="J273" s="227"/>
      <c r="K273" s="227"/>
    </row>
    <row r="274" spans="1:11" ht="13.5" x14ac:dyDescent="0.2">
      <c r="A274" s="228"/>
      <c r="B274" s="318"/>
      <c r="C274" s="454"/>
      <c r="D274" s="449" t="s">
        <v>1319</v>
      </c>
      <c r="E274" s="455" t="s">
        <v>749</v>
      </c>
      <c r="F274" s="456" t="s">
        <v>1922</v>
      </c>
      <c r="G274" s="454"/>
      <c r="H274" s="457">
        <v>5</v>
      </c>
      <c r="I274" s="319"/>
      <c r="J274" s="228"/>
      <c r="K274" s="228"/>
    </row>
    <row r="275" spans="1:11" ht="13.5" x14ac:dyDescent="0.2">
      <c r="A275" s="824"/>
      <c r="B275" s="311"/>
      <c r="C275" s="466" t="s">
        <v>1521</v>
      </c>
      <c r="D275" s="466" t="s">
        <v>1137</v>
      </c>
      <c r="E275" s="467" t="s">
        <v>1558</v>
      </c>
      <c r="F275" s="468" t="s">
        <v>1559</v>
      </c>
      <c r="G275" s="469" t="s">
        <v>204</v>
      </c>
      <c r="H275" s="470">
        <v>2.02</v>
      </c>
      <c r="I275" s="325"/>
      <c r="J275" s="326">
        <f>ROUND(I275*H275,2)</f>
        <v>0</v>
      </c>
      <c r="K275" s="324" t="s">
        <v>749</v>
      </c>
    </row>
    <row r="276" spans="1:11" ht="13.5" x14ac:dyDescent="0.2">
      <c r="A276" s="824"/>
      <c r="B276" s="244"/>
      <c r="C276" s="819"/>
      <c r="D276" s="449" t="s">
        <v>1062</v>
      </c>
      <c r="E276" s="819"/>
      <c r="F276" s="450" t="s">
        <v>1559</v>
      </c>
      <c r="G276" s="819"/>
      <c r="H276" s="819"/>
      <c r="I276" s="315"/>
      <c r="J276" s="824"/>
      <c r="K276" s="824"/>
    </row>
    <row r="277" spans="1:11" ht="13.5" x14ac:dyDescent="0.2">
      <c r="A277" s="227"/>
      <c r="B277" s="316"/>
      <c r="C277" s="451"/>
      <c r="D277" s="449" t="s">
        <v>1319</v>
      </c>
      <c r="E277" s="452" t="s">
        <v>749</v>
      </c>
      <c r="F277" s="453" t="s">
        <v>1920</v>
      </c>
      <c r="G277" s="451"/>
      <c r="H277" s="452" t="s">
        <v>749</v>
      </c>
      <c r="I277" s="317"/>
      <c r="J277" s="227"/>
      <c r="K277" s="227"/>
    </row>
    <row r="278" spans="1:11" ht="13.5" x14ac:dyDescent="0.2">
      <c r="A278" s="228"/>
      <c r="B278" s="318"/>
      <c r="C278" s="454"/>
      <c r="D278" s="449" t="s">
        <v>1319</v>
      </c>
      <c r="E278" s="455" t="s">
        <v>749</v>
      </c>
      <c r="F278" s="456" t="s">
        <v>1560</v>
      </c>
      <c r="G278" s="454"/>
      <c r="H278" s="457">
        <v>2.02</v>
      </c>
      <c r="I278" s="319"/>
      <c r="J278" s="228"/>
      <c r="K278" s="228"/>
    </row>
    <row r="279" spans="1:11" ht="13.5" x14ac:dyDescent="0.2">
      <c r="A279" s="824"/>
      <c r="B279" s="311"/>
      <c r="C279" s="466" t="s">
        <v>1199</v>
      </c>
      <c r="D279" s="466" t="s">
        <v>1137</v>
      </c>
      <c r="E279" s="467" t="s">
        <v>1562</v>
      </c>
      <c r="F279" s="468" t="s">
        <v>1563</v>
      </c>
      <c r="G279" s="469" t="s">
        <v>204</v>
      </c>
      <c r="H279" s="470">
        <v>1.01</v>
      </c>
      <c r="I279" s="325"/>
      <c r="J279" s="326">
        <f>ROUND(I279*H279,2)</f>
        <v>0</v>
      </c>
      <c r="K279" s="324" t="s">
        <v>1317</v>
      </c>
    </row>
    <row r="280" spans="1:11" ht="13.5" x14ac:dyDescent="0.2">
      <c r="A280" s="824"/>
      <c r="B280" s="244"/>
      <c r="C280" s="819"/>
      <c r="D280" s="449" t="s">
        <v>1062</v>
      </c>
      <c r="E280" s="819"/>
      <c r="F280" s="450" t="s">
        <v>1563</v>
      </c>
      <c r="G280" s="819"/>
      <c r="H280" s="819"/>
      <c r="I280" s="315"/>
      <c r="J280" s="824"/>
      <c r="K280" s="824"/>
    </row>
    <row r="281" spans="1:11" ht="13.5" x14ac:dyDescent="0.2">
      <c r="A281" s="227"/>
      <c r="B281" s="316"/>
      <c r="C281" s="451"/>
      <c r="D281" s="449" t="s">
        <v>1319</v>
      </c>
      <c r="E281" s="452" t="s">
        <v>749</v>
      </c>
      <c r="F281" s="453" t="s">
        <v>1920</v>
      </c>
      <c r="G281" s="451"/>
      <c r="H281" s="452" t="s">
        <v>749</v>
      </c>
      <c r="I281" s="317"/>
      <c r="J281" s="227"/>
      <c r="K281" s="227"/>
    </row>
    <row r="282" spans="1:11" ht="13.5" x14ac:dyDescent="0.2">
      <c r="A282" s="228"/>
      <c r="B282" s="318"/>
      <c r="C282" s="454"/>
      <c r="D282" s="449" t="s">
        <v>1319</v>
      </c>
      <c r="E282" s="455" t="s">
        <v>749</v>
      </c>
      <c r="F282" s="456" t="s">
        <v>1571</v>
      </c>
      <c r="G282" s="454"/>
      <c r="H282" s="457">
        <v>1.01</v>
      </c>
      <c r="I282" s="319"/>
      <c r="J282" s="228"/>
      <c r="K282" s="228"/>
    </row>
    <row r="283" spans="1:11" ht="13.5" x14ac:dyDescent="0.2">
      <c r="A283" s="824"/>
      <c r="B283" s="311"/>
      <c r="C283" s="466" t="s">
        <v>1202</v>
      </c>
      <c r="D283" s="466" t="s">
        <v>1137</v>
      </c>
      <c r="E283" s="467" t="s">
        <v>1566</v>
      </c>
      <c r="F283" s="468" t="s">
        <v>1567</v>
      </c>
      <c r="G283" s="469" t="s">
        <v>204</v>
      </c>
      <c r="H283" s="470">
        <v>1.01</v>
      </c>
      <c r="I283" s="325"/>
      <c r="J283" s="326">
        <f>ROUND(I283*H283,2)</f>
        <v>0</v>
      </c>
      <c r="K283" s="324" t="s">
        <v>1317</v>
      </c>
    </row>
    <row r="284" spans="1:11" ht="13.5" x14ac:dyDescent="0.2">
      <c r="A284" s="824"/>
      <c r="B284" s="244"/>
      <c r="C284" s="819"/>
      <c r="D284" s="449" t="s">
        <v>1062</v>
      </c>
      <c r="E284" s="819"/>
      <c r="F284" s="450" t="s">
        <v>1567</v>
      </c>
      <c r="G284" s="819"/>
      <c r="H284" s="819"/>
      <c r="I284" s="315"/>
      <c r="J284" s="824"/>
      <c r="K284" s="824"/>
    </row>
    <row r="285" spans="1:11" ht="13.5" x14ac:dyDescent="0.2">
      <c r="A285" s="227"/>
      <c r="B285" s="316"/>
      <c r="C285" s="451"/>
      <c r="D285" s="449" t="s">
        <v>1319</v>
      </c>
      <c r="E285" s="452" t="s">
        <v>749</v>
      </c>
      <c r="F285" s="453" t="s">
        <v>1920</v>
      </c>
      <c r="G285" s="451"/>
      <c r="H285" s="452" t="s">
        <v>749</v>
      </c>
      <c r="I285" s="317"/>
      <c r="J285" s="227"/>
      <c r="K285" s="227"/>
    </row>
    <row r="286" spans="1:11" ht="13.5" x14ac:dyDescent="0.2">
      <c r="A286" s="228"/>
      <c r="B286" s="318"/>
      <c r="C286" s="454"/>
      <c r="D286" s="449" t="s">
        <v>1319</v>
      </c>
      <c r="E286" s="455" t="s">
        <v>749</v>
      </c>
      <c r="F286" s="456" t="s">
        <v>1571</v>
      </c>
      <c r="G286" s="454"/>
      <c r="H286" s="457">
        <v>1.01</v>
      </c>
      <c r="I286" s="319"/>
      <c r="J286" s="228"/>
      <c r="K286" s="228"/>
    </row>
    <row r="287" spans="1:11" ht="13.5" x14ac:dyDescent="0.2">
      <c r="A287" s="824"/>
      <c r="B287" s="311"/>
      <c r="C287" s="466" t="s">
        <v>59</v>
      </c>
      <c r="D287" s="466" t="s">
        <v>1137</v>
      </c>
      <c r="E287" s="467" t="s">
        <v>1923</v>
      </c>
      <c r="F287" s="468" t="s">
        <v>1924</v>
      </c>
      <c r="G287" s="469" t="s">
        <v>204</v>
      </c>
      <c r="H287" s="470">
        <v>1.01</v>
      </c>
      <c r="I287" s="325"/>
      <c r="J287" s="326">
        <f>ROUND(I287*H287,2)</f>
        <v>0</v>
      </c>
      <c r="K287" s="324" t="s">
        <v>1317</v>
      </c>
    </row>
    <row r="288" spans="1:11" ht="13.5" x14ac:dyDescent="0.2">
      <c r="A288" s="824"/>
      <c r="B288" s="244"/>
      <c r="C288" s="819"/>
      <c r="D288" s="449" t="s">
        <v>1062</v>
      </c>
      <c r="E288" s="819"/>
      <c r="F288" s="450" t="s">
        <v>1924</v>
      </c>
      <c r="G288" s="819"/>
      <c r="H288" s="819"/>
      <c r="I288" s="315"/>
      <c r="J288" s="824"/>
      <c r="K288" s="824"/>
    </row>
    <row r="289" spans="1:11" ht="13.5" x14ac:dyDescent="0.2">
      <c r="A289" s="227"/>
      <c r="B289" s="316"/>
      <c r="C289" s="451"/>
      <c r="D289" s="449" t="s">
        <v>1319</v>
      </c>
      <c r="E289" s="452" t="s">
        <v>749</v>
      </c>
      <c r="F289" s="453" t="s">
        <v>1920</v>
      </c>
      <c r="G289" s="451"/>
      <c r="H289" s="452" t="s">
        <v>749</v>
      </c>
      <c r="I289" s="317"/>
      <c r="J289" s="227"/>
      <c r="K289" s="227"/>
    </row>
    <row r="290" spans="1:11" ht="13.5" x14ac:dyDescent="0.2">
      <c r="A290" s="228"/>
      <c r="B290" s="318"/>
      <c r="C290" s="454"/>
      <c r="D290" s="449" t="s">
        <v>1319</v>
      </c>
      <c r="E290" s="455" t="s">
        <v>749</v>
      </c>
      <c r="F290" s="456" t="s">
        <v>1571</v>
      </c>
      <c r="G290" s="454"/>
      <c r="H290" s="457">
        <v>1.01</v>
      </c>
      <c r="I290" s="319"/>
      <c r="J290" s="228"/>
      <c r="K290" s="228"/>
    </row>
    <row r="291" spans="1:11" ht="25.5" x14ac:dyDescent="0.2">
      <c r="A291" s="824"/>
      <c r="B291" s="311"/>
      <c r="C291" s="444" t="s">
        <v>1207</v>
      </c>
      <c r="D291" s="444" t="s">
        <v>1063</v>
      </c>
      <c r="E291" s="445" t="s">
        <v>1572</v>
      </c>
      <c r="F291" s="446" t="s">
        <v>1573</v>
      </c>
      <c r="G291" s="447" t="s">
        <v>161</v>
      </c>
      <c r="H291" s="448">
        <v>1.6559999999999999</v>
      </c>
      <c r="I291" s="313"/>
      <c r="J291" s="314">
        <f>ROUND(I291*H291,2)</f>
        <v>0</v>
      </c>
      <c r="K291" s="312" t="s">
        <v>1317</v>
      </c>
    </row>
    <row r="292" spans="1:11" ht="27" x14ac:dyDescent="0.2">
      <c r="A292" s="824"/>
      <c r="B292" s="244"/>
      <c r="C292" s="819"/>
      <c r="D292" s="449" t="s">
        <v>1062</v>
      </c>
      <c r="E292" s="819"/>
      <c r="F292" s="450" t="s">
        <v>1574</v>
      </c>
      <c r="G292" s="819"/>
      <c r="H292" s="819"/>
      <c r="I292" s="315"/>
      <c r="J292" s="824"/>
      <c r="K292" s="824"/>
    </row>
    <row r="293" spans="1:11" ht="13.5" x14ac:dyDescent="0.2">
      <c r="A293" s="227"/>
      <c r="B293" s="316"/>
      <c r="C293" s="451"/>
      <c r="D293" s="449" t="s">
        <v>1319</v>
      </c>
      <c r="E293" s="452" t="s">
        <v>749</v>
      </c>
      <c r="F293" s="453" t="s">
        <v>1920</v>
      </c>
      <c r="G293" s="451"/>
      <c r="H293" s="452" t="s">
        <v>749</v>
      </c>
      <c r="I293" s="317"/>
      <c r="J293" s="227"/>
      <c r="K293" s="227"/>
    </row>
    <row r="294" spans="1:11" ht="13.5" x14ac:dyDescent="0.2">
      <c r="A294" s="228"/>
      <c r="B294" s="318"/>
      <c r="C294" s="454"/>
      <c r="D294" s="449" t="s">
        <v>1319</v>
      </c>
      <c r="E294" s="455" t="s">
        <v>749</v>
      </c>
      <c r="F294" s="456" t="s">
        <v>1575</v>
      </c>
      <c r="G294" s="454"/>
      <c r="H294" s="457">
        <v>1.6559999999999999</v>
      </c>
      <c r="I294" s="319"/>
      <c r="J294" s="228"/>
      <c r="K294" s="228"/>
    </row>
    <row r="295" spans="1:11" ht="13.5" x14ac:dyDescent="0.2">
      <c r="A295" s="229"/>
      <c r="B295" s="320"/>
      <c r="C295" s="458"/>
      <c r="D295" s="449" t="s">
        <v>1319</v>
      </c>
      <c r="E295" s="459" t="s">
        <v>749</v>
      </c>
      <c r="F295" s="460" t="s">
        <v>1327</v>
      </c>
      <c r="G295" s="458"/>
      <c r="H295" s="461">
        <v>1.6559999999999999</v>
      </c>
      <c r="I295" s="321"/>
      <c r="J295" s="229"/>
      <c r="K295" s="229"/>
    </row>
    <row r="296" spans="1:11" ht="15" x14ac:dyDescent="0.3">
      <c r="A296" s="226"/>
      <c r="B296" s="307"/>
      <c r="C296" s="440"/>
      <c r="D296" s="441" t="s">
        <v>1060</v>
      </c>
      <c r="E296" s="443" t="s">
        <v>769</v>
      </c>
      <c r="F296" s="443" t="s">
        <v>770</v>
      </c>
      <c r="G296" s="440"/>
      <c r="H296" s="440"/>
      <c r="I296" s="308"/>
      <c r="J296" s="310">
        <f>BK296</f>
        <v>0</v>
      </c>
      <c r="K296" s="226"/>
    </row>
    <row r="297" spans="1:11" ht="25.5" x14ac:dyDescent="0.2">
      <c r="A297" s="824"/>
      <c r="B297" s="311"/>
      <c r="C297" s="444" t="s">
        <v>833</v>
      </c>
      <c r="D297" s="444" t="s">
        <v>1063</v>
      </c>
      <c r="E297" s="445" t="s">
        <v>1576</v>
      </c>
      <c r="F297" s="446" t="s">
        <v>1577</v>
      </c>
      <c r="G297" s="447" t="s">
        <v>150</v>
      </c>
      <c r="H297" s="448">
        <v>5.76</v>
      </c>
      <c r="I297" s="313"/>
      <c r="J297" s="314">
        <f>ROUND(I297*H297,2)</f>
        <v>0</v>
      </c>
      <c r="K297" s="312" t="s">
        <v>1317</v>
      </c>
    </row>
    <row r="298" spans="1:11" ht="13.5" x14ac:dyDescent="0.2">
      <c r="A298" s="824"/>
      <c r="B298" s="244"/>
      <c r="C298" s="819"/>
      <c r="D298" s="449" t="s">
        <v>1062</v>
      </c>
      <c r="E298" s="819"/>
      <c r="F298" s="450" t="s">
        <v>1578</v>
      </c>
      <c r="G298" s="819"/>
      <c r="H298" s="819"/>
      <c r="I298" s="315"/>
      <c r="J298" s="824"/>
      <c r="K298" s="824"/>
    </row>
    <row r="299" spans="1:11" ht="13.5" x14ac:dyDescent="0.2">
      <c r="A299" s="227"/>
      <c r="B299" s="316"/>
      <c r="C299" s="451"/>
      <c r="D299" s="449" t="s">
        <v>1319</v>
      </c>
      <c r="E299" s="452" t="s">
        <v>749</v>
      </c>
      <c r="F299" s="453" t="s">
        <v>1874</v>
      </c>
      <c r="G299" s="451"/>
      <c r="H299" s="452" t="s">
        <v>749</v>
      </c>
      <c r="I299" s="317"/>
      <c r="J299" s="227"/>
      <c r="K299" s="227"/>
    </row>
    <row r="300" spans="1:11" ht="13.5" x14ac:dyDescent="0.2">
      <c r="A300" s="228"/>
      <c r="B300" s="318"/>
      <c r="C300" s="454"/>
      <c r="D300" s="449" t="s">
        <v>1319</v>
      </c>
      <c r="E300" s="455" t="s">
        <v>749</v>
      </c>
      <c r="F300" s="456" t="s">
        <v>1925</v>
      </c>
      <c r="G300" s="454"/>
      <c r="H300" s="457">
        <v>0.66</v>
      </c>
      <c r="I300" s="319"/>
      <c r="J300" s="228"/>
      <c r="K300" s="228"/>
    </row>
    <row r="301" spans="1:11" ht="13.5" x14ac:dyDescent="0.2">
      <c r="A301" s="228"/>
      <c r="B301" s="318"/>
      <c r="C301" s="454"/>
      <c r="D301" s="449" t="s">
        <v>1319</v>
      </c>
      <c r="E301" s="455" t="s">
        <v>749</v>
      </c>
      <c r="F301" s="456" t="s">
        <v>1580</v>
      </c>
      <c r="G301" s="454"/>
      <c r="H301" s="457">
        <v>4</v>
      </c>
      <c r="I301" s="319"/>
      <c r="J301" s="228"/>
      <c r="K301" s="228"/>
    </row>
    <row r="302" spans="1:11" ht="13.5" x14ac:dyDescent="0.2">
      <c r="A302" s="228"/>
      <c r="B302" s="318"/>
      <c r="C302" s="454"/>
      <c r="D302" s="449" t="s">
        <v>1319</v>
      </c>
      <c r="E302" s="455" t="s">
        <v>749</v>
      </c>
      <c r="F302" s="456" t="s">
        <v>1344</v>
      </c>
      <c r="G302" s="454"/>
      <c r="H302" s="457">
        <v>1.1000000000000001</v>
      </c>
      <c r="I302" s="319"/>
      <c r="J302" s="228"/>
      <c r="K302" s="228"/>
    </row>
    <row r="303" spans="1:11" ht="13.5" x14ac:dyDescent="0.2">
      <c r="A303" s="229"/>
      <c r="B303" s="320"/>
      <c r="C303" s="458"/>
      <c r="D303" s="449" t="s">
        <v>1319</v>
      </c>
      <c r="E303" s="459" t="s">
        <v>1581</v>
      </c>
      <c r="F303" s="460" t="s">
        <v>1327</v>
      </c>
      <c r="G303" s="458"/>
      <c r="H303" s="461">
        <v>5.76</v>
      </c>
      <c r="I303" s="321"/>
      <c r="J303" s="229"/>
      <c r="K303" s="229"/>
    </row>
    <row r="304" spans="1:11" ht="25.5" x14ac:dyDescent="0.2">
      <c r="A304" s="824"/>
      <c r="B304" s="311"/>
      <c r="C304" s="444" t="s">
        <v>1212</v>
      </c>
      <c r="D304" s="444" t="s">
        <v>1063</v>
      </c>
      <c r="E304" s="445" t="s">
        <v>1582</v>
      </c>
      <c r="F304" s="446" t="s">
        <v>1583</v>
      </c>
      <c r="G304" s="447" t="s">
        <v>150</v>
      </c>
      <c r="H304" s="448">
        <v>5.76</v>
      </c>
      <c r="I304" s="313"/>
      <c r="J304" s="314">
        <f>ROUND(I304*H304,2)</f>
        <v>0</v>
      </c>
      <c r="K304" s="312" t="s">
        <v>1317</v>
      </c>
    </row>
    <row r="305" spans="1:11" ht="27" x14ac:dyDescent="0.2">
      <c r="A305" s="824"/>
      <c r="B305" s="244"/>
      <c r="C305" s="819"/>
      <c r="D305" s="449" t="s">
        <v>1062</v>
      </c>
      <c r="E305" s="819"/>
      <c r="F305" s="450" t="s">
        <v>1584</v>
      </c>
      <c r="G305" s="819"/>
      <c r="H305" s="819"/>
      <c r="I305" s="315"/>
      <c r="J305" s="824"/>
      <c r="K305" s="824"/>
    </row>
    <row r="306" spans="1:11" ht="13.5" x14ac:dyDescent="0.2">
      <c r="A306" s="228"/>
      <c r="B306" s="318"/>
      <c r="C306" s="454"/>
      <c r="D306" s="449" t="s">
        <v>1319</v>
      </c>
      <c r="E306" s="455" t="s">
        <v>749</v>
      </c>
      <c r="F306" s="456" t="s">
        <v>1581</v>
      </c>
      <c r="G306" s="454"/>
      <c r="H306" s="457">
        <v>5.76</v>
      </c>
      <c r="I306" s="319"/>
      <c r="J306" s="228"/>
      <c r="K306" s="228"/>
    </row>
    <row r="307" spans="1:11" ht="25.5" x14ac:dyDescent="0.2">
      <c r="A307" s="824"/>
      <c r="B307" s="311"/>
      <c r="C307" s="444" t="s">
        <v>1215</v>
      </c>
      <c r="D307" s="444" t="s">
        <v>1063</v>
      </c>
      <c r="E307" s="445" t="s">
        <v>1585</v>
      </c>
      <c r="F307" s="446" t="s">
        <v>1586</v>
      </c>
      <c r="G307" s="447" t="s">
        <v>150</v>
      </c>
      <c r="H307" s="448">
        <v>18.12</v>
      </c>
      <c r="I307" s="313"/>
      <c r="J307" s="314">
        <f>ROUND(I307*H307,2)</f>
        <v>0</v>
      </c>
      <c r="K307" s="312" t="s">
        <v>1317</v>
      </c>
    </row>
    <row r="308" spans="1:11" ht="13.5" x14ac:dyDescent="0.2">
      <c r="A308" s="824"/>
      <c r="B308" s="244"/>
      <c r="C308" s="819"/>
      <c r="D308" s="449" t="s">
        <v>1062</v>
      </c>
      <c r="E308" s="819"/>
      <c r="F308" s="450" t="s">
        <v>1587</v>
      </c>
      <c r="G308" s="819"/>
      <c r="H308" s="819"/>
      <c r="I308" s="315"/>
      <c r="J308" s="824"/>
      <c r="K308" s="824"/>
    </row>
    <row r="309" spans="1:11" ht="13.5" x14ac:dyDescent="0.2">
      <c r="A309" s="227"/>
      <c r="B309" s="316"/>
      <c r="C309" s="451"/>
      <c r="D309" s="449" t="s">
        <v>1319</v>
      </c>
      <c r="E309" s="452" t="s">
        <v>749</v>
      </c>
      <c r="F309" s="453" t="s">
        <v>1874</v>
      </c>
      <c r="G309" s="451"/>
      <c r="H309" s="452" t="s">
        <v>749</v>
      </c>
      <c r="I309" s="317"/>
      <c r="J309" s="227"/>
      <c r="K309" s="227"/>
    </row>
    <row r="310" spans="1:11" ht="13.5" x14ac:dyDescent="0.2">
      <c r="A310" s="228"/>
      <c r="B310" s="318"/>
      <c r="C310" s="454"/>
      <c r="D310" s="449" t="s">
        <v>1319</v>
      </c>
      <c r="E310" s="455" t="s">
        <v>749</v>
      </c>
      <c r="F310" s="456" t="s">
        <v>1581</v>
      </c>
      <c r="G310" s="454"/>
      <c r="H310" s="457">
        <v>5.76</v>
      </c>
      <c r="I310" s="319"/>
      <c r="J310" s="228"/>
      <c r="K310" s="228"/>
    </row>
    <row r="311" spans="1:11" ht="13.5" x14ac:dyDescent="0.2">
      <c r="A311" s="228"/>
      <c r="B311" s="318"/>
      <c r="C311" s="454"/>
      <c r="D311" s="449" t="s">
        <v>1319</v>
      </c>
      <c r="E311" s="455" t="s">
        <v>749</v>
      </c>
      <c r="F311" s="456" t="s">
        <v>1926</v>
      </c>
      <c r="G311" s="454"/>
      <c r="H311" s="457">
        <v>12.36</v>
      </c>
      <c r="I311" s="319"/>
      <c r="J311" s="228"/>
      <c r="K311" s="228"/>
    </row>
    <row r="312" spans="1:11" ht="13.5" x14ac:dyDescent="0.2">
      <c r="A312" s="229"/>
      <c r="B312" s="320"/>
      <c r="C312" s="458"/>
      <c r="D312" s="449" t="s">
        <v>1319</v>
      </c>
      <c r="E312" s="459" t="s">
        <v>749</v>
      </c>
      <c r="F312" s="460" t="s">
        <v>1327</v>
      </c>
      <c r="G312" s="458"/>
      <c r="H312" s="461">
        <v>18.12</v>
      </c>
      <c r="I312" s="321"/>
      <c r="J312" s="229"/>
      <c r="K312" s="229"/>
    </row>
    <row r="313" spans="1:11" ht="25.5" x14ac:dyDescent="0.2">
      <c r="A313" s="824"/>
      <c r="B313" s="311"/>
      <c r="C313" s="444" t="s">
        <v>63</v>
      </c>
      <c r="D313" s="444" t="s">
        <v>1063</v>
      </c>
      <c r="E313" s="445" t="s">
        <v>1589</v>
      </c>
      <c r="F313" s="446" t="s">
        <v>1590</v>
      </c>
      <c r="G313" s="447" t="s">
        <v>150</v>
      </c>
      <c r="H313" s="448">
        <v>12.36</v>
      </c>
      <c r="I313" s="313"/>
      <c r="J313" s="314">
        <f>ROUND(I313*H313,2)</f>
        <v>0</v>
      </c>
      <c r="K313" s="312" t="s">
        <v>1317</v>
      </c>
    </row>
    <row r="314" spans="1:11" ht="27" x14ac:dyDescent="0.2">
      <c r="A314" s="824"/>
      <c r="B314" s="244"/>
      <c r="C314" s="819"/>
      <c r="D314" s="449" t="s">
        <v>1062</v>
      </c>
      <c r="E314" s="819"/>
      <c r="F314" s="450" t="s">
        <v>1591</v>
      </c>
      <c r="G314" s="819"/>
      <c r="H314" s="819"/>
      <c r="I314" s="315"/>
      <c r="J314" s="824"/>
      <c r="K314" s="824"/>
    </row>
    <row r="315" spans="1:11" ht="13.5" x14ac:dyDescent="0.2">
      <c r="A315" s="227"/>
      <c r="B315" s="316"/>
      <c r="C315" s="451"/>
      <c r="D315" s="449" t="s">
        <v>1319</v>
      </c>
      <c r="E315" s="452" t="s">
        <v>749</v>
      </c>
      <c r="F315" s="453" t="s">
        <v>1874</v>
      </c>
      <c r="G315" s="451"/>
      <c r="H315" s="452" t="s">
        <v>749</v>
      </c>
      <c r="I315" s="317"/>
      <c r="J315" s="227"/>
      <c r="K315" s="227"/>
    </row>
    <row r="316" spans="1:11" ht="13.5" x14ac:dyDescent="0.2">
      <c r="A316" s="228"/>
      <c r="B316" s="318"/>
      <c r="C316" s="454"/>
      <c r="D316" s="449" t="s">
        <v>1319</v>
      </c>
      <c r="E316" s="455" t="s">
        <v>749</v>
      </c>
      <c r="F316" s="456" t="s">
        <v>1926</v>
      </c>
      <c r="G316" s="454"/>
      <c r="H316" s="457">
        <v>12.36</v>
      </c>
      <c r="I316" s="319"/>
      <c r="J316" s="228"/>
      <c r="K316" s="228"/>
    </row>
    <row r="317" spans="1:11" ht="25.5" x14ac:dyDescent="0.2">
      <c r="A317" s="824"/>
      <c r="B317" s="311"/>
      <c r="C317" s="444" t="s">
        <v>1220</v>
      </c>
      <c r="D317" s="444" t="s">
        <v>1063</v>
      </c>
      <c r="E317" s="445" t="s">
        <v>1592</v>
      </c>
      <c r="F317" s="446" t="s">
        <v>1593</v>
      </c>
      <c r="G317" s="447" t="s">
        <v>150</v>
      </c>
      <c r="H317" s="448">
        <v>5.76</v>
      </c>
      <c r="I317" s="313"/>
      <c r="J317" s="314">
        <f>ROUND(I317*H317,2)</f>
        <v>0</v>
      </c>
      <c r="K317" s="312" t="s">
        <v>1317</v>
      </c>
    </row>
    <row r="318" spans="1:11" ht="27" x14ac:dyDescent="0.2">
      <c r="A318" s="824"/>
      <c r="B318" s="244"/>
      <c r="C318" s="819"/>
      <c r="D318" s="449" t="s">
        <v>1062</v>
      </c>
      <c r="E318" s="819"/>
      <c r="F318" s="450" t="s">
        <v>1594</v>
      </c>
      <c r="G318" s="819"/>
      <c r="H318" s="819"/>
      <c r="I318" s="315"/>
      <c r="J318" s="824"/>
      <c r="K318" s="824"/>
    </row>
    <row r="319" spans="1:11" ht="13.5" x14ac:dyDescent="0.2">
      <c r="A319" s="228"/>
      <c r="B319" s="318"/>
      <c r="C319" s="454"/>
      <c r="D319" s="449" t="s">
        <v>1319</v>
      </c>
      <c r="E319" s="455" t="s">
        <v>749</v>
      </c>
      <c r="F319" s="456" t="s">
        <v>1581</v>
      </c>
      <c r="G319" s="454"/>
      <c r="H319" s="457">
        <v>5.76</v>
      </c>
      <c r="I319" s="319"/>
      <c r="J319" s="228"/>
      <c r="K319" s="228"/>
    </row>
    <row r="320" spans="1:11" ht="15" x14ac:dyDescent="0.3">
      <c r="A320" s="226"/>
      <c r="B320" s="307"/>
      <c r="C320" s="440"/>
      <c r="D320" s="441" t="s">
        <v>1060</v>
      </c>
      <c r="E320" s="443" t="s">
        <v>3</v>
      </c>
      <c r="F320" s="443" t="s">
        <v>1595</v>
      </c>
      <c r="G320" s="440"/>
      <c r="H320" s="440"/>
      <c r="I320" s="308"/>
      <c r="J320" s="310">
        <f>BK320</f>
        <v>0</v>
      </c>
      <c r="K320" s="226"/>
    </row>
    <row r="321" spans="1:11" ht="25.5" x14ac:dyDescent="0.2">
      <c r="A321" s="824"/>
      <c r="B321" s="311"/>
      <c r="C321" s="444" t="s">
        <v>1561</v>
      </c>
      <c r="D321" s="444" t="s">
        <v>1063</v>
      </c>
      <c r="E321" s="445" t="s">
        <v>1927</v>
      </c>
      <c r="F321" s="446" t="s">
        <v>1928</v>
      </c>
      <c r="G321" s="447" t="s">
        <v>195</v>
      </c>
      <c r="H321" s="448">
        <v>5</v>
      </c>
      <c r="I321" s="313"/>
      <c r="J321" s="314">
        <f>ROUND(I321*H321,2)</f>
        <v>0</v>
      </c>
      <c r="K321" s="312" t="s">
        <v>1317</v>
      </c>
    </row>
    <row r="322" spans="1:11" ht="27" x14ac:dyDescent="0.2">
      <c r="A322" s="824"/>
      <c r="B322" s="244"/>
      <c r="C322" s="819"/>
      <c r="D322" s="449" t="s">
        <v>1062</v>
      </c>
      <c r="E322" s="819"/>
      <c r="F322" s="450" t="s">
        <v>1929</v>
      </c>
      <c r="G322" s="819"/>
      <c r="H322" s="819"/>
      <c r="I322" s="315"/>
      <c r="J322" s="824"/>
      <c r="K322" s="824"/>
    </row>
    <row r="323" spans="1:11" ht="13.5" x14ac:dyDescent="0.2">
      <c r="A323" s="227"/>
      <c r="B323" s="316"/>
      <c r="C323" s="451"/>
      <c r="D323" s="449" t="s">
        <v>1319</v>
      </c>
      <c r="E323" s="452" t="s">
        <v>749</v>
      </c>
      <c r="F323" s="453" t="s">
        <v>1874</v>
      </c>
      <c r="G323" s="451"/>
      <c r="H323" s="452" t="s">
        <v>749</v>
      </c>
      <c r="I323" s="317"/>
      <c r="J323" s="227"/>
      <c r="K323" s="227"/>
    </row>
    <row r="324" spans="1:11" ht="13.5" x14ac:dyDescent="0.2">
      <c r="A324" s="228"/>
      <c r="B324" s="318"/>
      <c r="C324" s="454"/>
      <c r="D324" s="449" t="s">
        <v>1319</v>
      </c>
      <c r="E324" s="455" t="s">
        <v>749</v>
      </c>
      <c r="F324" s="456" t="s">
        <v>1930</v>
      </c>
      <c r="G324" s="454"/>
      <c r="H324" s="457">
        <v>5</v>
      </c>
      <c r="I324" s="319"/>
      <c r="J324" s="228"/>
      <c r="K324" s="228"/>
    </row>
    <row r="325" spans="1:11" ht="25.5" x14ac:dyDescent="0.2">
      <c r="A325" s="824"/>
      <c r="B325" s="311"/>
      <c r="C325" s="444" t="s">
        <v>1565</v>
      </c>
      <c r="D325" s="444" t="s">
        <v>1063</v>
      </c>
      <c r="E325" s="445" t="s">
        <v>1931</v>
      </c>
      <c r="F325" s="446" t="s">
        <v>1932</v>
      </c>
      <c r="G325" s="447" t="s">
        <v>195</v>
      </c>
      <c r="H325" s="448">
        <v>2</v>
      </c>
      <c r="I325" s="313"/>
      <c r="J325" s="314">
        <f>ROUND(I325*H325,2)</f>
        <v>0</v>
      </c>
      <c r="K325" s="312" t="s">
        <v>1317</v>
      </c>
    </row>
    <row r="326" spans="1:11" ht="27" x14ac:dyDescent="0.2">
      <c r="A326" s="824"/>
      <c r="B326" s="244"/>
      <c r="C326" s="819"/>
      <c r="D326" s="449" t="s">
        <v>1062</v>
      </c>
      <c r="E326" s="819"/>
      <c r="F326" s="450" t="s">
        <v>1933</v>
      </c>
      <c r="G326" s="819"/>
      <c r="H326" s="819"/>
      <c r="I326" s="315"/>
      <c r="J326" s="824"/>
      <c r="K326" s="824"/>
    </row>
    <row r="327" spans="1:11" ht="13.5" x14ac:dyDescent="0.2">
      <c r="A327" s="227"/>
      <c r="B327" s="316"/>
      <c r="C327" s="451"/>
      <c r="D327" s="449" t="s">
        <v>1319</v>
      </c>
      <c r="E327" s="452" t="s">
        <v>749</v>
      </c>
      <c r="F327" s="453" t="s">
        <v>1874</v>
      </c>
      <c r="G327" s="451"/>
      <c r="H327" s="452" t="s">
        <v>749</v>
      </c>
      <c r="I327" s="317"/>
      <c r="J327" s="227"/>
      <c r="K327" s="227"/>
    </row>
    <row r="328" spans="1:11" ht="13.5" x14ac:dyDescent="0.2">
      <c r="A328" s="228"/>
      <c r="B328" s="318"/>
      <c r="C328" s="454"/>
      <c r="D328" s="449" t="s">
        <v>1319</v>
      </c>
      <c r="E328" s="455" t="s">
        <v>749</v>
      </c>
      <c r="F328" s="456" t="s">
        <v>1934</v>
      </c>
      <c r="G328" s="454"/>
      <c r="H328" s="457">
        <v>2</v>
      </c>
      <c r="I328" s="319"/>
      <c r="J328" s="228"/>
      <c r="K328" s="228"/>
    </row>
    <row r="329" spans="1:11" ht="25.5" x14ac:dyDescent="0.2">
      <c r="A329" s="824"/>
      <c r="B329" s="311"/>
      <c r="C329" s="444" t="s">
        <v>1224</v>
      </c>
      <c r="D329" s="444" t="s">
        <v>1063</v>
      </c>
      <c r="E329" s="445" t="s">
        <v>1935</v>
      </c>
      <c r="F329" s="446" t="s">
        <v>1936</v>
      </c>
      <c r="G329" s="447" t="s">
        <v>195</v>
      </c>
      <c r="H329" s="448">
        <v>62</v>
      </c>
      <c r="I329" s="313"/>
      <c r="J329" s="314">
        <f>ROUND(I329*H329,2)</f>
        <v>0</v>
      </c>
      <c r="K329" s="312" t="s">
        <v>1317</v>
      </c>
    </row>
    <row r="330" spans="1:11" ht="13.5" x14ac:dyDescent="0.2">
      <c r="A330" s="824"/>
      <c r="B330" s="244"/>
      <c r="C330" s="819"/>
      <c r="D330" s="449" t="s">
        <v>1062</v>
      </c>
      <c r="E330" s="819"/>
      <c r="F330" s="450" t="s">
        <v>1937</v>
      </c>
      <c r="G330" s="819"/>
      <c r="H330" s="819"/>
      <c r="I330" s="315"/>
      <c r="J330" s="824"/>
      <c r="K330" s="824"/>
    </row>
    <row r="331" spans="1:11" ht="13.5" x14ac:dyDescent="0.2">
      <c r="A331" s="227"/>
      <c r="B331" s="316"/>
      <c r="C331" s="451"/>
      <c r="D331" s="449" t="s">
        <v>1319</v>
      </c>
      <c r="E331" s="452" t="s">
        <v>749</v>
      </c>
      <c r="F331" s="453" t="s">
        <v>1874</v>
      </c>
      <c r="G331" s="451"/>
      <c r="H331" s="452" t="s">
        <v>749</v>
      </c>
      <c r="I331" s="317"/>
      <c r="J331" s="227"/>
      <c r="K331" s="227"/>
    </row>
    <row r="332" spans="1:11" ht="13.5" x14ac:dyDescent="0.2">
      <c r="A332" s="228"/>
      <c r="B332" s="318"/>
      <c r="C332" s="454"/>
      <c r="D332" s="449" t="s">
        <v>1319</v>
      </c>
      <c r="E332" s="455" t="s">
        <v>1938</v>
      </c>
      <c r="F332" s="456" t="s">
        <v>1939</v>
      </c>
      <c r="G332" s="454"/>
      <c r="H332" s="457">
        <v>62</v>
      </c>
      <c r="I332" s="319"/>
      <c r="J332" s="228"/>
      <c r="K332" s="228"/>
    </row>
    <row r="333" spans="1:11" ht="13.5" x14ac:dyDescent="0.2">
      <c r="A333" s="824"/>
      <c r="B333" s="311"/>
      <c r="C333" s="466" t="s">
        <v>1227</v>
      </c>
      <c r="D333" s="466" t="s">
        <v>1137</v>
      </c>
      <c r="E333" s="467" t="s">
        <v>1940</v>
      </c>
      <c r="F333" s="468" t="s">
        <v>1941</v>
      </c>
      <c r="G333" s="469" t="s">
        <v>195</v>
      </c>
      <c r="H333" s="470">
        <v>62.93</v>
      </c>
      <c r="I333" s="325"/>
      <c r="J333" s="326">
        <f>ROUND(I333*H333,2)</f>
        <v>0</v>
      </c>
      <c r="K333" s="324" t="s">
        <v>1317</v>
      </c>
    </row>
    <row r="334" spans="1:11" ht="13.5" x14ac:dyDescent="0.2">
      <c r="A334" s="824"/>
      <c r="B334" s="244"/>
      <c r="C334" s="819"/>
      <c r="D334" s="449" t="s">
        <v>1062</v>
      </c>
      <c r="E334" s="819"/>
      <c r="F334" s="450" t="s">
        <v>1941</v>
      </c>
      <c r="G334" s="819"/>
      <c r="H334" s="819"/>
      <c r="I334" s="315"/>
      <c r="J334" s="824"/>
      <c r="K334" s="824"/>
    </row>
    <row r="335" spans="1:11" ht="13.5" x14ac:dyDescent="0.2">
      <c r="A335" s="228"/>
      <c r="B335" s="318"/>
      <c r="C335" s="454"/>
      <c r="D335" s="449" t="s">
        <v>1319</v>
      </c>
      <c r="E335" s="455" t="s">
        <v>749</v>
      </c>
      <c r="F335" s="456" t="s">
        <v>1942</v>
      </c>
      <c r="G335" s="454"/>
      <c r="H335" s="457">
        <v>62.93</v>
      </c>
      <c r="I335" s="319"/>
      <c r="J335" s="228"/>
      <c r="K335" s="228"/>
    </row>
    <row r="336" spans="1:11" ht="25.5" x14ac:dyDescent="0.2">
      <c r="A336" s="824"/>
      <c r="B336" s="311"/>
      <c r="C336" s="444" t="s">
        <v>1230</v>
      </c>
      <c r="D336" s="444" t="s">
        <v>1063</v>
      </c>
      <c r="E336" s="445" t="s">
        <v>1611</v>
      </c>
      <c r="F336" s="446" t="s">
        <v>1612</v>
      </c>
      <c r="G336" s="447" t="s">
        <v>195</v>
      </c>
      <c r="H336" s="448">
        <v>20</v>
      </c>
      <c r="I336" s="313"/>
      <c r="J336" s="314">
        <f>ROUND(I336*H336,2)</f>
        <v>0</v>
      </c>
      <c r="K336" s="312" t="s">
        <v>1317</v>
      </c>
    </row>
    <row r="337" spans="1:11" ht="13.5" x14ac:dyDescent="0.2">
      <c r="A337" s="824"/>
      <c r="B337" s="244"/>
      <c r="C337" s="819"/>
      <c r="D337" s="449" t="s">
        <v>1062</v>
      </c>
      <c r="E337" s="819"/>
      <c r="F337" s="450" t="s">
        <v>1613</v>
      </c>
      <c r="G337" s="819"/>
      <c r="H337" s="819"/>
      <c r="I337" s="315"/>
      <c r="J337" s="824"/>
      <c r="K337" s="824"/>
    </row>
    <row r="338" spans="1:11" ht="13.5" x14ac:dyDescent="0.2">
      <c r="A338" s="824"/>
      <c r="B338" s="311"/>
      <c r="C338" s="466" t="s">
        <v>843</v>
      </c>
      <c r="D338" s="466" t="s">
        <v>1137</v>
      </c>
      <c r="E338" s="467" t="s">
        <v>1618</v>
      </c>
      <c r="F338" s="468" t="s">
        <v>1619</v>
      </c>
      <c r="G338" s="469" t="s">
        <v>195</v>
      </c>
      <c r="H338" s="470">
        <v>20.3</v>
      </c>
      <c r="I338" s="325"/>
      <c r="J338" s="326">
        <f>ROUND(I338*H338,2)</f>
        <v>0</v>
      </c>
      <c r="K338" s="324" t="s">
        <v>1317</v>
      </c>
    </row>
    <row r="339" spans="1:11" ht="13.5" x14ac:dyDescent="0.2">
      <c r="A339" s="824"/>
      <c r="B339" s="244"/>
      <c r="C339" s="819"/>
      <c r="D339" s="449" t="s">
        <v>1062</v>
      </c>
      <c r="E339" s="819"/>
      <c r="F339" s="450" t="s">
        <v>1619</v>
      </c>
      <c r="G339" s="819"/>
      <c r="H339" s="819"/>
      <c r="I339" s="315"/>
      <c r="J339" s="824"/>
      <c r="K339" s="824"/>
    </row>
    <row r="340" spans="1:11" ht="13.5" x14ac:dyDescent="0.2">
      <c r="A340" s="228"/>
      <c r="B340" s="318"/>
      <c r="C340" s="454"/>
      <c r="D340" s="449" t="s">
        <v>1319</v>
      </c>
      <c r="E340" s="455" t="s">
        <v>749</v>
      </c>
      <c r="F340" s="456" t="s">
        <v>1620</v>
      </c>
      <c r="G340" s="454"/>
      <c r="H340" s="457">
        <v>20.3</v>
      </c>
      <c r="I340" s="319"/>
      <c r="J340" s="228"/>
      <c r="K340" s="228"/>
    </row>
    <row r="341" spans="1:11" ht="25.5" x14ac:dyDescent="0.2">
      <c r="A341" s="824"/>
      <c r="B341" s="311"/>
      <c r="C341" s="444" t="s">
        <v>1235</v>
      </c>
      <c r="D341" s="444" t="s">
        <v>1063</v>
      </c>
      <c r="E341" s="445" t="s">
        <v>1629</v>
      </c>
      <c r="F341" s="446" t="s">
        <v>1630</v>
      </c>
      <c r="G341" s="447" t="s">
        <v>204</v>
      </c>
      <c r="H341" s="448">
        <v>2</v>
      </c>
      <c r="I341" s="313"/>
      <c r="J341" s="314">
        <f>ROUND(I341*H341,2)</f>
        <v>0</v>
      </c>
      <c r="K341" s="312" t="s">
        <v>1317</v>
      </c>
    </row>
    <row r="342" spans="1:11" ht="13.5" x14ac:dyDescent="0.2">
      <c r="A342" s="824"/>
      <c r="B342" s="244"/>
      <c r="C342" s="819"/>
      <c r="D342" s="449" t="s">
        <v>1062</v>
      </c>
      <c r="E342" s="819"/>
      <c r="F342" s="450" t="s">
        <v>1630</v>
      </c>
      <c r="G342" s="819"/>
      <c r="H342" s="819"/>
      <c r="I342" s="315"/>
      <c r="J342" s="824"/>
      <c r="K342" s="824"/>
    </row>
    <row r="343" spans="1:11" ht="13.5" x14ac:dyDescent="0.2">
      <c r="A343" s="227"/>
      <c r="B343" s="316"/>
      <c r="C343" s="451"/>
      <c r="D343" s="449" t="s">
        <v>1319</v>
      </c>
      <c r="E343" s="452" t="s">
        <v>749</v>
      </c>
      <c r="F343" s="453" t="s">
        <v>1874</v>
      </c>
      <c r="G343" s="451"/>
      <c r="H343" s="452" t="s">
        <v>749</v>
      </c>
      <c r="I343" s="317"/>
      <c r="J343" s="227"/>
      <c r="K343" s="227"/>
    </row>
    <row r="344" spans="1:11" ht="13.5" x14ac:dyDescent="0.2">
      <c r="A344" s="228"/>
      <c r="B344" s="318"/>
      <c r="C344" s="454"/>
      <c r="D344" s="449" t="s">
        <v>1319</v>
      </c>
      <c r="E344" s="455" t="s">
        <v>749</v>
      </c>
      <c r="F344" s="456" t="s">
        <v>1635</v>
      </c>
      <c r="G344" s="454"/>
      <c r="H344" s="457">
        <v>2</v>
      </c>
      <c r="I344" s="319"/>
      <c r="J344" s="228"/>
      <c r="K344" s="228"/>
    </row>
    <row r="345" spans="1:11" x14ac:dyDescent="0.2">
      <c r="A345" s="824"/>
      <c r="B345" s="311"/>
      <c r="C345" s="444" t="s">
        <v>1238</v>
      </c>
      <c r="D345" s="444" t="s">
        <v>1063</v>
      </c>
      <c r="E345" s="445" t="s">
        <v>1943</v>
      </c>
      <c r="F345" s="446" t="s">
        <v>1944</v>
      </c>
      <c r="G345" s="447" t="s">
        <v>195</v>
      </c>
      <c r="H345" s="448">
        <v>2</v>
      </c>
      <c r="I345" s="313"/>
      <c r="J345" s="314">
        <f>ROUND(I345*H345,2)</f>
        <v>0</v>
      </c>
      <c r="K345" s="312" t="s">
        <v>749</v>
      </c>
    </row>
    <row r="346" spans="1:11" ht="13.5" x14ac:dyDescent="0.2">
      <c r="A346" s="227"/>
      <c r="B346" s="316"/>
      <c r="C346" s="451"/>
      <c r="D346" s="449" t="s">
        <v>1319</v>
      </c>
      <c r="E346" s="452" t="s">
        <v>749</v>
      </c>
      <c r="F346" s="453" t="s">
        <v>1874</v>
      </c>
      <c r="G346" s="451"/>
      <c r="H346" s="452" t="s">
        <v>749</v>
      </c>
      <c r="I346" s="317"/>
      <c r="J346" s="227"/>
      <c r="K346" s="227"/>
    </row>
    <row r="347" spans="1:11" ht="13.5" x14ac:dyDescent="0.2">
      <c r="A347" s="227"/>
      <c r="B347" s="316"/>
      <c r="C347" s="451"/>
      <c r="D347" s="449" t="s">
        <v>1319</v>
      </c>
      <c r="E347" s="452" t="s">
        <v>749</v>
      </c>
      <c r="F347" s="453" t="s">
        <v>1945</v>
      </c>
      <c r="G347" s="451"/>
      <c r="H347" s="452" t="s">
        <v>749</v>
      </c>
      <c r="I347" s="317"/>
      <c r="J347" s="227"/>
      <c r="K347" s="227"/>
    </row>
    <row r="348" spans="1:11" ht="13.5" x14ac:dyDescent="0.2">
      <c r="A348" s="228"/>
      <c r="B348" s="318"/>
      <c r="C348" s="454"/>
      <c r="D348" s="449" t="s">
        <v>1319</v>
      </c>
      <c r="E348" s="455" t="s">
        <v>749</v>
      </c>
      <c r="F348" s="456" t="s">
        <v>1946</v>
      </c>
      <c r="G348" s="454"/>
      <c r="H348" s="457">
        <v>2</v>
      </c>
      <c r="I348" s="319"/>
      <c r="J348" s="228"/>
      <c r="K348" s="228"/>
    </row>
    <row r="349" spans="1:11" ht="25.5" x14ac:dyDescent="0.2">
      <c r="A349" s="824"/>
      <c r="B349" s="311"/>
      <c r="C349" s="444" t="s">
        <v>1241</v>
      </c>
      <c r="D349" s="444" t="s">
        <v>1063</v>
      </c>
      <c r="E349" s="445" t="s">
        <v>1947</v>
      </c>
      <c r="F349" s="446" t="s">
        <v>1948</v>
      </c>
      <c r="G349" s="447" t="s">
        <v>204</v>
      </c>
      <c r="H349" s="448">
        <v>1</v>
      </c>
      <c r="I349" s="313"/>
      <c r="J349" s="314">
        <f>ROUND(I349*H349,2)</f>
        <v>0</v>
      </c>
      <c r="K349" s="312" t="s">
        <v>1317</v>
      </c>
    </row>
    <row r="350" spans="1:11" ht="27" x14ac:dyDescent="0.2">
      <c r="A350" s="824"/>
      <c r="B350" s="244"/>
      <c r="C350" s="819"/>
      <c r="D350" s="449" t="s">
        <v>1062</v>
      </c>
      <c r="E350" s="819"/>
      <c r="F350" s="450" t="s">
        <v>1949</v>
      </c>
      <c r="G350" s="819"/>
      <c r="H350" s="819"/>
      <c r="I350" s="315"/>
      <c r="J350" s="824"/>
      <c r="K350" s="824"/>
    </row>
    <row r="351" spans="1:11" ht="13.5" x14ac:dyDescent="0.2">
      <c r="A351" s="227"/>
      <c r="B351" s="316"/>
      <c r="C351" s="451"/>
      <c r="D351" s="449" t="s">
        <v>1319</v>
      </c>
      <c r="E351" s="452" t="s">
        <v>749</v>
      </c>
      <c r="F351" s="453" t="s">
        <v>1874</v>
      </c>
      <c r="G351" s="451"/>
      <c r="H351" s="452" t="s">
        <v>749</v>
      </c>
      <c r="I351" s="317"/>
      <c r="J351" s="227"/>
      <c r="K351" s="227"/>
    </row>
    <row r="352" spans="1:11" ht="13.5" x14ac:dyDescent="0.2">
      <c r="A352" s="228"/>
      <c r="B352" s="318"/>
      <c r="C352" s="454"/>
      <c r="D352" s="449" t="s">
        <v>1319</v>
      </c>
      <c r="E352" s="455" t="s">
        <v>749</v>
      </c>
      <c r="F352" s="456" t="s">
        <v>52</v>
      </c>
      <c r="G352" s="454"/>
      <c r="H352" s="457">
        <v>1</v>
      </c>
      <c r="I352" s="319"/>
      <c r="J352" s="228"/>
      <c r="K352" s="228"/>
    </row>
    <row r="353" spans="1:11" ht="13.5" x14ac:dyDescent="0.2">
      <c r="A353" s="824"/>
      <c r="B353" s="311"/>
      <c r="C353" s="466" t="s">
        <v>1244</v>
      </c>
      <c r="D353" s="466" t="s">
        <v>1137</v>
      </c>
      <c r="E353" s="467" t="s">
        <v>1950</v>
      </c>
      <c r="F353" s="468" t="s">
        <v>1951</v>
      </c>
      <c r="G353" s="469" t="s">
        <v>204</v>
      </c>
      <c r="H353" s="470">
        <v>1.0149999999999999</v>
      </c>
      <c r="I353" s="325"/>
      <c r="J353" s="326">
        <f>ROUND(I353*H353,2)</f>
        <v>0</v>
      </c>
      <c r="K353" s="324" t="s">
        <v>1317</v>
      </c>
    </row>
    <row r="354" spans="1:11" ht="13.5" x14ac:dyDescent="0.2">
      <c r="A354" s="824"/>
      <c r="B354" s="244"/>
      <c r="C354" s="819"/>
      <c r="D354" s="449" t="s">
        <v>1062</v>
      </c>
      <c r="E354" s="819"/>
      <c r="F354" s="450" t="s">
        <v>1951</v>
      </c>
      <c r="G354" s="819"/>
      <c r="H354" s="819"/>
      <c r="I354" s="315"/>
      <c r="J354" s="824"/>
      <c r="K354" s="824"/>
    </row>
    <row r="355" spans="1:11" ht="13.5" x14ac:dyDescent="0.2">
      <c r="A355" s="227"/>
      <c r="B355" s="316"/>
      <c r="C355" s="451"/>
      <c r="D355" s="449" t="s">
        <v>1319</v>
      </c>
      <c r="E355" s="452" t="s">
        <v>749</v>
      </c>
      <c r="F355" s="453" t="s">
        <v>1874</v>
      </c>
      <c r="G355" s="451"/>
      <c r="H355" s="452" t="s">
        <v>749</v>
      </c>
      <c r="I355" s="317"/>
      <c r="J355" s="227"/>
      <c r="K355" s="227"/>
    </row>
    <row r="356" spans="1:11" ht="13.5" x14ac:dyDescent="0.2">
      <c r="A356" s="228"/>
      <c r="B356" s="318"/>
      <c r="C356" s="454"/>
      <c r="D356" s="449" t="s">
        <v>1319</v>
      </c>
      <c r="E356" s="455" t="s">
        <v>749</v>
      </c>
      <c r="F356" s="456" t="s">
        <v>1677</v>
      </c>
      <c r="G356" s="454"/>
      <c r="H356" s="457">
        <v>1.0149999999999999</v>
      </c>
      <c r="I356" s="319"/>
      <c r="J356" s="228"/>
      <c r="K356" s="228"/>
    </row>
    <row r="357" spans="1:11" ht="25.5" x14ac:dyDescent="0.2">
      <c r="A357" s="824"/>
      <c r="B357" s="311"/>
      <c r="C357" s="444" t="s">
        <v>1247</v>
      </c>
      <c r="D357" s="444" t="s">
        <v>1063</v>
      </c>
      <c r="E357" s="445" t="s">
        <v>1952</v>
      </c>
      <c r="F357" s="446" t="s">
        <v>1953</v>
      </c>
      <c r="G357" s="447" t="s">
        <v>204</v>
      </c>
      <c r="H357" s="448">
        <v>1</v>
      </c>
      <c r="I357" s="313"/>
      <c r="J357" s="314">
        <f>ROUND(I357*H357,2)</f>
        <v>0</v>
      </c>
      <c r="K357" s="312" t="s">
        <v>1317</v>
      </c>
    </row>
    <row r="358" spans="1:11" ht="27" x14ac:dyDescent="0.2">
      <c r="A358" s="824"/>
      <c r="B358" s="244"/>
      <c r="C358" s="819"/>
      <c r="D358" s="449" t="s">
        <v>1062</v>
      </c>
      <c r="E358" s="819"/>
      <c r="F358" s="450" t="s">
        <v>1954</v>
      </c>
      <c r="G358" s="819"/>
      <c r="H358" s="819"/>
      <c r="I358" s="315"/>
      <c r="J358" s="824"/>
      <c r="K358" s="824"/>
    </row>
    <row r="359" spans="1:11" ht="13.5" x14ac:dyDescent="0.2">
      <c r="A359" s="227"/>
      <c r="B359" s="316"/>
      <c r="C359" s="451"/>
      <c r="D359" s="449" t="s">
        <v>1319</v>
      </c>
      <c r="E359" s="452" t="s">
        <v>749</v>
      </c>
      <c r="F359" s="453" t="s">
        <v>1874</v>
      </c>
      <c r="G359" s="451"/>
      <c r="H359" s="452" t="s">
        <v>749</v>
      </c>
      <c r="I359" s="317"/>
      <c r="J359" s="227"/>
      <c r="K359" s="227"/>
    </row>
    <row r="360" spans="1:11" ht="13.5" x14ac:dyDescent="0.2">
      <c r="A360" s="228"/>
      <c r="B360" s="318"/>
      <c r="C360" s="454"/>
      <c r="D360" s="449" t="s">
        <v>1319</v>
      </c>
      <c r="E360" s="455" t="s">
        <v>749</v>
      </c>
      <c r="F360" s="456" t="s">
        <v>52</v>
      </c>
      <c r="G360" s="454"/>
      <c r="H360" s="457">
        <v>1</v>
      </c>
      <c r="I360" s="319"/>
      <c r="J360" s="228"/>
      <c r="K360" s="228"/>
    </row>
    <row r="361" spans="1:11" ht="13.5" x14ac:dyDescent="0.2">
      <c r="A361" s="824"/>
      <c r="B361" s="311"/>
      <c r="C361" s="466" t="s">
        <v>1251</v>
      </c>
      <c r="D361" s="466" t="s">
        <v>1137</v>
      </c>
      <c r="E361" s="467" t="s">
        <v>1955</v>
      </c>
      <c r="F361" s="468" t="s">
        <v>1956</v>
      </c>
      <c r="G361" s="469" t="s">
        <v>204</v>
      </c>
      <c r="H361" s="470">
        <v>1.0149999999999999</v>
      </c>
      <c r="I361" s="325"/>
      <c r="J361" s="326">
        <f>ROUND(I361*H361,2)</f>
        <v>0</v>
      </c>
      <c r="K361" s="324" t="s">
        <v>1317</v>
      </c>
    </row>
    <row r="362" spans="1:11" ht="13.5" x14ac:dyDescent="0.2">
      <c r="A362" s="824"/>
      <c r="B362" s="244"/>
      <c r="C362" s="819"/>
      <c r="D362" s="449" t="s">
        <v>1062</v>
      </c>
      <c r="E362" s="819"/>
      <c r="F362" s="450" t="s">
        <v>1956</v>
      </c>
      <c r="G362" s="819"/>
      <c r="H362" s="819"/>
      <c r="I362" s="315"/>
      <c r="J362" s="824"/>
      <c r="K362" s="824"/>
    </row>
    <row r="363" spans="1:11" ht="13.5" x14ac:dyDescent="0.2">
      <c r="A363" s="227"/>
      <c r="B363" s="316"/>
      <c r="C363" s="451"/>
      <c r="D363" s="449" t="s">
        <v>1319</v>
      </c>
      <c r="E363" s="452" t="s">
        <v>749</v>
      </c>
      <c r="F363" s="453" t="s">
        <v>1874</v>
      </c>
      <c r="G363" s="451"/>
      <c r="H363" s="452" t="s">
        <v>749</v>
      </c>
      <c r="I363" s="317"/>
      <c r="J363" s="227"/>
      <c r="K363" s="227"/>
    </row>
    <row r="364" spans="1:11" ht="13.5" x14ac:dyDescent="0.2">
      <c r="A364" s="228"/>
      <c r="B364" s="318"/>
      <c r="C364" s="454"/>
      <c r="D364" s="449" t="s">
        <v>1319</v>
      </c>
      <c r="E364" s="455" t="s">
        <v>749</v>
      </c>
      <c r="F364" s="456" t="s">
        <v>1677</v>
      </c>
      <c r="G364" s="454"/>
      <c r="H364" s="457">
        <v>1.0149999999999999</v>
      </c>
      <c r="I364" s="319"/>
      <c r="J364" s="228"/>
      <c r="K364" s="228"/>
    </row>
    <row r="365" spans="1:11" ht="25.5" x14ac:dyDescent="0.2">
      <c r="A365" s="824"/>
      <c r="B365" s="311"/>
      <c r="C365" s="444" t="s">
        <v>1610</v>
      </c>
      <c r="D365" s="444" t="s">
        <v>1063</v>
      </c>
      <c r="E365" s="445" t="s">
        <v>1957</v>
      </c>
      <c r="F365" s="446" t="s">
        <v>1958</v>
      </c>
      <c r="G365" s="447" t="s">
        <v>204</v>
      </c>
      <c r="H365" s="448">
        <v>5</v>
      </c>
      <c r="I365" s="313"/>
      <c r="J365" s="314">
        <f>ROUND(I365*H365,2)</f>
        <v>0</v>
      </c>
      <c r="K365" s="312" t="s">
        <v>1317</v>
      </c>
    </row>
    <row r="366" spans="1:11" ht="27" x14ac:dyDescent="0.2">
      <c r="A366" s="824"/>
      <c r="B366" s="244"/>
      <c r="C366" s="819"/>
      <c r="D366" s="449" t="s">
        <v>1062</v>
      </c>
      <c r="E366" s="819"/>
      <c r="F366" s="450" t="s">
        <v>1959</v>
      </c>
      <c r="G366" s="819"/>
      <c r="H366" s="819"/>
      <c r="I366" s="315"/>
      <c r="J366" s="824"/>
      <c r="K366" s="824"/>
    </row>
    <row r="367" spans="1:11" ht="13.5" x14ac:dyDescent="0.2">
      <c r="A367" s="227"/>
      <c r="B367" s="316"/>
      <c r="C367" s="451"/>
      <c r="D367" s="449" t="s">
        <v>1319</v>
      </c>
      <c r="E367" s="452" t="s">
        <v>749</v>
      </c>
      <c r="F367" s="453" t="s">
        <v>1874</v>
      </c>
      <c r="G367" s="451"/>
      <c r="H367" s="452" t="s">
        <v>749</v>
      </c>
      <c r="I367" s="317"/>
      <c r="J367" s="227"/>
      <c r="K367" s="227"/>
    </row>
    <row r="368" spans="1:11" ht="13.5" x14ac:dyDescent="0.2">
      <c r="A368" s="228"/>
      <c r="B368" s="318"/>
      <c r="C368" s="454"/>
      <c r="D368" s="449" t="s">
        <v>1319</v>
      </c>
      <c r="E368" s="455" t="s">
        <v>749</v>
      </c>
      <c r="F368" s="456" t="s">
        <v>769</v>
      </c>
      <c r="G368" s="454"/>
      <c r="H368" s="457">
        <v>5</v>
      </c>
      <c r="I368" s="319"/>
      <c r="J368" s="228"/>
      <c r="K368" s="228"/>
    </row>
    <row r="369" spans="1:11" ht="13.5" x14ac:dyDescent="0.2">
      <c r="A369" s="824"/>
      <c r="B369" s="311"/>
      <c r="C369" s="466" t="s">
        <v>1617</v>
      </c>
      <c r="D369" s="466" t="s">
        <v>1137</v>
      </c>
      <c r="E369" s="467" t="s">
        <v>1960</v>
      </c>
      <c r="F369" s="468" t="s">
        <v>1961</v>
      </c>
      <c r="G369" s="469" t="s">
        <v>204</v>
      </c>
      <c r="H369" s="470">
        <v>5.0750000000000002</v>
      </c>
      <c r="I369" s="325"/>
      <c r="J369" s="326">
        <f>ROUND(I369*H369,2)</f>
        <v>0</v>
      </c>
      <c r="K369" s="324" t="s">
        <v>1317</v>
      </c>
    </row>
    <row r="370" spans="1:11" ht="13.5" x14ac:dyDescent="0.2">
      <c r="A370" s="824"/>
      <c r="B370" s="244"/>
      <c r="C370" s="819"/>
      <c r="D370" s="449" t="s">
        <v>1062</v>
      </c>
      <c r="E370" s="819"/>
      <c r="F370" s="450" t="s">
        <v>1961</v>
      </c>
      <c r="G370" s="819"/>
      <c r="H370" s="819"/>
      <c r="I370" s="315"/>
      <c r="J370" s="824"/>
      <c r="K370" s="824"/>
    </row>
    <row r="371" spans="1:11" ht="13.5" x14ac:dyDescent="0.2">
      <c r="A371" s="227"/>
      <c r="B371" s="316"/>
      <c r="C371" s="451"/>
      <c r="D371" s="449" t="s">
        <v>1319</v>
      </c>
      <c r="E371" s="452" t="s">
        <v>749</v>
      </c>
      <c r="F371" s="453" t="s">
        <v>1874</v>
      </c>
      <c r="G371" s="451"/>
      <c r="H371" s="452" t="s">
        <v>749</v>
      </c>
      <c r="I371" s="317"/>
      <c r="J371" s="227"/>
      <c r="K371" s="227"/>
    </row>
    <row r="372" spans="1:11" ht="13.5" x14ac:dyDescent="0.2">
      <c r="A372" s="228"/>
      <c r="B372" s="318"/>
      <c r="C372" s="454"/>
      <c r="D372" s="449" t="s">
        <v>1319</v>
      </c>
      <c r="E372" s="455" t="s">
        <v>749</v>
      </c>
      <c r="F372" s="456" t="s">
        <v>1962</v>
      </c>
      <c r="G372" s="454"/>
      <c r="H372" s="457">
        <v>5.0750000000000002</v>
      </c>
      <c r="I372" s="319"/>
      <c r="J372" s="228"/>
      <c r="K372" s="228"/>
    </row>
    <row r="373" spans="1:11" ht="25.5" x14ac:dyDescent="0.2">
      <c r="A373" s="824"/>
      <c r="B373" s="311"/>
      <c r="C373" s="444" t="s">
        <v>1621</v>
      </c>
      <c r="D373" s="444" t="s">
        <v>1063</v>
      </c>
      <c r="E373" s="445" t="s">
        <v>1662</v>
      </c>
      <c r="F373" s="446" t="s">
        <v>1663</v>
      </c>
      <c r="G373" s="447" t="s">
        <v>204</v>
      </c>
      <c r="H373" s="448">
        <v>2</v>
      </c>
      <c r="I373" s="313"/>
      <c r="J373" s="314">
        <f>ROUND(I373*H373,2)</f>
        <v>0</v>
      </c>
      <c r="K373" s="312" t="s">
        <v>1317</v>
      </c>
    </row>
    <row r="374" spans="1:11" ht="27" x14ac:dyDescent="0.2">
      <c r="A374" s="824"/>
      <c r="B374" s="244"/>
      <c r="C374" s="819"/>
      <c r="D374" s="449" t="s">
        <v>1062</v>
      </c>
      <c r="E374" s="819"/>
      <c r="F374" s="450" t="s">
        <v>1664</v>
      </c>
      <c r="G374" s="819"/>
      <c r="H374" s="819"/>
      <c r="I374" s="315"/>
      <c r="J374" s="824"/>
      <c r="K374" s="824"/>
    </row>
    <row r="375" spans="1:11" ht="13.5" x14ac:dyDescent="0.2">
      <c r="A375" s="227"/>
      <c r="B375" s="316"/>
      <c r="C375" s="451"/>
      <c r="D375" s="449" t="s">
        <v>1319</v>
      </c>
      <c r="E375" s="452" t="s">
        <v>749</v>
      </c>
      <c r="F375" s="453" t="s">
        <v>1874</v>
      </c>
      <c r="G375" s="451"/>
      <c r="H375" s="452" t="s">
        <v>749</v>
      </c>
      <c r="I375" s="317"/>
      <c r="J375" s="227"/>
      <c r="K375" s="227"/>
    </row>
    <row r="376" spans="1:11" ht="13.5" x14ac:dyDescent="0.2">
      <c r="A376" s="228"/>
      <c r="B376" s="318"/>
      <c r="C376" s="454"/>
      <c r="D376" s="449" t="s">
        <v>1319</v>
      </c>
      <c r="E376" s="455" t="s">
        <v>749</v>
      </c>
      <c r="F376" s="456" t="s">
        <v>6</v>
      </c>
      <c r="G376" s="454"/>
      <c r="H376" s="457">
        <v>2</v>
      </c>
      <c r="I376" s="319"/>
      <c r="J376" s="228"/>
      <c r="K376" s="228"/>
    </row>
    <row r="377" spans="1:11" ht="13.5" x14ac:dyDescent="0.2">
      <c r="A377" s="824"/>
      <c r="B377" s="311"/>
      <c r="C377" s="466" t="s">
        <v>1625</v>
      </c>
      <c r="D377" s="466" t="s">
        <v>1137</v>
      </c>
      <c r="E377" s="467" t="s">
        <v>1667</v>
      </c>
      <c r="F377" s="468" t="s">
        <v>1668</v>
      </c>
      <c r="G377" s="469" t="s">
        <v>204</v>
      </c>
      <c r="H377" s="470">
        <v>2.0299999999999998</v>
      </c>
      <c r="I377" s="325"/>
      <c r="J377" s="326">
        <f>ROUND(I377*H377,2)</f>
        <v>0</v>
      </c>
      <c r="K377" s="324" t="s">
        <v>1317</v>
      </c>
    </row>
    <row r="378" spans="1:11" ht="13.5" x14ac:dyDescent="0.2">
      <c r="A378" s="824"/>
      <c r="B378" s="244"/>
      <c r="C378" s="819"/>
      <c r="D378" s="449" t="s">
        <v>1062</v>
      </c>
      <c r="E378" s="819"/>
      <c r="F378" s="450" t="s">
        <v>1668</v>
      </c>
      <c r="G378" s="819"/>
      <c r="H378" s="819"/>
      <c r="I378" s="315"/>
      <c r="J378" s="824"/>
      <c r="K378" s="824"/>
    </row>
    <row r="379" spans="1:11" ht="13.5" x14ac:dyDescent="0.2">
      <c r="A379" s="227"/>
      <c r="B379" s="316"/>
      <c r="C379" s="451"/>
      <c r="D379" s="449" t="s">
        <v>1319</v>
      </c>
      <c r="E379" s="452" t="s">
        <v>749</v>
      </c>
      <c r="F379" s="453" t="s">
        <v>1874</v>
      </c>
      <c r="G379" s="451"/>
      <c r="H379" s="452" t="s">
        <v>749</v>
      </c>
      <c r="I379" s="317"/>
      <c r="J379" s="227"/>
      <c r="K379" s="227"/>
    </row>
    <row r="380" spans="1:11" ht="13.5" x14ac:dyDescent="0.2">
      <c r="A380" s="228"/>
      <c r="B380" s="318"/>
      <c r="C380" s="454"/>
      <c r="D380" s="449" t="s">
        <v>1319</v>
      </c>
      <c r="E380" s="455" t="s">
        <v>749</v>
      </c>
      <c r="F380" s="456" t="s">
        <v>1658</v>
      </c>
      <c r="G380" s="454"/>
      <c r="H380" s="457">
        <v>2.0299999999999998</v>
      </c>
      <c r="I380" s="319"/>
      <c r="J380" s="228"/>
      <c r="K380" s="228"/>
    </row>
    <row r="381" spans="1:11" ht="25.5" x14ac:dyDescent="0.2">
      <c r="A381" s="824"/>
      <c r="B381" s="311"/>
      <c r="C381" s="444" t="s">
        <v>65</v>
      </c>
      <c r="D381" s="444" t="s">
        <v>1063</v>
      </c>
      <c r="E381" s="445" t="s">
        <v>1679</v>
      </c>
      <c r="F381" s="446" t="s">
        <v>1680</v>
      </c>
      <c r="G381" s="447" t="s">
        <v>204</v>
      </c>
      <c r="H381" s="448">
        <v>2</v>
      </c>
      <c r="I381" s="313"/>
      <c r="J381" s="314">
        <f>ROUND(I381*H381,2)</f>
        <v>0</v>
      </c>
      <c r="K381" s="312" t="s">
        <v>1317</v>
      </c>
    </row>
    <row r="382" spans="1:11" ht="27" x14ac:dyDescent="0.2">
      <c r="A382" s="824"/>
      <c r="B382" s="244"/>
      <c r="C382" s="819"/>
      <c r="D382" s="449" t="s">
        <v>1062</v>
      </c>
      <c r="E382" s="819"/>
      <c r="F382" s="450" t="s">
        <v>1681</v>
      </c>
      <c r="G382" s="819"/>
      <c r="H382" s="819"/>
      <c r="I382" s="315"/>
      <c r="J382" s="824"/>
      <c r="K382" s="824"/>
    </row>
    <row r="383" spans="1:11" ht="13.5" x14ac:dyDescent="0.2">
      <c r="A383" s="227"/>
      <c r="B383" s="316"/>
      <c r="C383" s="451"/>
      <c r="D383" s="449" t="s">
        <v>1319</v>
      </c>
      <c r="E383" s="452" t="s">
        <v>749</v>
      </c>
      <c r="F383" s="453" t="s">
        <v>1920</v>
      </c>
      <c r="G383" s="451"/>
      <c r="H383" s="452" t="s">
        <v>749</v>
      </c>
      <c r="I383" s="317"/>
      <c r="J383" s="227"/>
      <c r="K383" s="227"/>
    </row>
    <row r="384" spans="1:11" ht="13.5" x14ac:dyDescent="0.2">
      <c r="A384" s="228"/>
      <c r="B384" s="318"/>
      <c r="C384" s="454"/>
      <c r="D384" s="449" t="s">
        <v>1319</v>
      </c>
      <c r="E384" s="455" t="s">
        <v>749</v>
      </c>
      <c r="F384" s="456" t="s">
        <v>6</v>
      </c>
      <c r="G384" s="454"/>
      <c r="H384" s="457">
        <v>2</v>
      </c>
      <c r="I384" s="319"/>
      <c r="J384" s="228"/>
      <c r="K384" s="228"/>
    </row>
    <row r="385" spans="1:11" ht="25.5" x14ac:dyDescent="0.2">
      <c r="A385" s="824"/>
      <c r="B385" s="311"/>
      <c r="C385" s="444" t="s">
        <v>67</v>
      </c>
      <c r="D385" s="444" t="s">
        <v>1063</v>
      </c>
      <c r="E385" s="445" t="s">
        <v>1963</v>
      </c>
      <c r="F385" s="446" t="s">
        <v>1964</v>
      </c>
      <c r="G385" s="447" t="s">
        <v>161</v>
      </c>
      <c r="H385" s="448">
        <v>0.9</v>
      </c>
      <c r="I385" s="313"/>
      <c r="J385" s="314">
        <f>ROUND(I385*H385,2)</f>
        <v>0</v>
      </c>
      <c r="K385" s="312" t="s">
        <v>749</v>
      </c>
    </row>
    <row r="386" spans="1:11" ht="13.5" x14ac:dyDescent="0.2">
      <c r="A386" s="227"/>
      <c r="B386" s="316"/>
      <c r="C386" s="451"/>
      <c r="D386" s="449" t="s">
        <v>1319</v>
      </c>
      <c r="E386" s="452" t="s">
        <v>749</v>
      </c>
      <c r="F386" s="453" t="s">
        <v>1920</v>
      </c>
      <c r="G386" s="451"/>
      <c r="H386" s="452" t="s">
        <v>749</v>
      </c>
      <c r="I386" s="317"/>
      <c r="J386" s="227"/>
      <c r="K386" s="227"/>
    </row>
    <row r="387" spans="1:11" ht="13.5" x14ac:dyDescent="0.2">
      <c r="A387" s="227"/>
      <c r="B387" s="316"/>
      <c r="C387" s="451"/>
      <c r="D387" s="449" t="s">
        <v>1319</v>
      </c>
      <c r="E387" s="452" t="s">
        <v>749</v>
      </c>
      <c r="F387" s="453" t="s">
        <v>1965</v>
      </c>
      <c r="G387" s="451"/>
      <c r="H387" s="452" t="s">
        <v>749</v>
      </c>
      <c r="I387" s="317"/>
      <c r="J387" s="227"/>
      <c r="K387" s="227"/>
    </row>
    <row r="388" spans="1:11" ht="13.5" x14ac:dyDescent="0.2">
      <c r="A388" s="228"/>
      <c r="B388" s="318"/>
      <c r="C388" s="454"/>
      <c r="D388" s="449" t="s">
        <v>1319</v>
      </c>
      <c r="E388" s="455" t="s">
        <v>749</v>
      </c>
      <c r="F388" s="456" t="s">
        <v>1966</v>
      </c>
      <c r="G388" s="454"/>
      <c r="H388" s="457">
        <v>0.9</v>
      </c>
      <c r="I388" s="319"/>
      <c r="J388" s="228"/>
      <c r="K388" s="228"/>
    </row>
    <row r="389" spans="1:11" ht="25.5" x14ac:dyDescent="0.2">
      <c r="A389" s="824"/>
      <c r="B389" s="311"/>
      <c r="C389" s="444" t="s">
        <v>69</v>
      </c>
      <c r="D389" s="444" t="s">
        <v>1063</v>
      </c>
      <c r="E389" s="445" t="s">
        <v>1682</v>
      </c>
      <c r="F389" s="446" t="s">
        <v>1683</v>
      </c>
      <c r="G389" s="447" t="s">
        <v>161</v>
      </c>
      <c r="H389" s="448">
        <v>2.5499999999999998</v>
      </c>
      <c r="I389" s="313"/>
      <c r="J389" s="314">
        <f>ROUND(I389*H389,2)</f>
        <v>0</v>
      </c>
      <c r="K389" s="312" t="s">
        <v>1317</v>
      </c>
    </row>
    <row r="390" spans="1:11" ht="27" x14ac:dyDescent="0.2">
      <c r="A390" s="824"/>
      <c r="B390" s="244"/>
      <c r="C390" s="819"/>
      <c r="D390" s="449" t="s">
        <v>1062</v>
      </c>
      <c r="E390" s="819"/>
      <c r="F390" s="450" t="s">
        <v>1684</v>
      </c>
      <c r="G390" s="819"/>
      <c r="H390" s="819"/>
      <c r="I390" s="315"/>
      <c r="J390" s="824"/>
      <c r="K390" s="824"/>
    </row>
    <row r="391" spans="1:11" ht="13.5" x14ac:dyDescent="0.2">
      <c r="A391" s="227"/>
      <c r="B391" s="316"/>
      <c r="C391" s="451"/>
      <c r="D391" s="449" t="s">
        <v>1319</v>
      </c>
      <c r="E391" s="452" t="s">
        <v>749</v>
      </c>
      <c r="F391" s="453" t="s">
        <v>1920</v>
      </c>
      <c r="G391" s="451"/>
      <c r="H391" s="452" t="s">
        <v>749</v>
      </c>
      <c r="I391" s="317"/>
      <c r="J391" s="227"/>
      <c r="K391" s="227"/>
    </row>
    <row r="392" spans="1:11" ht="13.5" x14ac:dyDescent="0.2">
      <c r="A392" s="227"/>
      <c r="B392" s="316"/>
      <c r="C392" s="451"/>
      <c r="D392" s="449" t="s">
        <v>1319</v>
      </c>
      <c r="E392" s="452" t="s">
        <v>749</v>
      </c>
      <c r="F392" s="453" t="s">
        <v>1686</v>
      </c>
      <c r="G392" s="451"/>
      <c r="H392" s="452" t="s">
        <v>749</v>
      </c>
      <c r="I392" s="317"/>
      <c r="J392" s="227"/>
      <c r="K392" s="227"/>
    </row>
    <row r="393" spans="1:11" ht="13.5" x14ac:dyDescent="0.2">
      <c r="A393" s="228"/>
      <c r="B393" s="318"/>
      <c r="C393" s="454"/>
      <c r="D393" s="449" t="s">
        <v>1319</v>
      </c>
      <c r="E393" s="455" t="s">
        <v>749</v>
      </c>
      <c r="F393" s="456" t="s">
        <v>1967</v>
      </c>
      <c r="G393" s="454"/>
      <c r="H393" s="457">
        <v>0.61499999999999999</v>
      </c>
      <c r="I393" s="319"/>
      <c r="J393" s="228"/>
      <c r="K393" s="228"/>
    </row>
    <row r="394" spans="1:11" ht="13.5" x14ac:dyDescent="0.2">
      <c r="A394" s="228"/>
      <c r="B394" s="318"/>
      <c r="C394" s="454"/>
      <c r="D394" s="449" t="s">
        <v>1319</v>
      </c>
      <c r="E394" s="455" t="s">
        <v>749</v>
      </c>
      <c r="F394" s="456" t="s">
        <v>1968</v>
      </c>
      <c r="G394" s="454"/>
      <c r="H394" s="457">
        <v>1.1060000000000001</v>
      </c>
      <c r="I394" s="319"/>
      <c r="J394" s="228"/>
      <c r="K394" s="228"/>
    </row>
    <row r="395" spans="1:11" ht="13.5" x14ac:dyDescent="0.2">
      <c r="A395" s="228"/>
      <c r="B395" s="318"/>
      <c r="C395" s="454"/>
      <c r="D395" s="449" t="s">
        <v>1319</v>
      </c>
      <c r="E395" s="455" t="s">
        <v>749</v>
      </c>
      <c r="F395" s="456" t="s">
        <v>1969</v>
      </c>
      <c r="G395" s="454"/>
      <c r="H395" s="457">
        <v>0.82899999999999996</v>
      </c>
      <c r="I395" s="319"/>
      <c r="J395" s="228"/>
      <c r="K395" s="228"/>
    </row>
    <row r="396" spans="1:11" ht="13.5" x14ac:dyDescent="0.2">
      <c r="A396" s="229"/>
      <c r="B396" s="320"/>
      <c r="C396" s="458"/>
      <c r="D396" s="449" t="s">
        <v>1319</v>
      </c>
      <c r="E396" s="459" t="s">
        <v>749</v>
      </c>
      <c r="F396" s="460" t="s">
        <v>1327</v>
      </c>
      <c r="G396" s="458"/>
      <c r="H396" s="461">
        <v>2.5499999999999998</v>
      </c>
      <c r="I396" s="321"/>
      <c r="J396" s="229"/>
      <c r="K396" s="229"/>
    </row>
    <row r="397" spans="1:11" x14ac:dyDescent="0.2">
      <c r="A397" s="824"/>
      <c r="B397" s="311"/>
      <c r="C397" s="444" t="s">
        <v>71</v>
      </c>
      <c r="D397" s="444" t="s">
        <v>1063</v>
      </c>
      <c r="E397" s="445" t="s">
        <v>1970</v>
      </c>
      <c r="F397" s="446" t="s">
        <v>1971</v>
      </c>
      <c r="G397" s="447" t="s">
        <v>204</v>
      </c>
      <c r="H397" s="448">
        <v>1</v>
      </c>
      <c r="I397" s="313"/>
      <c r="J397" s="314">
        <f>ROUND(I397*H397,2)</f>
        <v>0</v>
      </c>
      <c r="K397" s="312" t="s">
        <v>749</v>
      </c>
    </row>
    <row r="398" spans="1:11" ht="13.5" x14ac:dyDescent="0.2">
      <c r="A398" s="227"/>
      <c r="B398" s="316"/>
      <c r="C398" s="451"/>
      <c r="D398" s="449" t="s">
        <v>1319</v>
      </c>
      <c r="E398" s="452" t="s">
        <v>749</v>
      </c>
      <c r="F398" s="453" t="s">
        <v>1920</v>
      </c>
      <c r="G398" s="451"/>
      <c r="H398" s="452" t="s">
        <v>749</v>
      </c>
      <c r="I398" s="317"/>
      <c r="J398" s="227"/>
      <c r="K398" s="227"/>
    </row>
    <row r="399" spans="1:11" ht="13.5" x14ac:dyDescent="0.2">
      <c r="A399" s="227"/>
      <c r="B399" s="316"/>
      <c r="C399" s="451"/>
      <c r="D399" s="449" t="s">
        <v>1319</v>
      </c>
      <c r="E399" s="452" t="s">
        <v>749</v>
      </c>
      <c r="F399" s="453" t="s">
        <v>1972</v>
      </c>
      <c r="G399" s="451"/>
      <c r="H399" s="452" t="s">
        <v>749</v>
      </c>
      <c r="I399" s="317"/>
      <c r="J399" s="227"/>
      <c r="K399" s="227"/>
    </row>
    <row r="400" spans="1:11" ht="13.5" x14ac:dyDescent="0.2">
      <c r="A400" s="227"/>
      <c r="B400" s="316"/>
      <c r="C400" s="451"/>
      <c r="D400" s="449" t="s">
        <v>1319</v>
      </c>
      <c r="E400" s="452" t="s">
        <v>749</v>
      </c>
      <c r="F400" s="453" t="s">
        <v>1973</v>
      </c>
      <c r="G400" s="451"/>
      <c r="H400" s="452" t="s">
        <v>749</v>
      </c>
      <c r="I400" s="317"/>
      <c r="J400" s="227"/>
      <c r="K400" s="227"/>
    </row>
    <row r="401" spans="1:11" ht="27" x14ac:dyDescent="0.2">
      <c r="A401" s="227"/>
      <c r="B401" s="316"/>
      <c r="C401" s="451"/>
      <c r="D401" s="449" t="s">
        <v>1319</v>
      </c>
      <c r="E401" s="452" t="s">
        <v>749</v>
      </c>
      <c r="F401" s="453" t="s">
        <v>1974</v>
      </c>
      <c r="G401" s="451"/>
      <c r="H401" s="452" t="s">
        <v>749</v>
      </c>
      <c r="I401" s="317"/>
      <c r="J401" s="227"/>
      <c r="K401" s="227"/>
    </row>
    <row r="402" spans="1:11" ht="13.5" x14ac:dyDescent="0.2">
      <c r="A402" s="227"/>
      <c r="B402" s="316"/>
      <c r="C402" s="451"/>
      <c r="D402" s="449" t="s">
        <v>1319</v>
      </c>
      <c r="E402" s="452" t="s">
        <v>749</v>
      </c>
      <c r="F402" s="453" t="s">
        <v>1975</v>
      </c>
      <c r="G402" s="451"/>
      <c r="H402" s="452" t="s">
        <v>749</v>
      </c>
      <c r="I402" s="317"/>
      <c r="J402" s="227"/>
      <c r="K402" s="227"/>
    </row>
    <row r="403" spans="1:11" ht="13.5" x14ac:dyDescent="0.2">
      <c r="A403" s="228"/>
      <c r="B403" s="318"/>
      <c r="C403" s="454"/>
      <c r="D403" s="449" t="s">
        <v>1319</v>
      </c>
      <c r="E403" s="455" t="s">
        <v>749</v>
      </c>
      <c r="F403" s="456" t="s">
        <v>52</v>
      </c>
      <c r="G403" s="454"/>
      <c r="H403" s="457">
        <v>1</v>
      </c>
      <c r="I403" s="319"/>
      <c r="J403" s="228"/>
      <c r="K403" s="228"/>
    </row>
    <row r="404" spans="1:11" ht="25.5" x14ac:dyDescent="0.2">
      <c r="A404" s="824"/>
      <c r="B404" s="311"/>
      <c r="C404" s="444" t="s">
        <v>1268</v>
      </c>
      <c r="D404" s="444" t="s">
        <v>1063</v>
      </c>
      <c r="E404" s="445" t="s">
        <v>1690</v>
      </c>
      <c r="F404" s="446" t="s">
        <v>1691</v>
      </c>
      <c r="G404" s="447" t="s">
        <v>204</v>
      </c>
      <c r="H404" s="448">
        <v>4</v>
      </c>
      <c r="I404" s="313"/>
      <c r="J404" s="314">
        <f>ROUND(I404*H404,2)</f>
        <v>0</v>
      </c>
      <c r="K404" s="312" t="s">
        <v>1317</v>
      </c>
    </row>
    <row r="405" spans="1:11" ht="27" x14ac:dyDescent="0.2">
      <c r="A405" s="824"/>
      <c r="B405" s="244"/>
      <c r="C405" s="819"/>
      <c r="D405" s="449" t="s">
        <v>1062</v>
      </c>
      <c r="E405" s="819"/>
      <c r="F405" s="450" t="s">
        <v>1692</v>
      </c>
      <c r="G405" s="819"/>
      <c r="H405" s="819"/>
      <c r="I405" s="315"/>
      <c r="J405" s="824"/>
      <c r="K405" s="824"/>
    </row>
    <row r="406" spans="1:11" ht="13.5" x14ac:dyDescent="0.2">
      <c r="A406" s="227"/>
      <c r="B406" s="316"/>
      <c r="C406" s="451"/>
      <c r="D406" s="449" t="s">
        <v>1319</v>
      </c>
      <c r="E406" s="452" t="s">
        <v>749</v>
      </c>
      <c r="F406" s="453" t="s">
        <v>1920</v>
      </c>
      <c r="G406" s="451"/>
      <c r="H406" s="452" t="s">
        <v>749</v>
      </c>
      <c r="I406" s="317"/>
      <c r="J406" s="227"/>
      <c r="K406" s="227"/>
    </row>
    <row r="407" spans="1:11" ht="13.5" x14ac:dyDescent="0.2">
      <c r="A407" s="228"/>
      <c r="B407" s="318"/>
      <c r="C407" s="454"/>
      <c r="D407" s="449" t="s">
        <v>1319</v>
      </c>
      <c r="E407" s="455" t="s">
        <v>749</v>
      </c>
      <c r="F407" s="456" t="s">
        <v>61</v>
      </c>
      <c r="G407" s="454"/>
      <c r="H407" s="457">
        <v>4</v>
      </c>
      <c r="I407" s="319"/>
      <c r="J407" s="228"/>
      <c r="K407" s="228"/>
    </row>
    <row r="408" spans="1:11" ht="25.5" x14ac:dyDescent="0.2">
      <c r="A408" s="824"/>
      <c r="B408" s="311"/>
      <c r="C408" s="444" t="s">
        <v>1646</v>
      </c>
      <c r="D408" s="444" t="s">
        <v>1063</v>
      </c>
      <c r="E408" s="445" t="s">
        <v>1698</v>
      </c>
      <c r="F408" s="446" t="s">
        <v>1699</v>
      </c>
      <c r="G408" s="447" t="s">
        <v>204</v>
      </c>
      <c r="H408" s="448">
        <v>3</v>
      </c>
      <c r="I408" s="313"/>
      <c r="J408" s="314">
        <f>ROUND(I408*H408,2)</f>
        <v>0</v>
      </c>
      <c r="K408" s="312" t="s">
        <v>1317</v>
      </c>
    </row>
    <row r="409" spans="1:11" ht="27" x14ac:dyDescent="0.2">
      <c r="A409" s="824"/>
      <c r="B409" s="244"/>
      <c r="C409" s="819"/>
      <c r="D409" s="449" t="s">
        <v>1062</v>
      </c>
      <c r="E409" s="819"/>
      <c r="F409" s="450" t="s">
        <v>1700</v>
      </c>
      <c r="G409" s="819"/>
      <c r="H409" s="819"/>
      <c r="I409" s="315"/>
      <c r="J409" s="824"/>
      <c r="K409" s="824"/>
    </row>
    <row r="410" spans="1:11" ht="13.5" x14ac:dyDescent="0.2">
      <c r="A410" s="227"/>
      <c r="B410" s="316"/>
      <c r="C410" s="451"/>
      <c r="D410" s="449" t="s">
        <v>1319</v>
      </c>
      <c r="E410" s="452" t="s">
        <v>749</v>
      </c>
      <c r="F410" s="453" t="s">
        <v>1920</v>
      </c>
      <c r="G410" s="451"/>
      <c r="H410" s="452" t="s">
        <v>749</v>
      </c>
      <c r="I410" s="317"/>
      <c r="J410" s="227"/>
      <c r="K410" s="227"/>
    </row>
    <row r="411" spans="1:11" ht="13.5" x14ac:dyDescent="0.2">
      <c r="A411" s="228"/>
      <c r="B411" s="318"/>
      <c r="C411" s="454"/>
      <c r="D411" s="449" t="s">
        <v>1319</v>
      </c>
      <c r="E411" s="455" t="s">
        <v>749</v>
      </c>
      <c r="F411" s="456" t="s">
        <v>1976</v>
      </c>
      <c r="G411" s="454"/>
      <c r="H411" s="457">
        <v>1</v>
      </c>
      <c r="I411" s="319"/>
      <c r="J411" s="228"/>
      <c r="K411" s="228"/>
    </row>
    <row r="412" spans="1:11" ht="13.5" x14ac:dyDescent="0.2">
      <c r="A412" s="228"/>
      <c r="B412" s="318"/>
      <c r="C412" s="454"/>
      <c r="D412" s="449" t="s">
        <v>1319</v>
      </c>
      <c r="E412" s="455" t="s">
        <v>749</v>
      </c>
      <c r="F412" s="456" t="s">
        <v>1977</v>
      </c>
      <c r="G412" s="454"/>
      <c r="H412" s="457">
        <v>1</v>
      </c>
      <c r="I412" s="319"/>
      <c r="J412" s="228"/>
      <c r="K412" s="228"/>
    </row>
    <row r="413" spans="1:11" ht="13.5" x14ac:dyDescent="0.2">
      <c r="A413" s="228"/>
      <c r="B413" s="318"/>
      <c r="C413" s="454"/>
      <c r="D413" s="449" t="s">
        <v>1319</v>
      </c>
      <c r="E413" s="455" t="s">
        <v>749</v>
      </c>
      <c r="F413" s="456" t="s">
        <v>1703</v>
      </c>
      <c r="G413" s="454"/>
      <c r="H413" s="457">
        <v>1</v>
      </c>
      <c r="I413" s="319"/>
      <c r="J413" s="228"/>
      <c r="K413" s="228"/>
    </row>
    <row r="414" spans="1:11" ht="13.5" x14ac:dyDescent="0.2">
      <c r="A414" s="229"/>
      <c r="B414" s="320"/>
      <c r="C414" s="458"/>
      <c r="D414" s="449" t="s">
        <v>1319</v>
      </c>
      <c r="E414" s="459" t="s">
        <v>749</v>
      </c>
      <c r="F414" s="460" t="s">
        <v>1327</v>
      </c>
      <c r="G414" s="458"/>
      <c r="H414" s="461">
        <v>3</v>
      </c>
      <c r="I414" s="321"/>
      <c r="J414" s="229"/>
      <c r="K414" s="229"/>
    </row>
    <row r="415" spans="1:11" ht="25.5" x14ac:dyDescent="0.2">
      <c r="A415" s="824"/>
      <c r="B415" s="311"/>
      <c r="C415" s="444" t="s">
        <v>1650</v>
      </c>
      <c r="D415" s="444" t="s">
        <v>1063</v>
      </c>
      <c r="E415" s="445" t="s">
        <v>1709</v>
      </c>
      <c r="F415" s="446" t="s">
        <v>1710</v>
      </c>
      <c r="G415" s="447" t="s">
        <v>204</v>
      </c>
      <c r="H415" s="448">
        <v>3</v>
      </c>
      <c r="I415" s="313"/>
      <c r="J415" s="314">
        <f>ROUND(I415*H415,2)</f>
        <v>0</v>
      </c>
      <c r="K415" s="312" t="s">
        <v>1317</v>
      </c>
    </row>
    <row r="416" spans="1:11" ht="27" x14ac:dyDescent="0.2">
      <c r="A416" s="824"/>
      <c r="B416" s="244"/>
      <c r="C416" s="819"/>
      <c r="D416" s="449" t="s">
        <v>1062</v>
      </c>
      <c r="E416" s="819"/>
      <c r="F416" s="450" t="s">
        <v>1711</v>
      </c>
      <c r="G416" s="819"/>
      <c r="H416" s="819"/>
      <c r="I416" s="315"/>
      <c r="J416" s="824"/>
      <c r="K416" s="824"/>
    </row>
    <row r="417" spans="1:11" ht="13.5" x14ac:dyDescent="0.2">
      <c r="A417" s="227"/>
      <c r="B417" s="316"/>
      <c r="C417" s="451"/>
      <c r="D417" s="449" t="s">
        <v>1319</v>
      </c>
      <c r="E417" s="452" t="s">
        <v>749</v>
      </c>
      <c r="F417" s="453" t="s">
        <v>1920</v>
      </c>
      <c r="G417" s="451"/>
      <c r="H417" s="452" t="s">
        <v>749</v>
      </c>
      <c r="I417" s="317"/>
      <c r="J417" s="227"/>
      <c r="K417" s="227"/>
    </row>
    <row r="418" spans="1:11" ht="13.5" x14ac:dyDescent="0.2">
      <c r="A418" s="228"/>
      <c r="B418" s="318"/>
      <c r="C418" s="454"/>
      <c r="D418" s="449" t="s">
        <v>1319</v>
      </c>
      <c r="E418" s="455" t="s">
        <v>749</v>
      </c>
      <c r="F418" s="456" t="s">
        <v>55</v>
      </c>
      <c r="G418" s="454"/>
      <c r="H418" s="457">
        <v>3</v>
      </c>
      <c r="I418" s="319"/>
      <c r="J418" s="228"/>
      <c r="K418" s="228"/>
    </row>
    <row r="419" spans="1:11" ht="25.5" x14ac:dyDescent="0.2">
      <c r="A419" s="824"/>
      <c r="B419" s="311"/>
      <c r="C419" s="444" t="s">
        <v>1655</v>
      </c>
      <c r="D419" s="444" t="s">
        <v>1063</v>
      </c>
      <c r="E419" s="445" t="s">
        <v>1717</v>
      </c>
      <c r="F419" s="446" t="s">
        <v>1718</v>
      </c>
      <c r="G419" s="447" t="s">
        <v>204</v>
      </c>
      <c r="H419" s="448">
        <v>3</v>
      </c>
      <c r="I419" s="313"/>
      <c r="J419" s="314">
        <f>ROUND(I419*H419,2)</f>
        <v>0</v>
      </c>
      <c r="K419" s="312" t="s">
        <v>1317</v>
      </c>
    </row>
    <row r="420" spans="1:11" ht="27" x14ac:dyDescent="0.2">
      <c r="A420" s="824"/>
      <c r="B420" s="244"/>
      <c r="C420" s="819"/>
      <c r="D420" s="449" t="s">
        <v>1062</v>
      </c>
      <c r="E420" s="819"/>
      <c r="F420" s="450" t="s">
        <v>1719</v>
      </c>
      <c r="G420" s="819"/>
      <c r="H420" s="819"/>
      <c r="I420" s="315"/>
      <c r="J420" s="824"/>
      <c r="K420" s="824"/>
    </row>
    <row r="421" spans="1:11" ht="13.5" x14ac:dyDescent="0.2">
      <c r="A421" s="227"/>
      <c r="B421" s="316"/>
      <c r="C421" s="451"/>
      <c r="D421" s="449" t="s">
        <v>1319</v>
      </c>
      <c r="E421" s="452" t="s">
        <v>749</v>
      </c>
      <c r="F421" s="453" t="s">
        <v>1920</v>
      </c>
      <c r="G421" s="451"/>
      <c r="H421" s="452" t="s">
        <v>749</v>
      </c>
      <c r="I421" s="317"/>
      <c r="J421" s="227"/>
      <c r="K421" s="227"/>
    </row>
    <row r="422" spans="1:11" ht="13.5" x14ac:dyDescent="0.2">
      <c r="A422" s="228"/>
      <c r="B422" s="318"/>
      <c r="C422" s="454"/>
      <c r="D422" s="449" t="s">
        <v>1319</v>
      </c>
      <c r="E422" s="455" t="s">
        <v>749</v>
      </c>
      <c r="F422" s="456" t="s">
        <v>55</v>
      </c>
      <c r="G422" s="454"/>
      <c r="H422" s="457">
        <v>3</v>
      </c>
      <c r="I422" s="319"/>
      <c r="J422" s="228"/>
      <c r="K422" s="228"/>
    </row>
    <row r="423" spans="1:11" ht="25.5" x14ac:dyDescent="0.2">
      <c r="A423" s="824"/>
      <c r="B423" s="311"/>
      <c r="C423" s="444" t="s">
        <v>1351</v>
      </c>
      <c r="D423" s="444" t="s">
        <v>1063</v>
      </c>
      <c r="E423" s="445" t="s">
        <v>1721</v>
      </c>
      <c r="F423" s="446" t="s">
        <v>1722</v>
      </c>
      <c r="G423" s="447" t="s">
        <v>204</v>
      </c>
      <c r="H423" s="448">
        <v>3</v>
      </c>
      <c r="I423" s="313"/>
      <c r="J423" s="314">
        <f>ROUND(I423*H423,2)</f>
        <v>0</v>
      </c>
      <c r="K423" s="312" t="s">
        <v>1317</v>
      </c>
    </row>
    <row r="424" spans="1:11" ht="27" x14ac:dyDescent="0.2">
      <c r="A424" s="824"/>
      <c r="B424" s="244"/>
      <c r="C424" s="819"/>
      <c r="D424" s="449" t="s">
        <v>1062</v>
      </c>
      <c r="E424" s="819"/>
      <c r="F424" s="450" t="s">
        <v>1723</v>
      </c>
      <c r="G424" s="819"/>
      <c r="H424" s="819"/>
      <c r="I424" s="315"/>
      <c r="J424" s="824"/>
      <c r="K424" s="824"/>
    </row>
    <row r="425" spans="1:11" ht="13.5" x14ac:dyDescent="0.2">
      <c r="A425" s="227"/>
      <c r="B425" s="316"/>
      <c r="C425" s="451"/>
      <c r="D425" s="449" t="s">
        <v>1319</v>
      </c>
      <c r="E425" s="452" t="s">
        <v>749</v>
      </c>
      <c r="F425" s="453" t="s">
        <v>1920</v>
      </c>
      <c r="G425" s="451"/>
      <c r="H425" s="452" t="s">
        <v>749</v>
      </c>
      <c r="I425" s="317"/>
      <c r="J425" s="227"/>
      <c r="K425" s="227"/>
    </row>
    <row r="426" spans="1:11" ht="13.5" x14ac:dyDescent="0.2">
      <c r="A426" s="228"/>
      <c r="B426" s="318"/>
      <c r="C426" s="454"/>
      <c r="D426" s="449" t="s">
        <v>1319</v>
      </c>
      <c r="E426" s="455" t="s">
        <v>749</v>
      </c>
      <c r="F426" s="456" t="s">
        <v>55</v>
      </c>
      <c r="G426" s="454"/>
      <c r="H426" s="457">
        <v>3</v>
      </c>
      <c r="I426" s="319"/>
      <c r="J426" s="228"/>
      <c r="K426" s="228"/>
    </row>
    <row r="427" spans="1:11" ht="25.5" x14ac:dyDescent="0.2">
      <c r="A427" s="824"/>
      <c r="B427" s="311"/>
      <c r="C427" s="444" t="s">
        <v>1661</v>
      </c>
      <c r="D427" s="444" t="s">
        <v>1063</v>
      </c>
      <c r="E427" s="445" t="s">
        <v>1734</v>
      </c>
      <c r="F427" s="446" t="s">
        <v>1735</v>
      </c>
      <c r="G427" s="447" t="s">
        <v>1736</v>
      </c>
      <c r="H427" s="448">
        <v>5</v>
      </c>
      <c r="I427" s="313"/>
      <c r="J427" s="314">
        <f>ROUND(I427*H427,2)</f>
        <v>0</v>
      </c>
      <c r="K427" s="312" t="s">
        <v>1317</v>
      </c>
    </row>
    <row r="428" spans="1:11" ht="13.5" x14ac:dyDescent="0.2">
      <c r="A428" s="227"/>
      <c r="B428" s="316"/>
      <c r="C428" s="451"/>
      <c r="D428" s="449" t="s">
        <v>1319</v>
      </c>
      <c r="E428" s="452" t="s">
        <v>749</v>
      </c>
      <c r="F428" s="453" t="s">
        <v>1920</v>
      </c>
      <c r="G428" s="451"/>
      <c r="H428" s="452" t="s">
        <v>749</v>
      </c>
      <c r="I428" s="317"/>
      <c r="J428" s="227"/>
      <c r="K428" s="227"/>
    </row>
    <row r="429" spans="1:11" ht="13.5" x14ac:dyDescent="0.2">
      <c r="A429" s="228"/>
      <c r="B429" s="318"/>
      <c r="C429" s="454"/>
      <c r="D429" s="449" t="s">
        <v>1319</v>
      </c>
      <c r="E429" s="455" t="s">
        <v>749</v>
      </c>
      <c r="F429" s="456" t="s">
        <v>1978</v>
      </c>
      <c r="G429" s="454"/>
      <c r="H429" s="457">
        <v>4</v>
      </c>
      <c r="I429" s="319"/>
      <c r="J429" s="228"/>
      <c r="K429" s="228"/>
    </row>
    <row r="430" spans="1:11" ht="13.5" x14ac:dyDescent="0.2">
      <c r="A430" s="228"/>
      <c r="B430" s="318"/>
      <c r="C430" s="454"/>
      <c r="D430" s="449" t="s">
        <v>1319</v>
      </c>
      <c r="E430" s="455" t="s">
        <v>749</v>
      </c>
      <c r="F430" s="456" t="s">
        <v>1979</v>
      </c>
      <c r="G430" s="454"/>
      <c r="H430" s="457">
        <v>1</v>
      </c>
      <c r="I430" s="319"/>
      <c r="J430" s="228"/>
      <c r="K430" s="228"/>
    </row>
    <row r="431" spans="1:11" ht="13.5" x14ac:dyDescent="0.2">
      <c r="A431" s="229"/>
      <c r="B431" s="320"/>
      <c r="C431" s="458"/>
      <c r="D431" s="449" t="s">
        <v>1319</v>
      </c>
      <c r="E431" s="459" t="s">
        <v>749</v>
      </c>
      <c r="F431" s="460" t="s">
        <v>1327</v>
      </c>
      <c r="G431" s="458"/>
      <c r="H431" s="461">
        <v>5</v>
      </c>
      <c r="I431" s="321"/>
      <c r="J431" s="229"/>
      <c r="K431" s="229"/>
    </row>
    <row r="432" spans="1:11" ht="13.5" x14ac:dyDescent="0.2">
      <c r="A432" s="824"/>
      <c r="B432" s="311"/>
      <c r="C432" s="466" t="s">
        <v>1666</v>
      </c>
      <c r="D432" s="466" t="s">
        <v>1137</v>
      </c>
      <c r="E432" s="467" t="s">
        <v>1739</v>
      </c>
      <c r="F432" s="468" t="s">
        <v>1740</v>
      </c>
      <c r="G432" s="469" t="s">
        <v>204</v>
      </c>
      <c r="H432" s="470">
        <v>3</v>
      </c>
      <c r="I432" s="325"/>
      <c r="J432" s="326">
        <f>ROUND(I432*H432,2)</f>
        <v>0</v>
      </c>
      <c r="K432" s="324" t="s">
        <v>1317</v>
      </c>
    </row>
    <row r="433" spans="1:11" ht="13.5" x14ac:dyDescent="0.2">
      <c r="A433" s="824"/>
      <c r="B433" s="244"/>
      <c r="C433" s="819"/>
      <c r="D433" s="449" t="s">
        <v>1062</v>
      </c>
      <c r="E433" s="819"/>
      <c r="F433" s="450" t="s">
        <v>1741</v>
      </c>
      <c r="G433" s="819"/>
      <c r="H433" s="819"/>
      <c r="I433" s="315"/>
      <c r="J433" s="824"/>
      <c r="K433" s="824"/>
    </row>
    <row r="434" spans="1:11" ht="13.5" x14ac:dyDescent="0.2">
      <c r="A434" s="227"/>
      <c r="B434" s="316"/>
      <c r="C434" s="451"/>
      <c r="D434" s="449" t="s">
        <v>1319</v>
      </c>
      <c r="E434" s="452" t="s">
        <v>749</v>
      </c>
      <c r="F434" s="453" t="s">
        <v>1920</v>
      </c>
      <c r="G434" s="451"/>
      <c r="H434" s="452" t="s">
        <v>749</v>
      </c>
      <c r="I434" s="317"/>
      <c r="J434" s="227"/>
      <c r="K434" s="227"/>
    </row>
    <row r="435" spans="1:11" ht="13.5" x14ac:dyDescent="0.2">
      <c r="A435" s="228"/>
      <c r="B435" s="318"/>
      <c r="C435" s="454"/>
      <c r="D435" s="449" t="s">
        <v>1319</v>
      </c>
      <c r="E435" s="455" t="s">
        <v>749</v>
      </c>
      <c r="F435" s="456" t="s">
        <v>1980</v>
      </c>
      <c r="G435" s="454"/>
      <c r="H435" s="457">
        <v>3</v>
      </c>
      <c r="I435" s="319"/>
      <c r="J435" s="228"/>
      <c r="K435" s="228"/>
    </row>
    <row r="436" spans="1:11" ht="13.5" x14ac:dyDescent="0.2">
      <c r="A436" s="824"/>
      <c r="B436" s="311"/>
      <c r="C436" s="466" t="s">
        <v>1670</v>
      </c>
      <c r="D436" s="466" t="s">
        <v>1137</v>
      </c>
      <c r="E436" s="467" t="s">
        <v>1981</v>
      </c>
      <c r="F436" s="468" t="s">
        <v>1982</v>
      </c>
      <c r="G436" s="469" t="s">
        <v>204</v>
      </c>
      <c r="H436" s="470">
        <v>2</v>
      </c>
      <c r="I436" s="325"/>
      <c r="J436" s="326">
        <f>ROUND(I436*H436,2)</f>
        <v>0</v>
      </c>
      <c r="K436" s="324" t="s">
        <v>749</v>
      </c>
    </row>
    <row r="437" spans="1:11" ht="13.5" x14ac:dyDescent="0.2">
      <c r="A437" s="227"/>
      <c r="B437" s="316"/>
      <c r="C437" s="451"/>
      <c r="D437" s="449" t="s">
        <v>1319</v>
      </c>
      <c r="E437" s="452" t="s">
        <v>749</v>
      </c>
      <c r="F437" s="453" t="s">
        <v>1920</v>
      </c>
      <c r="G437" s="451"/>
      <c r="H437" s="452" t="s">
        <v>749</v>
      </c>
      <c r="I437" s="317"/>
      <c r="J437" s="227"/>
      <c r="K437" s="227"/>
    </row>
    <row r="438" spans="1:11" ht="13.5" x14ac:dyDescent="0.2">
      <c r="A438" s="228"/>
      <c r="B438" s="318"/>
      <c r="C438" s="454"/>
      <c r="D438" s="449" t="s">
        <v>1319</v>
      </c>
      <c r="E438" s="455" t="s">
        <v>749</v>
      </c>
      <c r="F438" s="456" t="s">
        <v>1983</v>
      </c>
      <c r="G438" s="454"/>
      <c r="H438" s="457">
        <v>1</v>
      </c>
      <c r="I438" s="319"/>
      <c r="J438" s="228"/>
      <c r="K438" s="228"/>
    </row>
    <row r="439" spans="1:11" ht="13.5" x14ac:dyDescent="0.2">
      <c r="A439" s="228"/>
      <c r="B439" s="318"/>
      <c r="C439" s="454"/>
      <c r="D439" s="449" t="s">
        <v>1319</v>
      </c>
      <c r="E439" s="455" t="s">
        <v>749</v>
      </c>
      <c r="F439" s="456" t="s">
        <v>1979</v>
      </c>
      <c r="G439" s="454"/>
      <c r="H439" s="457">
        <v>1</v>
      </c>
      <c r="I439" s="319"/>
      <c r="J439" s="228"/>
      <c r="K439" s="228"/>
    </row>
    <row r="440" spans="1:11" ht="13.5" x14ac:dyDescent="0.2">
      <c r="A440" s="229"/>
      <c r="B440" s="320"/>
      <c r="C440" s="458"/>
      <c r="D440" s="449" t="s">
        <v>1319</v>
      </c>
      <c r="E440" s="459" t="s">
        <v>749</v>
      </c>
      <c r="F440" s="460" t="s">
        <v>1327</v>
      </c>
      <c r="G440" s="458"/>
      <c r="H440" s="461">
        <v>2</v>
      </c>
      <c r="I440" s="321"/>
      <c r="J440" s="229"/>
      <c r="K440" s="229"/>
    </row>
    <row r="441" spans="1:11" ht="13.5" x14ac:dyDescent="0.2">
      <c r="A441" s="824"/>
      <c r="B441" s="311"/>
      <c r="C441" s="466" t="s">
        <v>1674</v>
      </c>
      <c r="D441" s="466" t="s">
        <v>1137</v>
      </c>
      <c r="E441" s="467" t="s">
        <v>1743</v>
      </c>
      <c r="F441" s="468" t="s">
        <v>1744</v>
      </c>
      <c r="G441" s="469" t="s">
        <v>204</v>
      </c>
      <c r="H441" s="470">
        <v>4.04</v>
      </c>
      <c r="I441" s="325"/>
      <c r="J441" s="326">
        <f>ROUND(I441*H441,2)</f>
        <v>0</v>
      </c>
      <c r="K441" s="324" t="s">
        <v>1317</v>
      </c>
    </row>
    <row r="442" spans="1:11" ht="13.5" x14ac:dyDescent="0.2">
      <c r="A442" s="227"/>
      <c r="B442" s="316"/>
      <c r="C442" s="451"/>
      <c r="D442" s="449" t="s">
        <v>1319</v>
      </c>
      <c r="E442" s="452" t="s">
        <v>749</v>
      </c>
      <c r="F442" s="453" t="s">
        <v>1920</v>
      </c>
      <c r="G442" s="451"/>
      <c r="H442" s="452" t="s">
        <v>749</v>
      </c>
      <c r="I442" s="317"/>
      <c r="J442" s="227"/>
      <c r="K442" s="227"/>
    </row>
    <row r="443" spans="1:11" ht="13.5" x14ac:dyDescent="0.2">
      <c r="A443" s="228"/>
      <c r="B443" s="318"/>
      <c r="C443" s="454"/>
      <c r="D443" s="449" t="s">
        <v>1319</v>
      </c>
      <c r="E443" s="455" t="s">
        <v>749</v>
      </c>
      <c r="F443" s="456" t="s">
        <v>1984</v>
      </c>
      <c r="G443" s="454"/>
      <c r="H443" s="457">
        <v>4.04</v>
      </c>
      <c r="I443" s="319"/>
      <c r="J443" s="228"/>
      <c r="K443" s="228"/>
    </row>
    <row r="444" spans="1:11" ht="13.5" x14ac:dyDescent="0.2">
      <c r="A444" s="824"/>
      <c r="B444" s="311"/>
      <c r="C444" s="466" t="s">
        <v>1678</v>
      </c>
      <c r="D444" s="466" t="s">
        <v>1137</v>
      </c>
      <c r="E444" s="467" t="s">
        <v>1985</v>
      </c>
      <c r="F444" s="468" t="s">
        <v>1986</v>
      </c>
      <c r="G444" s="469" t="s">
        <v>204</v>
      </c>
      <c r="H444" s="470">
        <v>1.01</v>
      </c>
      <c r="I444" s="325"/>
      <c r="J444" s="326">
        <f>ROUND(I444*H444,2)</f>
        <v>0</v>
      </c>
      <c r="K444" s="324" t="s">
        <v>1317</v>
      </c>
    </row>
    <row r="445" spans="1:11" ht="13.5" x14ac:dyDescent="0.2">
      <c r="A445" s="824"/>
      <c r="B445" s="244"/>
      <c r="C445" s="819"/>
      <c r="D445" s="449" t="s">
        <v>1062</v>
      </c>
      <c r="E445" s="819"/>
      <c r="F445" s="450" t="s">
        <v>1986</v>
      </c>
      <c r="G445" s="819"/>
      <c r="H445" s="819"/>
      <c r="I445" s="315"/>
      <c r="J445" s="824"/>
      <c r="K445" s="824"/>
    </row>
    <row r="446" spans="1:11" ht="13.5" x14ac:dyDescent="0.2">
      <c r="A446" s="227"/>
      <c r="B446" s="316"/>
      <c r="C446" s="451"/>
      <c r="D446" s="449" t="s">
        <v>1319</v>
      </c>
      <c r="E446" s="452" t="s">
        <v>749</v>
      </c>
      <c r="F446" s="453" t="s">
        <v>1920</v>
      </c>
      <c r="G446" s="451"/>
      <c r="H446" s="452" t="s">
        <v>749</v>
      </c>
      <c r="I446" s="317"/>
      <c r="J446" s="227"/>
      <c r="K446" s="227"/>
    </row>
    <row r="447" spans="1:11" ht="13.5" x14ac:dyDescent="0.2">
      <c r="A447" s="228"/>
      <c r="B447" s="318"/>
      <c r="C447" s="454"/>
      <c r="D447" s="449" t="s">
        <v>1319</v>
      </c>
      <c r="E447" s="455" t="s">
        <v>749</v>
      </c>
      <c r="F447" s="456" t="s">
        <v>1571</v>
      </c>
      <c r="G447" s="454"/>
      <c r="H447" s="457">
        <v>1.01</v>
      </c>
      <c r="I447" s="319"/>
      <c r="J447" s="228"/>
      <c r="K447" s="228"/>
    </row>
    <row r="448" spans="1:11" ht="13.5" x14ac:dyDescent="0.2">
      <c r="A448" s="824"/>
      <c r="B448" s="311"/>
      <c r="C448" s="466" t="s">
        <v>848</v>
      </c>
      <c r="D448" s="466" t="s">
        <v>1137</v>
      </c>
      <c r="E448" s="467" t="s">
        <v>1752</v>
      </c>
      <c r="F448" s="468" t="s">
        <v>1753</v>
      </c>
      <c r="G448" s="469" t="s">
        <v>204</v>
      </c>
      <c r="H448" s="470">
        <v>1.01</v>
      </c>
      <c r="I448" s="325"/>
      <c r="J448" s="326">
        <f>ROUND(I448*H448,2)</f>
        <v>0</v>
      </c>
      <c r="K448" s="324" t="s">
        <v>1317</v>
      </c>
    </row>
    <row r="449" spans="1:11" ht="13.5" x14ac:dyDescent="0.2">
      <c r="A449" s="227"/>
      <c r="B449" s="316"/>
      <c r="C449" s="451"/>
      <c r="D449" s="449" t="s">
        <v>1319</v>
      </c>
      <c r="E449" s="452" t="s">
        <v>749</v>
      </c>
      <c r="F449" s="453" t="s">
        <v>1920</v>
      </c>
      <c r="G449" s="451"/>
      <c r="H449" s="452" t="s">
        <v>749</v>
      </c>
      <c r="I449" s="317"/>
      <c r="J449" s="227"/>
      <c r="K449" s="227"/>
    </row>
    <row r="450" spans="1:11" ht="13.5" x14ac:dyDescent="0.2">
      <c r="A450" s="228"/>
      <c r="B450" s="318"/>
      <c r="C450" s="454"/>
      <c r="D450" s="449" t="s">
        <v>1319</v>
      </c>
      <c r="E450" s="455" t="s">
        <v>749</v>
      </c>
      <c r="F450" s="456" t="s">
        <v>1571</v>
      </c>
      <c r="G450" s="454"/>
      <c r="H450" s="457">
        <v>1.01</v>
      </c>
      <c r="I450" s="319"/>
      <c r="J450" s="228"/>
      <c r="K450" s="228"/>
    </row>
    <row r="451" spans="1:11" ht="13.5" x14ac:dyDescent="0.2">
      <c r="A451" s="824"/>
      <c r="B451" s="311"/>
      <c r="C451" s="466" t="s">
        <v>1689</v>
      </c>
      <c r="D451" s="466" t="s">
        <v>1137</v>
      </c>
      <c r="E451" s="467" t="s">
        <v>1755</v>
      </c>
      <c r="F451" s="468" t="s">
        <v>1756</v>
      </c>
      <c r="G451" s="469" t="s">
        <v>204</v>
      </c>
      <c r="H451" s="470">
        <v>3</v>
      </c>
      <c r="I451" s="325"/>
      <c r="J451" s="326">
        <f>ROUND(I451*H451,2)</f>
        <v>0</v>
      </c>
      <c r="K451" s="324" t="s">
        <v>1317</v>
      </c>
    </row>
    <row r="452" spans="1:11" ht="13.5" x14ac:dyDescent="0.2">
      <c r="A452" s="227"/>
      <c r="B452" s="316"/>
      <c r="C452" s="451"/>
      <c r="D452" s="449" t="s">
        <v>1319</v>
      </c>
      <c r="E452" s="452" t="s">
        <v>749</v>
      </c>
      <c r="F452" s="453" t="s">
        <v>1920</v>
      </c>
      <c r="G452" s="451"/>
      <c r="H452" s="452" t="s">
        <v>749</v>
      </c>
      <c r="I452" s="317"/>
      <c r="J452" s="227"/>
      <c r="K452" s="227"/>
    </row>
    <row r="453" spans="1:11" ht="13.5" x14ac:dyDescent="0.2">
      <c r="A453" s="228"/>
      <c r="B453" s="318"/>
      <c r="C453" s="454"/>
      <c r="D453" s="449" t="s">
        <v>1319</v>
      </c>
      <c r="E453" s="455" t="s">
        <v>749</v>
      </c>
      <c r="F453" s="456" t="s">
        <v>55</v>
      </c>
      <c r="G453" s="454"/>
      <c r="H453" s="457">
        <v>3</v>
      </c>
      <c r="I453" s="319"/>
      <c r="J453" s="228"/>
      <c r="K453" s="228"/>
    </row>
    <row r="454" spans="1:11" ht="25.5" x14ac:dyDescent="0.2">
      <c r="A454" s="824"/>
      <c r="B454" s="311"/>
      <c r="C454" s="444" t="s">
        <v>1693</v>
      </c>
      <c r="D454" s="444" t="s">
        <v>1063</v>
      </c>
      <c r="E454" s="445" t="s">
        <v>1987</v>
      </c>
      <c r="F454" s="446" t="s">
        <v>1988</v>
      </c>
      <c r="G454" s="447" t="s">
        <v>1776</v>
      </c>
      <c r="H454" s="448">
        <v>5</v>
      </c>
      <c r="I454" s="313"/>
      <c r="J454" s="314">
        <f>ROUND(I454*H454,2)</f>
        <v>0</v>
      </c>
      <c r="K454" s="312" t="s">
        <v>1317</v>
      </c>
    </row>
    <row r="455" spans="1:11" ht="13.5" x14ac:dyDescent="0.2">
      <c r="A455" s="824"/>
      <c r="B455" s="244"/>
      <c r="C455" s="819"/>
      <c r="D455" s="449" t="s">
        <v>1062</v>
      </c>
      <c r="E455" s="819"/>
      <c r="F455" s="450" t="s">
        <v>1989</v>
      </c>
      <c r="G455" s="819"/>
      <c r="H455" s="819"/>
      <c r="I455" s="315"/>
      <c r="J455" s="824"/>
      <c r="K455" s="824"/>
    </row>
    <row r="456" spans="1:11" ht="13.5" x14ac:dyDescent="0.2">
      <c r="A456" s="227"/>
      <c r="B456" s="316"/>
      <c r="C456" s="451"/>
      <c r="D456" s="449" t="s">
        <v>1319</v>
      </c>
      <c r="E456" s="452" t="s">
        <v>749</v>
      </c>
      <c r="F456" s="453" t="s">
        <v>1874</v>
      </c>
      <c r="G456" s="451"/>
      <c r="H456" s="452" t="s">
        <v>749</v>
      </c>
      <c r="I456" s="317"/>
      <c r="J456" s="227"/>
      <c r="K456" s="227"/>
    </row>
    <row r="457" spans="1:11" ht="13.5" x14ac:dyDescent="0.2">
      <c r="A457" s="228"/>
      <c r="B457" s="318"/>
      <c r="C457" s="454"/>
      <c r="D457" s="449" t="s">
        <v>1319</v>
      </c>
      <c r="E457" s="455" t="s">
        <v>749</v>
      </c>
      <c r="F457" s="456" t="s">
        <v>769</v>
      </c>
      <c r="G457" s="454"/>
      <c r="H457" s="457">
        <v>5</v>
      </c>
      <c r="I457" s="319"/>
      <c r="J457" s="228"/>
      <c r="K457" s="228"/>
    </row>
    <row r="458" spans="1:11" ht="25.5" x14ac:dyDescent="0.2">
      <c r="A458" s="824"/>
      <c r="B458" s="311"/>
      <c r="C458" s="444" t="s">
        <v>1697</v>
      </c>
      <c r="D458" s="444" t="s">
        <v>1063</v>
      </c>
      <c r="E458" s="445" t="s">
        <v>1774</v>
      </c>
      <c r="F458" s="446" t="s">
        <v>1775</v>
      </c>
      <c r="G458" s="447" t="s">
        <v>1776</v>
      </c>
      <c r="H458" s="448">
        <v>2</v>
      </c>
      <c r="I458" s="313"/>
      <c r="J458" s="314">
        <f>ROUND(I458*H458,2)</f>
        <v>0</v>
      </c>
      <c r="K458" s="312" t="s">
        <v>1317</v>
      </c>
    </row>
    <row r="459" spans="1:11" ht="13.5" x14ac:dyDescent="0.2">
      <c r="A459" s="824"/>
      <c r="B459" s="244"/>
      <c r="C459" s="819"/>
      <c r="D459" s="449" t="s">
        <v>1062</v>
      </c>
      <c r="E459" s="819"/>
      <c r="F459" s="450" t="s">
        <v>1777</v>
      </c>
      <c r="G459" s="819"/>
      <c r="H459" s="819"/>
      <c r="I459" s="315"/>
      <c r="J459" s="824"/>
      <c r="K459" s="824"/>
    </row>
    <row r="460" spans="1:11" ht="13.5" x14ac:dyDescent="0.2">
      <c r="A460" s="227"/>
      <c r="B460" s="316"/>
      <c r="C460" s="451"/>
      <c r="D460" s="449" t="s">
        <v>1319</v>
      </c>
      <c r="E460" s="452" t="s">
        <v>749</v>
      </c>
      <c r="F460" s="453" t="s">
        <v>1874</v>
      </c>
      <c r="G460" s="451"/>
      <c r="H460" s="452" t="s">
        <v>749</v>
      </c>
      <c r="I460" s="317"/>
      <c r="J460" s="227"/>
      <c r="K460" s="227"/>
    </row>
    <row r="461" spans="1:11" ht="13.5" x14ac:dyDescent="0.2">
      <c r="A461" s="228"/>
      <c r="B461" s="318"/>
      <c r="C461" s="454"/>
      <c r="D461" s="449" t="s">
        <v>1319</v>
      </c>
      <c r="E461" s="455" t="s">
        <v>749</v>
      </c>
      <c r="F461" s="456" t="s">
        <v>6</v>
      </c>
      <c r="G461" s="454"/>
      <c r="H461" s="457">
        <v>2</v>
      </c>
      <c r="I461" s="319"/>
      <c r="J461" s="228"/>
      <c r="K461" s="228"/>
    </row>
    <row r="462" spans="1:11" ht="25.5" x14ac:dyDescent="0.2">
      <c r="A462" s="824"/>
      <c r="B462" s="311"/>
      <c r="C462" s="444" t="s">
        <v>1704</v>
      </c>
      <c r="D462" s="444" t="s">
        <v>1063</v>
      </c>
      <c r="E462" s="445" t="s">
        <v>1779</v>
      </c>
      <c r="F462" s="446" t="s">
        <v>1780</v>
      </c>
      <c r="G462" s="447" t="s">
        <v>204</v>
      </c>
      <c r="H462" s="448">
        <v>1</v>
      </c>
      <c r="I462" s="313"/>
      <c r="J462" s="314">
        <f>ROUND(I462*H462,2)</f>
        <v>0</v>
      </c>
      <c r="K462" s="312" t="s">
        <v>1317</v>
      </c>
    </row>
    <row r="463" spans="1:11" ht="13.5" x14ac:dyDescent="0.2">
      <c r="A463" s="824"/>
      <c r="B463" s="244"/>
      <c r="C463" s="819"/>
      <c r="D463" s="449" t="s">
        <v>1062</v>
      </c>
      <c r="E463" s="819"/>
      <c r="F463" s="450" t="s">
        <v>1780</v>
      </c>
      <c r="G463" s="819"/>
      <c r="H463" s="819"/>
      <c r="I463" s="315"/>
      <c r="J463" s="824"/>
      <c r="K463" s="824"/>
    </row>
    <row r="464" spans="1:11" ht="13.5" x14ac:dyDescent="0.2">
      <c r="A464" s="227"/>
      <c r="B464" s="316"/>
      <c r="C464" s="451"/>
      <c r="D464" s="449" t="s">
        <v>1319</v>
      </c>
      <c r="E464" s="452" t="s">
        <v>749</v>
      </c>
      <c r="F464" s="453" t="s">
        <v>1874</v>
      </c>
      <c r="G464" s="451"/>
      <c r="H464" s="452" t="s">
        <v>749</v>
      </c>
      <c r="I464" s="317"/>
      <c r="J464" s="227"/>
      <c r="K464" s="227"/>
    </row>
    <row r="465" spans="1:11" ht="13.5" x14ac:dyDescent="0.2">
      <c r="A465" s="228"/>
      <c r="B465" s="318"/>
      <c r="C465" s="454"/>
      <c r="D465" s="449" t="s">
        <v>1319</v>
      </c>
      <c r="E465" s="455" t="s">
        <v>749</v>
      </c>
      <c r="F465" s="456" t="s">
        <v>52</v>
      </c>
      <c r="G465" s="454"/>
      <c r="H465" s="457">
        <v>1</v>
      </c>
      <c r="I465" s="319"/>
      <c r="J465" s="228"/>
      <c r="K465" s="228"/>
    </row>
    <row r="466" spans="1:11" ht="15" x14ac:dyDescent="0.3">
      <c r="A466" s="226"/>
      <c r="B466" s="307"/>
      <c r="C466" s="440"/>
      <c r="D466" s="441" t="s">
        <v>1060</v>
      </c>
      <c r="E466" s="443" t="s">
        <v>1085</v>
      </c>
      <c r="F466" s="443" t="s">
        <v>1781</v>
      </c>
      <c r="G466" s="440"/>
      <c r="H466" s="440"/>
      <c r="I466" s="308"/>
      <c r="J466" s="310">
        <f>BK466</f>
        <v>0</v>
      </c>
      <c r="K466" s="226"/>
    </row>
    <row r="467" spans="1:11" ht="25.5" x14ac:dyDescent="0.2">
      <c r="A467" s="824"/>
      <c r="B467" s="311"/>
      <c r="C467" s="444" t="s">
        <v>1708</v>
      </c>
      <c r="D467" s="444" t="s">
        <v>1063</v>
      </c>
      <c r="E467" s="445" t="s">
        <v>1782</v>
      </c>
      <c r="F467" s="446" t="s">
        <v>1783</v>
      </c>
      <c r="G467" s="447" t="s">
        <v>195</v>
      </c>
      <c r="H467" s="448">
        <v>3</v>
      </c>
      <c r="I467" s="313"/>
      <c r="J467" s="314">
        <f>ROUND(I467*H467,2)</f>
        <v>0</v>
      </c>
      <c r="K467" s="312" t="s">
        <v>1317</v>
      </c>
    </row>
    <row r="468" spans="1:11" ht="27" x14ac:dyDescent="0.2">
      <c r="A468" s="824"/>
      <c r="B468" s="244"/>
      <c r="C468" s="819"/>
      <c r="D468" s="449" t="s">
        <v>1062</v>
      </c>
      <c r="E468" s="819"/>
      <c r="F468" s="450" t="s">
        <v>1784</v>
      </c>
      <c r="G468" s="819"/>
      <c r="H468" s="819"/>
      <c r="I468" s="315"/>
      <c r="J468" s="824"/>
      <c r="K468" s="824"/>
    </row>
    <row r="469" spans="1:11" ht="13.5" x14ac:dyDescent="0.2">
      <c r="A469" s="227"/>
      <c r="B469" s="316"/>
      <c r="C469" s="451"/>
      <c r="D469" s="449" t="s">
        <v>1319</v>
      </c>
      <c r="E469" s="452" t="s">
        <v>749</v>
      </c>
      <c r="F469" s="453" t="s">
        <v>1874</v>
      </c>
      <c r="G469" s="451"/>
      <c r="H469" s="452" t="s">
        <v>749</v>
      </c>
      <c r="I469" s="317"/>
      <c r="J469" s="227"/>
      <c r="K469" s="227"/>
    </row>
    <row r="470" spans="1:11" ht="13.5" x14ac:dyDescent="0.2">
      <c r="A470" s="228"/>
      <c r="B470" s="318"/>
      <c r="C470" s="454"/>
      <c r="D470" s="449" t="s">
        <v>1319</v>
      </c>
      <c r="E470" s="455" t="s">
        <v>749</v>
      </c>
      <c r="F470" s="456" t="s">
        <v>1348</v>
      </c>
      <c r="G470" s="454"/>
      <c r="H470" s="457">
        <v>3</v>
      </c>
      <c r="I470" s="319"/>
      <c r="J470" s="228"/>
      <c r="K470" s="228"/>
    </row>
    <row r="471" spans="1:11" ht="25.5" x14ac:dyDescent="0.2">
      <c r="A471" s="824"/>
      <c r="B471" s="311"/>
      <c r="C471" s="444" t="s">
        <v>1712</v>
      </c>
      <c r="D471" s="444" t="s">
        <v>1063</v>
      </c>
      <c r="E471" s="445" t="s">
        <v>1786</v>
      </c>
      <c r="F471" s="446" t="s">
        <v>1787</v>
      </c>
      <c r="G471" s="447" t="s">
        <v>195</v>
      </c>
      <c r="H471" s="448">
        <v>17.3</v>
      </c>
      <c r="I471" s="313"/>
      <c r="J471" s="314">
        <f>ROUND(I471*H471,2)</f>
        <v>0</v>
      </c>
      <c r="K471" s="312" t="s">
        <v>1317</v>
      </c>
    </row>
    <row r="472" spans="1:11" ht="13.5" x14ac:dyDescent="0.2">
      <c r="A472" s="227"/>
      <c r="B472" s="316"/>
      <c r="C472" s="451"/>
      <c r="D472" s="449" t="s">
        <v>1319</v>
      </c>
      <c r="E472" s="452" t="s">
        <v>749</v>
      </c>
      <c r="F472" s="453" t="s">
        <v>1320</v>
      </c>
      <c r="G472" s="451"/>
      <c r="H472" s="452" t="s">
        <v>749</v>
      </c>
      <c r="I472" s="317"/>
      <c r="J472" s="227"/>
      <c r="K472" s="227"/>
    </row>
    <row r="473" spans="1:11" ht="13.5" x14ac:dyDescent="0.2">
      <c r="A473" s="228"/>
      <c r="B473" s="318"/>
      <c r="C473" s="454"/>
      <c r="D473" s="449" t="s">
        <v>1319</v>
      </c>
      <c r="E473" s="455" t="s">
        <v>749</v>
      </c>
      <c r="F473" s="456" t="s">
        <v>1990</v>
      </c>
      <c r="G473" s="454"/>
      <c r="H473" s="457">
        <v>17.3</v>
      </c>
      <c r="I473" s="319"/>
      <c r="J473" s="228"/>
      <c r="K473" s="228"/>
    </row>
    <row r="474" spans="1:11" ht="25.5" x14ac:dyDescent="0.2">
      <c r="A474" s="824"/>
      <c r="B474" s="311"/>
      <c r="C474" s="444" t="s">
        <v>1716</v>
      </c>
      <c r="D474" s="444" t="s">
        <v>1063</v>
      </c>
      <c r="E474" s="445" t="s">
        <v>1790</v>
      </c>
      <c r="F474" s="446" t="s">
        <v>1791</v>
      </c>
      <c r="G474" s="447" t="s">
        <v>195</v>
      </c>
      <c r="H474" s="448">
        <v>17.3</v>
      </c>
      <c r="I474" s="313"/>
      <c r="J474" s="314">
        <f>ROUND(I474*H474,2)</f>
        <v>0</v>
      </c>
      <c r="K474" s="312" t="s">
        <v>1317</v>
      </c>
    </row>
    <row r="475" spans="1:11" ht="13.5" x14ac:dyDescent="0.2">
      <c r="A475" s="227"/>
      <c r="B475" s="316"/>
      <c r="C475" s="451"/>
      <c r="D475" s="449" t="s">
        <v>1319</v>
      </c>
      <c r="E475" s="452" t="s">
        <v>749</v>
      </c>
      <c r="F475" s="453" t="s">
        <v>1320</v>
      </c>
      <c r="G475" s="451"/>
      <c r="H475" s="452" t="s">
        <v>749</v>
      </c>
      <c r="I475" s="317"/>
      <c r="J475" s="227"/>
      <c r="K475" s="227"/>
    </row>
    <row r="476" spans="1:11" ht="13.5" x14ac:dyDescent="0.2">
      <c r="A476" s="228"/>
      <c r="B476" s="318"/>
      <c r="C476" s="454"/>
      <c r="D476" s="449" t="s">
        <v>1319</v>
      </c>
      <c r="E476" s="455" t="s">
        <v>749</v>
      </c>
      <c r="F476" s="456" t="s">
        <v>1990</v>
      </c>
      <c r="G476" s="454"/>
      <c r="H476" s="457">
        <v>17.3</v>
      </c>
      <c r="I476" s="319"/>
      <c r="J476" s="228"/>
      <c r="K476" s="228"/>
    </row>
    <row r="477" spans="1:11" ht="25.5" x14ac:dyDescent="0.2">
      <c r="A477" s="824"/>
      <c r="B477" s="311"/>
      <c r="C477" s="444" t="s">
        <v>1720</v>
      </c>
      <c r="D477" s="444" t="s">
        <v>1063</v>
      </c>
      <c r="E477" s="445" t="s">
        <v>1793</v>
      </c>
      <c r="F477" s="446" t="s">
        <v>1794</v>
      </c>
      <c r="G477" s="447" t="s">
        <v>195</v>
      </c>
      <c r="H477" s="448">
        <v>16.3</v>
      </c>
      <c r="I477" s="313"/>
      <c r="J477" s="314">
        <f>ROUND(I477*H477,2)</f>
        <v>0</v>
      </c>
      <c r="K477" s="312" t="s">
        <v>1317</v>
      </c>
    </row>
    <row r="478" spans="1:11" ht="13.5" x14ac:dyDescent="0.2">
      <c r="A478" s="824"/>
      <c r="B478" s="244"/>
      <c r="C478" s="819"/>
      <c r="D478" s="449" t="s">
        <v>1062</v>
      </c>
      <c r="E478" s="819"/>
      <c r="F478" s="450" t="s">
        <v>1795</v>
      </c>
      <c r="G478" s="819"/>
      <c r="H478" s="819"/>
      <c r="I478" s="315"/>
      <c r="J478" s="824"/>
      <c r="K478" s="824"/>
    </row>
    <row r="479" spans="1:11" ht="13.5" x14ac:dyDescent="0.2">
      <c r="A479" s="227"/>
      <c r="B479" s="316"/>
      <c r="C479" s="451"/>
      <c r="D479" s="449" t="s">
        <v>1319</v>
      </c>
      <c r="E479" s="452" t="s">
        <v>749</v>
      </c>
      <c r="F479" s="453" t="s">
        <v>1874</v>
      </c>
      <c r="G479" s="451"/>
      <c r="H479" s="452" t="s">
        <v>749</v>
      </c>
      <c r="I479" s="317"/>
      <c r="J479" s="227"/>
      <c r="K479" s="227"/>
    </row>
    <row r="480" spans="1:11" ht="13.5" x14ac:dyDescent="0.2">
      <c r="A480" s="228"/>
      <c r="B480" s="318"/>
      <c r="C480" s="454"/>
      <c r="D480" s="449" t="s">
        <v>1319</v>
      </c>
      <c r="E480" s="455" t="s">
        <v>749</v>
      </c>
      <c r="F480" s="456" t="s">
        <v>1991</v>
      </c>
      <c r="G480" s="454"/>
      <c r="H480" s="457">
        <v>16.3</v>
      </c>
      <c r="I480" s="319"/>
      <c r="J480" s="228"/>
      <c r="K480" s="228"/>
    </row>
    <row r="481" spans="1:11" ht="25.5" x14ac:dyDescent="0.2">
      <c r="A481" s="824"/>
      <c r="B481" s="311"/>
      <c r="C481" s="444" t="s">
        <v>1724</v>
      </c>
      <c r="D481" s="444" t="s">
        <v>1063</v>
      </c>
      <c r="E481" s="445" t="s">
        <v>1798</v>
      </c>
      <c r="F481" s="446" t="s">
        <v>1799</v>
      </c>
      <c r="G481" s="447" t="s">
        <v>195</v>
      </c>
      <c r="H481" s="448">
        <v>12.3</v>
      </c>
      <c r="I481" s="313"/>
      <c r="J481" s="314">
        <f>ROUND(I481*H481,2)</f>
        <v>0</v>
      </c>
      <c r="K481" s="312" t="s">
        <v>1317</v>
      </c>
    </row>
    <row r="482" spans="1:11" ht="13.5" x14ac:dyDescent="0.2">
      <c r="A482" s="824"/>
      <c r="B482" s="244"/>
      <c r="C482" s="819"/>
      <c r="D482" s="449" t="s">
        <v>1062</v>
      </c>
      <c r="E482" s="819"/>
      <c r="F482" s="450" t="s">
        <v>1800</v>
      </c>
      <c r="G482" s="819"/>
      <c r="H482" s="819"/>
      <c r="I482" s="315"/>
      <c r="J482" s="824"/>
      <c r="K482" s="824"/>
    </row>
    <row r="483" spans="1:11" ht="13.5" x14ac:dyDescent="0.2">
      <c r="A483" s="227"/>
      <c r="B483" s="316"/>
      <c r="C483" s="451"/>
      <c r="D483" s="449" t="s">
        <v>1319</v>
      </c>
      <c r="E483" s="452" t="s">
        <v>749</v>
      </c>
      <c r="F483" s="453" t="s">
        <v>1320</v>
      </c>
      <c r="G483" s="451"/>
      <c r="H483" s="452" t="s">
        <v>749</v>
      </c>
      <c r="I483" s="317"/>
      <c r="J483" s="227"/>
      <c r="K483" s="227"/>
    </row>
    <row r="484" spans="1:11" ht="13.5" x14ac:dyDescent="0.2">
      <c r="A484" s="228"/>
      <c r="B484" s="318"/>
      <c r="C484" s="454"/>
      <c r="D484" s="449" t="s">
        <v>1319</v>
      </c>
      <c r="E484" s="455" t="s">
        <v>749</v>
      </c>
      <c r="F484" s="456" t="s">
        <v>1992</v>
      </c>
      <c r="G484" s="454"/>
      <c r="H484" s="457">
        <v>12.3</v>
      </c>
      <c r="I484" s="319"/>
      <c r="J484" s="228"/>
      <c r="K484" s="228"/>
    </row>
    <row r="485" spans="1:11" ht="25.5" x14ac:dyDescent="0.2">
      <c r="A485" s="824"/>
      <c r="B485" s="311"/>
      <c r="C485" s="444" t="s">
        <v>1728</v>
      </c>
      <c r="D485" s="444" t="s">
        <v>1063</v>
      </c>
      <c r="E485" s="445" t="s">
        <v>1993</v>
      </c>
      <c r="F485" s="446" t="s">
        <v>1994</v>
      </c>
      <c r="G485" s="447" t="s">
        <v>150</v>
      </c>
      <c r="H485" s="448">
        <v>3.4540000000000002</v>
      </c>
      <c r="I485" s="313"/>
      <c r="J485" s="314">
        <f>ROUND(I485*H485,2)</f>
        <v>0</v>
      </c>
      <c r="K485" s="312" t="s">
        <v>1317</v>
      </c>
    </row>
    <row r="486" spans="1:11" ht="13.5" x14ac:dyDescent="0.2">
      <c r="A486" s="824"/>
      <c r="B486" s="244"/>
      <c r="C486" s="819"/>
      <c r="D486" s="449" t="s">
        <v>1062</v>
      </c>
      <c r="E486" s="819"/>
      <c r="F486" s="450" t="s">
        <v>1995</v>
      </c>
      <c r="G486" s="819"/>
      <c r="H486" s="819"/>
      <c r="I486" s="315"/>
      <c r="J486" s="824"/>
      <c r="K486" s="824"/>
    </row>
    <row r="487" spans="1:11" ht="13.5" x14ac:dyDescent="0.2">
      <c r="A487" s="227"/>
      <c r="B487" s="316"/>
      <c r="C487" s="451"/>
      <c r="D487" s="449" t="s">
        <v>1319</v>
      </c>
      <c r="E487" s="452" t="s">
        <v>749</v>
      </c>
      <c r="F487" s="453" t="s">
        <v>1874</v>
      </c>
      <c r="G487" s="451"/>
      <c r="H487" s="452" t="s">
        <v>749</v>
      </c>
      <c r="I487" s="317"/>
      <c r="J487" s="227"/>
      <c r="K487" s="227"/>
    </row>
    <row r="488" spans="1:11" ht="13.5" x14ac:dyDescent="0.2">
      <c r="A488" s="227"/>
      <c r="B488" s="316"/>
      <c r="C488" s="451"/>
      <c r="D488" s="449" t="s">
        <v>1319</v>
      </c>
      <c r="E488" s="452" t="s">
        <v>749</v>
      </c>
      <c r="F488" s="453" t="s">
        <v>1996</v>
      </c>
      <c r="G488" s="451"/>
      <c r="H488" s="452" t="s">
        <v>749</v>
      </c>
      <c r="I488" s="317"/>
      <c r="J488" s="227"/>
      <c r="K488" s="227"/>
    </row>
    <row r="489" spans="1:11" ht="13.5" x14ac:dyDescent="0.2">
      <c r="A489" s="228"/>
      <c r="B489" s="318"/>
      <c r="C489" s="454"/>
      <c r="D489" s="449" t="s">
        <v>1319</v>
      </c>
      <c r="E489" s="455" t="s">
        <v>749</v>
      </c>
      <c r="F489" s="456" t="s">
        <v>1997</v>
      </c>
      <c r="G489" s="454"/>
      <c r="H489" s="457">
        <v>0.78500000000000003</v>
      </c>
      <c r="I489" s="319"/>
      <c r="J489" s="228"/>
      <c r="K489" s="228"/>
    </row>
    <row r="490" spans="1:11" ht="13.5" x14ac:dyDescent="0.2">
      <c r="A490" s="228"/>
      <c r="B490" s="318"/>
      <c r="C490" s="454"/>
      <c r="D490" s="449" t="s">
        <v>1319</v>
      </c>
      <c r="E490" s="455" t="s">
        <v>749</v>
      </c>
      <c r="F490" s="456" t="s">
        <v>1998</v>
      </c>
      <c r="G490" s="454"/>
      <c r="H490" s="457">
        <v>0.126</v>
      </c>
      <c r="I490" s="319"/>
      <c r="J490" s="228"/>
      <c r="K490" s="228"/>
    </row>
    <row r="491" spans="1:11" ht="13.5" x14ac:dyDescent="0.2">
      <c r="A491" s="227"/>
      <c r="B491" s="316"/>
      <c r="C491" s="451"/>
      <c r="D491" s="449" t="s">
        <v>1319</v>
      </c>
      <c r="E491" s="452" t="s">
        <v>749</v>
      </c>
      <c r="F491" s="453" t="s">
        <v>1999</v>
      </c>
      <c r="G491" s="451"/>
      <c r="H491" s="452" t="s">
        <v>749</v>
      </c>
      <c r="I491" s="317"/>
      <c r="J491" s="227"/>
      <c r="K491" s="227"/>
    </row>
    <row r="492" spans="1:11" ht="13.5" x14ac:dyDescent="0.2">
      <c r="A492" s="228"/>
      <c r="B492" s="318"/>
      <c r="C492" s="454"/>
      <c r="D492" s="449" t="s">
        <v>1319</v>
      </c>
      <c r="E492" s="455" t="s">
        <v>749</v>
      </c>
      <c r="F492" s="456" t="s">
        <v>2000</v>
      </c>
      <c r="G492" s="454"/>
      <c r="H492" s="457">
        <v>2.5430000000000001</v>
      </c>
      <c r="I492" s="319"/>
      <c r="J492" s="228"/>
      <c r="K492" s="228"/>
    </row>
    <row r="493" spans="1:11" ht="13.5" x14ac:dyDescent="0.2">
      <c r="A493" s="229"/>
      <c r="B493" s="320"/>
      <c r="C493" s="458"/>
      <c r="D493" s="449" t="s">
        <v>1319</v>
      </c>
      <c r="E493" s="459" t="s">
        <v>749</v>
      </c>
      <c r="F493" s="460" t="s">
        <v>1327</v>
      </c>
      <c r="G493" s="458"/>
      <c r="H493" s="461">
        <v>3.4540000000000002</v>
      </c>
      <c r="I493" s="321"/>
      <c r="J493" s="229"/>
      <c r="K493" s="229"/>
    </row>
    <row r="494" spans="1:11" ht="25.5" x14ac:dyDescent="0.2">
      <c r="A494" s="824"/>
      <c r="B494" s="311"/>
      <c r="C494" s="444" t="s">
        <v>1733</v>
      </c>
      <c r="D494" s="444" t="s">
        <v>1063</v>
      </c>
      <c r="E494" s="445" t="s">
        <v>1803</v>
      </c>
      <c r="F494" s="446" t="s">
        <v>1804</v>
      </c>
      <c r="G494" s="447" t="s">
        <v>195</v>
      </c>
      <c r="H494" s="448">
        <v>3</v>
      </c>
      <c r="I494" s="313"/>
      <c r="J494" s="314">
        <f>ROUND(I494*H494,2)</f>
        <v>0</v>
      </c>
      <c r="K494" s="312" t="s">
        <v>749</v>
      </c>
    </row>
    <row r="495" spans="1:11" ht="13.5" x14ac:dyDescent="0.2">
      <c r="A495" s="227"/>
      <c r="B495" s="316"/>
      <c r="C495" s="451"/>
      <c r="D495" s="449" t="s">
        <v>1319</v>
      </c>
      <c r="E495" s="452" t="s">
        <v>749</v>
      </c>
      <c r="F495" s="453" t="s">
        <v>1320</v>
      </c>
      <c r="G495" s="451"/>
      <c r="H495" s="452" t="s">
        <v>749</v>
      </c>
      <c r="I495" s="317"/>
      <c r="J495" s="227"/>
      <c r="K495" s="227"/>
    </row>
    <row r="496" spans="1:11" ht="13.5" x14ac:dyDescent="0.2">
      <c r="A496" s="228"/>
      <c r="B496" s="318"/>
      <c r="C496" s="454"/>
      <c r="D496" s="449" t="s">
        <v>1319</v>
      </c>
      <c r="E496" s="455" t="s">
        <v>749</v>
      </c>
      <c r="F496" s="456" t="s">
        <v>2001</v>
      </c>
      <c r="G496" s="454"/>
      <c r="H496" s="457">
        <v>3</v>
      </c>
      <c r="I496" s="319"/>
      <c r="J496" s="228"/>
      <c r="K496" s="228"/>
    </row>
    <row r="497" spans="1:11" ht="25.5" x14ac:dyDescent="0.2">
      <c r="A497" s="824"/>
      <c r="B497" s="311"/>
      <c r="C497" s="444" t="s">
        <v>1738</v>
      </c>
      <c r="D497" s="444" t="s">
        <v>1063</v>
      </c>
      <c r="E497" s="445" t="s">
        <v>2002</v>
      </c>
      <c r="F497" s="446" t="s">
        <v>2003</v>
      </c>
      <c r="G497" s="447" t="s">
        <v>195</v>
      </c>
      <c r="H497" s="448">
        <v>0.25</v>
      </c>
      <c r="I497" s="313"/>
      <c r="J497" s="314">
        <f>ROUND(I497*H497,2)</f>
        <v>0</v>
      </c>
      <c r="K497" s="312" t="s">
        <v>1317</v>
      </c>
    </row>
    <row r="498" spans="1:11" ht="27" x14ac:dyDescent="0.2">
      <c r="A498" s="824"/>
      <c r="B498" s="244"/>
      <c r="C498" s="819"/>
      <c r="D498" s="449" t="s">
        <v>1062</v>
      </c>
      <c r="E498" s="819"/>
      <c r="F498" s="450" t="s">
        <v>2004</v>
      </c>
      <c r="G498" s="819"/>
      <c r="H498" s="819"/>
      <c r="I498" s="315"/>
      <c r="J498" s="824"/>
      <c r="K498" s="824"/>
    </row>
    <row r="499" spans="1:11" ht="13.5" x14ac:dyDescent="0.2">
      <c r="A499" s="227"/>
      <c r="B499" s="316"/>
      <c r="C499" s="451"/>
      <c r="D499" s="449" t="s">
        <v>1319</v>
      </c>
      <c r="E499" s="452" t="s">
        <v>749</v>
      </c>
      <c r="F499" s="453" t="s">
        <v>1874</v>
      </c>
      <c r="G499" s="451"/>
      <c r="H499" s="452" t="s">
        <v>749</v>
      </c>
      <c r="I499" s="317"/>
      <c r="J499" s="227"/>
      <c r="K499" s="227"/>
    </row>
    <row r="500" spans="1:11" ht="13.5" x14ac:dyDescent="0.2">
      <c r="A500" s="228"/>
      <c r="B500" s="318"/>
      <c r="C500" s="454"/>
      <c r="D500" s="449" t="s">
        <v>1319</v>
      </c>
      <c r="E500" s="455" t="s">
        <v>749</v>
      </c>
      <c r="F500" s="456" t="s">
        <v>2005</v>
      </c>
      <c r="G500" s="454"/>
      <c r="H500" s="457">
        <v>0.15</v>
      </c>
      <c r="I500" s="319"/>
      <c r="J500" s="228"/>
      <c r="K500" s="228"/>
    </row>
    <row r="501" spans="1:11" ht="13.5" x14ac:dyDescent="0.2">
      <c r="A501" s="228"/>
      <c r="B501" s="318"/>
      <c r="C501" s="454"/>
      <c r="D501" s="449" t="s">
        <v>1319</v>
      </c>
      <c r="E501" s="455" t="s">
        <v>749</v>
      </c>
      <c r="F501" s="456" t="s">
        <v>2006</v>
      </c>
      <c r="G501" s="454"/>
      <c r="H501" s="457">
        <v>0.1</v>
      </c>
      <c r="I501" s="319"/>
      <c r="J501" s="228"/>
      <c r="K501" s="228"/>
    </row>
    <row r="502" spans="1:11" ht="13.5" x14ac:dyDescent="0.2">
      <c r="A502" s="229"/>
      <c r="B502" s="320"/>
      <c r="C502" s="458"/>
      <c r="D502" s="449" t="s">
        <v>1319</v>
      </c>
      <c r="E502" s="459" t="s">
        <v>749</v>
      </c>
      <c r="F502" s="460" t="s">
        <v>1327</v>
      </c>
      <c r="G502" s="458"/>
      <c r="H502" s="461">
        <v>0.25</v>
      </c>
      <c r="I502" s="321"/>
      <c r="J502" s="229"/>
      <c r="K502" s="229"/>
    </row>
    <row r="503" spans="1:11" ht="25.5" x14ac:dyDescent="0.2">
      <c r="A503" s="824"/>
      <c r="B503" s="311"/>
      <c r="C503" s="444" t="s">
        <v>1742</v>
      </c>
      <c r="D503" s="444" t="s">
        <v>1063</v>
      </c>
      <c r="E503" s="445" t="s">
        <v>1807</v>
      </c>
      <c r="F503" s="446" t="s">
        <v>1808</v>
      </c>
      <c r="G503" s="447" t="s">
        <v>195</v>
      </c>
      <c r="H503" s="448">
        <v>3</v>
      </c>
      <c r="I503" s="313"/>
      <c r="J503" s="314">
        <f>ROUND(I503*H503,2)</f>
        <v>0</v>
      </c>
      <c r="K503" s="312" t="s">
        <v>1317</v>
      </c>
    </row>
    <row r="504" spans="1:11" ht="54" x14ac:dyDescent="0.2">
      <c r="A504" s="824"/>
      <c r="B504" s="244"/>
      <c r="C504" s="819"/>
      <c r="D504" s="449" t="s">
        <v>1062</v>
      </c>
      <c r="E504" s="819"/>
      <c r="F504" s="450" t="s">
        <v>1809</v>
      </c>
      <c r="G504" s="819"/>
      <c r="H504" s="819"/>
      <c r="I504" s="315"/>
      <c r="J504" s="824"/>
      <c r="K504" s="824"/>
    </row>
    <row r="505" spans="1:11" ht="13.5" x14ac:dyDescent="0.2">
      <c r="A505" s="227"/>
      <c r="B505" s="316"/>
      <c r="C505" s="451"/>
      <c r="D505" s="449" t="s">
        <v>1319</v>
      </c>
      <c r="E505" s="452" t="s">
        <v>749</v>
      </c>
      <c r="F505" s="453" t="s">
        <v>1874</v>
      </c>
      <c r="G505" s="451"/>
      <c r="H505" s="452" t="s">
        <v>749</v>
      </c>
      <c r="I505" s="317"/>
      <c r="J505" s="227"/>
      <c r="K505" s="227"/>
    </row>
    <row r="506" spans="1:11" ht="13.5" x14ac:dyDescent="0.2">
      <c r="A506" s="228"/>
      <c r="B506" s="318"/>
      <c r="C506" s="454"/>
      <c r="D506" s="449" t="s">
        <v>1319</v>
      </c>
      <c r="E506" s="455" t="s">
        <v>749</v>
      </c>
      <c r="F506" s="456" t="s">
        <v>1348</v>
      </c>
      <c r="G506" s="454"/>
      <c r="H506" s="457">
        <v>3</v>
      </c>
      <c r="I506" s="319"/>
      <c r="J506" s="228"/>
      <c r="K506" s="228"/>
    </row>
    <row r="507" spans="1:11" ht="15" x14ac:dyDescent="0.3">
      <c r="A507" s="226"/>
      <c r="B507" s="307"/>
      <c r="C507" s="440"/>
      <c r="D507" s="441" t="s">
        <v>1060</v>
      </c>
      <c r="E507" s="443" t="s">
        <v>79</v>
      </c>
      <c r="F507" s="443" t="s">
        <v>1810</v>
      </c>
      <c r="G507" s="440"/>
      <c r="H507" s="440"/>
      <c r="I507" s="308"/>
      <c r="J507" s="310">
        <f>BK507</f>
        <v>0</v>
      </c>
      <c r="K507" s="226"/>
    </row>
    <row r="508" spans="1:11" ht="25.5" x14ac:dyDescent="0.2">
      <c r="A508" s="824"/>
      <c r="B508" s="311"/>
      <c r="C508" s="444" t="s">
        <v>1746</v>
      </c>
      <c r="D508" s="444" t="s">
        <v>1063</v>
      </c>
      <c r="E508" s="445" t="s">
        <v>1812</v>
      </c>
      <c r="F508" s="446" t="s">
        <v>1813</v>
      </c>
      <c r="G508" s="447" t="s">
        <v>218</v>
      </c>
      <c r="H508" s="448">
        <v>30.265999999999998</v>
      </c>
      <c r="I508" s="313"/>
      <c r="J508" s="314">
        <f>ROUND(I508*H508,2)</f>
        <v>0</v>
      </c>
      <c r="K508" s="312" t="s">
        <v>1317</v>
      </c>
    </row>
    <row r="509" spans="1:11" ht="13.5" x14ac:dyDescent="0.2">
      <c r="A509" s="228"/>
      <c r="B509" s="318"/>
      <c r="C509" s="454"/>
      <c r="D509" s="449" t="s">
        <v>1319</v>
      </c>
      <c r="E509" s="455" t="s">
        <v>749</v>
      </c>
      <c r="F509" s="456" t="s">
        <v>2007</v>
      </c>
      <c r="G509" s="454"/>
      <c r="H509" s="457">
        <v>30.265999999999998</v>
      </c>
      <c r="I509" s="319"/>
      <c r="J509" s="228"/>
      <c r="K509" s="228"/>
    </row>
    <row r="510" spans="1:11" ht="15" x14ac:dyDescent="0.3">
      <c r="A510" s="226"/>
      <c r="B510" s="307"/>
      <c r="C510" s="440"/>
      <c r="D510" s="441" t="s">
        <v>1060</v>
      </c>
      <c r="E510" s="443" t="s">
        <v>1815</v>
      </c>
      <c r="F510" s="443" t="s">
        <v>1816</v>
      </c>
      <c r="G510" s="440"/>
      <c r="H510" s="440"/>
      <c r="I510" s="308"/>
      <c r="J510" s="310">
        <f>BK510</f>
        <v>0</v>
      </c>
      <c r="K510" s="226"/>
    </row>
    <row r="511" spans="1:11" ht="25.5" x14ac:dyDescent="0.2">
      <c r="A511" s="824"/>
      <c r="B511" s="311"/>
      <c r="C511" s="444" t="s">
        <v>799</v>
      </c>
      <c r="D511" s="444" t="s">
        <v>1063</v>
      </c>
      <c r="E511" s="445" t="s">
        <v>1818</v>
      </c>
      <c r="F511" s="446" t="s">
        <v>1819</v>
      </c>
      <c r="G511" s="447" t="s">
        <v>218</v>
      </c>
      <c r="H511" s="448">
        <v>28.675999999999998</v>
      </c>
      <c r="I511" s="313"/>
      <c r="J511" s="314">
        <f>ROUND(I511*H511,2)</f>
        <v>0</v>
      </c>
      <c r="K511" s="312" t="s">
        <v>1317</v>
      </c>
    </row>
    <row r="512" spans="1:11" ht="27" x14ac:dyDescent="0.2">
      <c r="A512" s="824"/>
      <c r="B512" s="244"/>
      <c r="C512" s="819"/>
      <c r="D512" s="449" t="s">
        <v>1062</v>
      </c>
      <c r="E512" s="819"/>
      <c r="F512" s="450" t="s">
        <v>1820</v>
      </c>
      <c r="G512" s="819"/>
      <c r="H512" s="819"/>
      <c r="I512" s="315"/>
      <c r="J512" s="824"/>
      <c r="K512" s="824"/>
    </row>
    <row r="513" spans="1:11" ht="13.5" x14ac:dyDescent="0.2">
      <c r="A513" s="228"/>
      <c r="B513" s="318"/>
      <c r="C513" s="454"/>
      <c r="D513" s="449" t="s">
        <v>1319</v>
      </c>
      <c r="E513" s="455" t="s">
        <v>749</v>
      </c>
      <c r="F513" s="456" t="s">
        <v>2008</v>
      </c>
      <c r="G513" s="454"/>
      <c r="H513" s="457">
        <v>28.675999999999998</v>
      </c>
      <c r="I513" s="319"/>
      <c r="J513" s="228"/>
      <c r="K513" s="228"/>
    </row>
    <row r="514" spans="1:11" ht="25.5" x14ac:dyDescent="0.2">
      <c r="A514" s="824"/>
      <c r="B514" s="311"/>
      <c r="C514" s="444" t="s">
        <v>1751</v>
      </c>
      <c r="D514" s="444" t="s">
        <v>1063</v>
      </c>
      <c r="E514" s="445" t="s">
        <v>1823</v>
      </c>
      <c r="F514" s="446" t="s">
        <v>1824</v>
      </c>
      <c r="G514" s="447" t="s">
        <v>218</v>
      </c>
      <c r="H514" s="448">
        <v>258.084</v>
      </c>
      <c r="I514" s="313"/>
      <c r="J514" s="314">
        <f>ROUND(I514*H514,2)</f>
        <v>0</v>
      </c>
      <c r="K514" s="312" t="s">
        <v>1317</v>
      </c>
    </row>
    <row r="515" spans="1:11" ht="27" x14ac:dyDescent="0.2">
      <c r="A515" s="824"/>
      <c r="B515" s="244"/>
      <c r="C515" s="819"/>
      <c r="D515" s="449" t="s">
        <v>1062</v>
      </c>
      <c r="E515" s="819"/>
      <c r="F515" s="450" t="s">
        <v>1825</v>
      </c>
      <c r="G515" s="819"/>
      <c r="H515" s="819"/>
      <c r="I515" s="315"/>
      <c r="J515" s="824"/>
      <c r="K515" s="824"/>
    </row>
    <row r="516" spans="1:11" ht="13.5" x14ac:dyDescent="0.2">
      <c r="A516" s="228"/>
      <c r="B516" s="318"/>
      <c r="C516" s="454"/>
      <c r="D516" s="449" t="s">
        <v>1319</v>
      </c>
      <c r="E516" s="455" t="s">
        <v>749</v>
      </c>
      <c r="F516" s="456" t="s">
        <v>2009</v>
      </c>
      <c r="G516" s="454"/>
      <c r="H516" s="457">
        <v>258.084</v>
      </c>
      <c r="I516" s="319"/>
      <c r="J516" s="228"/>
      <c r="K516" s="228"/>
    </row>
    <row r="517" spans="1:11" ht="25.5" x14ac:dyDescent="0.2">
      <c r="A517" s="824"/>
      <c r="B517" s="311"/>
      <c r="C517" s="444" t="s">
        <v>1754</v>
      </c>
      <c r="D517" s="444" t="s">
        <v>1063</v>
      </c>
      <c r="E517" s="445" t="s">
        <v>1828</v>
      </c>
      <c r="F517" s="446" t="s">
        <v>1829</v>
      </c>
      <c r="G517" s="447" t="s">
        <v>218</v>
      </c>
      <c r="H517" s="448">
        <v>17.652999999999999</v>
      </c>
      <c r="I517" s="313"/>
      <c r="J517" s="314">
        <f>ROUND(I517*H517,2)</f>
        <v>0</v>
      </c>
      <c r="K517" s="312" t="s">
        <v>1317</v>
      </c>
    </row>
    <row r="518" spans="1:11" ht="13.5" x14ac:dyDescent="0.2">
      <c r="A518" s="824"/>
      <c r="B518" s="244"/>
      <c r="C518" s="819"/>
      <c r="D518" s="449" t="s">
        <v>1062</v>
      </c>
      <c r="E518" s="819"/>
      <c r="F518" s="450" t="s">
        <v>1830</v>
      </c>
      <c r="G518" s="819"/>
      <c r="H518" s="819"/>
      <c r="I518" s="315"/>
      <c r="J518" s="824"/>
      <c r="K518" s="824"/>
    </row>
    <row r="519" spans="1:11" ht="13.5" x14ac:dyDescent="0.2">
      <c r="A519" s="228"/>
      <c r="B519" s="318"/>
      <c r="C519" s="454"/>
      <c r="D519" s="449" t="s">
        <v>1319</v>
      </c>
      <c r="E519" s="455" t="s">
        <v>749</v>
      </c>
      <c r="F519" s="456" t="s">
        <v>2010</v>
      </c>
      <c r="G519" s="454"/>
      <c r="H519" s="457">
        <v>17.652999999999999</v>
      </c>
      <c r="I519" s="319"/>
      <c r="J519" s="228"/>
      <c r="K519" s="228"/>
    </row>
    <row r="520" spans="1:11" ht="25.5" x14ac:dyDescent="0.2">
      <c r="A520" s="824"/>
      <c r="B520" s="311"/>
      <c r="C520" s="444" t="s">
        <v>1757</v>
      </c>
      <c r="D520" s="444" t="s">
        <v>1063</v>
      </c>
      <c r="E520" s="445" t="s">
        <v>1832</v>
      </c>
      <c r="F520" s="446" t="s">
        <v>1833</v>
      </c>
      <c r="G520" s="447" t="s">
        <v>218</v>
      </c>
      <c r="H520" s="448">
        <v>3.0310000000000001</v>
      </c>
      <c r="I520" s="313"/>
      <c r="J520" s="314">
        <f>ROUND(I520*H520,2)</f>
        <v>0</v>
      </c>
      <c r="K520" s="312" t="s">
        <v>1317</v>
      </c>
    </row>
    <row r="521" spans="1:11" ht="27" x14ac:dyDescent="0.2">
      <c r="A521" s="824"/>
      <c r="B521" s="244"/>
      <c r="C521" s="819"/>
      <c r="D521" s="449" t="s">
        <v>1062</v>
      </c>
      <c r="E521" s="819"/>
      <c r="F521" s="450" t="s">
        <v>1834</v>
      </c>
      <c r="G521" s="819"/>
      <c r="H521" s="819"/>
      <c r="I521" s="315"/>
      <c r="J521" s="824"/>
      <c r="K521" s="824"/>
    </row>
    <row r="522" spans="1:11" ht="13.5" x14ac:dyDescent="0.2">
      <c r="A522" s="228"/>
      <c r="B522" s="318"/>
      <c r="C522" s="454"/>
      <c r="D522" s="449" t="s">
        <v>1319</v>
      </c>
      <c r="E522" s="455" t="s">
        <v>749</v>
      </c>
      <c r="F522" s="456" t="s">
        <v>2011</v>
      </c>
      <c r="G522" s="454"/>
      <c r="H522" s="457">
        <v>3.0310000000000001</v>
      </c>
      <c r="I522" s="319"/>
      <c r="J522" s="228"/>
      <c r="K522" s="228"/>
    </row>
    <row r="523" spans="1:11" ht="25.5" x14ac:dyDescent="0.2">
      <c r="A523" s="824"/>
      <c r="B523" s="311"/>
      <c r="C523" s="444" t="s">
        <v>73</v>
      </c>
      <c r="D523" s="444" t="s">
        <v>1063</v>
      </c>
      <c r="E523" s="445" t="s">
        <v>1837</v>
      </c>
      <c r="F523" s="446" t="s">
        <v>1838</v>
      </c>
      <c r="G523" s="447" t="s">
        <v>218</v>
      </c>
      <c r="H523" s="448">
        <v>7.992</v>
      </c>
      <c r="I523" s="313"/>
      <c r="J523" s="314">
        <f>ROUND(I523*H523,2)</f>
        <v>0</v>
      </c>
      <c r="K523" s="312" t="s">
        <v>1317</v>
      </c>
    </row>
    <row r="524" spans="1:11" ht="27" x14ac:dyDescent="0.2">
      <c r="A524" s="824"/>
      <c r="B524" s="244"/>
      <c r="C524" s="819"/>
      <c r="D524" s="449" t="s">
        <v>1062</v>
      </c>
      <c r="E524" s="819"/>
      <c r="F524" s="450" t="s">
        <v>1839</v>
      </c>
      <c r="G524" s="819"/>
      <c r="H524" s="819"/>
      <c r="I524" s="315"/>
      <c r="J524" s="824"/>
      <c r="K524" s="824"/>
    </row>
    <row r="525" spans="1:11" ht="13.5" x14ac:dyDescent="0.2">
      <c r="A525" s="228"/>
      <c r="B525" s="318"/>
      <c r="C525" s="454"/>
      <c r="D525" s="449" t="s">
        <v>1319</v>
      </c>
      <c r="E525" s="455" t="s">
        <v>749</v>
      </c>
      <c r="F525" s="456" t="s">
        <v>2012</v>
      </c>
      <c r="G525" s="454"/>
      <c r="H525" s="457">
        <v>7.992</v>
      </c>
      <c r="I525" s="319"/>
      <c r="J525" s="228"/>
      <c r="K525" s="228"/>
    </row>
    <row r="526" spans="1:11" ht="15" x14ac:dyDescent="0.3">
      <c r="A526" s="226"/>
      <c r="B526" s="307"/>
      <c r="C526" s="440"/>
      <c r="D526" s="441" t="s">
        <v>1060</v>
      </c>
      <c r="E526" s="443" t="s">
        <v>1841</v>
      </c>
      <c r="F526" s="443" t="s">
        <v>1810</v>
      </c>
      <c r="G526" s="440"/>
      <c r="H526" s="440"/>
      <c r="I526" s="308"/>
      <c r="J526" s="310">
        <f>BK526</f>
        <v>0</v>
      </c>
      <c r="K526" s="226"/>
    </row>
    <row r="527" spans="1:11" ht="25.5" x14ac:dyDescent="0.2">
      <c r="A527" s="824"/>
      <c r="B527" s="311"/>
      <c r="C527" s="444" t="s">
        <v>75</v>
      </c>
      <c r="D527" s="444" t="s">
        <v>1063</v>
      </c>
      <c r="E527" s="445" t="s">
        <v>1843</v>
      </c>
      <c r="F527" s="446" t="s">
        <v>1844</v>
      </c>
      <c r="G527" s="447" t="s">
        <v>218</v>
      </c>
      <c r="H527" s="448">
        <v>8.8149999999999995</v>
      </c>
      <c r="I527" s="313"/>
      <c r="J527" s="314">
        <f>ROUND(I527*H527,2)</f>
        <v>0</v>
      </c>
      <c r="K527" s="312" t="s">
        <v>1317</v>
      </c>
    </row>
    <row r="528" spans="1:11" ht="27" x14ac:dyDescent="0.2">
      <c r="A528" s="824"/>
      <c r="B528" s="244"/>
      <c r="C528" s="819"/>
      <c r="D528" s="449" t="s">
        <v>1062</v>
      </c>
      <c r="E528" s="819"/>
      <c r="F528" s="450" t="s">
        <v>1845</v>
      </c>
      <c r="G528" s="819"/>
      <c r="H528" s="819"/>
      <c r="I528" s="315"/>
      <c r="J528" s="824"/>
      <c r="K528" s="824"/>
    </row>
    <row r="529" spans="1:11" ht="13.5" x14ac:dyDescent="0.2">
      <c r="A529" s="228"/>
      <c r="B529" s="318"/>
      <c r="C529" s="454"/>
      <c r="D529" s="449" t="s">
        <v>1319</v>
      </c>
      <c r="E529" s="455" t="s">
        <v>749</v>
      </c>
      <c r="F529" s="456" t="s">
        <v>2013</v>
      </c>
      <c r="G529" s="454"/>
      <c r="H529" s="457">
        <v>8.8149999999999995</v>
      </c>
      <c r="I529" s="319"/>
      <c r="J529" s="228"/>
      <c r="K529" s="228"/>
    </row>
    <row r="530" spans="1:11" ht="18" x14ac:dyDescent="0.35">
      <c r="A530" s="226"/>
      <c r="B530" s="307"/>
      <c r="C530" s="440"/>
      <c r="D530" s="441" t="s">
        <v>1060</v>
      </c>
      <c r="E530" s="442" t="s">
        <v>19</v>
      </c>
      <c r="F530" s="442" t="s">
        <v>1847</v>
      </c>
      <c r="G530" s="440"/>
      <c r="H530" s="440"/>
      <c r="I530" s="308"/>
      <c r="J530" s="309">
        <f>BK530</f>
        <v>0</v>
      </c>
      <c r="K530" s="226"/>
    </row>
    <row r="531" spans="1:11" ht="15" x14ac:dyDescent="0.3">
      <c r="A531" s="226"/>
      <c r="B531" s="307"/>
      <c r="C531" s="440"/>
      <c r="D531" s="441" t="s">
        <v>1060</v>
      </c>
      <c r="E531" s="443" t="s">
        <v>2014</v>
      </c>
      <c r="F531" s="443" t="s">
        <v>2015</v>
      </c>
      <c r="G531" s="440"/>
      <c r="H531" s="440"/>
      <c r="I531" s="308"/>
      <c r="J531" s="310">
        <f>BK531</f>
        <v>0</v>
      </c>
      <c r="K531" s="226"/>
    </row>
    <row r="532" spans="1:11" ht="25.5" x14ac:dyDescent="0.2">
      <c r="A532" s="824"/>
      <c r="B532" s="311"/>
      <c r="C532" s="444" t="s">
        <v>77</v>
      </c>
      <c r="D532" s="444" t="s">
        <v>1063</v>
      </c>
      <c r="E532" s="445" t="s">
        <v>2016</v>
      </c>
      <c r="F532" s="446" t="s">
        <v>2017</v>
      </c>
      <c r="G532" s="447" t="s">
        <v>2018</v>
      </c>
      <c r="H532" s="448">
        <v>1</v>
      </c>
      <c r="I532" s="313"/>
      <c r="J532" s="314">
        <f>ROUND(I532*H532,2)</f>
        <v>0</v>
      </c>
      <c r="K532" s="312" t="s">
        <v>749</v>
      </c>
    </row>
    <row r="533" spans="1:11" ht="13.5" x14ac:dyDescent="0.2">
      <c r="A533" s="227"/>
      <c r="B533" s="316"/>
      <c r="C533" s="451"/>
      <c r="D533" s="449" t="s">
        <v>1319</v>
      </c>
      <c r="E533" s="452" t="s">
        <v>749</v>
      </c>
      <c r="F533" s="453" t="s">
        <v>1874</v>
      </c>
      <c r="G533" s="451"/>
      <c r="H533" s="452" t="s">
        <v>749</v>
      </c>
      <c r="I533" s="317"/>
      <c r="J533" s="227"/>
      <c r="K533" s="227"/>
    </row>
    <row r="534" spans="1:11" ht="13.5" x14ac:dyDescent="0.2">
      <c r="A534" s="227"/>
      <c r="B534" s="316"/>
      <c r="C534" s="451"/>
      <c r="D534" s="449" t="s">
        <v>1319</v>
      </c>
      <c r="E534" s="452" t="s">
        <v>749</v>
      </c>
      <c r="F534" s="453" t="s">
        <v>2019</v>
      </c>
      <c r="G534" s="451"/>
      <c r="H534" s="452" t="s">
        <v>749</v>
      </c>
      <c r="I534" s="317"/>
      <c r="J534" s="227"/>
      <c r="K534" s="227"/>
    </row>
    <row r="535" spans="1:11" ht="13.5" x14ac:dyDescent="0.2">
      <c r="A535" s="227"/>
      <c r="B535" s="316"/>
      <c r="C535" s="451"/>
      <c r="D535" s="449" t="s">
        <v>1319</v>
      </c>
      <c r="E535" s="452" t="s">
        <v>749</v>
      </c>
      <c r="F535" s="453" t="s">
        <v>2020</v>
      </c>
      <c r="G535" s="451"/>
      <c r="H535" s="452" t="s">
        <v>749</v>
      </c>
      <c r="I535" s="317"/>
      <c r="J535" s="227"/>
      <c r="K535" s="227"/>
    </row>
    <row r="536" spans="1:11" ht="13.5" x14ac:dyDescent="0.2">
      <c r="A536" s="228"/>
      <c r="B536" s="318"/>
      <c r="C536" s="454"/>
      <c r="D536" s="449" t="s">
        <v>1319</v>
      </c>
      <c r="E536" s="455" t="s">
        <v>749</v>
      </c>
      <c r="F536" s="456" t="s">
        <v>52</v>
      </c>
      <c r="G536" s="454"/>
      <c r="H536" s="457">
        <v>1</v>
      </c>
      <c r="I536" s="319"/>
      <c r="J536" s="228"/>
      <c r="K536" s="228"/>
    </row>
    <row r="537" spans="1:11" x14ac:dyDescent="0.2">
      <c r="A537" s="824"/>
      <c r="B537" s="272"/>
      <c r="C537" s="471"/>
      <c r="D537" s="471"/>
      <c r="E537" s="471"/>
      <c r="F537" s="471"/>
      <c r="G537" s="471"/>
      <c r="H537" s="471"/>
      <c r="I537" s="274"/>
      <c r="J537" s="273"/>
      <c r="K537" s="273"/>
    </row>
  </sheetData>
  <sheetProtection algorithmName="SHA-512" hashValue="OffD+u2JurGhTEi4mH6DQHRCuwV189pQJuIbAqnsVV2cA5L+Yc2kyslBtRxzhfPBPY8wbL0ASvxXB5cUhaaiyw==" saltValue="uIuFd9JFP7pBX8xh3xSDHw==" spinCount="100000" sheet="1" objects="1" scenarios="1"/>
  <mergeCells count="12">
    <mergeCell ref="J55:J56"/>
    <mergeCell ref="E82:H82"/>
    <mergeCell ref="E84:H84"/>
    <mergeCell ref="E86:H86"/>
    <mergeCell ref="G1:H1"/>
    <mergeCell ref="E7:H7"/>
    <mergeCell ref="E9:H9"/>
    <mergeCell ref="E11:H11"/>
    <mergeCell ref="E26:H26"/>
    <mergeCell ref="E47:H47"/>
    <mergeCell ref="E49:H49"/>
    <mergeCell ref="E51:H51"/>
  </mergeCells>
  <hyperlinks>
    <hyperlink ref="F1:G1" location="C2" display="1) Krycí list soupisu"/>
    <hyperlink ref="G1:H1" location="C58" display="2) Rekapitulace"/>
    <hyperlink ref="J1" location="C93" display="3) Soupis prací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45</vt:i4>
      </vt:variant>
    </vt:vector>
  </HeadingPairs>
  <TitlesOfParts>
    <vt:vector size="58" baseType="lpstr">
      <vt:lpstr>REKAPITULACE</vt:lpstr>
      <vt:lpstr>VzorPolozky</vt:lpstr>
      <vt:lpstr>STAVBA</vt:lpstr>
      <vt:lpstr>STAVBA OKOLÍ</vt:lpstr>
      <vt:lpstr>ZDRAVOT. VNITŘNÍ KANALIZACE</vt:lpstr>
      <vt:lpstr>ZDRAVOT.VNITŘNÍ VODOINSTALACE</vt:lpstr>
      <vt:lpstr>SILNOPROUDÁ ELEKTROINSTALACE</vt:lpstr>
      <vt:lpstr>VENK.DEŠŤ.</vt:lpstr>
      <vt:lpstr>VENK.KANALIZACE SPLAŠKOVÁ</vt:lpstr>
      <vt:lpstr>KOMUNIKACE</vt:lpstr>
      <vt:lpstr>PLYNOINSTALACE</vt:lpstr>
      <vt:lpstr>VYTÁPĚNÍ + KOTELNA</vt:lpstr>
      <vt:lpstr>VRN</vt:lpstr>
      <vt:lpstr>REKAPITULACE!CelkemDPHVypocet</vt:lpstr>
      <vt:lpstr>CenaCelkem</vt:lpstr>
      <vt:lpstr>CenaCelkemBezDPH</vt:lpstr>
      <vt:lpstr>REKAPITULACE!CenaCelkemVypocet</vt:lpstr>
      <vt:lpstr>cisloobjektu</vt:lpstr>
      <vt:lpstr>REKAPITULACE!CisloStavby</vt:lpstr>
      <vt:lpstr>CisloStavebnihoRozpoctu</vt:lpstr>
      <vt:lpstr>dadresa</vt:lpstr>
      <vt:lpstr>REKAPITULACE!DIČ</vt:lpstr>
      <vt:lpstr>dmisto</vt:lpstr>
      <vt:lpstr>DPHSni</vt:lpstr>
      <vt:lpstr>DPHZakl</vt:lpstr>
      <vt:lpstr>REKAPITULACE!dpsc</vt:lpstr>
      <vt:lpstr>REKAPITULACE!IČO</vt:lpstr>
      <vt:lpstr>Mena</vt:lpstr>
      <vt:lpstr>MistoStavby</vt:lpstr>
      <vt:lpstr>nazevobjektu</vt:lpstr>
      <vt:lpstr>REKAPITULACE!NazevStavby</vt:lpstr>
      <vt:lpstr>NazevStavebnihoRozpoctu</vt:lpstr>
      <vt:lpstr>oadresa</vt:lpstr>
      <vt:lpstr>REKAPITULACE!Objednatel</vt:lpstr>
      <vt:lpstr>REKAPITULACE!Objekt</vt:lpstr>
      <vt:lpstr>REKAPITULACE!Oblast_tisku</vt:lpstr>
      <vt:lpstr>STAVBA!Oblast_tisku</vt:lpstr>
      <vt:lpstr>REKAPITULACE!odic</vt:lpstr>
      <vt:lpstr>REKAPITULACE!oico</vt:lpstr>
      <vt:lpstr>REKAPITULACE!omisto</vt:lpstr>
      <vt:lpstr>REKAPITULACE!onazev</vt:lpstr>
      <vt:lpstr>REKAPITULACE!opsc</vt:lpstr>
      <vt:lpstr>padresa</vt:lpstr>
      <vt:lpstr>pdic</vt:lpstr>
      <vt:lpstr>pico</vt:lpstr>
      <vt:lpstr>pmisto</vt:lpstr>
      <vt:lpstr>PoptavkaID</vt:lpstr>
      <vt:lpstr>pPSC</vt:lpstr>
      <vt:lpstr>Projektant</vt:lpstr>
      <vt:lpstr>REKAPITULACE!SazbaDPH1</vt:lpstr>
      <vt:lpstr>REKAPITULACE!SazbaDPH2</vt:lpstr>
      <vt:lpstr>Vypracoval</vt:lpstr>
      <vt:lpstr>ZakladDPHSni</vt:lpstr>
      <vt:lpstr>REKAPITULACE!ZakladDPHSniVypocet</vt:lpstr>
      <vt:lpstr>ZakladDPHZakl</vt:lpstr>
      <vt:lpstr>REKAPITULACE!ZakladDPHZaklVypocet</vt:lpstr>
      <vt:lpstr>Zaokrouhleni</vt:lpstr>
      <vt:lpstr>Zhotovitel</vt:lpstr>
    </vt:vector>
  </TitlesOfParts>
  <Manager/>
  <Company>RTS,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Gabriela Pokorná</cp:lastModifiedBy>
  <cp:revision/>
  <dcterms:created xsi:type="dcterms:W3CDTF">2009-04-08T07:15:50Z</dcterms:created>
  <dcterms:modified xsi:type="dcterms:W3CDTF">2018-03-09T11:51:10Z</dcterms:modified>
  <cp:category/>
  <cp:contentStatus/>
</cp:coreProperties>
</file>