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Bourací práce" sheetId="2" r:id="rId2"/>
    <sheet name="01 - Hala + výplně otvorů" sheetId="3" r:id="rId3"/>
    <sheet name="02 - Stavební práce" sheetId="4" r:id="rId4"/>
    <sheet name="A - Asfaltobeton" sheetId="5" r:id="rId5"/>
    <sheet name="B - Zámková dlažba - odst..." sheetId="6" r:id="rId6"/>
    <sheet name="C - Zámková dlažba - chodník" sheetId="7" r:id="rId7"/>
    <sheet name="D - Okapový chodník - bet..." sheetId="8" r:id="rId8"/>
    <sheet name="E - Penetrační makadam" sheetId="9" r:id="rId9"/>
    <sheet name="F - Zahradnické úpravy, n..." sheetId="10" r:id="rId10"/>
    <sheet name="04 - Venkovní úpravy - op..." sheetId="11" r:id="rId11"/>
    <sheet name="05 - Venkovní úpravy - po..." sheetId="12" r:id="rId12"/>
    <sheet name="06 - Vzduchotechnika" sheetId="13" r:id="rId13"/>
    <sheet name="07 - Vytápění - chlazení" sheetId="14" r:id="rId14"/>
    <sheet name="01 - Zařízení pro ochlazo..." sheetId="15" r:id="rId15"/>
    <sheet name="02 - Plynová zařízení" sheetId="16" r:id="rId16"/>
    <sheet name="03 - Zařízení pro vytápěn..." sheetId="17" r:id="rId17"/>
    <sheet name="02 - Hromosvod" sheetId="18" r:id="rId18"/>
    <sheet name="01 - Elektroinstalace" sheetId="19" r:id="rId19"/>
    <sheet name="09 - ZTI (voda + kanalizace)" sheetId="20" r:id="rId20"/>
    <sheet name="01 - Vodovodní přípojka" sheetId="21" r:id="rId21"/>
    <sheet name="02 - Kanalizační přípojka" sheetId="22" r:id="rId22"/>
    <sheet name="04 - Přípojka nn" sheetId="23" r:id="rId23"/>
    <sheet name="03 - Plynovodní přípojka" sheetId="24" r:id="rId24"/>
    <sheet name="Pokyny pro vyplnění" sheetId="25" r:id="rId25"/>
  </sheets>
  <definedNames>
    <definedName name="_xlnm.Print_Area" localSheetId="0">'Rekapitulace stavby'!$D$4:$AO$36,'Rekapitulace stavby'!$C$42:$AQ$83</definedName>
    <definedName name="_xlnm.Print_Titles" localSheetId="0">'Rekapitulace stavby'!$52:$52</definedName>
    <definedName name="_xlnm._FilterDatabase" localSheetId="1" hidden="1">'01 - Bourací práce'!$C$84:$K$126</definedName>
    <definedName name="_xlnm.Print_Area" localSheetId="1">'01 - Bourací práce'!$C$4:$J$39,'01 - Bourací práce'!$C$45:$J$66,'01 - Bourací práce'!$C$72:$K$126</definedName>
    <definedName name="_xlnm.Print_Titles" localSheetId="1">'01 - Bourací práce'!$84:$84</definedName>
    <definedName name="_xlnm._FilterDatabase" localSheetId="2" hidden="1">'01 - Hala + výplně otvorů'!$C$94:$K$157</definedName>
    <definedName name="_xlnm.Print_Area" localSheetId="2">'01 - Hala + výplně otvorů'!$C$4:$J$41,'01 - Hala + výplně otvorů'!$C$47:$J$74,'01 - Hala + výplně otvorů'!$C$80:$K$157</definedName>
    <definedName name="_xlnm.Print_Titles" localSheetId="2">'01 - Hala + výplně otvorů'!$94:$94</definedName>
    <definedName name="_xlnm._FilterDatabase" localSheetId="3" hidden="1">'02 - Stavební práce'!$C$107:$K$1693</definedName>
    <definedName name="_xlnm.Print_Area" localSheetId="3">'02 - Stavební práce'!$C$4:$J$41,'02 - Stavební práce'!$C$47:$J$87,'02 - Stavební práce'!$C$93:$K$1693</definedName>
    <definedName name="_xlnm.Print_Titles" localSheetId="3">'02 - Stavební práce'!$107:$107</definedName>
    <definedName name="_xlnm._FilterDatabase" localSheetId="4" hidden="1">'A - Asfaltobeton'!$C$92:$K$194</definedName>
    <definedName name="_xlnm.Print_Area" localSheetId="4">'A - Asfaltobeton'!$C$4:$J$41,'A - Asfaltobeton'!$C$47:$J$72,'A - Asfaltobeton'!$C$78:$K$194</definedName>
    <definedName name="_xlnm.Print_Titles" localSheetId="4">'A - Asfaltobeton'!$92:$92</definedName>
    <definedName name="_xlnm._FilterDatabase" localSheetId="5" hidden="1">'B - Zámková dlažba - odst...'!$C$95:$K$205</definedName>
    <definedName name="_xlnm.Print_Area" localSheetId="5">'B - Zámková dlažba - odst...'!$C$4:$J$41,'B - Zámková dlažba - odst...'!$C$47:$J$75,'B - Zámková dlažba - odst...'!$C$81:$K$205</definedName>
    <definedName name="_xlnm.Print_Titles" localSheetId="5">'B - Zámková dlažba - odst...'!$95:$95</definedName>
    <definedName name="_xlnm._FilterDatabase" localSheetId="6" hidden="1">'C - Zámková dlažba - chodník'!$C$92:$K$134</definedName>
    <definedName name="_xlnm.Print_Area" localSheetId="6">'C - Zámková dlažba - chodník'!$C$4:$J$41,'C - Zámková dlažba - chodník'!$C$47:$J$72,'C - Zámková dlažba - chodník'!$C$78:$K$134</definedName>
    <definedName name="_xlnm.Print_Titles" localSheetId="6">'C - Zámková dlažba - chodník'!$92:$92</definedName>
    <definedName name="_xlnm._FilterDatabase" localSheetId="7" hidden="1">'D - Okapový chodník - bet...'!$C$88:$K$109</definedName>
    <definedName name="_xlnm.Print_Area" localSheetId="7">'D - Okapový chodník - bet...'!$C$4:$J$41,'D - Okapový chodník - bet...'!$C$47:$J$68,'D - Okapový chodník - bet...'!$C$74:$K$109</definedName>
    <definedName name="_xlnm.Print_Titles" localSheetId="7">'D - Okapový chodník - bet...'!$88:$88</definedName>
    <definedName name="_xlnm._FilterDatabase" localSheetId="8" hidden="1">'E - Penetrační makadam'!$C$91:$K$119</definedName>
    <definedName name="_xlnm.Print_Area" localSheetId="8">'E - Penetrační makadam'!$C$4:$J$41,'E - Penetrační makadam'!$C$47:$J$71,'E - Penetrační makadam'!$C$77:$K$119</definedName>
    <definedName name="_xlnm.Print_Titles" localSheetId="8">'E - Penetrační makadam'!$91:$91</definedName>
    <definedName name="_xlnm._FilterDatabase" localSheetId="9" hidden="1">'F - Zahradnické úpravy, n...'!$C$86:$K$154</definedName>
    <definedName name="_xlnm.Print_Area" localSheetId="9">'F - Zahradnické úpravy, n...'!$C$4:$J$41,'F - Zahradnické úpravy, n...'!$C$47:$J$66,'F - Zahradnické úpravy, n...'!$C$72:$K$154</definedName>
    <definedName name="_xlnm.Print_Titles" localSheetId="9">'F - Zahradnické úpravy, n...'!$86:$86</definedName>
    <definedName name="_xlnm._FilterDatabase" localSheetId="10" hidden="1">'04 - Venkovní úpravy - op...'!$C$83:$K$165</definedName>
    <definedName name="_xlnm.Print_Area" localSheetId="10">'04 - Venkovní úpravy - op...'!$C$4:$J$39,'04 - Venkovní úpravy - op...'!$C$45:$J$65,'04 - Venkovní úpravy - op...'!$C$71:$K$165</definedName>
    <definedName name="_xlnm.Print_Titles" localSheetId="10">'04 - Venkovní úpravy - op...'!$83:$83</definedName>
    <definedName name="_xlnm._FilterDatabase" localSheetId="11" hidden="1">'05 - Venkovní úpravy - po...'!$C$88:$K$165</definedName>
    <definedName name="_xlnm.Print_Area" localSheetId="11">'05 - Venkovní úpravy - po...'!$C$4:$J$39,'05 - Venkovní úpravy - po...'!$C$45:$J$70,'05 - Venkovní úpravy - po...'!$C$76:$K$165</definedName>
    <definedName name="_xlnm.Print_Titles" localSheetId="11">'05 - Venkovní úpravy - po...'!$88:$88</definedName>
    <definedName name="_xlnm._FilterDatabase" localSheetId="12" hidden="1">'06 - Vzduchotechnika'!$C$84:$K$155</definedName>
    <definedName name="_xlnm.Print_Area" localSheetId="12">'06 - Vzduchotechnika'!$C$4:$J$39,'06 - Vzduchotechnika'!$C$45:$J$66,'06 - Vzduchotechnika'!$C$72:$K$155</definedName>
    <definedName name="_xlnm.Print_Titles" localSheetId="12">'06 - Vzduchotechnika'!$84:$84</definedName>
    <definedName name="_xlnm._FilterDatabase" localSheetId="13" hidden="1">'07 - Vytápění - chlazení'!$C$80:$K$84</definedName>
    <definedName name="_xlnm.Print_Area" localSheetId="13">'07 - Vytápění - chlazení'!$C$4:$J$39,'07 - Vytápění - chlazení'!$C$45:$J$62,'07 - Vytápění - chlazení'!$C$68:$K$84</definedName>
    <definedName name="_xlnm.Print_Titles" localSheetId="13">'07 - Vytápění - chlazení'!$80:$80</definedName>
    <definedName name="_xlnm._FilterDatabase" localSheetId="14" hidden="1">'01 - Zařízení pro ochlazo...'!$C$87:$K$106</definedName>
    <definedName name="_xlnm.Print_Area" localSheetId="14">'01 - Zařízení pro ochlazo...'!$C$4:$J$41,'01 - Zařízení pro ochlazo...'!$C$47:$J$67,'01 - Zařízení pro ochlazo...'!$C$73:$K$106</definedName>
    <definedName name="_xlnm.Print_Titles" localSheetId="14">'01 - Zařízení pro ochlazo...'!$87:$87</definedName>
    <definedName name="_xlnm._FilterDatabase" localSheetId="15" hidden="1">'02 - Plynová zařízení'!$C$92:$K$141</definedName>
    <definedName name="_xlnm.Print_Area" localSheetId="15">'02 - Plynová zařízení'!$C$4:$J$41,'02 - Plynová zařízení'!$C$47:$J$72,'02 - Plynová zařízení'!$C$78:$K$141</definedName>
    <definedName name="_xlnm.Print_Titles" localSheetId="15">'02 - Plynová zařízení'!$92:$92</definedName>
    <definedName name="_xlnm._FilterDatabase" localSheetId="16" hidden="1">'03 - Zařízení pro vytápěn...'!$C$93:$K$172</definedName>
    <definedName name="_xlnm.Print_Area" localSheetId="16">'03 - Zařízení pro vytápěn...'!$C$4:$J$41,'03 - Zařízení pro vytápěn...'!$C$47:$J$73,'03 - Zařízení pro vytápěn...'!$C$79:$K$172</definedName>
    <definedName name="_xlnm.Print_Titles" localSheetId="16">'03 - Zařízení pro vytápěn...'!$93:$93</definedName>
    <definedName name="_xlnm._FilterDatabase" localSheetId="17" hidden="1">'02 - Hromosvod'!$C$88:$K$121</definedName>
    <definedName name="_xlnm.Print_Area" localSheetId="17">'02 - Hromosvod'!$C$4:$J$41,'02 - Hromosvod'!$C$47:$J$68,'02 - Hromosvod'!$C$74:$K$121</definedName>
    <definedName name="_xlnm.Print_Titles" localSheetId="17">'02 - Hromosvod'!$88:$88</definedName>
    <definedName name="_xlnm._FilterDatabase" localSheetId="18" hidden="1">'01 - Elektroinstalace'!$C$95:$K$218</definedName>
    <definedName name="_xlnm.Print_Area" localSheetId="18">'01 - Elektroinstalace'!$C$4:$J$41,'01 - Elektroinstalace'!$C$47:$J$75,'01 - Elektroinstalace'!$C$81:$K$218</definedName>
    <definedName name="_xlnm.Print_Titles" localSheetId="18">'01 - Elektroinstalace'!$95:$95</definedName>
    <definedName name="_xlnm._FilterDatabase" localSheetId="19" hidden="1">'09 - ZTI (voda + kanalizace)'!$C$88:$K$219</definedName>
    <definedName name="_xlnm.Print_Area" localSheetId="19">'09 - ZTI (voda + kanalizace)'!$C$4:$J$39,'09 - ZTI (voda + kanalizace)'!$C$45:$J$70,'09 - ZTI (voda + kanalizace)'!$C$76:$K$219</definedName>
    <definedName name="_xlnm.Print_Titles" localSheetId="19">'09 - ZTI (voda + kanalizace)'!$88:$88</definedName>
    <definedName name="_xlnm._FilterDatabase" localSheetId="20" hidden="1">'01 - Vodovodní přípojka'!$C$91:$K$134</definedName>
    <definedName name="_xlnm.Print_Area" localSheetId="20">'01 - Vodovodní přípojka'!$C$4:$J$41,'01 - Vodovodní přípojka'!$C$47:$J$71,'01 - Vodovodní přípojka'!$C$77:$K$134</definedName>
    <definedName name="_xlnm.Print_Titles" localSheetId="20">'01 - Vodovodní přípojka'!$91:$91</definedName>
    <definedName name="_xlnm._FilterDatabase" localSheetId="21" hidden="1">'02 - Kanalizační přípojka'!$C$97:$K$239</definedName>
    <definedName name="_xlnm.Print_Area" localSheetId="21">'02 - Kanalizační přípojka'!$C$4:$J$41,'02 - Kanalizační přípojka'!$C$47:$J$77,'02 - Kanalizační přípojka'!$C$83:$K$239</definedName>
    <definedName name="_xlnm.Print_Titles" localSheetId="21">'02 - Kanalizační přípojka'!$97:$97</definedName>
    <definedName name="_xlnm._FilterDatabase" localSheetId="22" hidden="1">'04 - Přípojka nn'!$C$92:$K$128</definedName>
    <definedName name="_xlnm.Print_Area" localSheetId="22">'04 - Přípojka nn'!$C$4:$J$41,'04 - Přípojka nn'!$C$47:$J$72,'04 - Přípojka nn'!$C$78:$K$128</definedName>
    <definedName name="_xlnm.Print_Titles" localSheetId="22">'04 - Přípojka nn'!$92:$92</definedName>
    <definedName name="_xlnm._FilterDatabase" localSheetId="23" hidden="1">'03 - Plynovodní přípojka'!$C$93:$K$144</definedName>
    <definedName name="_xlnm.Print_Area" localSheetId="23">'03 - Plynovodní přípojka'!$C$4:$J$41,'03 - Plynovodní přípojka'!$C$47:$J$73,'03 - Plynovodní přípojka'!$C$79:$K$144</definedName>
    <definedName name="_xlnm.Print_Titles" localSheetId="23">'03 - Plynovodní přípojka'!$93:$93</definedName>
    <definedName name="_xlnm.Print_Area" localSheetId="2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24" l="1" r="J39"/>
  <c r="J38"/>
  <c i="1" r="AY82"/>
  <c i="24" r="J37"/>
  <c i="1" r="AX82"/>
  <c i="24" r="BI144"/>
  <c r="BH144"/>
  <c r="BG144"/>
  <c r="BF144"/>
  <c r="T144"/>
  <c r="T143"/>
  <c r="T142"/>
  <c r="R144"/>
  <c r="R143"/>
  <c r="R142"/>
  <c r="P144"/>
  <c r="P143"/>
  <c r="P142"/>
  <c r="BI141"/>
  <c r="BH141"/>
  <c r="BG141"/>
  <c r="BF141"/>
  <c r="T141"/>
  <c r="T140"/>
  <c r="R141"/>
  <c r="R140"/>
  <c r="P141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1"/>
  <c r="BH121"/>
  <c r="BG121"/>
  <c r="BF121"/>
  <c r="T121"/>
  <c r="R121"/>
  <c r="P121"/>
  <c r="BI120"/>
  <c r="BH120"/>
  <c r="BG120"/>
  <c r="BF120"/>
  <c r="T120"/>
  <c r="R120"/>
  <c r="P120"/>
  <c r="BI118"/>
  <c r="BH118"/>
  <c r="BG118"/>
  <c r="BF118"/>
  <c r="T118"/>
  <c r="T117"/>
  <c r="R118"/>
  <c r="R117"/>
  <c r="P118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F88"/>
  <c r="E86"/>
  <c r="F56"/>
  <c r="E54"/>
  <c r="J26"/>
  <c r="E26"/>
  <c r="J91"/>
  <c r="J25"/>
  <c r="J23"/>
  <c r="E23"/>
  <c r="J90"/>
  <c r="J22"/>
  <c r="J20"/>
  <c r="E20"/>
  <c r="F91"/>
  <c r="J19"/>
  <c r="J17"/>
  <c r="E17"/>
  <c r="F90"/>
  <c r="J16"/>
  <c r="J14"/>
  <c r="J56"/>
  <c r="E7"/>
  <c r="E50"/>
  <c i="23" r="J39"/>
  <c r="J38"/>
  <c i="1" r="AY81"/>
  <c i="23" r="J37"/>
  <c i="1" r="AX81"/>
  <c i="23" r="BI128"/>
  <c r="BH128"/>
  <c r="BG128"/>
  <c r="BF128"/>
  <c r="T128"/>
  <c r="T127"/>
  <c r="T126"/>
  <c r="R128"/>
  <c r="R127"/>
  <c r="R126"/>
  <c r="P128"/>
  <c r="P127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1"/>
  <c r="BH101"/>
  <c r="BG101"/>
  <c r="BF101"/>
  <c r="T101"/>
  <c r="R101"/>
  <c r="P101"/>
  <c r="BI100"/>
  <c r="BH100"/>
  <c r="BG100"/>
  <c r="BF100"/>
  <c r="T100"/>
  <c r="R100"/>
  <c r="P100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F87"/>
  <c r="E85"/>
  <c r="F56"/>
  <c r="E54"/>
  <c r="J26"/>
  <c r="E26"/>
  <c r="J90"/>
  <c r="J25"/>
  <c r="J23"/>
  <c r="E23"/>
  <c r="J58"/>
  <c r="J22"/>
  <c r="J20"/>
  <c r="E20"/>
  <c r="F59"/>
  <c r="J19"/>
  <c r="J17"/>
  <c r="E17"/>
  <c r="F89"/>
  <c r="J16"/>
  <c r="J14"/>
  <c r="J87"/>
  <c r="E7"/>
  <c r="E50"/>
  <c i="22" r="J39"/>
  <c r="J38"/>
  <c i="1" r="AY80"/>
  <c i="22" r="J37"/>
  <c i="1" r="AX80"/>
  <c i="22" r="BI239"/>
  <c r="BH239"/>
  <c r="BG239"/>
  <c r="BF239"/>
  <c r="T239"/>
  <c r="T238"/>
  <c r="T237"/>
  <c r="R239"/>
  <c r="R238"/>
  <c r="R237"/>
  <c r="P239"/>
  <c r="P238"/>
  <c r="P237"/>
  <c r="BI236"/>
  <c r="BH236"/>
  <c r="BG236"/>
  <c r="BF236"/>
  <c r="T236"/>
  <c r="R236"/>
  <c r="P236"/>
  <c r="BI235"/>
  <c r="BH235"/>
  <c r="BG235"/>
  <c r="BF235"/>
  <c r="T235"/>
  <c r="R235"/>
  <c r="P235"/>
  <c r="BI232"/>
  <c r="BH232"/>
  <c r="BG232"/>
  <c r="BF232"/>
  <c r="T232"/>
  <c r="R232"/>
  <c r="P232"/>
  <c r="BI231"/>
  <c r="BH231"/>
  <c r="BG231"/>
  <c r="BF231"/>
  <c r="T231"/>
  <c r="R231"/>
  <c r="P231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5"/>
  <c r="BH225"/>
  <c r="BG225"/>
  <c r="BF225"/>
  <c r="T225"/>
  <c r="R225"/>
  <c r="P225"/>
  <c r="BI224"/>
  <c r="BH224"/>
  <c r="BG224"/>
  <c r="BF224"/>
  <c r="T224"/>
  <c r="R224"/>
  <c r="P224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6"/>
  <c r="BH216"/>
  <c r="BG216"/>
  <c r="BF216"/>
  <c r="T216"/>
  <c r="T215"/>
  <c r="R216"/>
  <c r="R215"/>
  <c r="P216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1"/>
  <c r="BH151"/>
  <c r="BG151"/>
  <c r="BF151"/>
  <c r="T151"/>
  <c r="R151"/>
  <c r="P151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35"/>
  <c r="BH135"/>
  <c r="BG135"/>
  <c r="BF135"/>
  <c r="T135"/>
  <c r="R135"/>
  <c r="P135"/>
  <c r="BI133"/>
  <c r="BH133"/>
  <c r="BG133"/>
  <c r="BF133"/>
  <c r="T133"/>
  <c r="R133"/>
  <c r="P133"/>
  <c r="BI129"/>
  <c r="BH129"/>
  <c r="BG129"/>
  <c r="BF129"/>
  <c r="T129"/>
  <c r="R129"/>
  <c r="P129"/>
  <c r="BI128"/>
  <c r="BH128"/>
  <c r="BG128"/>
  <c r="BF128"/>
  <c r="T128"/>
  <c r="R128"/>
  <c r="P128"/>
  <c r="BI124"/>
  <c r="BH124"/>
  <c r="BG124"/>
  <c r="BF124"/>
  <c r="T124"/>
  <c r="R124"/>
  <c r="P124"/>
  <c r="BI123"/>
  <c r="BH123"/>
  <c r="BG123"/>
  <c r="BF123"/>
  <c r="T123"/>
  <c r="R123"/>
  <c r="P123"/>
  <c r="BI118"/>
  <c r="BH118"/>
  <c r="BG118"/>
  <c r="BF118"/>
  <c r="T118"/>
  <c r="R118"/>
  <c r="P118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F92"/>
  <c r="E90"/>
  <c r="F56"/>
  <c r="E54"/>
  <c r="J26"/>
  <c r="E26"/>
  <c r="J59"/>
  <c r="J25"/>
  <c r="J23"/>
  <c r="E23"/>
  <c r="J94"/>
  <c r="J22"/>
  <c r="J20"/>
  <c r="E20"/>
  <c r="F95"/>
  <c r="J19"/>
  <c r="J17"/>
  <c r="E17"/>
  <c r="F58"/>
  <c r="J16"/>
  <c r="J14"/>
  <c r="J92"/>
  <c r="E7"/>
  <c r="E50"/>
  <c i="21" r="J39"/>
  <c r="J38"/>
  <c i="1" r="AY79"/>
  <c i="21" r="J37"/>
  <c i="1" r="AX79"/>
  <c i="21" r="BI134"/>
  <c r="BH134"/>
  <c r="BG134"/>
  <c r="BF134"/>
  <c r="T134"/>
  <c r="T133"/>
  <c r="T132"/>
  <c r="R134"/>
  <c r="R133"/>
  <c r="R132"/>
  <c r="P134"/>
  <c r="P133"/>
  <c r="P132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19"/>
  <c r="BH119"/>
  <c r="BG119"/>
  <c r="BF119"/>
  <c r="T119"/>
  <c r="R119"/>
  <c r="P119"/>
  <c r="BI118"/>
  <c r="BH118"/>
  <c r="BG118"/>
  <c r="BF118"/>
  <c r="T118"/>
  <c r="R118"/>
  <c r="P118"/>
  <c r="BI115"/>
  <c r="BH115"/>
  <c r="BG115"/>
  <c r="BF115"/>
  <c r="T115"/>
  <c r="T114"/>
  <c r="R115"/>
  <c r="R114"/>
  <c r="P115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7"/>
  <c r="BH107"/>
  <c r="BG107"/>
  <c r="BF107"/>
  <c r="T107"/>
  <c r="R107"/>
  <c r="P107"/>
  <c r="BI105"/>
  <c r="BH105"/>
  <c r="BG105"/>
  <c r="BF105"/>
  <c r="T105"/>
  <c r="R105"/>
  <c r="P105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F86"/>
  <c r="E84"/>
  <c r="F56"/>
  <c r="E54"/>
  <c r="J26"/>
  <c r="E26"/>
  <c r="J59"/>
  <c r="J25"/>
  <c r="J23"/>
  <c r="E23"/>
  <c r="J58"/>
  <c r="J22"/>
  <c r="J20"/>
  <c r="E20"/>
  <c r="F89"/>
  <c r="J19"/>
  <c r="J17"/>
  <c r="E17"/>
  <c r="F58"/>
  <c r="J16"/>
  <c r="J14"/>
  <c r="J86"/>
  <c r="E7"/>
  <c r="E80"/>
  <c i="20" r="J37"/>
  <c r="J36"/>
  <c i="1" r="AY77"/>
  <c i="20" r="J35"/>
  <c i="1" r="AX77"/>
  <c i="20" r="BI219"/>
  <c r="BH219"/>
  <c r="BG219"/>
  <c r="BF219"/>
  <c r="T219"/>
  <c r="T218"/>
  <c r="T217"/>
  <c r="R219"/>
  <c r="R218"/>
  <c r="R217"/>
  <c r="P219"/>
  <c r="P218"/>
  <c r="P217"/>
  <c r="BI216"/>
  <c r="BH216"/>
  <c r="BG216"/>
  <c r="BF216"/>
  <c r="T216"/>
  <c r="R216"/>
  <c r="P216"/>
  <c r="BI215"/>
  <c r="BH215"/>
  <c r="BG215"/>
  <c r="BF215"/>
  <c r="T215"/>
  <c r="R215"/>
  <c r="P215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F83"/>
  <c r="E81"/>
  <c r="F52"/>
  <c r="E50"/>
  <c r="J24"/>
  <c r="E24"/>
  <c r="J86"/>
  <c r="J23"/>
  <c r="J21"/>
  <c r="E21"/>
  <c r="J85"/>
  <c r="J20"/>
  <c r="J18"/>
  <c r="E18"/>
  <c r="F86"/>
  <c r="J17"/>
  <c r="J15"/>
  <c r="E15"/>
  <c r="F54"/>
  <c r="J14"/>
  <c r="J12"/>
  <c r="J52"/>
  <c r="E7"/>
  <c r="E48"/>
  <c i="19" r="J39"/>
  <c r="J38"/>
  <c i="1" r="AY76"/>
  <c i="19" r="J37"/>
  <c i="1" r="AX76"/>
  <c i="19" r="BI218"/>
  <c r="BH218"/>
  <c r="BG218"/>
  <c r="BF218"/>
  <c r="T218"/>
  <c r="T217"/>
  <c r="T216"/>
  <c r="R218"/>
  <c r="R217"/>
  <c r="R216"/>
  <c r="P218"/>
  <c r="P217"/>
  <c r="P216"/>
  <c r="BI215"/>
  <c r="BH215"/>
  <c r="BG215"/>
  <c r="BF215"/>
  <c r="T215"/>
  <c r="T214"/>
  <c r="R215"/>
  <c r="R214"/>
  <c r="P215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F90"/>
  <c r="E88"/>
  <c r="F56"/>
  <c r="E54"/>
  <c r="J26"/>
  <c r="E26"/>
  <c r="J59"/>
  <c r="J25"/>
  <c r="J23"/>
  <c r="E23"/>
  <c r="J58"/>
  <c r="J22"/>
  <c r="J20"/>
  <c r="E20"/>
  <c r="F59"/>
  <c r="J19"/>
  <c r="J17"/>
  <c r="E17"/>
  <c r="F92"/>
  <c r="J16"/>
  <c r="J14"/>
  <c r="J90"/>
  <c r="E7"/>
  <c r="E84"/>
  <c i="18" r="J39"/>
  <c r="J38"/>
  <c i="1" r="AY75"/>
  <c i="18" r="J37"/>
  <c i="1" r="AX75"/>
  <c i="18" r="BI121"/>
  <c r="BH121"/>
  <c r="BG121"/>
  <c r="BF121"/>
  <c r="T121"/>
  <c r="T120"/>
  <c r="T119"/>
  <c r="R121"/>
  <c r="R120"/>
  <c r="R119"/>
  <c r="P121"/>
  <c r="P120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F83"/>
  <c r="E81"/>
  <c r="F56"/>
  <c r="E54"/>
  <c r="J26"/>
  <c r="E26"/>
  <c r="J86"/>
  <c r="J25"/>
  <c r="J23"/>
  <c r="E23"/>
  <c r="J85"/>
  <c r="J22"/>
  <c r="J20"/>
  <c r="E20"/>
  <c r="F86"/>
  <c r="J19"/>
  <c r="J17"/>
  <c r="E17"/>
  <c r="F58"/>
  <c r="J16"/>
  <c r="J14"/>
  <c r="J83"/>
  <c r="E7"/>
  <c r="E77"/>
  <c i="17" r="J39"/>
  <c r="J38"/>
  <c i="1" r="AY73"/>
  <c i="17" r="J37"/>
  <c i="1" r="AX73"/>
  <c i="17" r="BI172"/>
  <c r="BH172"/>
  <c r="BG172"/>
  <c r="BF172"/>
  <c r="T172"/>
  <c r="T171"/>
  <c r="T170"/>
  <c r="R172"/>
  <c r="R171"/>
  <c r="R170"/>
  <c r="P172"/>
  <c r="P171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F88"/>
  <c r="E86"/>
  <c r="F56"/>
  <c r="E54"/>
  <c r="J26"/>
  <c r="E26"/>
  <c r="J91"/>
  <c r="J25"/>
  <c r="J23"/>
  <c r="E23"/>
  <c r="J90"/>
  <c r="J22"/>
  <c r="J20"/>
  <c r="E20"/>
  <c r="F59"/>
  <c r="J19"/>
  <c r="J17"/>
  <c r="E17"/>
  <c r="F90"/>
  <c r="J16"/>
  <c r="J14"/>
  <c r="J56"/>
  <c r="E7"/>
  <c r="E82"/>
  <c i="16" r="J39"/>
  <c r="J38"/>
  <c i="1" r="AY72"/>
  <c i="16" r="J37"/>
  <c i="1" r="AX72"/>
  <c i="16" r="BI141"/>
  <c r="BH141"/>
  <c r="BG141"/>
  <c r="BF141"/>
  <c r="T141"/>
  <c r="T140"/>
  <c r="T139"/>
  <c r="R141"/>
  <c r="R140"/>
  <c r="R139"/>
  <c r="P141"/>
  <c r="P140"/>
  <c r="P139"/>
  <c r="BI138"/>
  <c r="BH138"/>
  <c r="BG138"/>
  <c r="BF138"/>
  <c r="T138"/>
  <c r="T137"/>
  <c r="R138"/>
  <c r="R137"/>
  <c r="P138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3"/>
  <c r="BH113"/>
  <c r="BG113"/>
  <c r="BF113"/>
  <c r="T113"/>
  <c r="R113"/>
  <c r="P113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F87"/>
  <c r="E85"/>
  <c r="F56"/>
  <c r="E54"/>
  <c r="J26"/>
  <c r="E26"/>
  <c r="J90"/>
  <c r="J25"/>
  <c r="J23"/>
  <c r="E23"/>
  <c r="J89"/>
  <c r="J22"/>
  <c r="J20"/>
  <c r="E20"/>
  <c r="F90"/>
  <c r="J19"/>
  <c r="J17"/>
  <c r="E17"/>
  <c r="F89"/>
  <c r="J16"/>
  <c r="J14"/>
  <c r="J56"/>
  <c r="E7"/>
  <c r="E81"/>
  <c i="15" r="J39"/>
  <c r="J38"/>
  <c i="1" r="AY71"/>
  <c i="15" r="J37"/>
  <c i="1" r="AX71"/>
  <c i="15"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F82"/>
  <c r="E80"/>
  <c r="F56"/>
  <c r="E54"/>
  <c r="J26"/>
  <c r="E26"/>
  <c r="J85"/>
  <c r="J25"/>
  <c r="J23"/>
  <c r="E23"/>
  <c r="J84"/>
  <c r="J22"/>
  <c r="J20"/>
  <c r="E20"/>
  <c r="F85"/>
  <c r="J19"/>
  <c r="J17"/>
  <c r="E17"/>
  <c r="F58"/>
  <c r="J16"/>
  <c r="J14"/>
  <c r="J56"/>
  <c r="E7"/>
  <c r="E50"/>
  <c i="14" r="J37"/>
  <c r="J36"/>
  <c i="1" r="AY70"/>
  <c i="14" r="J35"/>
  <c i="1" r="AX70"/>
  <c i="14" r="BI84"/>
  <c r="BH84"/>
  <c r="BG84"/>
  <c r="BF84"/>
  <c r="T84"/>
  <c r="T83"/>
  <c r="T82"/>
  <c r="T81"/>
  <c r="R84"/>
  <c r="R83"/>
  <c r="R82"/>
  <c r="R81"/>
  <c r="P84"/>
  <c r="P83"/>
  <c r="P82"/>
  <c r="P81"/>
  <c i="1" r="AU70"/>
  <c i="14" r="F75"/>
  <c r="E73"/>
  <c r="F52"/>
  <c r="E50"/>
  <c r="J24"/>
  <c r="E24"/>
  <c r="J78"/>
  <c r="J23"/>
  <c r="J21"/>
  <c r="E21"/>
  <c r="J77"/>
  <c r="J20"/>
  <c r="J18"/>
  <c r="E18"/>
  <c r="F55"/>
  <c r="J17"/>
  <c r="J15"/>
  <c r="E15"/>
  <c r="F77"/>
  <c r="J14"/>
  <c r="J12"/>
  <c r="J52"/>
  <c r="E7"/>
  <c r="E71"/>
  <c i="13" r="J37"/>
  <c r="J36"/>
  <c i="1" r="AY68"/>
  <c i="13" r="J35"/>
  <c i="1" r="AX68"/>
  <c i="13" r="BI155"/>
  <c r="BH155"/>
  <c r="BG155"/>
  <c r="BF155"/>
  <c r="T155"/>
  <c r="T154"/>
  <c r="T153"/>
  <c r="R155"/>
  <c r="R154"/>
  <c r="R153"/>
  <c r="P155"/>
  <c r="P154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F79"/>
  <c r="E77"/>
  <c r="F52"/>
  <c r="E50"/>
  <c r="J24"/>
  <c r="E24"/>
  <c r="J82"/>
  <c r="J23"/>
  <c r="J21"/>
  <c r="E21"/>
  <c r="J54"/>
  <c r="J20"/>
  <c r="J18"/>
  <c r="E18"/>
  <c r="F82"/>
  <c r="J17"/>
  <c r="J15"/>
  <c r="E15"/>
  <c r="F54"/>
  <c r="J14"/>
  <c r="J12"/>
  <c r="J52"/>
  <c r="E7"/>
  <c r="E75"/>
  <c i="12" r="J37"/>
  <c r="J36"/>
  <c i="1" r="AY67"/>
  <c i="12" r="J35"/>
  <c i="1" r="AX67"/>
  <c i="12" r="BI165"/>
  <c r="BH165"/>
  <c r="BG165"/>
  <c r="BF165"/>
  <c r="T165"/>
  <c r="T164"/>
  <c r="T163"/>
  <c r="R165"/>
  <c r="R164"/>
  <c r="R163"/>
  <c r="P165"/>
  <c r="P164"/>
  <c r="P163"/>
  <c r="BI162"/>
  <c r="BH162"/>
  <c r="BG162"/>
  <c r="BF162"/>
  <c r="T162"/>
  <c r="R162"/>
  <c r="P162"/>
  <c r="BI161"/>
  <c r="BH161"/>
  <c r="BG161"/>
  <c r="BF161"/>
  <c r="T161"/>
  <c r="R161"/>
  <c r="P161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49"/>
  <c r="BH149"/>
  <c r="BG149"/>
  <c r="BF149"/>
  <c r="T149"/>
  <c r="R149"/>
  <c r="P149"/>
  <c r="BI145"/>
  <c r="BH145"/>
  <c r="BG145"/>
  <c r="BF145"/>
  <c r="T145"/>
  <c r="R145"/>
  <c r="P145"/>
  <c r="BI141"/>
  <c r="BH141"/>
  <c r="BG141"/>
  <c r="BF141"/>
  <c r="T141"/>
  <c r="R141"/>
  <c r="P141"/>
  <c r="BI136"/>
  <c r="BH136"/>
  <c r="BG136"/>
  <c r="BF136"/>
  <c r="T136"/>
  <c r="R136"/>
  <c r="P136"/>
  <c r="BI133"/>
  <c r="BH133"/>
  <c r="BG133"/>
  <c r="BF133"/>
  <c r="T133"/>
  <c r="T132"/>
  <c r="R133"/>
  <c r="R132"/>
  <c r="P133"/>
  <c r="P132"/>
  <c r="BI129"/>
  <c r="BH129"/>
  <c r="BG129"/>
  <c r="BF129"/>
  <c r="T129"/>
  <c r="T128"/>
  <c r="R129"/>
  <c r="R128"/>
  <c r="P129"/>
  <c r="P128"/>
  <c r="BI125"/>
  <c r="BH125"/>
  <c r="BG125"/>
  <c r="BF125"/>
  <c r="T125"/>
  <c r="R125"/>
  <c r="P125"/>
  <c r="BI122"/>
  <c r="BH122"/>
  <c r="BG122"/>
  <c r="BF122"/>
  <c r="T122"/>
  <c r="R122"/>
  <c r="P122"/>
  <c r="BI119"/>
  <c r="BH119"/>
  <c r="BG119"/>
  <c r="BF119"/>
  <c r="T119"/>
  <c r="R119"/>
  <c r="P119"/>
  <c r="BI118"/>
  <c r="BH118"/>
  <c r="BG118"/>
  <c r="BF118"/>
  <c r="T118"/>
  <c r="R118"/>
  <c r="P118"/>
  <c r="BI115"/>
  <c r="BH115"/>
  <c r="BG115"/>
  <c r="BF115"/>
  <c r="T115"/>
  <c r="R115"/>
  <c r="P115"/>
  <c r="BI112"/>
  <c r="BH112"/>
  <c r="BG112"/>
  <c r="BF112"/>
  <c r="T112"/>
  <c r="R112"/>
  <c r="P112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3"/>
  <c r="BH103"/>
  <c r="BG103"/>
  <c r="BF103"/>
  <c r="T103"/>
  <c r="R103"/>
  <c r="P103"/>
  <c r="BI102"/>
  <c r="BH102"/>
  <c r="BG102"/>
  <c r="BF102"/>
  <c r="T102"/>
  <c r="R102"/>
  <c r="P102"/>
  <c r="BI100"/>
  <c r="BH100"/>
  <c r="BG100"/>
  <c r="BF100"/>
  <c r="T100"/>
  <c r="R100"/>
  <c r="P100"/>
  <c r="BI96"/>
  <c r="BH96"/>
  <c r="BG96"/>
  <c r="BF96"/>
  <c r="T96"/>
  <c r="R96"/>
  <c r="P96"/>
  <c r="BI95"/>
  <c r="BH95"/>
  <c r="BG95"/>
  <c r="BF95"/>
  <c r="T95"/>
  <c r="R95"/>
  <c r="P95"/>
  <c r="BI92"/>
  <c r="BH92"/>
  <c r="BG92"/>
  <c r="BF92"/>
  <c r="T92"/>
  <c r="R92"/>
  <c r="P92"/>
  <c r="J86"/>
  <c r="J85"/>
  <c r="F85"/>
  <c r="F83"/>
  <c r="E81"/>
  <c r="J55"/>
  <c r="J54"/>
  <c r="F54"/>
  <c r="F52"/>
  <c r="E50"/>
  <c r="J18"/>
  <c r="E18"/>
  <c r="F86"/>
  <c r="J17"/>
  <c r="J12"/>
  <c r="J52"/>
  <c r="E7"/>
  <c r="E48"/>
  <c i="11" r="J37"/>
  <c r="J36"/>
  <c i="1" r="AY66"/>
  <c i="11" r="J35"/>
  <c i="1" r="AX66"/>
  <c i="11" r="BI165"/>
  <c r="BH165"/>
  <c r="BG165"/>
  <c r="BF165"/>
  <c r="T165"/>
  <c r="T164"/>
  <c r="R165"/>
  <c r="R164"/>
  <c r="P165"/>
  <c r="P164"/>
  <c r="BI161"/>
  <c r="BH161"/>
  <c r="BG161"/>
  <c r="BF161"/>
  <c r="T161"/>
  <c r="R161"/>
  <c r="P161"/>
  <c r="BI159"/>
  <c r="BH159"/>
  <c r="BG159"/>
  <c r="BF159"/>
  <c r="T159"/>
  <c r="R159"/>
  <c r="P159"/>
  <c r="BI155"/>
  <c r="BH155"/>
  <c r="BG155"/>
  <c r="BF155"/>
  <c r="T155"/>
  <c r="R155"/>
  <c r="P155"/>
  <c r="BI154"/>
  <c r="BH154"/>
  <c r="BG154"/>
  <c r="BF154"/>
  <c r="T154"/>
  <c r="R154"/>
  <c r="P154"/>
  <c r="BI150"/>
  <c r="BH150"/>
  <c r="BG150"/>
  <c r="BF150"/>
  <c r="T150"/>
  <c r="R150"/>
  <c r="P150"/>
  <c r="BI149"/>
  <c r="BH149"/>
  <c r="BG149"/>
  <c r="BF149"/>
  <c r="T149"/>
  <c r="R149"/>
  <c r="P149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37"/>
  <c r="BH137"/>
  <c r="BG137"/>
  <c r="BF137"/>
  <c r="T137"/>
  <c r="R137"/>
  <c r="P137"/>
  <c r="BI133"/>
  <c r="BH133"/>
  <c r="BG133"/>
  <c r="BF133"/>
  <c r="T133"/>
  <c r="R133"/>
  <c r="P133"/>
  <c r="BI132"/>
  <c r="BH132"/>
  <c r="BG132"/>
  <c r="BF132"/>
  <c r="T132"/>
  <c r="R132"/>
  <c r="P132"/>
  <c r="BI128"/>
  <c r="BH128"/>
  <c r="BG128"/>
  <c r="BF128"/>
  <c r="T128"/>
  <c r="R128"/>
  <c r="P128"/>
  <c r="BI124"/>
  <c r="BH124"/>
  <c r="BG124"/>
  <c r="BF124"/>
  <c r="T124"/>
  <c r="R124"/>
  <c r="P124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4"/>
  <c r="BH114"/>
  <c r="BG114"/>
  <c r="BF114"/>
  <c r="T114"/>
  <c r="R114"/>
  <c r="P114"/>
  <c r="BI112"/>
  <c r="BH112"/>
  <c r="BG112"/>
  <c r="BF112"/>
  <c r="T112"/>
  <c r="R112"/>
  <c r="P112"/>
  <c r="BI111"/>
  <c r="BH111"/>
  <c r="BG111"/>
  <c r="BF111"/>
  <c r="T111"/>
  <c r="R111"/>
  <c r="P111"/>
  <c r="BI106"/>
  <c r="BH106"/>
  <c r="BG106"/>
  <c r="BF106"/>
  <c r="T106"/>
  <c r="T105"/>
  <c r="R106"/>
  <c r="R105"/>
  <c r="P106"/>
  <c r="P105"/>
  <c r="BI103"/>
  <c r="BH103"/>
  <c r="BG103"/>
  <c r="BF103"/>
  <c r="T103"/>
  <c r="R103"/>
  <c r="P103"/>
  <c r="BI102"/>
  <c r="BH102"/>
  <c r="BG102"/>
  <c r="BF102"/>
  <c r="T102"/>
  <c r="R102"/>
  <c r="P102"/>
  <c r="BI100"/>
  <c r="BH100"/>
  <c r="BG100"/>
  <c r="BF100"/>
  <c r="T100"/>
  <c r="R100"/>
  <c r="P100"/>
  <c r="BI96"/>
  <c r="BH96"/>
  <c r="BG96"/>
  <c r="BF96"/>
  <c r="T96"/>
  <c r="R96"/>
  <c r="P96"/>
  <c r="BI92"/>
  <c r="BH92"/>
  <c r="BG92"/>
  <c r="BF92"/>
  <c r="T92"/>
  <c r="R92"/>
  <c r="P92"/>
  <c r="BI91"/>
  <c r="BH91"/>
  <c r="BG91"/>
  <c r="BF91"/>
  <c r="T91"/>
  <c r="R91"/>
  <c r="P91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81"/>
  <c r="J17"/>
  <c r="J12"/>
  <c r="J52"/>
  <c r="E7"/>
  <c r="E74"/>
  <c i="10" r="J39"/>
  <c r="J38"/>
  <c i="1" r="AY65"/>
  <c i="10" r="J37"/>
  <c i="1" r="AX65"/>
  <c i="10"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29"/>
  <c r="BH129"/>
  <c r="BG129"/>
  <c r="BF129"/>
  <c r="T129"/>
  <c r="R129"/>
  <c r="P129"/>
  <c r="BI128"/>
  <c r="BH128"/>
  <c r="BG128"/>
  <c r="BF128"/>
  <c r="T128"/>
  <c r="R128"/>
  <c r="P128"/>
  <c r="BI125"/>
  <c r="BH125"/>
  <c r="BG125"/>
  <c r="BF125"/>
  <c r="T125"/>
  <c r="R125"/>
  <c r="P125"/>
  <c r="BI124"/>
  <c r="BH124"/>
  <c r="BG124"/>
  <c r="BF124"/>
  <c r="T124"/>
  <c r="R124"/>
  <c r="P124"/>
  <c r="BI119"/>
  <c r="BH119"/>
  <c r="BG119"/>
  <c r="BF119"/>
  <c r="T119"/>
  <c r="R119"/>
  <c r="P119"/>
  <c r="BI111"/>
  <c r="BH111"/>
  <c r="BG111"/>
  <c r="BF111"/>
  <c r="T111"/>
  <c r="R111"/>
  <c r="P111"/>
  <c r="BI110"/>
  <c r="BH110"/>
  <c r="BG110"/>
  <c r="BF110"/>
  <c r="T110"/>
  <c r="R110"/>
  <c r="P110"/>
  <c r="BI100"/>
  <c r="BH100"/>
  <c r="BG100"/>
  <c r="BF100"/>
  <c r="T100"/>
  <c r="R100"/>
  <c r="P100"/>
  <c r="BI90"/>
  <c r="BH90"/>
  <c r="BG90"/>
  <c r="BF90"/>
  <c r="T90"/>
  <c r="R90"/>
  <c r="P90"/>
  <c r="J84"/>
  <c r="J83"/>
  <c r="F83"/>
  <c r="F81"/>
  <c r="E79"/>
  <c r="J59"/>
  <c r="J58"/>
  <c r="F58"/>
  <c r="F56"/>
  <c r="E54"/>
  <c r="J20"/>
  <c r="E20"/>
  <c r="F59"/>
  <c r="J19"/>
  <c r="J14"/>
  <c r="J56"/>
  <c r="E7"/>
  <c r="E50"/>
  <c i="9" r="J39"/>
  <c r="J38"/>
  <c i="1" r="AY64"/>
  <c i="9" r="J37"/>
  <c i="1" r="AX64"/>
  <c i="9" r="BI119"/>
  <c r="BH119"/>
  <c r="BG119"/>
  <c r="BF119"/>
  <c r="T119"/>
  <c r="T118"/>
  <c r="T117"/>
  <c r="R119"/>
  <c r="R118"/>
  <c r="R117"/>
  <c r="P119"/>
  <c r="P118"/>
  <c r="P117"/>
  <c r="BI116"/>
  <c r="BH116"/>
  <c r="BG116"/>
  <c r="BF116"/>
  <c r="T116"/>
  <c r="T115"/>
  <c r="R116"/>
  <c r="R115"/>
  <c r="P116"/>
  <c r="P115"/>
  <c r="BI112"/>
  <c r="BH112"/>
  <c r="BG112"/>
  <c r="BF112"/>
  <c r="T112"/>
  <c r="R112"/>
  <c r="P112"/>
  <c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102"/>
  <c r="BH102"/>
  <c r="BG102"/>
  <c r="BF102"/>
  <c r="T102"/>
  <c r="R102"/>
  <c r="P102"/>
  <c r="BI99"/>
  <c r="BH99"/>
  <c r="BG99"/>
  <c r="BF99"/>
  <c r="T99"/>
  <c r="R99"/>
  <c r="P99"/>
  <c r="BI95"/>
  <c r="BH95"/>
  <c r="BG95"/>
  <c r="BF95"/>
  <c r="T95"/>
  <c r="T94"/>
  <c r="R95"/>
  <c r="R94"/>
  <c r="P95"/>
  <c r="P94"/>
  <c r="J89"/>
  <c r="J88"/>
  <c r="F88"/>
  <c r="F86"/>
  <c r="E84"/>
  <c r="J59"/>
  <c r="J58"/>
  <c r="F58"/>
  <c r="F56"/>
  <c r="E54"/>
  <c r="J20"/>
  <c r="E20"/>
  <c r="F89"/>
  <c r="J19"/>
  <c r="J14"/>
  <c r="J56"/>
  <c r="E7"/>
  <c r="E50"/>
  <c i="8" r="J39"/>
  <c r="J38"/>
  <c i="1" r="AY63"/>
  <c i="8" r="J37"/>
  <c i="1" r="AX63"/>
  <c i="8" r="BI109"/>
  <c r="BH109"/>
  <c r="BG109"/>
  <c r="BF109"/>
  <c r="T109"/>
  <c r="T108"/>
  <c r="T107"/>
  <c r="R109"/>
  <c r="R108"/>
  <c r="R107"/>
  <c r="P109"/>
  <c r="P108"/>
  <c r="P107"/>
  <c r="BI101"/>
  <c r="BH101"/>
  <c r="BG101"/>
  <c r="BF101"/>
  <c r="T101"/>
  <c r="T91"/>
  <c r="T90"/>
  <c r="T89"/>
  <c r="R101"/>
  <c r="R91"/>
  <c r="R90"/>
  <c r="R89"/>
  <c r="P101"/>
  <c r="P91"/>
  <c r="P90"/>
  <c r="P89"/>
  <c i="1" r="AU63"/>
  <c i="8" r="BI93"/>
  <c r="BH93"/>
  <c r="BG93"/>
  <c r="BF93"/>
  <c r="T93"/>
  <c r="R93"/>
  <c r="P93"/>
  <c r="BI92"/>
  <c r="BH92"/>
  <c r="BG92"/>
  <c r="BF92"/>
  <c r="T92"/>
  <c r="R92"/>
  <c r="P92"/>
  <c r="J86"/>
  <c r="J85"/>
  <c r="F85"/>
  <c r="F83"/>
  <c r="E81"/>
  <c r="J59"/>
  <c r="J58"/>
  <c r="F58"/>
  <c r="F56"/>
  <c r="E54"/>
  <c r="J20"/>
  <c r="E20"/>
  <c r="F86"/>
  <c r="J19"/>
  <c r="J14"/>
  <c r="J56"/>
  <c r="E7"/>
  <c r="E50"/>
  <c i="7" r="J39"/>
  <c r="J38"/>
  <c i="1" r="AY62"/>
  <c i="7" r="J37"/>
  <c i="1" r="AX62"/>
  <c i="7" r="BI134"/>
  <c r="BH134"/>
  <c r="BG134"/>
  <c r="BF134"/>
  <c r="T134"/>
  <c r="T133"/>
  <c r="T132"/>
  <c r="R134"/>
  <c r="R133"/>
  <c r="R132"/>
  <c r="P134"/>
  <c r="P133"/>
  <c r="P132"/>
  <c r="BI131"/>
  <c r="BH131"/>
  <c r="BG131"/>
  <c r="BF131"/>
  <c r="T131"/>
  <c r="T130"/>
  <c r="R131"/>
  <c r="R130"/>
  <c r="P131"/>
  <c r="P130"/>
  <c r="BI128"/>
  <c r="BH128"/>
  <c r="BG128"/>
  <c r="BF128"/>
  <c r="T128"/>
  <c r="R128"/>
  <c r="P128"/>
  <c r="BI124"/>
  <c r="BH124"/>
  <c r="BG124"/>
  <c r="BF124"/>
  <c r="T124"/>
  <c r="R124"/>
  <c r="P124"/>
  <c r="BI121"/>
  <c r="BH121"/>
  <c r="BG121"/>
  <c r="BF121"/>
  <c r="T121"/>
  <c r="R121"/>
  <c r="P121"/>
  <c r="BI120"/>
  <c r="BH120"/>
  <c r="BG120"/>
  <c r="BF120"/>
  <c r="T120"/>
  <c r="R120"/>
  <c r="P120"/>
  <c r="BI116"/>
  <c r="BH116"/>
  <c r="BG116"/>
  <c r="BF116"/>
  <c r="T116"/>
  <c r="R116"/>
  <c r="P116"/>
  <c r="BI115"/>
  <c r="BH115"/>
  <c r="BG115"/>
  <c r="BF115"/>
  <c r="T115"/>
  <c r="R115"/>
  <c r="P115"/>
  <c r="BI112"/>
  <c r="BH112"/>
  <c r="BG112"/>
  <c r="BF112"/>
  <c r="T112"/>
  <c r="R112"/>
  <c r="P112"/>
  <c r="BI111"/>
  <c r="BH111"/>
  <c r="BG111"/>
  <c r="BF111"/>
  <c r="T111"/>
  <c r="R111"/>
  <c r="P111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96"/>
  <c r="BH96"/>
  <c r="BG96"/>
  <c r="BF96"/>
  <c r="T96"/>
  <c r="R96"/>
  <c r="P96"/>
  <c r="J90"/>
  <c r="J89"/>
  <c r="F89"/>
  <c r="F87"/>
  <c r="E85"/>
  <c r="J59"/>
  <c r="J58"/>
  <c r="F58"/>
  <c r="F56"/>
  <c r="E54"/>
  <c r="J20"/>
  <c r="E20"/>
  <c r="F59"/>
  <c r="J19"/>
  <c r="J14"/>
  <c r="J87"/>
  <c r="E7"/>
  <c r="E50"/>
  <c i="6" r="J39"/>
  <c r="J38"/>
  <c i="1" r="AY61"/>
  <c i="6" r="J37"/>
  <c i="1" r="AX61"/>
  <c i="6" r="BI205"/>
  <c r="BH205"/>
  <c r="BG205"/>
  <c r="BF205"/>
  <c r="T205"/>
  <c r="T204"/>
  <c r="T203"/>
  <c r="R205"/>
  <c r="R204"/>
  <c r="R203"/>
  <c r="P205"/>
  <c r="P204"/>
  <c r="P203"/>
  <c r="BI202"/>
  <c r="BH202"/>
  <c r="BG202"/>
  <c r="BF202"/>
  <c r="T202"/>
  <c r="R202"/>
  <c r="P202"/>
  <c r="BI191"/>
  <c r="BH191"/>
  <c r="BG191"/>
  <c r="BF191"/>
  <c r="T191"/>
  <c r="R191"/>
  <c r="P191"/>
  <c r="BI188"/>
  <c r="BH188"/>
  <c r="BG188"/>
  <c r="BF188"/>
  <c r="T188"/>
  <c r="T187"/>
  <c r="R188"/>
  <c r="R187"/>
  <c r="P188"/>
  <c r="P187"/>
  <c r="BI182"/>
  <c r="BH182"/>
  <c r="BG182"/>
  <c r="BF182"/>
  <c r="T182"/>
  <c r="R182"/>
  <c r="P182"/>
  <c r="BI180"/>
  <c r="BH180"/>
  <c r="BG180"/>
  <c r="BF180"/>
  <c r="T180"/>
  <c r="R180"/>
  <c r="P180"/>
  <c r="BI177"/>
  <c r="BH177"/>
  <c r="BG177"/>
  <c r="BF177"/>
  <c r="T177"/>
  <c r="R177"/>
  <c r="P177"/>
  <c r="BI172"/>
  <c r="BH172"/>
  <c r="BG172"/>
  <c r="BF172"/>
  <c r="T172"/>
  <c r="R172"/>
  <c r="P172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0"/>
  <c r="BH160"/>
  <c r="BG160"/>
  <c r="BF160"/>
  <c r="T160"/>
  <c r="R160"/>
  <c r="P160"/>
  <c r="BI157"/>
  <c r="BH157"/>
  <c r="BG157"/>
  <c r="BF157"/>
  <c r="T157"/>
  <c r="R157"/>
  <c r="P157"/>
  <c r="BI152"/>
  <c r="BH152"/>
  <c r="BG152"/>
  <c r="BF152"/>
  <c r="T152"/>
  <c r="R152"/>
  <c r="P152"/>
  <c r="BI147"/>
  <c r="BH147"/>
  <c r="BG147"/>
  <c r="BF147"/>
  <c r="T147"/>
  <c r="R147"/>
  <c r="P147"/>
  <c r="BI142"/>
  <c r="BH142"/>
  <c r="BG142"/>
  <c r="BF142"/>
  <c r="T142"/>
  <c r="R142"/>
  <c r="P142"/>
  <c r="BI138"/>
  <c r="BH138"/>
  <c r="BG138"/>
  <c r="BF138"/>
  <c r="T138"/>
  <c r="R138"/>
  <c r="P138"/>
  <c r="BI135"/>
  <c r="BH135"/>
  <c r="BG135"/>
  <c r="BF135"/>
  <c r="T135"/>
  <c r="T123"/>
  <c r="R135"/>
  <c r="R123"/>
  <c r="P135"/>
  <c r="P123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6"/>
  <c r="BH106"/>
  <c r="BG106"/>
  <c r="BF106"/>
  <c r="T106"/>
  <c r="R106"/>
  <c r="P106"/>
  <c r="BI99"/>
  <c r="BH99"/>
  <c r="BG99"/>
  <c r="BF99"/>
  <c r="T99"/>
  <c r="R99"/>
  <c r="P99"/>
  <c r="J93"/>
  <c r="J92"/>
  <c r="F92"/>
  <c r="F90"/>
  <c r="E88"/>
  <c r="J59"/>
  <c r="J58"/>
  <c r="F58"/>
  <c r="F56"/>
  <c r="E54"/>
  <c r="J20"/>
  <c r="E20"/>
  <c r="F93"/>
  <c r="J19"/>
  <c r="J14"/>
  <c r="J90"/>
  <c r="E7"/>
  <c r="E50"/>
  <c i="5" r="J39"/>
  <c r="J38"/>
  <c i="1" r="AY60"/>
  <c i="5" r="J37"/>
  <c i="1" r="AX60"/>
  <c i="5" r="BI194"/>
  <c r="BH194"/>
  <c r="BG194"/>
  <c r="BF194"/>
  <c r="T194"/>
  <c r="T193"/>
  <c r="T192"/>
  <c r="R194"/>
  <c r="R193"/>
  <c r="R192"/>
  <c r="P194"/>
  <c r="P193"/>
  <c r="P192"/>
  <c r="BI191"/>
  <c r="BH191"/>
  <c r="BG191"/>
  <c r="BF191"/>
  <c r="T191"/>
  <c r="T190"/>
  <c r="R191"/>
  <c r="R190"/>
  <c r="P191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79"/>
  <c r="BH179"/>
  <c r="BG179"/>
  <c r="BF179"/>
  <c r="T179"/>
  <c r="R179"/>
  <c r="P179"/>
  <c r="BI163"/>
  <c r="BH163"/>
  <c r="BG163"/>
  <c r="BF163"/>
  <c r="T163"/>
  <c r="R163"/>
  <c r="P163"/>
  <c r="BI150"/>
  <c r="BH150"/>
  <c r="BG150"/>
  <c r="BF150"/>
  <c r="T150"/>
  <c r="R150"/>
  <c r="P150"/>
  <c r="BI125"/>
  <c r="BH125"/>
  <c r="BG125"/>
  <c r="BF125"/>
  <c r="T125"/>
  <c r="R125"/>
  <c r="P125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18"/>
  <c r="BH118"/>
  <c r="BG118"/>
  <c r="BF118"/>
  <c r="T118"/>
  <c r="R118"/>
  <c r="P118"/>
  <c r="BI115"/>
  <c r="BH115"/>
  <c r="BG115"/>
  <c r="BF115"/>
  <c r="T115"/>
  <c r="R115"/>
  <c r="P115"/>
  <c r="BI112"/>
  <c r="BH112"/>
  <c r="BG112"/>
  <c r="BF112"/>
  <c r="T112"/>
  <c r="R112"/>
  <c r="P112"/>
  <c r="BI109"/>
  <c r="BH109"/>
  <c r="BG109"/>
  <c r="BF109"/>
  <c r="T109"/>
  <c r="R109"/>
  <c r="P109"/>
  <c r="BI108"/>
  <c r="BH108"/>
  <c r="BG108"/>
  <c r="BF108"/>
  <c r="T108"/>
  <c r="R108"/>
  <c r="P108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96"/>
  <c r="BH96"/>
  <c r="BG96"/>
  <c r="BF96"/>
  <c r="T96"/>
  <c r="R96"/>
  <c r="P96"/>
  <c r="J90"/>
  <c r="J89"/>
  <c r="F89"/>
  <c r="F87"/>
  <c r="E85"/>
  <c r="J59"/>
  <c r="J58"/>
  <c r="F58"/>
  <c r="F56"/>
  <c r="E54"/>
  <c r="J20"/>
  <c r="E20"/>
  <c r="F90"/>
  <c r="J19"/>
  <c r="J14"/>
  <c r="J56"/>
  <c r="E7"/>
  <c r="E81"/>
  <c i="4" r="J39"/>
  <c r="J38"/>
  <c i="1" r="AY58"/>
  <c i="4" r="J37"/>
  <c i="1" r="AX58"/>
  <c i="4" r="BI1693"/>
  <c r="BH1693"/>
  <c r="BG1693"/>
  <c r="BF1693"/>
  <c r="T1693"/>
  <c r="T1692"/>
  <c r="T1691"/>
  <c r="R1693"/>
  <c r="R1692"/>
  <c r="R1691"/>
  <c r="P1693"/>
  <c r="P1692"/>
  <c r="P1691"/>
  <c r="BI1657"/>
  <c r="BH1657"/>
  <c r="BG1657"/>
  <c r="BF1657"/>
  <c r="T1657"/>
  <c r="T1601"/>
  <c r="R1657"/>
  <c r="R1601"/>
  <c r="P1657"/>
  <c r="P1601"/>
  <c r="BI1604"/>
  <c r="BH1604"/>
  <c r="BG1604"/>
  <c r="BF1604"/>
  <c r="T1604"/>
  <c r="R1604"/>
  <c r="P1604"/>
  <c r="BI1603"/>
  <c r="BH1603"/>
  <c r="BG1603"/>
  <c r="BF1603"/>
  <c r="T1603"/>
  <c r="R1603"/>
  <c r="P1603"/>
  <c r="BI1602"/>
  <c r="BH1602"/>
  <c r="BG1602"/>
  <c r="BF1602"/>
  <c r="T1602"/>
  <c r="R1602"/>
  <c r="P1602"/>
  <c r="BI1600"/>
  <c r="BH1600"/>
  <c r="BG1600"/>
  <c r="BF1600"/>
  <c r="T1600"/>
  <c r="R1600"/>
  <c r="P1600"/>
  <c r="BI1599"/>
  <c r="BH1599"/>
  <c r="BG1599"/>
  <c r="BF1599"/>
  <c r="T1599"/>
  <c r="R1599"/>
  <c r="P1599"/>
  <c r="BI1598"/>
  <c r="BH1598"/>
  <c r="BG1598"/>
  <c r="BF1598"/>
  <c r="T1598"/>
  <c r="R1598"/>
  <c r="P1598"/>
  <c r="BI1592"/>
  <c r="BH1592"/>
  <c r="BG1592"/>
  <c r="BF1592"/>
  <c r="T1592"/>
  <c r="R1592"/>
  <c r="P1592"/>
  <c r="BI1590"/>
  <c r="BH1590"/>
  <c r="BG1590"/>
  <c r="BF1590"/>
  <c r="T1590"/>
  <c r="R1590"/>
  <c r="P1590"/>
  <c r="BI1586"/>
  <c r="BH1586"/>
  <c r="BG1586"/>
  <c r="BF1586"/>
  <c r="T1586"/>
  <c r="R1586"/>
  <c r="P1586"/>
  <c r="BI1578"/>
  <c r="BH1578"/>
  <c r="BG1578"/>
  <c r="BF1578"/>
  <c r="T1578"/>
  <c r="R1578"/>
  <c r="P1578"/>
  <c r="BI1562"/>
  <c r="BH1562"/>
  <c r="BG1562"/>
  <c r="BF1562"/>
  <c r="T1562"/>
  <c r="R1562"/>
  <c r="P1562"/>
  <c r="BI1546"/>
  <c r="BH1546"/>
  <c r="BG1546"/>
  <c r="BF1546"/>
  <c r="T1546"/>
  <c r="R1546"/>
  <c r="P1546"/>
  <c r="BI1542"/>
  <c r="BH1542"/>
  <c r="BG1542"/>
  <c r="BF1542"/>
  <c r="T1542"/>
  <c r="R1542"/>
  <c r="P1542"/>
  <c r="BI1537"/>
  <c r="BH1537"/>
  <c r="BG1537"/>
  <c r="BF1537"/>
  <c r="T1537"/>
  <c r="R1537"/>
  <c r="P1537"/>
  <c r="BI1535"/>
  <c r="BH1535"/>
  <c r="BG1535"/>
  <c r="BF1535"/>
  <c r="T1535"/>
  <c r="R1535"/>
  <c r="P1535"/>
  <c r="BI1491"/>
  <c r="BH1491"/>
  <c r="BG1491"/>
  <c r="BF1491"/>
  <c r="T1491"/>
  <c r="R1491"/>
  <c r="P1491"/>
  <c r="BI1489"/>
  <c r="BH1489"/>
  <c r="BG1489"/>
  <c r="BF1489"/>
  <c r="T1489"/>
  <c r="R1489"/>
  <c r="P1489"/>
  <c r="BI1461"/>
  <c r="BH1461"/>
  <c r="BG1461"/>
  <c r="BF1461"/>
  <c r="T1461"/>
  <c r="R1461"/>
  <c r="P1461"/>
  <c r="BI1460"/>
  <c r="BH1460"/>
  <c r="BG1460"/>
  <c r="BF1460"/>
  <c r="T1460"/>
  <c r="R1460"/>
  <c r="P1460"/>
  <c r="BI1459"/>
  <c r="BH1459"/>
  <c r="BG1459"/>
  <c r="BF1459"/>
  <c r="T1459"/>
  <c r="R1459"/>
  <c r="P1459"/>
  <c r="BI1415"/>
  <c r="BH1415"/>
  <c r="BG1415"/>
  <c r="BF1415"/>
  <c r="T1415"/>
  <c r="R1415"/>
  <c r="P1415"/>
  <c r="BI1413"/>
  <c r="BH1413"/>
  <c r="BG1413"/>
  <c r="BF1413"/>
  <c r="T1413"/>
  <c r="R1413"/>
  <c r="P1413"/>
  <c r="BI1393"/>
  <c r="BH1393"/>
  <c r="BG1393"/>
  <c r="BF1393"/>
  <c r="T1393"/>
  <c r="R1393"/>
  <c r="P1393"/>
  <c r="BI1392"/>
  <c r="BH1392"/>
  <c r="BG1392"/>
  <c r="BF1392"/>
  <c r="T1392"/>
  <c r="R1392"/>
  <c r="P1392"/>
  <c r="BI1391"/>
  <c r="BH1391"/>
  <c r="BG1391"/>
  <c r="BF1391"/>
  <c r="T1391"/>
  <c r="R1391"/>
  <c r="P1391"/>
  <c r="BI1390"/>
  <c r="BH1390"/>
  <c r="BG1390"/>
  <c r="BF1390"/>
  <c r="T1390"/>
  <c r="R1390"/>
  <c r="P1390"/>
  <c r="BI1368"/>
  <c r="BH1368"/>
  <c r="BG1368"/>
  <c r="BF1368"/>
  <c r="T1368"/>
  <c r="R1368"/>
  <c r="P1368"/>
  <c r="BI1366"/>
  <c r="BH1366"/>
  <c r="BG1366"/>
  <c r="BF1366"/>
  <c r="T1366"/>
  <c r="R1366"/>
  <c r="P1366"/>
  <c r="BI1364"/>
  <c r="BH1364"/>
  <c r="BG1364"/>
  <c r="BF1364"/>
  <c r="T1364"/>
  <c r="R1364"/>
  <c r="P1364"/>
  <c r="BI1352"/>
  <c r="BH1352"/>
  <c r="BG1352"/>
  <c r="BF1352"/>
  <c r="T1352"/>
  <c r="R1352"/>
  <c r="P1352"/>
  <c r="BI1334"/>
  <c r="BH1334"/>
  <c r="BG1334"/>
  <c r="BF1334"/>
  <c r="T1334"/>
  <c r="R1334"/>
  <c r="P1334"/>
  <c r="BI1322"/>
  <c r="BH1322"/>
  <c r="BG1322"/>
  <c r="BF1322"/>
  <c r="T1322"/>
  <c r="R1322"/>
  <c r="P1322"/>
  <c r="BI1314"/>
  <c r="BH1314"/>
  <c r="BG1314"/>
  <c r="BF1314"/>
  <c r="T1314"/>
  <c r="R1314"/>
  <c r="P1314"/>
  <c r="BI1312"/>
  <c r="BH1312"/>
  <c r="BG1312"/>
  <c r="BF1312"/>
  <c r="T1312"/>
  <c r="R1312"/>
  <c r="P1312"/>
  <c r="BI1294"/>
  <c r="BH1294"/>
  <c r="BG1294"/>
  <c r="BF1294"/>
  <c r="T1294"/>
  <c r="R1294"/>
  <c r="P1294"/>
  <c r="BI1292"/>
  <c r="BH1292"/>
  <c r="BG1292"/>
  <c r="BF1292"/>
  <c r="T1292"/>
  <c r="R1292"/>
  <c r="P1292"/>
  <c r="BI1280"/>
  <c r="BH1280"/>
  <c r="BG1280"/>
  <c r="BF1280"/>
  <c r="T1280"/>
  <c r="R1280"/>
  <c r="P1280"/>
  <c r="BI1279"/>
  <c r="BH1279"/>
  <c r="BG1279"/>
  <c r="BF1279"/>
  <c r="T1279"/>
  <c r="R1279"/>
  <c r="P1279"/>
  <c r="BI1261"/>
  <c r="BH1261"/>
  <c r="BG1261"/>
  <c r="BF1261"/>
  <c r="T1261"/>
  <c r="R1261"/>
  <c r="P1261"/>
  <c r="BI1259"/>
  <c r="BH1259"/>
  <c r="BG1259"/>
  <c r="BF1259"/>
  <c r="T1259"/>
  <c r="R1259"/>
  <c r="P1259"/>
  <c r="BI1241"/>
  <c r="BH1241"/>
  <c r="BG1241"/>
  <c r="BF1241"/>
  <c r="T1241"/>
  <c r="R1241"/>
  <c r="P1241"/>
  <c r="BI1237"/>
  <c r="BH1237"/>
  <c r="BG1237"/>
  <c r="BF1237"/>
  <c r="T1237"/>
  <c r="R1237"/>
  <c r="P1237"/>
  <c r="BI1232"/>
  <c r="BH1232"/>
  <c r="BG1232"/>
  <c r="BF1232"/>
  <c r="T1232"/>
  <c r="R1232"/>
  <c r="P1232"/>
  <c r="BI1227"/>
  <c r="BH1227"/>
  <c r="BG1227"/>
  <c r="BF1227"/>
  <c r="T1227"/>
  <c r="R1227"/>
  <c r="P1227"/>
  <c r="BI1223"/>
  <c r="BH1223"/>
  <c r="BG1223"/>
  <c r="BF1223"/>
  <c r="T1223"/>
  <c r="R1223"/>
  <c r="P1223"/>
  <c r="BI1217"/>
  <c r="BH1217"/>
  <c r="BG1217"/>
  <c r="BF1217"/>
  <c r="T1217"/>
  <c r="R1217"/>
  <c r="P1217"/>
  <c r="BI1207"/>
  <c r="BH1207"/>
  <c r="BG1207"/>
  <c r="BF1207"/>
  <c r="T1207"/>
  <c r="R1207"/>
  <c r="P1207"/>
  <c r="BI1198"/>
  <c r="BH1198"/>
  <c r="BG1198"/>
  <c r="BF1198"/>
  <c r="T1198"/>
  <c r="R1198"/>
  <c r="P1198"/>
  <c r="BI1190"/>
  <c r="BH1190"/>
  <c r="BG1190"/>
  <c r="BF1190"/>
  <c r="T1190"/>
  <c r="R1190"/>
  <c r="P1190"/>
  <c r="BI1189"/>
  <c r="BH1189"/>
  <c r="BG1189"/>
  <c r="BF1189"/>
  <c r="T1189"/>
  <c r="R1189"/>
  <c r="P1189"/>
  <c r="BI1188"/>
  <c r="BH1188"/>
  <c r="BG1188"/>
  <c r="BF1188"/>
  <c r="T1188"/>
  <c r="R1188"/>
  <c r="P1188"/>
  <c r="BI1186"/>
  <c r="BH1186"/>
  <c r="BG1186"/>
  <c r="BF1186"/>
  <c r="T1186"/>
  <c r="R1186"/>
  <c r="P1186"/>
  <c r="BI1185"/>
  <c r="BH1185"/>
  <c r="BG1185"/>
  <c r="BF1185"/>
  <c r="T1185"/>
  <c r="R1185"/>
  <c r="P1185"/>
  <c r="BI1184"/>
  <c r="BH1184"/>
  <c r="BG1184"/>
  <c r="BF1184"/>
  <c r="T1184"/>
  <c r="R1184"/>
  <c r="P1184"/>
  <c r="BI1180"/>
  <c r="BH1180"/>
  <c r="BG1180"/>
  <c r="BF1180"/>
  <c r="T1180"/>
  <c r="R1180"/>
  <c r="P1180"/>
  <c r="BI1173"/>
  <c r="BH1173"/>
  <c r="BG1173"/>
  <c r="BF1173"/>
  <c r="T1173"/>
  <c r="R1173"/>
  <c r="P1173"/>
  <c r="BI1170"/>
  <c r="BH1170"/>
  <c r="BG1170"/>
  <c r="BF1170"/>
  <c r="T1170"/>
  <c r="R1170"/>
  <c r="P1170"/>
  <c r="BI1169"/>
  <c r="BH1169"/>
  <c r="BG1169"/>
  <c r="BF1169"/>
  <c r="T1169"/>
  <c r="R1169"/>
  <c r="P1169"/>
  <c r="BI1151"/>
  <c r="BH1151"/>
  <c r="BG1151"/>
  <c r="BF1151"/>
  <c r="T1151"/>
  <c r="R1151"/>
  <c r="P1151"/>
  <c r="BI1150"/>
  <c r="BH1150"/>
  <c r="BG1150"/>
  <c r="BF1150"/>
  <c r="T1150"/>
  <c r="R1150"/>
  <c r="P1150"/>
  <c r="BI1149"/>
  <c r="BH1149"/>
  <c r="BG1149"/>
  <c r="BF1149"/>
  <c r="T1149"/>
  <c r="R1149"/>
  <c r="P1149"/>
  <c r="BI1148"/>
  <c r="BH1148"/>
  <c r="BG1148"/>
  <c r="BF1148"/>
  <c r="T1148"/>
  <c r="R1148"/>
  <c r="P1148"/>
  <c r="BI1147"/>
  <c r="BH1147"/>
  <c r="BG1147"/>
  <c r="BF1147"/>
  <c r="T1147"/>
  <c r="R1147"/>
  <c r="P1147"/>
  <c r="BI1139"/>
  <c r="BH1139"/>
  <c r="BG1139"/>
  <c r="BF1139"/>
  <c r="T1139"/>
  <c r="R1139"/>
  <c r="P1139"/>
  <c r="BI1137"/>
  <c r="BH1137"/>
  <c r="BG1137"/>
  <c r="BF1137"/>
  <c r="T1137"/>
  <c r="R1137"/>
  <c r="P1137"/>
  <c r="BI1117"/>
  <c r="BH1117"/>
  <c r="BG1117"/>
  <c r="BF1117"/>
  <c r="T1117"/>
  <c r="R1117"/>
  <c r="P1117"/>
  <c r="BI1095"/>
  <c r="BH1095"/>
  <c r="BG1095"/>
  <c r="BF1095"/>
  <c r="T1095"/>
  <c r="R1095"/>
  <c r="P1095"/>
  <c r="BI1094"/>
  <c r="BH1094"/>
  <c r="BG1094"/>
  <c r="BF1094"/>
  <c r="T1094"/>
  <c r="R1094"/>
  <c r="P1094"/>
  <c r="BI1093"/>
  <c r="BH1093"/>
  <c r="BG1093"/>
  <c r="BF1093"/>
  <c r="T1093"/>
  <c r="R1093"/>
  <c r="P1093"/>
  <c r="BI1092"/>
  <c r="BH1092"/>
  <c r="BG1092"/>
  <c r="BF1092"/>
  <c r="T1092"/>
  <c r="R1092"/>
  <c r="P1092"/>
  <c r="BI1091"/>
  <c r="BH1091"/>
  <c r="BG1091"/>
  <c r="BF1091"/>
  <c r="T1091"/>
  <c r="R1091"/>
  <c r="P1091"/>
  <c r="BI1090"/>
  <c r="BH1090"/>
  <c r="BG1090"/>
  <c r="BF1090"/>
  <c r="T1090"/>
  <c r="R1090"/>
  <c r="P1090"/>
  <c r="BI1089"/>
  <c r="BH1089"/>
  <c r="BG1089"/>
  <c r="BF1089"/>
  <c r="T1089"/>
  <c r="R1089"/>
  <c r="P1089"/>
  <c r="BI1088"/>
  <c r="BH1088"/>
  <c r="BG1088"/>
  <c r="BF1088"/>
  <c r="T1088"/>
  <c r="R1088"/>
  <c r="P1088"/>
  <c r="BI1087"/>
  <c r="BH1087"/>
  <c r="BG1087"/>
  <c r="BF1087"/>
  <c r="T1087"/>
  <c r="R1087"/>
  <c r="P1087"/>
  <c r="BI1086"/>
  <c r="BH1086"/>
  <c r="BG1086"/>
  <c r="BF1086"/>
  <c r="T1086"/>
  <c r="R1086"/>
  <c r="P1086"/>
  <c r="BI1085"/>
  <c r="BH1085"/>
  <c r="BG1085"/>
  <c r="BF1085"/>
  <c r="T1085"/>
  <c r="R1085"/>
  <c r="P1085"/>
  <c r="BI1083"/>
  <c r="BH1083"/>
  <c r="BG1083"/>
  <c r="BF1083"/>
  <c r="T1083"/>
  <c r="R1083"/>
  <c r="P1083"/>
  <c r="BI1082"/>
  <c r="BH1082"/>
  <c r="BG1082"/>
  <c r="BF1082"/>
  <c r="T1082"/>
  <c r="R1082"/>
  <c r="P1082"/>
  <c r="BI1079"/>
  <c r="BH1079"/>
  <c r="BG1079"/>
  <c r="BF1079"/>
  <c r="T1079"/>
  <c r="R1079"/>
  <c r="P1079"/>
  <c r="BI1077"/>
  <c r="BH1077"/>
  <c r="BG1077"/>
  <c r="BF1077"/>
  <c r="T1077"/>
  <c r="R1077"/>
  <c r="P1077"/>
  <c r="BI1076"/>
  <c r="BH1076"/>
  <c r="BG1076"/>
  <c r="BF1076"/>
  <c r="T1076"/>
  <c r="R1076"/>
  <c r="P1076"/>
  <c r="BI1075"/>
  <c r="BH1075"/>
  <c r="BG1075"/>
  <c r="BF1075"/>
  <c r="T1075"/>
  <c r="R1075"/>
  <c r="P1075"/>
  <c r="BI1073"/>
  <c r="BH1073"/>
  <c r="BG1073"/>
  <c r="BF1073"/>
  <c r="T1073"/>
  <c r="R1073"/>
  <c r="P1073"/>
  <c r="BI1072"/>
  <c r="BH1072"/>
  <c r="BG1072"/>
  <c r="BF1072"/>
  <c r="T1072"/>
  <c r="R1072"/>
  <c r="P1072"/>
  <c r="BI1070"/>
  <c r="BH1070"/>
  <c r="BG1070"/>
  <c r="BF1070"/>
  <c r="T1070"/>
  <c r="R1070"/>
  <c r="P1070"/>
  <c r="BI1069"/>
  <c r="BH1069"/>
  <c r="BG1069"/>
  <c r="BF1069"/>
  <c r="T1069"/>
  <c r="R1069"/>
  <c r="P1069"/>
  <c r="BI1068"/>
  <c r="BH1068"/>
  <c r="BG1068"/>
  <c r="BF1068"/>
  <c r="T1068"/>
  <c r="R1068"/>
  <c r="P1068"/>
  <c r="BI1064"/>
  <c r="BH1064"/>
  <c r="BG1064"/>
  <c r="BF1064"/>
  <c r="T1064"/>
  <c r="R1064"/>
  <c r="P1064"/>
  <c r="BI1030"/>
  <c r="BH1030"/>
  <c r="BG1030"/>
  <c r="BF1030"/>
  <c r="T1030"/>
  <c r="R1030"/>
  <c r="P1030"/>
  <c r="BI1028"/>
  <c r="BH1028"/>
  <c r="BG1028"/>
  <c r="BF1028"/>
  <c r="T1028"/>
  <c r="R1028"/>
  <c r="P1028"/>
  <c r="BI1026"/>
  <c r="BH1026"/>
  <c r="BG1026"/>
  <c r="BF1026"/>
  <c r="T1026"/>
  <c r="R1026"/>
  <c r="P1026"/>
  <c r="BI1025"/>
  <c r="BH1025"/>
  <c r="BG1025"/>
  <c r="BF1025"/>
  <c r="T1025"/>
  <c r="R1025"/>
  <c r="P1025"/>
  <c r="BI1023"/>
  <c r="BH1023"/>
  <c r="BG1023"/>
  <c r="BF1023"/>
  <c r="T1023"/>
  <c r="R1023"/>
  <c r="P1023"/>
  <c r="BI1022"/>
  <c r="BH1022"/>
  <c r="BG1022"/>
  <c r="BF1022"/>
  <c r="T1022"/>
  <c r="R1022"/>
  <c r="P1022"/>
  <c r="BI1003"/>
  <c r="BH1003"/>
  <c r="BG1003"/>
  <c r="BF1003"/>
  <c r="T1003"/>
  <c r="R1003"/>
  <c r="P1003"/>
  <c r="BI980"/>
  <c r="BH980"/>
  <c r="BG980"/>
  <c r="BF980"/>
  <c r="T980"/>
  <c r="R980"/>
  <c r="P980"/>
  <c r="BI942"/>
  <c r="BH942"/>
  <c r="BG942"/>
  <c r="BF942"/>
  <c r="T942"/>
  <c r="R942"/>
  <c r="P942"/>
  <c r="BI940"/>
  <c r="BH940"/>
  <c r="BG940"/>
  <c r="BF940"/>
  <c r="T940"/>
  <c r="R940"/>
  <c r="P940"/>
  <c r="BI938"/>
  <c r="BH938"/>
  <c r="BG938"/>
  <c r="BF938"/>
  <c r="T938"/>
  <c r="R938"/>
  <c r="P938"/>
  <c r="BI934"/>
  <c r="BH934"/>
  <c r="BG934"/>
  <c r="BF934"/>
  <c r="T934"/>
  <c r="R934"/>
  <c r="P934"/>
  <c r="BI932"/>
  <c r="BH932"/>
  <c r="BG932"/>
  <c r="BF932"/>
  <c r="T932"/>
  <c r="R932"/>
  <c r="P932"/>
  <c r="BI928"/>
  <c r="BH928"/>
  <c r="BG928"/>
  <c r="BF928"/>
  <c r="T928"/>
  <c r="R928"/>
  <c r="P928"/>
  <c r="BI926"/>
  <c r="BH926"/>
  <c r="BG926"/>
  <c r="BF926"/>
  <c r="T926"/>
  <c r="R926"/>
  <c r="P926"/>
  <c r="BI922"/>
  <c r="BH922"/>
  <c r="BG922"/>
  <c r="BF922"/>
  <c r="T922"/>
  <c r="R922"/>
  <c r="P922"/>
  <c r="BI920"/>
  <c r="BH920"/>
  <c r="BG920"/>
  <c r="BF920"/>
  <c r="T920"/>
  <c r="R920"/>
  <c r="P920"/>
  <c r="BI916"/>
  <c r="BH916"/>
  <c r="BG916"/>
  <c r="BF916"/>
  <c r="T916"/>
  <c r="R916"/>
  <c r="P916"/>
  <c r="BI914"/>
  <c r="BH914"/>
  <c r="BG914"/>
  <c r="BF914"/>
  <c r="T914"/>
  <c r="R914"/>
  <c r="P914"/>
  <c r="BI910"/>
  <c r="BH910"/>
  <c r="BG910"/>
  <c r="BF910"/>
  <c r="T910"/>
  <c r="R910"/>
  <c r="P910"/>
  <c r="BI907"/>
  <c r="BH907"/>
  <c r="BG907"/>
  <c r="BF907"/>
  <c r="T907"/>
  <c r="T906"/>
  <c r="R907"/>
  <c r="R906"/>
  <c r="P907"/>
  <c r="P906"/>
  <c r="BI905"/>
  <c r="BH905"/>
  <c r="BG905"/>
  <c r="BF905"/>
  <c r="T905"/>
  <c r="R905"/>
  <c r="P905"/>
  <c r="BI904"/>
  <c r="BH904"/>
  <c r="BG904"/>
  <c r="BF904"/>
  <c r="T904"/>
  <c r="R904"/>
  <c r="P904"/>
  <c r="BI903"/>
  <c r="BH903"/>
  <c r="BG903"/>
  <c r="BF903"/>
  <c r="T903"/>
  <c r="R903"/>
  <c r="P903"/>
  <c r="BI902"/>
  <c r="BH902"/>
  <c r="BG902"/>
  <c r="BF902"/>
  <c r="T902"/>
  <c r="R902"/>
  <c r="P902"/>
  <c r="BI864"/>
  <c r="BH864"/>
  <c r="BG864"/>
  <c r="BF864"/>
  <c r="T864"/>
  <c r="R864"/>
  <c r="P864"/>
  <c r="BI862"/>
  <c r="BH862"/>
  <c r="BG862"/>
  <c r="BF862"/>
  <c r="T862"/>
  <c r="R862"/>
  <c r="P862"/>
  <c r="BI861"/>
  <c r="BH861"/>
  <c r="BG861"/>
  <c r="BF861"/>
  <c r="T861"/>
  <c r="R861"/>
  <c r="P861"/>
  <c r="BI860"/>
  <c r="BH860"/>
  <c r="BG860"/>
  <c r="BF860"/>
  <c r="T860"/>
  <c r="R860"/>
  <c r="P860"/>
  <c r="BI859"/>
  <c r="BH859"/>
  <c r="BG859"/>
  <c r="BF859"/>
  <c r="T859"/>
  <c r="R859"/>
  <c r="P859"/>
  <c r="BI857"/>
  <c r="BH857"/>
  <c r="BG857"/>
  <c r="BF857"/>
  <c r="T857"/>
  <c r="R857"/>
  <c r="P857"/>
  <c r="BI855"/>
  <c r="BH855"/>
  <c r="BG855"/>
  <c r="BF855"/>
  <c r="T855"/>
  <c r="R855"/>
  <c r="P855"/>
  <c r="BI854"/>
  <c r="BH854"/>
  <c r="BG854"/>
  <c r="BF854"/>
  <c r="T854"/>
  <c r="R854"/>
  <c r="P854"/>
  <c r="BI853"/>
  <c r="BH853"/>
  <c r="BG853"/>
  <c r="BF853"/>
  <c r="T853"/>
  <c r="R853"/>
  <c r="P853"/>
  <c r="BI839"/>
  <c r="BH839"/>
  <c r="BG839"/>
  <c r="BF839"/>
  <c r="T839"/>
  <c r="R839"/>
  <c r="P839"/>
  <c r="BI838"/>
  <c r="BH838"/>
  <c r="BG838"/>
  <c r="BF838"/>
  <c r="T838"/>
  <c r="R838"/>
  <c r="P838"/>
  <c r="BI828"/>
  <c r="BH828"/>
  <c r="BG828"/>
  <c r="BF828"/>
  <c r="T828"/>
  <c r="R828"/>
  <c r="P828"/>
  <c r="BI790"/>
  <c r="BH790"/>
  <c r="BG790"/>
  <c r="BF790"/>
  <c r="T790"/>
  <c r="R790"/>
  <c r="P790"/>
  <c r="BI789"/>
  <c r="BH789"/>
  <c r="BG789"/>
  <c r="BF789"/>
  <c r="T789"/>
  <c r="R789"/>
  <c r="P789"/>
  <c r="BI771"/>
  <c r="BH771"/>
  <c r="BG771"/>
  <c r="BF771"/>
  <c r="T771"/>
  <c r="R771"/>
  <c r="P771"/>
  <c r="BI749"/>
  <c r="BH749"/>
  <c r="BG749"/>
  <c r="BF749"/>
  <c r="T749"/>
  <c r="R749"/>
  <c r="P749"/>
  <c r="BI747"/>
  <c r="BH747"/>
  <c r="BG747"/>
  <c r="BF747"/>
  <c r="T747"/>
  <c r="R747"/>
  <c r="P747"/>
  <c r="BI729"/>
  <c r="BH729"/>
  <c r="BG729"/>
  <c r="BF729"/>
  <c r="T729"/>
  <c r="R729"/>
  <c r="P729"/>
  <c r="BI709"/>
  <c r="BH709"/>
  <c r="BG709"/>
  <c r="BF709"/>
  <c r="T709"/>
  <c r="R709"/>
  <c r="P709"/>
  <c r="BI691"/>
  <c r="BH691"/>
  <c r="BG691"/>
  <c r="BF691"/>
  <c r="T691"/>
  <c r="R691"/>
  <c r="P691"/>
  <c r="BI690"/>
  <c r="BH690"/>
  <c r="BG690"/>
  <c r="BF690"/>
  <c r="T690"/>
  <c r="R690"/>
  <c r="P690"/>
  <c r="BI686"/>
  <c r="BH686"/>
  <c r="BG686"/>
  <c r="BF686"/>
  <c r="T686"/>
  <c r="R686"/>
  <c r="P686"/>
  <c r="BI685"/>
  <c r="BH685"/>
  <c r="BG685"/>
  <c r="BF685"/>
  <c r="T685"/>
  <c r="R685"/>
  <c r="P685"/>
  <c r="BI663"/>
  <c r="BH663"/>
  <c r="BG663"/>
  <c r="BF663"/>
  <c r="T663"/>
  <c r="R663"/>
  <c r="P663"/>
  <c r="BI659"/>
  <c r="BH659"/>
  <c r="BG659"/>
  <c r="BF659"/>
  <c r="T659"/>
  <c r="R659"/>
  <c r="P659"/>
  <c r="BI657"/>
  <c r="BH657"/>
  <c r="BG657"/>
  <c r="BF657"/>
  <c r="T657"/>
  <c r="R657"/>
  <c r="P657"/>
  <c r="BI653"/>
  <c r="BH653"/>
  <c r="BG653"/>
  <c r="BF653"/>
  <c r="T653"/>
  <c r="R653"/>
  <c r="P653"/>
  <c r="BI651"/>
  <c r="BH651"/>
  <c r="BG651"/>
  <c r="BF651"/>
  <c r="T651"/>
  <c r="R651"/>
  <c r="P651"/>
  <c r="BI648"/>
  <c r="BH648"/>
  <c r="BG648"/>
  <c r="BF648"/>
  <c r="T648"/>
  <c r="R648"/>
  <c r="P648"/>
  <c r="BI647"/>
  <c r="BH647"/>
  <c r="BG647"/>
  <c r="BF647"/>
  <c r="T647"/>
  <c r="R647"/>
  <c r="P647"/>
  <c r="BI600"/>
  <c r="BH600"/>
  <c r="BG600"/>
  <c r="BF600"/>
  <c r="T600"/>
  <c r="R600"/>
  <c r="P600"/>
  <c r="BI555"/>
  <c r="BH555"/>
  <c r="BG555"/>
  <c r="BF555"/>
  <c r="T555"/>
  <c r="R555"/>
  <c r="P555"/>
  <c r="BI498"/>
  <c r="BH498"/>
  <c r="BG498"/>
  <c r="BF498"/>
  <c r="T498"/>
  <c r="R498"/>
  <c r="P498"/>
  <c r="BI497"/>
  <c r="BH497"/>
  <c r="BG497"/>
  <c r="BF497"/>
  <c r="T497"/>
  <c r="R497"/>
  <c r="P497"/>
  <c r="BI458"/>
  <c r="BH458"/>
  <c r="BG458"/>
  <c r="BF458"/>
  <c r="T458"/>
  <c r="R458"/>
  <c r="P458"/>
  <c r="BI419"/>
  <c r="BH419"/>
  <c r="BG419"/>
  <c r="BF419"/>
  <c r="T419"/>
  <c r="R419"/>
  <c r="P419"/>
  <c r="BI414"/>
  <c r="BH414"/>
  <c r="BG414"/>
  <c r="BF414"/>
  <c r="T414"/>
  <c r="R414"/>
  <c r="P414"/>
  <c r="BI372"/>
  <c r="BH372"/>
  <c r="BG372"/>
  <c r="BF372"/>
  <c r="T372"/>
  <c r="R372"/>
  <c r="P372"/>
  <c r="BI367"/>
  <c r="BH367"/>
  <c r="BG367"/>
  <c r="BF367"/>
  <c r="T367"/>
  <c r="R367"/>
  <c r="P367"/>
  <c r="BI345"/>
  <c r="BH345"/>
  <c r="BG345"/>
  <c r="BF345"/>
  <c r="T345"/>
  <c r="R345"/>
  <c r="P345"/>
  <c r="BI341"/>
  <c r="BH341"/>
  <c r="BG341"/>
  <c r="BF341"/>
  <c r="T341"/>
  <c r="R341"/>
  <c r="P341"/>
  <c r="BI339"/>
  <c r="BH339"/>
  <c r="BG339"/>
  <c r="BF339"/>
  <c r="T339"/>
  <c r="R339"/>
  <c r="P339"/>
  <c r="BI335"/>
  <c r="BH335"/>
  <c r="BG335"/>
  <c r="BF335"/>
  <c r="T335"/>
  <c r="R335"/>
  <c r="P335"/>
  <c r="BI332"/>
  <c r="BH332"/>
  <c r="BG332"/>
  <c r="BF332"/>
  <c r="T332"/>
  <c r="R332"/>
  <c r="P332"/>
  <c r="BI329"/>
  <c r="BH329"/>
  <c r="BG329"/>
  <c r="BF329"/>
  <c r="T329"/>
  <c r="R329"/>
  <c r="P329"/>
  <c r="BI326"/>
  <c r="BH326"/>
  <c r="BG326"/>
  <c r="BF326"/>
  <c r="T326"/>
  <c r="R326"/>
  <c r="P326"/>
  <c r="BI323"/>
  <c r="BH323"/>
  <c r="BG323"/>
  <c r="BF323"/>
  <c r="T323"/>
  <c r="R323"/>
  <c r="P323"/>
  <c r="BI320"/>
  <c r="BH320"/>
  <c r="BG320"/>
  <c r="BF320"/>
  <c r="T320"/>
  <c r="R320"/>
  <c r="P320"/>
  <c r="BI317"/>
  <c r="BH317"/>
  <c r="BG317"/>
  <c r="BF317"/>
  <c r="T317"/>
  <c r="R317"/>
  <c r="P317"/>
  <c r="BI314"/>
  <c r="BH314"/>
  <c r="BG314"/>
  <c r="BF314"/>
  <c r="T314"/>
  <c r="R314"/>
  <c r="P314"/>
  <c r="BI309"/>
  <c r="BH309"/>
  <c r="BG309"/>
  <c r="BF309"/>
  <c r="T309"/>
  <c r="R309"/>
  <c r="P309"/>
  <c r="BI305"/>
  <c r="BH305"/>
  <c r="BG305"/>
  <c r="BF305"/>
  <c r="T305"/>
  <c r="R305"/>
  <c r="P305"/>
  <c r="BI301"/>
  <c r="BH301"/>
  <c r="BG301"/>
  <c r="BF301"/>
  <c r="T301"/>
  <c r="R301"/>
  <c r="P301"/>
  <c r="BI298"/>
  <c r="BH298"/>
  <c r="BG298"/>
  <c r="BF298"/>
  <c r="T298"/>
  <c r="R298"/>
  <c r="P298"/>
  <c r="BI283"/>
  <c r="BH283"/>
  <c r="BG283"/>
  <c r="BF283"/>
  <c r="T283"/>
  <c r="R283"/>
  <c r="P283"/>
  <c r="BI261"/>
  <c r="BH261"/>
  <c r="BG261"/>
  <c r="BF261"/>
  <c r="T261"/>
  <c r="R261"/>
  <c r="P261"/>
  <c r="BI251"/>
  <c r="BH251"/>
  <c r="BG251"/>
  <c r="BF251"/>
  <c r="T251"/>
  <c r="R251"/>
  <c r="P251"/>
  <c r="BI238"/>
  <c r="BH238"/>
  <c r="BG238"/>
  <c r="BF238"/>
  <c r="T238"/>
  <c r="R238"/>
  <c r="P238"/>
  <c r="BI234"/>
  <c r="BH234"/>
  <c r="BG234"/>
  <c r="BF234"/>
  <c r="T234"/>
  <c r="R234"/>
  <c r="P234"/>
  <c r="BI229"/>
  <c r="BH229"/>
  <c r="BG229"/>
  <c r="BF229"/>
  <c r="T229"/>
  <c r="R229"/>
  <c r="P229"/>
  <c r="BI225"/>
  <c r="BH225"/>
  <c r="BG225"/>
  <c r="BF225"/>
  <c r="T225"/>
  <c r="R225"/>
  <c r="P225"/>
  <c r="BI224"/>
  <c r="BH224"/>
  <c r="BG224"/>
  <c r="BF224"/>
  <c r="T224"/>
  <c r="R224"/>
  <c r="P224"/>
  <c r="BI213"/>
  <c r="BH213"/>
  <c r="BG213"/>
  <c r="BF213"/>
  <c r="T213"/>
  <c r="R213"/>
  <c r="P213"/>
  <c r="BI198"/>
  <c r="BH198"/>
  <c r="BG198"/>
  <c r="BF198"/>
  <c r="T198"/>
  <c r="R198"/>
  <c r="P198"/>
  <c r="BI176"/>
  <c r="BH176"/>
  <c r="BG176"/>
  <c r="BF176"/>
  <c r="T176"/>
  <c r="R176"/>
  <c r="P176"/>
  <c r="BI173"/>
  <c r="BH173"/>
  <c r="BG173"/>
  <c r="BF173"/>
  <c r="T173"/>
  <c r="R173"/>
  <c r="P173"/>
  <c r="BI170"/>
  <c r="BH170"/>
  <c r="BG170"/>
  <c r="BF170"/>
  <c r="T170"/>
  <c r="R170"/>
  <c r="P170"/>
  <c r="BI165"/>
  <c r="BH165"/>
  <c r="BG165"/>
  <c r="BF165"/>
  <c r="T165"/>
  <c r="R165"/>
  <c r="P16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3"/>
  <c r="BH143"/>
  <c r="BG143"/>
  <c r="BF143"/>
  <c r="T143"/>
  <c r="R143"/>
  <c r="P143"/>
  <c r="BI111"/>
  <c r="BH111"/>
  <c r="BG111"/>
  <c r="BF111"/>
  <c r="T111"/>
  <c r="R111"/>
  <c r="P111"/>
  <c r="J105"/>
  <c r="J104"/>
  <c r="F104"/>
  <c r="F102"/>
  <c r="E100"/>
  <c r="J59"/>
  <c r="J58"/>
  <c r="F58"/>
  <c r="F56"/>
  <c r="E54"/>
  <c r="J20"/>
  <c r="E20"/>
  <c r="F105"/>
  <c r="J19"/>
  <c r="J14"/>
  <c r="J102"/>
  <c r="E7"/>
  <c r="E50"/>
  <c i="3" r="J39"/>
  <c r="J38"/>
  <c i="1" r="AY57"/>
  <c i="3" r="J37"/>
  <c i="1" r="AX57"/>
  <c i="3" r="BI157"/>
  <c r="BH157"/>
  <c r="BG157"/>
  <c r="BF157"/>
  <c r="T157"/>
  <c r="T156"/>
  <c r="T155"/>
  <c r="R157"/>
  <c r="R156"/>
  <c r="R155"/>
  <c r="P157"/>
  <c r="P156"/>
  <c r="P155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09"/>
  <c r="BH109"/>
  <c r="BG109"/>
  <c r="BF109"/>
  <c r="T109"/>
  <c r="R109"/>
  <c r="P109"/>
  <c r="BI103"/>
  <c r="BH103"/>
  <c r="BG103"/>
  <c r="BF103"/>
  <c r="T103"/>
  <c r="R103"/>
  <c r="P103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J92"/>
  <c r="J91"/>
  <c r="F91"/>
  <c r="F89"/>
  <c r="E87"/>
  <c r="J59"/>
  <c r="J58"/>
  <c r="F58"/>
  <c r="F56"/>
  <c r="E54"/>
  <c r="J20"/>
  <c r="E20"/>
  <c r="F92"/>
  <c r="J19"/>
  <c r="J14"/>
  <c r="J89"/>
  <c r="E7"/>
  <c r="E83"/>
  <c i="2" r="J37"/>
  <c r="J36"/>
  <c i="1" r="AY55"/>
  <c i="2" r="J35"/>
  <c i="1" r="AX55"/>
  <c i="2" r="BI126"/>
  <c r="BH126"/>
  <c r="BG126"/>
  <c r="BF126"/>
  <c r="T126"/>
  <c r="T125"/>
  <c r="T124"/>
  <c r="R126"/>
  <c r="R125"/>
  <c r="R124"/>
  <c r="P126"/>
  <c r="P125"/>
  <c r="P124"/>
  <c r="BI123"/>
  <c r="BH123"/>
  <c r="BG123"/>
  <c r="BF123"/>
  <c r="T123"/>
  <c r="R123"/>
  <c r="P123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7"/>
  <c r="BH117"/>
  <c r="BG117"/>
  <c r="BF117"/>
  <c r="T117"/>
  <c r="R117"/>
  <c r="P117"/>
  <c r="BI116"/>
  <c r="BH116"/>
  <c r="BG116"/>
  <c r="BF116"/>
  <c r="T116"/>
  <c r="R116"/>
  <c r="P116"/>
  <c r="BI114"/>
  <c r="BH114"/>
  <c r="BG114"/>
  <c r="BF114"/>
  <c r="T114"/>
  <c r="R114"/>
  <c r="P114"/>
  <c r="BI111"/>
  <c r="BH111"/>
  <c r="BG111"/>
  <c r="BF111"/>
  <c r="T111"/>
  <c r="R111"/>
  <c r="P111"/>
  <c r="BI107"/>
  <c r="BH107"/>
  <c r="BG107"/>
  <c r="BF107"/>
  <c r="T107"/>
  <c r="R107"/>
  <c r="P107"/>
  <c r="BI103"/>
  <c r="BH103"/>
  <c r="BG103"/>
  <c r="BF103"/>
  <c r="T103"/>
  <c r="R103"/>
  <c r="P103"/>
  <c r="BI97"/>
  <c r="BH97"/>
  <c r="BG97"/>
  <c r="BF97"/>
  <c r="T97"/>
  <c r="R97"/>
  <c r="P97"/>
  <c r="BI92"/>
  <c r="BH92"/>
  <c r="BG92"/>
  <c r="BF92"/>
  <c r="T92"/>
  <c r="R92"/>
  <c r="P92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79"/>
  <c r="E7"/>
  <c r="E75"/>
  <c i="1" r="L50"/>
  <c r="AM50"/>
  <c r="AM49"/>
  <c r="L49"/>
  <c r="AM47"/>
  <c r="L47"/>
  <c r="L45"/>
  <c r="L44"/>
  <c i="24" r="BK121"/>
  <c i="23" r="J123"/>
  <c r="BK109"/>
  <c i="22" r="BK194"/>
  <c r="BK143"/>
  <c i="20" r="J196"/>
  <c r="J137"/>
  <c r="BK105"/>
  <c i="19" r="BK198"/>
  <c r="BK130"/>
  <c i="18" r="BK111"/>
  <c i="17" r="BK138"/>
  <c i="8" r="J101"/>
  <c i="6" r="J111"/>
  <c i="4" r="BK1170"/>
  <c r="BK749"/>
  <c i="2" r="J97"/>
  <c i="24" r="BK127"/>
  <c i="22" r="J205"/>
  <c i="21" r="BK107"/>
  <c i="20" r="J165"/>
  <c r="BK141"/>
  <c i="19" r="BK194"/>
  <c r="J145"/>
  <c i="18" r="J100"/>
  <c i="17" r="J132"/>
  <c i="13" r="BK148"/>
  <c i="12" r="J162"/>
  <c i="10" r="BK152"/>
  <c i="6" r="J138"/>
  <c i="4" r="BK1089"/>
  <c r="BK853"/>
  <c r="J653"/>
  <c i="24" r="BK144"/>
  <c r="BK125"/>
  <c i="23" r="BK107"/>
  <c i="22" r="BK202"/>
  <c r="BK118"/>
  <c i="20" r="J187"/>
  <c r="BK127"/>
  <c i="19" r="J186"/>
  <c r="BK124"/>
  <c i="17" r="BK127"/>
  <c r="J108"/>
  <c r="BK100"/>
  <c i="16" r="BK126"/>
  <c r="J108"/>
  <c r="J96"/>
  <c i="13" r="BK122"/>
  <c r="J108"/>
  <c i="12" r="J158"/>
  <c i="4" r="J864"/>
  <c r="J651"/>
  <c i="3" r="J120"/>
  <c i="24" r="J115"/>
  <c i="22" r="J220"/>
  <c i="20" r="BK216"/>
  <c r="J160"/>
  <c r="J113"/>
  <c i="19" r="J154"/>
  <c r="J115"/>
  <c i="18" r="BK108"/>
  <c i="13" r="BK109"/>
  <c i="12" r="BK118"/>
  <c i="10" r="J150"/>
  <c i="4" r="BK1602"/>
  <c r="J1366"/>
  <c r="BK1086"/>
  <c i="24" r="J106"/>
  <c i="19" r="BK172"/>
  <c i="18" r="BK116"/>
  <c i="17" r="J126"/>
  <c i="16" r="BK122"/>
  <c i="13" r="BK140"/>
  <c r="J87"/>
  <c i="10" r="BK149"/>
  <c i="9" r="J116"/>
  <c i="5" r="J109"/>
  <c i="4" r="J1578"/>
  <c r="BK1334"/>
  <c r="BK1026"/>
  <c r="BK153"/>
  <c i="2" r="BK126"/>
  <c i="23" r="J124"/>
  <c i="22" r="BK222"/>
  <c r="BK184"/>
  <c i="21" r="J122"/>
  <c r="BK96"/>
  <c i="19" r="J198"/>
  <c i="18" r="J112"/>
  <c i="17" r="BK137"/>
  <c i="16" r="BK107"/>
  <c i="13" r="BK149"/>
  <c r="J107"/>
  <c i="11" r="BK149"/>
  <c r="BK141"/>
  <c i="10" r="BK110"/>
  <c i="5" r="BK115"/>
  <c i="4" r="BK1070"/>
  <c r="J143"/>
  <c i="24" r="BK98"/>
  <c i="21" r="J96"/>
  <c i="20" r="BK140"/>
  <c i="19" r="BK191"/>
  <c r="BK118"/>
  <c i="17" r="BK143"/>
  <c r="J106"/>
  <c i="13" r="BK141"/>
  <c i="11" r="BK111"/>
  <c i="5" r="J187"/>
  <c i="4" r="J1180"/>
  <c r="J862"/>
  <c r="J329"/>
  <c i="2" r="J92"/>
  <c i="22" r="BK227"/>
  <c r="BK141"/>
  <c i="20" r="J192"/>
  <c r="BK126"/>
  <c i="19" r="BK215"/>
  <c r="J180"/>
  <c r="BK116"/>
  <c i="17" r="BK169"/>
  <c r="BK150"/>
  <c r="BK116"/>
  <c i="16" r="J102"/>
  <c i="9" r="BK111"/>
  <c i="5" r="BK109"/>
  <c i="4" r="BK1546"/>
  <c r="J1188"/>
  <c r="J861"/>
  <c r="BK329"/>
  <c i="3" r="BK99"/>
  <c i="22" r="J228"/>
  <c r="J184"/>
  <c i="21" r="J123"/>
  <c i="20" r="BK166"/>
  <c r="BK95"/>
  <c i="19" r="J107"/>
  <c i="17" r="J155"/>
  <c i="13" r="BK144"/>
  <c i="12" r="BK119"/>
  <c i="11" r="BK106"/>
  <c i="7" r="BK116"/>
  <c i="6" r="BK106"/>
  <c i="4" r="J1075"/>
  <c r="BK903"/>
  <c r="BK173"/>
  <c i="23" r="BK114"/>
  <c i="22" r="J187"/>
  <c i="21" r="J127"/>
  <c i="20" r="J193"/>
  <c r="J139"/>
  <c i="17" r="J125"/>
  <c i="16" r="J107"/>
  <c i="13" r="J121"/>
  <c i="12" r="J102"/>
  <c i="7" r="J121"/>
  <c i="5" r="J123"/>
  <c i="4" r="BK686"/>
  <c i="3" r="BK119"/>
  <c i="20" r="J102"/>
  <c i="19" r="BK165"/>
  <c i="17" r="J163"/>
  <c i="16" r="BK136"/>
  <c r="BK112"/>
  <c i="13" r="J111"/>
  <c i="8" r="BK109"/>
  <c i="5" r="BK108"/>
  <c i="4" r="J1139"/>
  <c r="BK709"/>
  <c r="BK283"/>
  <c i="2" r="BK121"/>
  <c i="22" r="J207"/>
  <c i="20" r="J178"/>
  <c r="BK104"/>
  <c i="19" r="BK108"/>
  <c i="18" r="J101"/>
  <c i="16" r="BK97"/>
  <c i="13" r="J115"/>
  <c r="J89"/>
  <c i="11" r="J96"/>
  <c i="8" r="J92"/>
  <c i="6" r="BK157"/>
  <c i="4" r="J1592"/>
  <c r="BK1415"/>
  <c r="BK1189"/>
  <c r="J1022"/>
  <c r="J647"/>
  <c r="BK176"/>
  <c i="2" r="BK88"/>
  <c i="13" r="BK110"/>
  <c i="11" r="J133"/>
  <c i="4" r="J938"/>
  <c r="J790"/>
  <c r="BK224"/>
  <c i="2" r="BK114"/>
  <c i="24" r="J124"/>
  <c i="23" r="BK119"/>
  <c i="22" r="BK192"/>
  <c i="21" r="J99"/>
  <c i="20" r="J168"/>
  <c r="J107"/>
  <c i="19" r="BK106"/>
  <c i="13" r="J152"/>
  <c r="BK133"/>
  <c i="12" r="BK165"/>
  <c i="11" r="BK150"/>
  <c i="7" r="BK112"/>
  <c i="5" r="J115"/>
  <c i="4" r="BK1537"/>
  <c r="J1364"/>
  <c r="BK1079"/>
  <c i="20" r="J101"/>
  <c i="19" r="BK158"/>
  <c i="18" r="BK104"/>
  <c i="17" r="BK108"/>
  <c i="16" r="BK113"/>
  <c i="3" r="J121"/>
  <c i="24" r="J105"/>
  <c i="23" r="J114"/>
  <c i="22" r="J224"/>
  <c r="BK205"/>
  <c r="J107"/>
  <c i="21" r="J105"/>
  <c i="20" r="BK99"/>
  <c i="19" r="BK150"/>
  <c i="4" r="J1079"/>
  <c i="24" r="BK139"/>
  <c i="22" r="J128"/>
  <c i="20" r="J155"/>
  <c r="J104"/>
  <c i="19" r="J182"/>
  <c r="J117"/>
  <c i="17" r="J165"/>
  <c r="BK120"/>
  <c i="16" r="J119"/>
  <c i="13" r="J92"/>
  <c i="9" r="BK112"/>
  <c i="6" r="J160"/>
  <c i="4" r="J1137"/>
  <c r="BK854"/>
  <c r="BK314"/>
  <c i="23" r="J113"/>
  <c i="22" r="J191"/>
  <c i="21" r="J128"/>
  <c i="20" r="BK168"/>
  <c r="J112"/>
  <c i="19" r="BK189"/>
  <c r="J160"/>
  <c r="J114"/>
  <c i="17" r="J164"/>
  <c r="BK118"/>
  <c i="16" r="BK108"/>
  <c i="8" r="J109"/>
  <c i="4" r="J1657"/>
  <c r="J1117"/>
  <c r="BK659"/>
  <c r="J301"/>
  <c i="2" r="J111"/>
  <c i="22" r="BK155"/>
  <c i="20" r="BK195"/>
  <c r="J142"/>
  <c r="BK101"/>
  <c i="19" r="J123"/>
  <c i="18" r="J99"/>
  <c i="15" r="BK95"/>
  <c i="13" r="J93"/>
  <c i="11" r="BK165"/>
  <c i="7" r="J134"/>
  <c i="6" r="BK138"/>
  <c i="4" r="BK1190"/>
  <c r="J1028"/>
  <c r="J261"/>
  <c i="23" r="BK101"/>
  <c i="22" r="J143"/>
  <c i="20" r="J181"/>
  <c r="BK145"/>
  <c i="17" r="J116"/>
  <c i="16" r="BK105"/>
  <c i="13" r="J139"/>
  <c i="12" r="J154"/>
  <c i="6" r="BK182"/>
  <c i="4" r="BK1094"/>
  <c r="J914"/>
  <c r="BK298"/>
  <c i="2" r="J117"/>
  <c i="19" r="BK212"/>
  <c r="J153"/>
  <c i="17" r="J168"/>
  <c i="16" r="BK135"/>
  <c r="J116"/>
  <c i="13" r="J98"/>
  <c i="11" r="BK120"/>
  <c i="6" r="BK164"/>
  <c i="4" r="BK1003"/>
  <c r="J317"/>
  <c i="3" r="J128"/>
  <c i="22" r="BK229"/>
  <c i="21" r="J112"/>
  <c i="20" r="BK156"/>
  <c i="19" r="J196"/>
  <c i="18" r="BK115"/>
  <c i="17" r="J136"/>
  <c i="16" r="BK103"/>
  <c i="13" r="BK150"/>
  <c i="12" r="BK115"/>
  <c i="11" r="BK92"/>
  <c i="9" r="BK99"/>
  <c i="5" r="BK96"/>
  <c i="4" r="J1542"/>
  <c r="J1261"/>
  <c r="J1073"/>
  <c r="J332"/>
  <c i="14" r="F35"/>
  <c i="1" r="BB70"/>
  <c i="24" r="BK130"/>
  <c i="23" r="BK122"/>
  <c i="22" r="BK213"/>
  <c r="BK176"/>
  <c i="21" r="J134"/>
  <c i="20" r="BK164"/>
  <c r="BK128"/>
  <c r="BK98"/>
  <c i="19" r="BK171"/>
  <c r="BK138"/>
  <c i="17" r="BK155"/>
  <c i="10" r="BK148"/>
  <c i="7" r="BK102"/>
  <c i="4" r="BK1207"/>
  <c r="J942"/>
  <c r="BK143"/>
  <c i="24" r="J144"/>
  <c i="23" r="BK106"/>
  <c i="22" r="BK185"/>
  <c i="21" r="J95"/>
  <c i="20" r="BK171"/>
  <c r="BK131"/>
  <c i="19" r="BK182"/>
  <c r="J150"/>
  <c r="BK115"/>
  <c i="17" r="BK164"/>
  <c r="J114"/>
  <c i="13" r="J102"/>
  <c i="11" r="J150"/>
  <c i="9" r="J111"/>
  <c i="6" r="J135"/>
  <c i="4" r="J1094"/>
  <c r="J902"/>
  <c r="J771"/>
  <c i="3" r="J131"/>
  <c i="24" r="J141"/>
  <c r="J108"/>
  <c i="22" r="J227"/>
  <c r="BK166"/>
  <c r="J111"/>
  <c i="20" r="J198"/>
  <c r="BK165"/>
  <c i="4" r="J419"/>
  <c i="24" r="BK114"/>
  <c i="23" r="J97"/>
  <c i="22" r="J200"/>
  <c i="21" r="BK127"/>
  <c i="20" r="BK212"/>
  <c r="BK159"/>
  <c r="J111"/>
  <c i="19" r="BK153"/>
  <c r="BK109"/>
  <c i="17" r="BK158"/>
  <c i="13" r="J137"/>
  <c r="J94"/>
  <c i="12" r="BK122"/>
  <c i="8" r="J93"/>
  <c i="5" r="J163"/>
  <c i="4" r="BK1542"/>
  <c r="J1392"/>
  <c r="J1186"/>
  <c i="24" r="BK108"/>
  <c i="19" r="J215"/>
  <c r="J159"/>
  <c i="17" r="BK159"/>
  <c i="16" r="J126"/>
  <c i="15" r="J96"/>
  <c i="13" r="BK102"/>
  <c i="12" r="BK149"/>
  <c i="10" r="J138"/>
  <c i="6" r="BK177"/>
  <c i="4" r="J1590"/>
  <c r="BK1392"/>
  <c r="BK1091"/>
  <c r="J709"/>
  <c i="3" r="J116"/>
  <c i="24" r="J104"/>
  <c i="22" r="J231"/>
  <c r="BK196"/>
  <c i="21" r="BK128"/>
  <c r="J108"/>
  <c i="20" r="J188"/>
  <c i="19" r="BK190"/>
  <c i="18" r="J108"/>
  <c i="16" r="J136"/>
  <c r="BK102"/>
  <c i="13" r="BK126"/>
  <c r="J101"/>
  <c i="12" r="BK103"/>
  <c i="11" r="J92"/>
  <c i="5" r="J118"/>
  <c i="4" r="J1083"/>
  <c i="2" r="BK92"/>
  <c i="22" r="J225"/>
  <c i="20" r="BK199"/>
  <c r="BK100"/>
  <c i="19" r="J169"/>
  <c r="BK112"/>
  <c i="17" r="J158"/>
  <c r="BK130"/>
  <c i="16" r="J120"/>
  <c i="13" r="BK121"/>
  <c i="10" r="J154"/>
  <c i="5" r="J122"/>
  <c i="4" r="J1077"/>
  <c r="BK497"/>
  <c i="3" r="BK143"/>
  <c i="23" r="J125"/>
  <c i="22" r="J158"/>
  <c i="20" r="J215"/>
  <c r="BK176"/>
  <c r="BK124"/>
  <c i="19" r="BK208"/>
  <c r="BK183"/>
  <c r="BK146"/>
  <c i="17" r="BK172"/>
  <c r="J138"/>
  <c r="BK98"/>
  <c i="15" r="J105"/>
  <c i="12" r="J103"/>
  <c i="6" r="J182"/>
  <c i="5" r="BK103"/>
  <c i="4" r="J1535"/>
  <c r="BK1095"/>
  <c r="BK335"/>
  <c i="3" r="BK157"/>
  <c i="23" r="BK124"/>
  <c i="22" r="J213"/>
  <c r="BK110"/>
  <c i="20" r="J191"/>
  <c r="BK161"/>
  <c i="19" r="BK179"/>
  <c r="J106"/>
  <c i="17" r="J103"/>
  <c i="12" r="J156"/>
  <c i="10" r="BK139"/>
  <c i="6" r="J191"/>
  <c i="5" r="J103"/>
  <c i="4" r="BK1198"/>
  <c r="J323"/>
  <c i="2" r="BK123"/>
  <c i="23" r="J107"/>
  <c i="22" r="BK135"/>
  <c i="20" r="BK177"/>
  <c r="J135"/>
  <c i="19" r="J108"/>
  <c i="16" r="J112"/>
  <c i="15" r="J93"/>
  <c i="13" r="BK111"/>
  <c i="11" r="J87"/>
  <c i="4" r="BK1093"/>
  <c r="BK555"/>
  <c r="J225"/>
  <c i="20" r="J110"/>
  <c i="19" r="J174"/>
  <c i="18" r="BK93"/>
  <c i="17" r="BK112"/>
  <c i="16" r="BK96"/>
  <c i="11" r="J137"/>
  <c i="6" r="J165"/>
  <c i="4" r="J1217"/>
  <c r="J855"/>
  <c r="BK653"/>
  <c r="J213"/>
  <c i="3" r="BK98"/>
  <c i="20" r="BK180"/>
  <c r="J115"/>
  <c i="19" r="J192"/>
  <c i="18" r="J110"/>
  <c i="17" r="BK111"/>
  <c i="16" r="J98"/>
  <c i="14" r="BK84"/>
  <c i="12" r="J95"/>
  <c i="10" r="BK100"/>
  <c i="7" r="J103"/>
  <c i="4" r="J1604"/>
  <c r="J1391"/>
  <c r="BK1259"/>
  <c r="BK942"/>
  <c r="J234"/>
  <c i="3" r="J99"/>
  <c i="24" r="J127"/>
  <c i="23" r="J119"/>
  <c i="22" r="J221"/>
  <c r="BK182"/>
  <c i="21" r="J119"/>
  <c i="20" r="BK144"/>
  <c i="19" r="BK199"/>
  <c r="BK152"/>
  <c i="17" r="J156"/>
  <c i="9" r="BK116"/>
  <c i="6" r="BK110"/>
  <c i="4" r="BK1085"/>
  <c r="BK940"/>
  <c i="3" r="J126"/>
  <c i="24" r="BK134"/>
  <c r="J100"/>
  <c i="21" r="J124"/>
  <c i="20" r="BK175"/>
  <c r="J106"/>
  <c i="19" r="J188"/>
  <c r="J161"/>
  <c r="BK140"/>
  <c i="18" r="J93"/>
  <c i="17" r="BK149"/>
  <c i="14" r="F36"/>
  <c i="10" r="J153"/>
  <c i="6" r="J172"/>
  <c i="4" r="J1189"/>
  <c r="J928"/>
  <c r="J367"/>
  <c i="24" r="BK141"/>
  <c r="J116"/>
  <c r="J102"/>
  <c i="22" r="J203"/>
  <c r="BK109"/>
  <c i="20" r="BK204"/>
  <c r="BK157"/>
  <c r="BK112"/>
  <c i="19" r="BK175"/>
  <c i="17" r="BK128"/>
  <c i="4" r="BK326"/>
  <c i="24" r="J121"/>
  <c i="23" r="J104"/>
  <c i="22" r="J201"/>
  <c i="21" r="BK122"/>
  <c i="20" r="J203"/>
  <c r="BK114"/>
  <c i="19" r="BK204"/>
  <c r="BK161"/>
  <c r="J116"/>
  <c i="18" r="J106"/>
  <c i="13" r="J140"/>
  <c r="BK99"/>
  <c i="11" r="J161"/>
  <c i="8" r="BK101"/>
  <c i="6" r="BK122"/>
  <c i="13" r="BK101"/>
  <c i="11" r="BK124"/>
  <c i="7" r="J111"/>
  <c i="4" r="J1693"/>
  <c r="J1368"/>
  <c r="J1173"/>
  <c r="J729"/>
  <c i="3" r="BK149"/>
  <c i="24" r="BK111"/>
  <c i="23" r="J112"/>
  <c i="13" r="J130"/>
  <c r="J91"/>
  <c i="12" r="BK105"/>
  <c i="11" r="J141"/>
  <c i="10" r="J129"/>
  <c i="6" r="BK147"/>
  <c i="4" r="J1223"/>
  <c r="BK838"/>
  <c i="3" r="BK114"/>
  <c i="22" r="BK156"/>
  <c i="20" r="J184"/>
  <c r="J126"/>
  <c i="19" r="J163"/>
  <c i="18" r="J121"/>
  <c i="17" r="J162"/>
  <c r="BK126"/>
  <c r="J101"/>
  <c i="13" r="BK135"/>
  <c r="BK112"/>
  <c i="10" r="BK129"/>
  <c i="5" r="BK112"/>
  <c i="4" r="BK1088"/>
  <c r="J498"/>
  <c i="3" r="BK129"/>
  <c i="23" r="J116"/>
  <c i="22" r="BK208"/>
  <c i="21" r="BK125"/>
  <c i="20" r="BK193"/>
  <c r="J159"/>
  <c i="19" r="J195"/>
  <c r="J178"/>
  <c r="J121"/>
  <c i="18" r="J105"/>
  <c i="17" r="BK160"/>
  <c r="BK133"/>
  <c i="16" r="J118"/>
  <c i="15" r="BK103"/>
  <c i="11" r="J112"/>
  <c i="7" r="J112"/>
  <c i="4" r="J1537"/>
  <c r="J1147"/>
  <c i="3" r="J123"/>
  <c i="22" r="J188"/>
  <c i="20" r="J183"/>
  <c r="J94"/>
  <c i="19" r="J99"/>
  <c i="17" r="BK142"/>
  <c i="14" r="F34"/>
  <c i="9" r="J108"/>
  <c i="5" r="J96"/>
  <c i="4" r="J932"/>
  <c r="J251"/>
  <c i="22" r="J239"/>
  <c r="BK180"/>
  <c i="20" r="J197"/>
  <c r="J158"/>
  <c i="19" r="BK142"/>
  <c i="16" r="J121"/>
  <c i="13" r="BK146"/>
  <c i="11" r="J159"/>
  <c i="6" r="BK188"/>
  <c i="4" r="J1232"/>
  <c r="BK305"/>
  <c i="2" r="J103"/>
  <c i="19" r="J210"/>
  <c i="18" r="BK99"/>
  <c i="17" r="J118"/>
  <c i="15" r="J106"/>
  <c i="6" r="BK166"/>
  <c i="4" r="J1149"/>
  <c r="J853"/>
  <c r="J372"/>
  <c i="2" r="BK120"/>
  <c i="21" r="BK115"/>
  <c i="20" r="BK123"/>
  <c r="J95"/>
  <c i="19" r="J104"/>
  <c i="17" r="J143"/>
  <c i="16" r="J141"/>
  <c i="12" r="J149"/>
  <c i="10" r="J124"/>
  <c i="5" r="J188"/>
  <c i="4" r="BK1322"/>
  <c r="BK1117"/>
  <c i="24" r="BK126"/>
  <c i="23" r="BK115"/>
  <c i="22" r="J185"/>
  <c i="21" r="J107"/>
  <c i="20" r="BK136"/>
  <c i="19" r="BK210"/>
  <c r="BK169"/>
  <c r="J122"/>
  <c i="17" r="J137"/>
  <c i="7" r="J120"/>
  <c i="4" r="BK1068"/>
  <c r="BK934"/>
  <c i="3" r="J143"/>
  <c i="24" r="BK132"/>
  <c r="BK109"/>
  <c i="22" r="BK178"/>
  <c i="20" r="BK188"/>
  <c r="J148"/>
  <c r="BK117"/>
  <c i="19" r="BK147"/>
  <c r="J132"/>
  <c i="17" r="J172"/>
  <c r="J134"/>
  <c i="13" r="BK137"/>
  <c i="12" r="J100"/>
  <c i="7" r="J96"/>
  <c i="6" r="J106"/>
  <c i="4" r="BK864"/>
  <c r="J749"/>
  <c i="3" r="J140"/>
  <c i="24" r="BK137"/>
  <c r="J114"/>
  <c i="22" r="J216"/>
  <c r="J159"/>
  <c i="21" r="J125"/>
  <c i="20" r="J190"/>
  <c r="J140"/>
  <c r="BK113"/>
  <c i="19" r="BK178"/>
  <c r="BK117"/>
  <c i="17" r="BK146"/>
  <c i="13" r="BK118"/>
  <c i="10" r="BK154"/>
  <c i="4" r="J345"/>
  <c r="J153"/>
  <c i="24" r="J134"/>
  <c r="BK110"/>
  <c i="23" r="BK111"/>
  <c i="22" r="J222"/>
  <c i="21" r="BK126"/>
  <c i="20" r="J206"/>
  <c r="BK147"/>
  <c i="19" r="BK203"/>
  <c i="4" r="BK1148"/>
  <c i="24" r="J101"/>
  <c i="19" r="J206"/>
  <c r="BK149"/>
  <c i="17" r="J152"/>
  <c i="16" r="BK120"/>
  <c i="13" r="BK132"/>
  <c r="BK105"/>
  <c i="11" r="J154"/>
  <c i="10" r="BK119"/>
  <c i="6" r="BK124"/>
  <c i="4" r="J1461"/>
  <c r="BK1314"/>
  <c r="BK1030"/>
  <c r="J648"/>
  <c i="2" r="J114"/>
  <c i="23" r="BK123"/>
  <c r="BK103"/>
  <c i="22" r="J212"/>
  <c r="BK101"/>
  <c i="21" r="J101"/>
  <c i="20" r="J185"/>
  <c i="19" r="J199"/>
  <c r="BK114"/>
  <c i="17" r="BK157"/>
  <c i="16" r="BK116"/>
  <c i="15" r="BK94"/>
  <c i="13" r="J123"/>
  <c i="12" r="BK155"/>
  <c i="11" r="J142"/>
  <c r="BK87"/>
  <c i="6" r="BK111"/>
  <c i="4" r="BK1180"/>
  <c r="J663"/>
  <c i="24" r="BK101"/>
  <c i="22" r="BK112"/>
  <c i="20" r="BK153"/>
  <c r="BK92"/>
  <c i="19" r="BK136"/>
  <c i="18" r="J96"/>
  <c i="17" r="J133"/>
  <c i="16" r="J125"/>
  <c i="13" r="J131"/>
  <c i="12" r="BK125"/>
  <c i="7" r="BK131"/>
  <c i="4" r="J1095"/>
  <c r="BK932"/>
  <c r="BK414"/>
  <c i="2" r="J123"/>
  <c i="23" r="J109"/>
  <c i="22" r="J182"/>
  <c r="BK123"/>
  <c i="20" r="BK182"/>
  <c r="BK125"/>
  <c i="19" r="BK213"/>
  <c r="J184"/>
  <c r="J136"/>
  <c i="18" r="BK100"/>
  <c i="17" r="BK163"/>
  <c i="16" r="BK141"/>
  <c i="13" r="J128"/>
  <c i="9" r="BK95"/>
  <c i="5" r="BK187"/>
  <c i="4" r="J1190"/>
  <c r="BK859"/>
  <c r="J309"/>
  <c i="2" r="BK117"/>
  <c i="22" r="J167"/>
  <c i="21" r="BK105"/>
  <c i="20" r="BK152"/>
  <c r="J109"/>
  <c i="19" r="J135"/>
  <c r="J100"/>
  <c i="17" r="BK140"/>
  <c i="13" r="J124"/>
  <c i="12" r="BK136"/>
  <c r="BK95"/>
  <c i="9" r="J99"/>
  <c i="6" r="J147"/>
  <c i="4" r="BK1217"/>
  <c r="J1068"/>
  <c r="J298"/>
  <c i="1" r="AS69"/>
  <c i="20" r="J210"/>
  <c r="J173"/>
  <c i="19" r="J166"/>
  <c i="17" r="J111"/>
  <c i="16" r="BK124"/>
  <c i="15" r="BK91"/>
  <c i="13" r="J112"/>
  <c i="12" r="BK107"/>
  <c i="9" r="J95"/>
  <c i="4" r="J920"/>
  <c i="24" r="BK136"/>
  <c r="BK107"/>
  <c i="23" r="J98"/>
  <c i="22" r="BK200"/>
  <c r="J155"/>
  <c r="J109"/>
  <c i="20" r="J199"/>
  <c r="BK146"/>
  <c r="BK110"/>
  <c i="19" r="BK197"/>
  <c r="BK168"/>
  <c r="J127"/>
  <c r="J119"/>
  <c i="17" r="J145"/>
  <c i="10" r="J149"/>
  <c i="9" r="J102"/>
  <c i="5" r="BK118"/>
  <c i="4" r="BK1023"/>
  <c r="BK922"/>
  <c i="3" r="J152"/>
  <c r="BK100"/>
  <c i="24" r="J135"/>
  <c r="J113"/>
  <c i="22" r="BK225"/>
  <c r="J169"/>
  <c i="20" r="BK202"/>
  <c r="J154"/>
  <c r="BK132"/>
  <c i="19" r="J203"/>
  <c r="J155"/>
  <c r="J141"/>
  <c i="18" r="BK112"/>
  <c i="17" r="J154"/>
  <c r="BK113"/>
  <c i="13" r="J155"/>
  <c r="BK106"/>
  <c i="12" r="J136"/>
  <c i="11" r="BK102"/>
  <c i="10" r="BK125"/>
  <c i="6" r="J164"/>
  <c i="5" r="J108"/>
  <c i="4" r="J1023"/>
  <c r="BK862"/>
  <c r="BK790"/>
  <c r="J152"/>
  <c i="3" r="BK121"/>
  <c i="24" r="J136"/>
  <c i="22" r="BK204"/>
  <c i="21" r="J130"/>
  <c i="20" r="J162"/>
  <c r="BK115"/>
  <c i="19" r="J187"/>
  <c r="J128"/>
  <c i="17" r="BK153"/>
  <c r="J124"/>
  <c i="4" r="J283"/>
  <c i="24" r="BK138"/>
  <c i="23" r="BK113"/>
  <c i="22" r="J189"/>
  <c i="20" r="BK219"/>
  <c r="J204"/>
  <c r="BK143"/>
  <c i="19" r="BK206"/>
  <c r="BK160"/>
  <c r="BK111"/>
  <c i="15" r="J101"/>
  <c i="13" r="BK138"/>
  <c r="J95"/>
  <c i="12" r="J141"/>
  <c i="9" r="J105"/>
  <c i="4" r="J1586"/>
  <c r="J1415"/>
  <c r="J1280"/>
  <c r="J1076"/>
  <c i="19" r="J211"/>
  <c r="BK100"/>
  <c i="17" r="J148"/>
  <c i="16" r="J127"/>
  <c i="15" r="J100"/>
  <c i="13" r="BK119"/>
  <c i="12" r="BK129"/>
  <c i="10" r="BK133"/>
  <c i="5" r="J194"/>
  <c i="4" r="J1600"/>
  <c r="J1322"/>
  <c r="J1003"/>
  <c r="J305"/>
  <c i="1" r="AS78"/>
  <c i="22" r="J208"/>
  <c r="J123"/>
  <c i="21" r="BK99"/>
  <c i="20" r="J189"/>
  <c i="19" r="BK200"/>
  <c r="BK144"/>
  <c i="18" r="J111"/>
  <c i="17" r="J98"/>
  <c i="16" r="J101"/>
  <c i="13" r="J117"/>
  <c i="12" r="BK154"/>
  <c i="11" r="BK142"/>
  <c i="8" r="BK92"/>
  <c i="4" r="BK1227"/>
  <c r="J690"/>
  <c i="24" r="BK102"/>
  <c i="20" r="J164"/>
  <c r="BK111"/>
  <c i="19" r="J157"/>
  <c i="17" r="BK145"/>
  <c r="J121"/>
  <c i="13" r="J143"/>
  <c r="J96"/>
  <c i="10" r="J128"/>
  <c i="4" r="BK1237"/>
  <c r="BK1090"/>
  <c r="J685"/>
  <c r="BK238"/>
  <c i="2" r="BK97"/>
  <c i="23" r="J103"/>
  <c i="22" r="J129"/>
  <c i="20" r="BK213"/>
  <c r="J186"/>
  <c r="J156"/>
  <c r="J116"/>
  <c i="4" r="BK1312"/>
  <c r="BK663"/>
  <c i="23" r="J128"/>
  <c i="22" r="J198"/>
  <c i="20" r="BK201"/>
  <c r="BK133"/>
  <c i="19" r="J149"/>
  <c i="18" r="J103"/>
  <c i="13" r="BK155"/>
  <c r="BK103"/>
  <c i="12" r="J96"/>
  <c i="6" r="BK152"/>
  <c i="4" r="J1026"/>
  <c i="2" r="BK103"/>
  <c i="23" r="BK98"/>
  <c i="22" r="BK175"/>
  <c i="21" r="J121"/>
  <c i="20" r="J118"/>
  <c i="17" r="BK105"/>
  <c i="16" r="BK128"/>
  <c i="13" r="J148"/>
  <c i="12" r="BK162"/>
  <c i="10" r="BK153"/>
  <c i="4" r="BK1028"/>
  <c r="BK317"/>
  <c i="3" r="J103"/>
  <c i="19" r="BK218"/>
  <c r="J105"/>
  <c i="17" r="J113"/>
  <c i="15" r="BK105"/>
  <c i="11" r="BK133"/>
  <c i="5" r="BK104"/>
  <c i="4" r="BK907"/>
  <c r="BK691"/>
  <c i="3" r="J130"/>
  <c i="22" r="BK206"/>
  <c i="20" r="J170"/>
  <c i="19" r="J204"/>
  <c i="18" r="J104"/>
  <c i="17" r="BK121"/>
  <c i="15" r="J99"/>
  <c i="13" r="J106"/>
  <c i="10" r="J145"/>
  <c i="8" r="BK93"/>
  <c i="6" r="BK191"/>
  <c i="4" r="J1603"/>
  <c r="BK1368"/>
  <c r="J1150"/>
  <c r="J860"/>
  <c i="24" r="J125"/>
  <c i="23" r="J118"/>
  <c i="22" r="BK214"/>
  <c r="BK169"/>
  <c i="21" r="J131"/>
  <c i="20" r="BK173"/>
  <c r="J145"/>
  <c r="BK121"/>
  <c i="19" r="BK193"/>
  <c r="J162"/>
  <c r="BK125"/>
  <c i="18" r="BK98"/>
  <c i="10" r="BK140"/>
  <c i="6" r="BK180"/>
  <c i="4" r="J1185"/>
  <c r="J335"/>
  <c i="24" r="J137"/>
  <c i="23" r="BK125"/>
  <c i="22" r="J196"/>
  <c i="20" r="BK197"/>
  <c r="J143"/>
  <c r="J99"/>
  <c i="19" r="J181"/>
  <c r="J146"/>
  <c r="BK119"/>
  <c i="17" r="BK156"/>
  <c r="BK131"/>
  <c i="16" r="J105"/>
  <c i="13" r="BK96"/>
  <c i="11" r="BK159"/>
  <c i="10" r="BK150"/>
  <c i="6" r="J142"/>
  <c i="4" r="J1091"/>
  <c r="J854"/>
  <c r="BK657"/>
  <c i="3" r="J118"/>
  <c i="24" r="J131"/>
  <c i="23" r="BK118"/>
  <c i="22" r="J154"/>
  <c i="21" r="BK124"/>
  <c i="20" r="BK186"/>
  <c r="J130"/>
  <c i="19" r="J189"/>
  <c r="BK129"/>
  <c i="17" r="J151"/>
  <c r="BK122"/>
  <c i="3" r="J133"/>
  <c i="24" r="BK112"/>
  <c i="22" r="J229"/>
  <c i="21" r="BK97"/>
  <c i="20" r="J163"/>
  <c r="BK137"/>
  <c i="19" r="J191"/>
  <c r="J167"/>
  <c r="J143"/>
  <c r="BK107"/>
  <c i="17" r="J110"/>
  <c i="13" r="BK115"/>
  <c r="BK92"/>
  <c i="7" r="BK115"/>
  <c i="4" r="J1598"/>
  <c r="J1413"/>
  <c r="J1237"/>
  <c i="24" r="BK113"/>
  <c i="19" r="J213"/>
  <c r="J147"/>
  <c i="18" r="BK106"/>
  <c i="17" r="J97"/>
  <c i="15" r="J98"/>
  <c i="13" r="BK117"/>
  <c i="10" r="J152"/>
  <c r="J110"/>
  <c i="6" r="BK165"/>
  <c i="4" r="BK1604"/>
  <c r="BK1413"/>
  <c r="BK1241"/>
  <c r="J910"/>
  <c r="BK213"/>
  <c i="1" r="AS74"/>
  <c i="22" r="BK207"/>
  <c r="J104"/>
  <c i="21" r="J97"/>
  <c i="20" r="J92"/>
  <c i="19" r="J175"/>
  <c i="18" r="J102"/>
  <c i="17" r="J135"/>
  <c i="16" r="J106"/>
  <c i="13" r="BK131"/>
  <c r="BK100"/>
  <c i="11" r="J149"/>
  <c i="10" r="J148"/>
  <c i="4" r="J1279"/>
  <c r="J1069"/>
  <c i="24" r="BK105"/>
  <c i="22" r="J151"/>
  <c i="20" r="J208"/>
  <c r="J150"/>
  <c i="19" r="BK156"/>
  <c r="BK110"/>
  <c i="18" r="BK91"/>
  <c i="17" r="J112"/>
  <c i="16" r="BK121"/>
  <c i="13" r="J134"/>
  <c i="12" r="J161"/>
  <c i="10" r="BK132"/>
  <c i="6" r="J120"/>
  <c i="4" r="J1093"/>
  <c r="BK458"/>
  <c r="BK170"/>
  <c i="2" r="J88"/>
  <c i="22" r="BK212"/>
  <c r="J166"/>
  <c i="21" r="BK119"/>
  <c i="20" r="J180"/>
  <c r="J123"/>
  <c i="19" r="J209"/>
  <c r="BK164"/>
  <c r="J129"/>
  <c i="18" r="BK118"/>
  <c i="17" r="BK139"/>
  <c i="16" r="J131"/>
  <c i="12" r="BK161"/>
  <c i="6" r="J166"/>
  <c i="4" r="J1599"/>
  <c r="BK1391"/>
  <c r="J926"/>
  <c r="BK332"/>
  <c r="BK165"/>
  <c i="22" r="J236"/>
  <c r="BK209"/>
  <c r="BK113"/>
  <c i="20" r="J182"/>
  <c r="J124"/>
  <c i="19" r="BK137"/>
  <c i="18" r="J113"/>
  <c i="16" r="J100"/>
  <c i="13" r="BK104"/>
  <c i="12" r="J118"/>
  <c i="11" r="BK119"/>
  <c i="6" r="BK120"/>
  <c i="4" r="BK1261"/>
  <c r="J1064"/>
  <c r="J326"/>
  <c r="BK229"/>
  <c i="24" r="BK118"/>
  <c i="22" r="BK203"/>
  <c r="J124"/>
  <c i="20" r="J194"/>
  <c r="J134"/>
  <c i="17" r="J104"/>
  <c i="16" r="J109"/>
  <c i="13" r="J126"/>
  <c r="J90"/>
  <c i="11" r="J91"/>
  <c i="4" r="BK1186"/>
  <c r="BK916"/>
  <c i="3" r="BK131"/>
  <c i="19" r="BK211"/>
  <c r="J172"/>
  <c i="17" r="BK167"/>
  <c i="16" r="J134"/>
  <c r="J113"/>
  <c i="13" r="BK97"/>
  <c i="5" r="BK191"/>
  <c i="4" r="J1085"/>
  <c r="J657"/>
  <c i="3" r="BK140"/>
  <c i="22" r="J209"/>
  <c i="20" r="BK200"/>
  <c r="BK109"/>
  <c i="18" r="J118"/>
  <c i="17" r="BK161"/>
  <c r="BK97"/>
  <c i="15" r="BK97"/>
  <c i="13" r="J104"/>
  <c i="11" r="J106"/>
  <c i="7" r="BK121"/>
  <c i="5" r="J104"/>
  <c i="4" r="J1459"/>
  <c r="J1198"/>
  <c r="BK1083"/>
  <c r="BK855"/>
  <c i="3" r="BK126"/>
  <c i="11" r="BK118"/>
  <c i="6" r="J205"/>
  <c i="4" r="BK1173"/>
  <c r="J839"/>
  <c i="2" r="BK116"/>
  <c i="24" r="J110"/>
  <c i="23" r="BK100"/>
  <c i="22" r="BK186"/>
  <c i="21" r="BK112"/>
  <c i="20" r="BK185"/>
  <c r="J151"/>
  <c i="19" r="J190"/>
  <c r="BK127"/>
  <c i="17" r="J130"/>
  <c i="4" r="J151"/>
  <c i="24" r="BK131"/>
  <c i="23" r="J122"/>
  <c r="J96"/>
  <c i="21" r="BK134"/>
  <c i="20" r="J207"/>
  <c r="BK138"/>
  <c i="19" r="BK173"/>
  <c r="BK123"/>
  <c r="BK104"/>
  <c i="15" r="BK98"/>
  <c i="13" r="J118"/>
  <c r="BK93"/>
  <c i="11" r="J120"/>
  <c i="7" r="BK103"/>
  <c i="4" r="BK1599"/>
  <c r="BK1460"/>
  <c r="BK1185"/>
  <c i="24" r="J111"/>
  <c i="20" r="J96"/>
  <c i="19" r="BK148"/>
  <c i="17" r="J149"/>
  <c i="16" r="J124"/>
  <c i="13" r="BK129"/>
  <c r="J97"/>
  <c i="10" r="J139"/>
  <c r="J90"/>
  <c i="5" r="BK179"/>
  <c i="4" r="BK1586"/>
  <c r="BK1489"/>
  <c r="J1312"/>
  <c r="J859"/>
  <c r="J165"/>
  <c i="3" r="BK128"/>
  <c i="24" r="J112"/>
  <c i="23" r="J110"/>
  <c i="22" r="J211"/>
  <c r="J172"/>
  <c i="21" r="J115"/>
  <c i="20" r="BK184"/>
  <c i="19" r="J183"/>
  <c i="18" r="BK101"/>
  <c i="17" r="J122"/>
  <c i="16" r="BK104"/>
  <c i="13" r="J127"/>
  <c r="J88"/>
  <c i="11" r="BK143"/>
  <c i="10" r="J133"/>
  <c i="6" r="BK160"/>
  <c i="4" r="J1151"/>
  <c r="J198"/>
  <c i="24" r="BK99"/>
  <c i="21" r="BK131"/>
  <c i="20" r="BK151"/>
  <c i="19" r="BK201"/>
  <c r="BK126"/>
  <c i="18" r="BK95"/>
  <c i="15" r="BK104"/>
  <c i="13" r="BK108"/>
  <c i="12" r="J105"/>
  <c i="7" r="BK124"/>
  <c i="4" r="BK1188"/>
  <c r="BK1064"/>
  <c r="J341"/>
  <c i="3" r="BK133"/>
  <c i="17" r="BK151"/>
  <c i="16" r="BK127"/>
  <c i="13" r="BK90"/>
  <c i="5" r="BK122"/>
  <c i="20" r="J127"/>
  <c i="19" r="J134"/>
  <c i="18" r="J95"/>
  <c i="17" r="BK124"/>
  <c i="13" r="J105"/>
  <c i="12" r="J115"/>
  <c i="11" r="J114"/>
  <c i="7" r="BK96"/>
  <c i="4" r="BK1280"/>
  <c r="BK1073"/>
  <c r="J747"/>
  <c i="3" r="J100"/>
  <c i="23" r="BK121"/>
  <c i="22" r="J176"/>
  <c i="21" r="BK101"/>
  <c i="20" r="BK155"/>
  <c i="19" r="J110"/>
  <c i="16" r="BK130"/>
  <c i="15" r="J103"/>
  <c i="13" r="BK124"/>
  <c i="12" r="J92"/>
  <c i="5" r="BK150"/>
  <c i="4" r="BK828"/>
  <c r="J111"/>
  <c i="20" r="J120"/>
  <c i="19" r="J176"/>
  <c i="17" r="J128"/>
  <c i="16" r="J130"/>
  <c i="13" r="BK127"/>
  <c i="10" r="J100"/>
  <c i="6" r="J152"/>
  <c i="4" r="BK905"/>
  <c r="J659"/>
  <c r="J176"/>
  <c i="2" r="J119"/>
  <c i="20" r="BK215"/>
  <c r="J157"/>
  <c r="BK93"/>
  <c i="19" r="BK101"/>
  <c i="17" r="J131"/>
  <c i="16" r="J123"/>
  <c i="15" r="BK96"/>
  <c i="13" r="J109"/>
  <c i="11" r="BK155"/>
  <c i="9" r="BK102"/>
  <c i="5" r="J102"/>
  <c i="4" r="BK1578"/>
  <c r="BK1352"/>
  <c r="BK1149"/>
  <c r="BK980"/>
  <c r="J600"/>
  <c i="3" r="BK146"/>
  <c i="2" r="J107"/>
  <c i="24" r="J139"/>
  <c i="23" r="J120"/>
  <c i="22" r="BK210"/>
  <c r="BK161"/>
  <c i="20" r="J205"/>
  <c r="BK154"/>
  <c r="BK116"/>
  <c i="19" r="BK167"/>
  <c r="BK121"/>
  <c i="17" r="J146"/>
  <c i="10" r="BK124"/>
  <c i="6" r="J157"/>
  <c i="4" r="BK1072"/>
  <c r="J905"/>
  <c i="3" r="J125"/>
  <c i="24" r="J138"/>
  <c r="BK103"/>
  <c i="22" r="J180"/>
  <c i="20" r="BK142"/>
  <c r="J100"/>
  <c i="19" r="BK162"/>
  <c r="BK135"/>
  <c i="18" r="BK94"/>
  <c i="17" r="BK123"/>
  <c i="13" r="J144"/>
  <c r="BK87"/>
  <c i="11" r="BK96"/>
  <c i="7" r="J102"/>
  <c i="6" r="J124"/>
  <c i="4" r="BK1137"/>
  <c r="BK904"/>
  <c r="BK301"/>
  <c i="24" r="J132"/>
  <c r="BK100"/>
  <c i="22" r="J192"/>
  <c r="J161"/>
  <c r="J113"/>
  <c i="20" r="BK189"/>
  <c r="J161"/>
  <c r="J121"/>
  <c i="19" r="BK177"/>
  <c i="18" r="BK121"/>
  <c i="17" r="BK115"/>
  <c r="BK101"/>
  <c i="16" r="BK133"/>
  <c r="BK110"/>
  <c r="J97"/>
  <c i="13" r="BK130"/>
  <c r="BK107"/>
  <c i="12" r="BK133"/>
  <c i="4" r="BK920"/>
  <c r="BK323"/>
  <c i="3" r="BK123"/>
  <c i="24" r="J97"/>
  <c i="22" r="J186"/>
  <c i="20" r="BK162"/>
  <c r="BK149"/>
  <c r="BK103"/>
  <c i="19" r="BK174"/>
  <c r="J125"/>
  <c i="18" r="BK117"/>
  <c i="15" r="J91"/>
  <c i="13" r="J132"/>
  <c i="17" r="BK104"/>
  <c i="15" r="BK101"/>
  <c i="13" r="J141"/>
  <c r="BK88"/>
  <c i="10" r="BK136"/>
  <c i="6" r="J202"/>
  <c i="5" r="J121"/>
  <c i="4" r="BK1393"/>
  <c r="J1170"/>
  <c r="J414"/>
  <c i="2" r="J121"/>
  <c i="24" r="BK97"/>
  <c i="23" r="J105"/>
  <c i="22" r="J210"/>
  <c r="BK144"/>
  <c i="21" r="BK123"/>
  <c i="20" r="BK181"/>
  <c i="19" r="J137"/>
  <c i="18" r="BK110"/>
  <c i="17" r="J123"/>
  <c i="16" r="BK100"/>
  <c i="13" r="J122"/>
  <c i="12" r="BK145"/>
  <c i="11" r="BK132"/>
  <c i="10" r="J119"/>
  <c i="6" r="J99"/>
  <c i="4" r="J1148"/>
  <c r="BK251"/>
  <c i="24" r="BK104"/>
  <c i="22" r="BK107"/>
  <c i="20" r="J152"/>
  <c i="19" r="J208"/>
  <c r="J140"/>
  <c i="18" r="BK92"/>
  <c i="17" r="J142"/>
  <c r="J102"/>
  <c i="16" r="BK118"/>
  <c i="13" r="J110"/>
  <c i="10" r="J147"/>
  <c i="5" r="J150"/>
  <c i="4" r="BK1082"/>
  <c r="BK225"/>
  <c i="3" r="J98"/>
  <c i="23" r="J121"/>
  <c i="22" r="BK189"/>
  <c r="BK104"/>
  <c i="20" r="J201"/>
  <c r="BK169"/>
  <c i="19" r="J218"/>
  <c r="BK151"/>
  <c r="J102"/>
  <c i="17" r="BK152"/>
  <c r="J119"/>
  <c i="16" r="BK99"/>
  <c i="10" r="J142"/>
  <c i="5" r="J191"/>
  <c i="4" r="BK1590"/>
  <c r="BK1294"/>
  <c r="J1070"/>
  <c r="J857"/>
  <c r="BK152"/>
  <c i="22" r="BK221"/>
  <c r="BK146"/>
  <c i="20" r="BK194"/>
  <c r="BK134"/>
  <c r="J103"/>
  <c i="19" r="BK102"/>
  <c i="17" r="J160"/>
  <c i="13" r="BK151"/>
  <c i="12" r="J133"/>
  <c i="11" r="BK112"/>
  <c i="5" r="BK189"/>
  <c i="4" r="J1089"/>
  <c r="J916"/>
  <c i="2" r="J116"/>
  <c i="22" r="BK231"/>
  <c r="BK158"/>
  <c i="20" r="BK196"/>
  <c r="J141"/>
  <c i="17" r="J107"/>
  <c i="16" r="BK129"/>
  <c i="14" r="J84"/>
  <c i="13" r="J100"/>
  <c i="11" r="J103"/>
  <c i="6" r="BK109"/>
  <c i="4" r="BK690"/>
  <c r="J224"/>
  <c i="2" r="BK111"/>
  <c i="19" r="BK196"/>
  <c i="18" r="BK105"/>
  <c i="17" r="BK114"/>
  <c i="16" r="J133"/>
  <c i="13" r="J151"/>
  <c i="7" r="J131"/>
  <c i="6" r="BK142"/>
  <c i="4" r="BK1075"/>
  <c r="BK839"/>
  <c r="J229"/>
  <c i="3" r="BK124"/>
  <c i="20" r="J216"/>
  <c r="BK160"/>
  <c i="19" r="J103"/>
  <c i="17" r="J153"/>
  <c i="16" r="J135"/>
  <c i="15" r="BK93"/>
  <c i="13" r="BK114"/>
  <c i="12" r="BK92"/>
  <c i="10" r="J125"/>
  <c i="7" r="BK111"/>
  <c i="4" r="BK1693"/>
  <c r="J1393"/>
  <c r="BK1184"/>
  <c r="J1072"/>
  <c r="BK651"/>
  <c i="3" r="J136"/>
  <c i="24" r="J133"/>
  <c r="BK120"/>
  <c i="23" r="BK112"/>
  <c i="22" r="J202"/>
  <c r="BK167"/>
  <c r="BK128"/>
  <c i="20" r="J167"/>
  <c r="J147"/>
  <c r="J117"/>
  <c i="19" r="J200"/>
  <c r="BK176"/>
  <c r="J151"/>
  <c i="18" r="BK102"/>
  <c i="9" r="J119"/>
  <c i="7" r="J124"/>
  <c i="4" r="J1314"/>
  <c r="BK1022"/>
  <c r="J691"/>
  <c i="3" r="J114"/>
  <c i="24" r="J128"/>
  <c i="23" r="J100"/>
  <c i="22" r="BK133"/>
  <c i="20" r="BK191"/>
  <c r="BK150"/>
  <c r="BK118"/>
  <c i="19" r="J179"/>
  <c r="J148"/>
  <c r="BK113"/>
  <c i="17" r="J161"/>
  <c i="16" r="BK134"/>
  <c i="13" r="J116"/>
  <c i="11" r="BK161"/>
  <c i="10" r="BK135"/>
  <c i="6" r="J180"/>
  <c r="J110"/>
  <c i="4" r="J903"/>
  <c r="J789"/>
  <c i="3" r="J101"/>
  <c i="24" r="BK129"/>
  <c i="23" r="BK104"/>
  <c i="22" r="BK187"/>
  <c r="BK151"/>
  <c i="21" r="BK95"/>
  <c i="20" r="J169"/>
  <c r="J133"/>
  <c r="J108"/>
  <c i="19" r="J138"/>
  <c r="J101"/>
  <c i="17" r="BK102"/>
  <c i="16" r="BK119"/>
  <c r="J99"/>
  <c i="15" r="BK100"/>
  <c i="13" r="J119"/>
  <c r="BK95"/>
  <c i="11" r="BK137"/>
  <c i="4" r="BK861"/>
  <c r="BK367"/>
  <c r="J238"/>
  <c i="1" r="AS56"/>
  <c i="22" r="BK159"/>
  <c i="20" r="J213"/>
  <c r="J144"/>
  <c i="19" r="J197"/>
  <c r="J168"/>
  <c r="BK141"/>
  <c i="18" r="J98"/>
  <c i="13" r="J150"/>
  <c r="BK134"/>
  <c i="12" r="J145"/>
  <c i="11" r="BK103"/>
  <c i="6" r="J188"/>
  <c i="4" r="J1562"/>
  <c r="BK1459"/>
  <c r="J1184"/>
  <c i="24" r="J118"/>
  <c i="19" r="J212"/>
  <c r="BK132"/>
  <c i="17" r="J169"/>
  <c r="BK103"/>
  <c i="15" r="J97"/>
  <c i="13" r="J120"/>
  <c i="12" r="BK156"/>
  <c i="10" r="J135"/>
  <c i="5" r="J189"/>
  <c i="4" r="J1546"/>
  <c r="BK1366"/>
  <c r="BK1077"/>
  <c r="BK685"/>
  <c i="3" r="J129"/>
  <c i="24" r="J99"/>
  <c i="22" r="BK228"/>
  <c r="J206"/>
  <c r="BK111"/>
  <c i="21" r="J118"/>
  <c i="20" r="BK198"/>
  <c i="19" r="BK205"/>
  <c r="BK134"/>
  <c i="18" r="J94"/>
  <c i="16" r="BK109"/>
  <c i="14" r="J34"/>
  <c i="12" r="J119"/>
  <c i="11" r="J143"/>
  <c r="J100"/>
  <c i="10" r="J132"/>
  <c i="5" r="BK194"/>
  <c i="4" r="BK1139"/>
  <c i="3" r="BK103"/>
  <c i="23" r="J111"/>
  <c i="20" r="BK163"/>
  <c r="BK107"/>
  <c i="19" r="J202"/>
  <c r="J142"/>
  <c i="18" r="BK103"/>
  <c i="17" r="J144"/>
  <c r="J99"/>
  <c i="13" r="BK136"/>
  <c r="BK116"/>
  <c i="12" r="J107"/>
  <c i="7" r="J128"/>
  <c i="5" r="BK125"/>
  <c i="4" r="J555"/>
  <c i="3" r="BK152"/>
  <c i="24" r="BK133"/>
  <c i="23" r="BK96"/>
  <c i="22" r="BK157"/>
  <c i="20" r="J219"/>
  <c r="BK172"/>
  <c r="BK108"/>
  <c i="19" r="BK187"/>
  <c r="BK155"/>
  <c r="BK103"/>
  <c i="17" r="BK168"/>
  <c r="J120"/>
  <c i="16" r="J117"/>
  <c i="12" r="J122"/>
  <c i="6" r="J122"/>
  <c i="4" r="BK1592"/>
  <c r="BK1390"/>
  <c r="BK914"/>
  <c r="BK341"/>
  <c r="J173"/>
  <c i="22" r="J235"/>
  <c r="J190"/>
  <c r="BK124"/>
  <c i="20" r="BK192"/>
  <c r="BK170"/>
  <c r="J119"/>
  <c i="19" r="J113"/>
  <c i="17" r="BK162"/>
  <c i="16" r="J103"/>
  <c i="13" r="BK152"/>
  <c i="12" r="J125"/>
  <c r="J106"/>
  <c i="7" r="J115"/>
  <c i="5" r="J112"/>
  <c i="4" r="J1088"/>
  <c r="J497"/>
  <c r="BK151"/>
  <c i="23" r="BK110"/>
  <c i="22" r="J194"/>
  <c r="J118"/>
  <c i="20" r="BK183"/>
  <c r="BK120"/>
  <c i="15" r="BK106"/>
  <c i="13" r="J135"/>
  <c r="J99"/>
  <c i="11" r="J111"/>
  <c i="5" r="BK188"/>
  <c i="4" r="BK1069"/>
  <c r="J339"/>
  <c i="3" r="J157"/>
  <c i="20" r="BK94"/>
  <c i="18" r="BK107"/>
  <c i="17" r="BK106"/>
  <c i="16" r="J129"/>
  <c i="13" r="J149"/>
  <c r="BK94"/>
  <c i="7" r="BK128"/>
  <c i="4" r="BK1232"/>
  <c r="BK902"/>
  <c r="J686"/>
  <c r="BK261"/>
  <c i="3" r="BK125"/>
  <c i="21" r="J110"/>
  <c i="20" r="J105"/>
  <c i="18" r="J116"/>
  <c i="17" r="BK144"/>
  <c r="BK110"/>
  <c i="13" r="BK145"/>
  <c i="12" r="BK106"/>
  <c i="11" r="BK114"/>
  <c i="10" r="BK111"/>
  <c i="6" r="BK172"/>
  <c i="4" r="BK1657"/>
  <c r="J1489"/>
  <c r="J1294"/>
  <c r="BK1147"/>
  <c r="BK857"/>
  <c i="2" r="J120"/>
  <c i="24" r="BK124"/>
  <c r="BK115"/>
  <c i="22" r="J232"/>
  <c r="BK188"/>
  <c r="J144"/>
  <c i="20" r="BK210"/>
  <c r="BK148"/>
  <c r="J122"/>
  <c i="19" r="BK209"/>
  <c r="BK192"/>
  <c r="J158"/>
  <c i="18" r="BK113"/>
  <c i="17" r="J139"/>
  <c i="9" r="BK108"/>
  <c i="5" r="J125"/>
  <c i="4" r="J1082"/>
  <c r="J907"/>
  <c i="2" r="BK119"/>
  <c i="24" r="J126"/>
  <c i="23" r="BK97"/>
  <c i="22" r="J101"/>
  <c i="20" r="J176"/>
  <c r="BK130"/>
  <c i="19" r="BK195"/>
  <c r="J165"/>
  <c r="J133"/>
  <c i="17" r="J140"/>
  <c i="11" r="BK100"/>
  <c i="9" r="J112"/>
  <c i="4" r="BK1223"/>
  <c r="BK926"/>
  <c r="J458"/>
  <c i="24" r="BK106"/>
  <c i="22" r="J214"/>
  <c r="BK172"/>
  <c r="J133"/>
  <c i="20" r="J202"/>
  <c r="J175"/>
  <c r="BK135"/>
  <c r="BK106"/>
  <c i="19" r="J130"/>
  <c i="17" r="BK154"/>
  <c i="4" r="BK789"/>
  <c i="24" r="J120"/>
  <c i="23" r="J101"/>
  <c i="22" r="J175"/>
  <c i="21" r="BK110"/>
  <c i="20" r="BK211"/>
  <c r="BK158"/>
  <c r="BK96"/>
  <c i="19" r="BK180"/>
  <c r="BK159"/>
  <c r="J124"/>
  <c i="18" r="BK114"/>
  <c i="14" r="F37"/>
  <c i="11" r="J119"/>
  <c i="5" r="J179"/>
  <c i="4" r="BK1491"/>
  <c r="J1390"/>
  <c r="J1030"/>
  <c i="20" r="J98"/>
  <c i="19" r="BK157"/>
  <c i="18" r="J115"/>
  <c i="17" r="J141"/>
  <c i="16" r="BK117"/>
  <c i="13" r="BK128"/>
  <c i="12" r="BK158"/>
  <c i="10" r="BK142"/>
  <c i="6" r="BK205"/>
  <c i="4" r="J1602"/>
  <c r="BK1535"/>
  <c r="BK1364"/>
  <c r="BK938"/>
  <c r="BK372"/>
  <c i="3" r="BK136"/>
  <c i="24" r="J103"/>
  <c i="22" r="BK236"/>
  <c r="BK191"/>
  <c i="21" r="BK130"/>
  <c i="20" r="BK208"/>
  <c i="19" r="BK202"/>
  <c r="BK133"/>
  <c i="18" r="J97"/>
  <c i="16" r="J110"/>
  <c r="BK98"/>
  <c i="13" r="J113"/>
  <c i="12" r="J112"/>
  <c i="11" r="J128"/>
  <c i="7" r="BK120"/>
  <c i="5" r="BK102"/>
  <c i="4" r="BK928"/>
  <c i="2" r="J126"/>
  <c i="22" r="J157"/>
  <c i="21" r="J126"/>
  <c i="20" r="J132"/>
  <c i="19" r="J171"/>
  <c i="18" r="J114"/>
  <c i="17" r="J157"/>
  <c r="J127"/>
  <c r="J100"/>
  <c i="13" r="J129"/>
  <c i="12" r="BK100"/>
  <c i="7" r="BK104"/>
  <c i="4" r="BK1150"/>
  <c r="J1025"/>
  <c r="BK345"/>
  <c i="3" r="BK120"/>
  <c i="23" r="BK128"/>
  <c i="22" r="BK211"/>
  <c r="BK154"/>
  <c i="20" r="BK203"/>
  <c r="BK178"/>
  <c r="BK122"/>
  <c i="19" r="J194"/>
  <c r="BK145"/>
  <c r="J112"/>
  <c i="17" r="J167"/>
  <c r="BK136"/>
  <c i="16" r="BK138"/>
  <c r="BK101"/>
  <c i="15" r="BK92"/>
  <c i="7" r="BK134"/>
  <c i="4" r="BK1603"/>
  <c r="BK1292"/>
  <c r="J904"/>
  <c r="BK600"/>
  <c r="BK111"/>
  <c i="22" r="BK232"/>
  <c r="J178"/>
  <c i="20" r="BK205"/>
  <c r="J177"/>
  <c r="J125"/>
  <c i="19" r="BK154"/>
  <c i="18" r="J92"/>
  <c i="15" r="J92"/>
  <c i="13" r="BK98"/>
  <c i="12" r="BK112"/>
  <c i="11" r="J102"/>
  <c i="6" r="BK202"/>
  <c i="4" r="BK1279"/>
  <c r="J922"/>
  <c r="J320"/>
  <c i="3" r="BK101"/>
  <c i="22" r="BK235"/>
  <c i="20" r="BK207"/>
  <c r="J166"/>
  <c i="19" r="J152"/>
  <c i="16" r="J132"/>
  <c r="BK106"/>
  <c i="13" r="J136"/>
  <c r="BK91"/>
  <c i="11" r="J118"/>
  <c i="6" r="J177"/>
  <c i="4" r="BK1092"/>
  <c r="BK498"/>
  <c i="3" r="J149"/>
  <c i="20" r="BK119"/>
  <c i="19" r="J173"/>
  <c i="18" r="J91"/>
  <c i="16" r="BK131"/>
  <c i="13" r="J138"/>
  <c i="11" r="BK128"/>
  <c i="4" r="J1259"/>
  <c r="BK1076"/>
  <c r="BK648"/>
  <c i="10" r="BK138"/>
  <c i="7" r="J104"/>
  <c i="4" r="BK1562"/>
  <c r="J1334"/>
  <c r="BK1087"/>
  <c r="BK419"/>
  <c i="3" r="J124"/>
  <c i="24" r="J129"/>
  <c r="BK116"/>
  <c i="23" r="J106"/>
  <c i="22" r="BK201"/>
  <c r="J156"/>
  <c r="J110"/>
  <c i="20" r="J200"/>
  <c r="J149"/>
  <c r="J131"/>
  <c i="19" r="J201"/>
  <c r="BK166"/>
  <c r="J126"/>
  <c i="18" r="BK97"/>
  <c i="11" r="BK91"/>
  <c i="7" r="J116"/>
  <c i="4" r="J1227"/>
  <c r="J980"/>
  <c r="BK729"/>
  <c i="3" r="J109"/>
  <c i="24" r="J130"/>
  <c r="J98"/>
  <c i="22" r="J204"/>
  <c i="20" r="BK187"/>
  <c r="BK139"/>
  <c r="J93"/>
  <c i="19" r="J177"/>
  <c r="J144"/>
  <c r="J111"/>
  <c i="17" r="BK148"/>
  <c i="16" r="J128"/>
  <c i="13" r="J103"/>
  <c i="12" r="BK96"/>
  <c i="10" r="BK90"/>
  <c i="4" r="J1241"/>
  <c r="J940"/>
  <c r="BK747"/>
  <c i="3" r="BK130"/>
  <c i="24" r="BK135"/>
  <c r="J107"/>
  <c i="23" r="BK105"/>
  <c i="22" r="BK190"/>
  <c r="J141"/>
  <c i="21" r="BK108"/>
  <c i="20" r="J171"/>
  <c r="J146"/>
  <c r="J114"/>
  <c i="19" r="J118"/>
  <c i="17" r="BK132"/>
  <c r="BK107"/>
  <c i="16" r="J138"/>
  <c r="J104"/>
  <c i="15" r="BK99"/>
  <c i="13" r="BK120"/>
  <c i="12" r="J165"/>
  <c i="11" r="J132"/>
  <c i="4" r="J828"/>
  <c r="BK320"/>
  <c i="24" r="BK128"/>
  <c r="J109"/>
  <c i="22" r="BK224"/>
  <c r="BK129"/>
  <c i="20" r="BK167"/>
  <c i="19" r="BK184"/>
  <c r="J156"/>
  <c r="BK122"/>
  <c i="17" r="BK165"/>
  <c i="13" r="BK139"/>
  <c i="12" r="J155"/>
  <c i="11" r="BK154"/>
  <c i="4" r="BK1600"/>
  <c r="BK1461"/>
  <c r="J1090"/>
  <c i="20" r="BK102"/>
  <c i="19" r="J164"/>
  <c i="18" r="J107"/>
  <c i="17" r="BK125"/>
  <c i="15" r="J94"/>
  <c i="13" r="BK89"/>
  <c i="10" r="BK147"/>
  <c r="J111"/>
  <c i="5" r="BK163"/>
  <c i="4" r="J1491"/>
  <c r="J1352"/>
  <c r="J1169"/>
  <c r="J838"/>
  <c i="3" r="J146"/>
  <c i="2" r="BK107"/>
  <c i="23" r="BK116"/>
  <c i="22" r="BK220"/>
  <c r="J112"/>
  <c i="21" r="BK118"/>
  <c i="20" r="BK206"/>
  <c i="19" r="BK181"/>
  <c i="17" r="BK141"/>
  <c r="BK119"/>
  <c i="15" r="J95"/>
  <c i="13" r="J114"/>
  <c i="11" r="J155"/>
  <c i="10" r="BK145"/>
  <c i="5" r="BK123"/>
  <c i="4" r="BK1169"/>
  <c i="3" r="J119"/>
  <c i="23" r="BK120"/>
  <c i="21" r="BK121"/>
  <c i="20" r="J128"/>
  <c i="19" r="J205"/>
  <c r="J109"/>
  <c i="17" r="BK135"/>
  <c r="J105"/>
  <c i="13" r="J133"/>
  <c i="12" r="J129"/>
  <c i="9" r="BK105"/>
  <c i="4" r="J1207"/>
  <c r="J934"/>
  <c r="BK198"/>
  <c i="1" r="AS59"/>
  <c i="20" r="J212"/>
  <c r="J138"/>
  <c i="19" r="BK186"/>
  <c r="BK128"/>
  <c r="BK99"/>
  <c i="17" r="J159"/>
  <c i="16" r="BK123"/>
  <c i="15" r="J104"/>
  <c i="9" r="BK119"/>
  <c i="4" r="BK1598"/>
  <c r="BK910"/>
  <c r="BK647"/>
  <c r="BK234"/>
  <c i="22" r="BK239"/>
  <c r="J135"/>
  <c i="20" r="BK190"/>
  <c r="J136"/>
  <c i="19" r="BK143"/>
  <c r="BK105"/>
  <c i="17" r="BK99"/>
  <c i="13" r="BK143"/>
  <c i="12" r="BK141"/>
  <c r="BK102"/>
  <c i="10" r="J140"/>
  <c i="6" r="BK99"/>
  <c i="4" r="J1086"/>
  <c r="BK1025"/>
  <c r="J170"/>
  <c i="23" r="J115"/>
  <c i="22" r="BK198"/>
  <c r="J146"/>
  <c i="20" r="J195"/>
  <c r="J172"/>
  <c i="19" r="BK163"/>
  <c i="17" r="J115"/>
  <c i="16" r="BK125"/>
  <c i="13" r="BK123"/>
  <c i="11" r="J124"/>
  <c i="6" r="BK135"/>
  <c i="4" r="J1087"/>
  <c r="J314"/>
  <c i="3" r="BK118"/>
  <c i="19" r="BK188"/>
  <c i="18" r="BK96"/>
  <c i="17" r="BK134"/>
  <c i="16" r="BK132"/>
  <c i="13" r="J145"/>
  <c i="10" r="J136"/>
  <c i="5" r="BK121"/>
  <c i="4" r="BK1151"/>
  <c r="BK860"/>
  <c r="BK339"/>
  <c i="3" r="BK109"/>
  <c i="22" r="BK216"/>
  <c i="20" r="J211"/>
  <c r="J153"/>
  <c i="19" r="J193"/>
  <c i="18" r="J117"/>
  <c i="17" r="J150"/>
  <c i="16" r="J122"/>
  <c i="13" r="J146"/>
  <c r="BK113"/>
  <c i="11" r="J165"/>
  <c i="10" r="BK128"/>
  <c i="6" r="J109"/>
  <c i="4" r="J1460"/>
  <c r="J1292"/>
  <c r="J1092"/>
  <c r="BK771"/>
  <c r="BK309"/>
  <c i="3" r="BK116"/>
  <c i="2" l="1" r="BK87"/>
  <c r="J87"/>
  <c r="J61"/>
  <c r="T87"/>
  <c i="3" r="P97"/>
  <c r="T122"/>
  <c r="P132"/>
  <c i="4" r="R164"/>
  <c r="T418"/>
  <c r="BK941"/>
  <c r="J941"/>
  <c r="J75"/>
  <c r="T1084"/>
  <c r="BK1414"/>
  <c r="J1414"/>
  <c r="J82"/>
  <c r="P1591"/>
  <c i="5" r="BK107"/>
  <c r="J107"/>
  <c r="J66"/>
  <c r="T107"/>
  <c i="6" r="T137"/>
  <c r="R190"/>
  <c r="R189"/>
  <c i="7" r="T110"/>
  <c i="9" r="BK98"/>
  <c r="J98"/>
  <c r="J66"/>
  <c i="11" r="R86"/>
  <c i="12" r="R91"/>
  <c r="P135"/>
  <c i="13" r="P125"/>
  <c i="15" r="T90"/>
  <c r="T89"/>
  <c i="16" r="BK111"/>
  <c r="J111"/>
  <c r="J66"/>
  <c i="17" r="P96"/>
  <c r="T117"/>
  <c r="R166"/>
  <c i="18" r="T109"/>
  <c i="19" r="R120"/>
  <c r="R185"/>
  <c i="20" r="R91"/>
  <c r="R179"/>
  <c i="22" r="P100"/>
  <c i="2" r="BK96"/>
  <c r="J96"/>
  <c r="J62"/>
  <c i="3" r="R102"/>
  <c r="P122"/>
  <c r="T127"/>
  <c i="4" r="T164"/>
  <c r="R418"/>
  <c r="P858"/>
  <c r="T941"/>
  <c r="T1078"/>
  <c r="T1260"/>
  <c i="5" r="P95"/>
  <c r="BK111"/>
  <c r="J111"/>
  <c r="J67"/>
  <c i="6" r="P176"/>
  <c i="7" r="BK114"/>
  <c r="J114"/>
  <c r="J67"/>
  <c i="9" r="T104"/>
  <c i="13" r="R147"/>
  <c i="15" r="P90"/>
  <c r="P89"/>
  <c i="16" r="R95"/>
  <c i="17" r="R109"/>
  <c r="P147"/>
  <c i="19" r="T98"/>
  <c r="R131"/>
  <c r="P170"/>
  <c r="BK207"/>
  <c r="J207"/>
  <c r="J71"/>
  <c i="2" r="T115"/>
  <c i="3" r="BK102"/>
  <c r="J102"/>
  <c r="J66"/>
  <c r="BK122"/>
  <c r="J122"/>
  <c r="J68"/>
  <c r="P127"/>
  <c i="4" r="P110"/>
  <c r="T110"/>
  <c r="P300"/>
  <c r="BK863"/>
  <c r="J863"/>
  <c r="J71"/>
  <c r="P909"/>
  <c r="R1029"/>
  <c r="R1078"/>
  <c r="BK1260"/>
  <c r="J1260"/>
  <c r="J80"/>
  <c i="5" r="P107"/>
  <c r="R107"/>
  <c i="6" r="T159"/>
  <c i="7" r="P95"/>
  <c r="T114"/>
  <c i="10" r="T89"/>
  <c r="T88"/>
  <c r="T87"/>
  <c i="11" r="T86"/>
  <c i="12" r="R111"/>
  <c r="R157"/>
  <c i="13" r="R125"/>
  <c i="15" r="P102"/>
  <c i="16" r="T95"/>
  <c i="20" r="BK129"/>
  <c r="J129"/>
  <c r="J63"/>
  <c r="R174"/>
  <c r="BK209"/>
  <c r="J209"/>
  <c r="J66"/>
  <c i="21" r="T129"/>
  <c i="22" r="P160"/>
  <c r="T160"/>
  <c r="P168"/>
  <c r="T219"/>
  <c r="P234"/>
  <c r="P233"/>
  <c i="2" r="R87"/>
  <c i="3" r="P115"/>
  <c r="BK127"/>
  <c r="J127"/>
  <c r="J69"/>
  <c r="T132"/>
  <c i="4" r="BK300"/>
  <c r="J300"/>
  <c r="J67"/>
  <c r="P418"/>
  <c r="BK858"/>
  <c r="J858"/>
  <c r="J70"/>
  <c r="T858"/>
  <c r="T1029"/>
  <c r="R1138"/>
  <c r="R1367"/>
  <c i="5" r="BK95"/>
  <c r="J95"/>
  <c r="J65"/>
  <c r="P111"/>
  <c i="6" r="R98"/>
  <c r="R137"/>
  <c r="T190"/>
  <c r="T189"/>
  <c i="7" r="P110"/>
  <c r="P123"/>
  <c i="9" r="P104"/>
  <c i="11" r="BK86"/>
  <c i="12" r="P157"/>
  <c i="13" r="P86"/>
  <c r="P142"/>
  <c i="15" r="BK90"/>
  <c r="J90"/>
  <c r="J65"/>
  <c i="16" r="T115"/>
  <c r="T114"/>
  <c i="17" r="R129"/>
  <c i="18" r="BK90"/>
  <c i="20" r="P129"/>
  <c r="T174"/>
  <c r="BK214"/>
  <c r="J214"/>
  <c r="J67"/>
  <c i="21" r="T117"/>
  <c i="23" r="P95"/>
  <c r="R99"/>
  <c r="R117"/>
  <c i="2" r="BK115"/>
  <c r="J115"/>
  <c r="J63"/>
  <c i="3" r="T97"/>
  <c r="T115"/>
  <c r="R127"/>
  <c i="4" r="BK554"/>
  <c r="J554"/>
  <c r="J69"/>
  <c r="R941"/>
  <c r="BK1078"/>
  <c r="J1078"/>
  <c r="J77"/>
  <c r="P1260"/>
  <c r="P1367"/>
  <c r="BK1591"/>
  <c r="J1591"/>
  <c r="J83"/>
  <c i="5" r="R124"/>
  <c i="6" r="T176"/>
  <c i="7" r="R110"/>
  <c i="9" r="P98"/>
  <c r="P93"/>
  <c r="P92"/>
  <c i="1" r="AU64"/>
  <c i="12" r="BK111"/>
  <c r="J111"/>
  <c r="J62"/>
  <c r="R135"/>
  <c r="R134"/>
  <c i="13" r="P147"/>
  <c i="15" r="R102"/>
  <c i="16" r="P115"/>
  <c r="P114"/>
  <c i="17" r="BK109"/>
  <c r="J109"/>
  <c r="J66"/>
  <c r="R117"/>
  <c r="BK166"/>
  <c r="J166"/>
  <c r="J70"/>
  <c i="19" r="P120"/>
  <c r="P131"/>
  <c r="T185"/>
  <c i="20" r="P91"/>
  <c r="T91"/>
  <c r="BK179"/>
  <c r="J179"/>
  <c r="J65"/>
  <c r="T209"/>
  <c i="21" r="BK94"/>
  <c r="J94"/>
  <c r="J65"/>
  <c r="R117"/>
  <c i="22" r="P153"/>
  <c r="R177"/>
  <c r="R230"/>
  <c i="23" r="T95"/>
  <c r="T94"/>
  <c r="T99"/>
  <c r="P117"/>
  <c i="2" r="P87"/>
  <c i="3" r="T102"/>
  <c r="P139"/>
  <c i="4" r="BK110"/>
  <c r="J110"/>
  <c r="J65"/>
  <c r="R110"/>
  <c r="R300"/>
  <c r="P863"/>
  <c r="T909"/>
  <c r="P1084"/>
  <c r="R1414"/>
  <c i="5" r="T124"/>
  <c i="6" r="R159"/>
  <c i="7" r="T95"/>
  <c r="T123"/>
  <c i="11" r="P86"/>
  <c i="12" r="T91"/>
  <c r="T135"/>
  <c i="13" r="T86"/>
  <c r="R142"/>
  <c i="15" r="R90"/>
  <c r="R89"/>
  <c r="R88"/>
  <c i="16" r="R111"/>
  <c i="17" r="T96"/>
  <c r="BK147"/>
  <c r="J147"/>
  <c r="J69"/>
  <c i="18" r="P109"/>
  <c i="19" r="BK120"/>
  <c r="J120"/>
  <c r="J66"/>
  <c r="BK131"/>
  <c r="J131"/>
  <c r="J67"/>
  <c r="BK185"/>
  <c r="J185"/>
  <c r="J70"/>
  <c i="20" r="BK91"/>
  <c r="J91"/>
  <c r="J61"/>
  <c r="T97"/>
  <c r="BK174"/>
  <c r="J174"/>
  <c r="J64"/>
  <c r="R209"/>
  <c i="21" r="R94"/>
  <c i="22" r="T100"/>
  <c i="23" r="P102"/>
  <c r="T117"/>
  <c i="2" r="P96"/>
  <c i="3" r="R97"/>
  <c r="R132"/>
  <c i="4" r="P164"/>
  <c r="BK418"/>
  <c r="J418"/>
  <c r="J68"/>
  <c r="T863"/>
  <c r="BK1029"/>
  <c r="J1029"/>
  <c r="J76"/>
  <c r="P1078"/>
  <c r="T1138"/>
  <c i="5" r="BK124"/>
  <c r="J124"/>
  <c r="J68"/>
  <c i="6" r="P98"/>
  <c r="BK159"/>
  <c r="J159"/>
  <c r="J68"/>
  <c r="BK190"/>
  <c r="BK189"/>
  <c r="J189"/>
  <c r="J71"/>
  <c i="7" r="R95"/>
  <c r="BK123"/>
  <c r="J123"/>
  <c r="J68"/>
  <c i="9" r="T98"/>
  <c r="T93"/>
  <c r="T92"/>
  <c i="11" r="T110"/>
  <c i="12" r="P111"/>
  <c r="BK135"/>
  <c r="J135"/>
  <c r="J66"/>
  <c i="13" r="T125"/>
  <c i="15" r="BK102"/>
  <c r="J102"/>
  <c r="J66"/>
  <c i="16" r="P95"/>
  <c i="17" r="BK117"/>
  <c r="J117"/>
  <c r="J67"/>
  <c r="T129"/>
  <c i="18" r="R90"/>
  <c i="19" r="R98"/>
  <c r="R97"/>
  <c r="T131"/>
  <c r="R170"/>
  <c i="20" r="BK97"/>
  <c r="J97"/>
  <c r="J62"/>
  <c r="P179"/>
  <c r="R214"/>
  <c i="21" r="P129"/>
  <c i="22" r="R100"/>
  <c r="BK153"/>
  <c r="J153"/>
  <c r="J66"/>
  <c r="T177"/>
  <c r="BK230"/>
  <c r="J230"/>
  <c r="J72"/>
  <c r="BK234"/>
  <c r="J234"/>
  <c r="J74"/>
  <c i="23" r="R102"/>
  <c r="R108"/>
  <c i="2" r="R96"/>
  <c i="3" r="BK97"/>
  <c r="BK139"/>
  <c r="J139"/>
  <c r="J71"/>
  <c i="4" r="T554"/>
  <c r="P941"/>
  <c r="R1084"/>
  <c r="P1414"/>
  <c r="T1591"/>
  <c i="5" r="T95"/>
  <c r="R111"/>
  <c i="6" r="T98"/>
  <c r="T97"/>
  <c r="T96"/>
  <c r="P159"/>
  <c r="P190"/>
  <c r="P189"/>
  <c i="7" r="BK110"/>
  <c r="J110"/>
  <c r="J66"/>
  <c r="R114"/>
  <c i="9" r="BK104"/>
  <c r="J104"/>
  <c r="J67"/>
  <c i="11" r="P110"/>
  <c i="12" r="P91"/>
  <c r="P90"/>
  <c r="BK157"/>
  <c r="J157"/>
  <c r="J67"/>
  <c i="13" r="T142"/>
  <c i="15" r="T102"/>
  <c i="16" r="BK115"/>
  <c r="BK114"/>
  <c r="J114"/>
  <c r="J67"/>
  <c i="17" r="R96"/>
  <c r="T147"/>
  <c i="18" r="P90"/>
  <c r="P89"/>
  <c i="1" r="AU75"/>
  <c i="19" r="R139"/>
  <c r="T170"/>
  <c i="4" r="R554"/>
  <c r="BK909"/>
  <c r="R909"/>
  <c r="BK1084"/>
  <c r="J1084"/>
  <c r="J78"/>
  <c r="R1260"/>
  <c i="5" r="P124"/>
  <c i="6" r="BK98"/>
  <c i="7" r="P114"/>
  <c i="9" r="R98"/>
  <c i="10" r="BK89"/>
  <c r="J89"/>
  <c r="J65"/>
  <c i="11" r="BK110"/>
  <c r="J110"/>
  <c r="J63"/>
  <c i="12" r="T111"/>
  <c r="T157"/>
  <c i="13" r="BK86"/>
  <c r="J86"/>
  <c r="J60"/>
  <c r="BK147"/>
  <c r="J147"/>
  <c r="J63"/>
  <c i="16" r="P111"/>
  <c i="17" r="P109"/>
  <c r="P129"/>
  <c i="18" r="R109"/>
  <c i="19" r="T139"/>
  <c r="T207"/>
  <c i="20" r="R97"/>
  <c r="P174"/>
  <c r="P214"/>
  <c i="21" r="P94"/>
  <c r="R129"/>
  <c i="22" r="BK160"/>
  <c r="J160"/>
  <c r="J67"/>
  <c r="BK168"/>
  <c r="J168"/>
  <c r="J68"/>
  <c r="T168"/>
  <c r="BK219"/>
  <c r="J219"/>
  <c r="J71"/>
  <c r="P230"/>
  <c r="T234"/>
  <c r="T233"/>
  <c i="23" r="P99"/>
  <c r="P108"/>
  <c i="24" r="BK123"/>
  <c r="BK122"/>
  <c r="J122"/>
  <c r="J68"/>
  <c i="2" r="P115"/>
  <c i="3" r="R115"/>
  <c r="T139"/>
  <c i="10" r="R89"/>
  <c r="R88"/>
  <c r="R87"/>
  <c i="13" r="BK125"/>
  <c r="J125"/>
  <c r="J61"/>
  <c r="T147"/>
  <c i="16" r="R115"/>
  <c r="R114"/>
  <c i="17" r="T109"/>
  <c r="R147"/>
  <c i="18" r="T90"/>
  <c r="T89"/>
  <c i="19" r="BK98"/>
  <c r="J98"/>
  <c r="J65"/>
  <c r="P139"/>
  <c r="P207"/>
  <c i="20" r="P97"/>
  <c r="T179"/>
  <c i="21" r="T94"/>
  <c r="T93"/>
  <c r="T92"/>
  <c r="BK129"/>
  <c r="J129"/>
  <c r="J68"/>
  <c i="22" r="R153"/>
  <c r="P177"/>
  <c r="P219"/>
  <c i="23" r="R95"/>
  <c r="R94"/>
  <c r="R93"/>
  <c r="BK108"/>
  <c r="J108"/>
  <c r="J68"/>
  <c r="BK117"/>
  <c r="J117"/>
  <c r="J69"/>
  <c i="24" r="BK96"/>
  <c r="J96"/>
  <c r="J65"/>
  <c r="P96"/>
  <c r="P95"/>
  <c r="R96"/>
  <c r="R95"/>
  <c r="T96"/>
  <c r="T95"/>
  <c r="BK119"/>
  <c r="J119"/>
  <c r="J67"/>
  <c r="P119"/>
  <c r="R119"/>
  <c r="T119"/>
  <c r="P123"/>
  <c r="P122"/>
  <c i="2" r="R115"/>
  <c i="3" r="P102"/>
  <c r="R122"/>
  <c r="BK132"/>
  <c r="J132"/>
  <c r="J70"/>
  <c i="4" r="BK164"/>
  <c r="J164"/>
  <c r="J66"/>
  <c r="T300"/>
  <c r="R863"/>
  <c r="P1029"/>
  <c r="P1138"/>
  <c r="BK1367"/>
  <c r="J1367"/>
  <c r="J81"/>
  <c r="T1367"/>
  <c r="R1591"/>
  <c i="5" r="R95"/>
  <c r="R94"/>
  <c r="R93"/>
  <c r="T111"/>
  <c i="6" r="BK137"/>
  <c r="J137"/>
  <c r="J67"/>
  <c r="BK176"/>
  <c r="J176"/>
  <c r="J69"/>
  <c i="9" r="R104"/>
  <c i="10" r="P89"/>
  <c r="P88"/>
  <c r="P87"/>
  <c i="1" r="AU65"/>
  <c i="11" r="R110"/>
  <c i="12" r="BK91"/>
  <c r="J91"/>
  <c r="J61"/>
  <c i="13" r="R86"/>
  <c r="R85"/>
  <c r="BK142"/>
  <c r="J142"/>
  <c r="J62"/>
  <c i="16" r="BK95"/>
  <c r="J95"/>
  <c r="J65"/>
  <c r="T111"/>
  <c i="17" r="BK96"/>
  <c r="J96"/>
  <c r="J65"/>
  <c r="P117"/>
  <c r="P166"/>
  <c i="18" r="BK109"/>
  <c r="J109"/>
  <c r="J65"/>
  <c i="19" r="BK139"/>
  <c r="J139"/>
  <c r="J68"/>
  <c r="P185"/>
  <c i="20" r="T129"/>
  <c r="T214"/>
  <c i="21" r="P117"/>
  <c i="22" r="BK100"/>
  <c r="BK177"/>
  <c r="J177"/>
  <c r="J69"/>
  <c r="T230"/>
  <c i="23" r="BK95"/>
  <c r="J95"/>
  <c r="J65"/>
  <c r="BK102"/>
  <c r="J102"/>
  <c r="J67"/>
  <c r="T108"/>
  <c i="24" r="R123"/>
  <c r="R122"/>
  <c i="2" r="T96"/>
  <c i="3" r="BK115"/>
  <c r="J115"/>
  <c r="J67"/>
  <c r="R139"/>
  <c i="4" r="P554"/>
  <c r="R858"/>
  <c r="BK1138"/>
  <c r="J1138"/>
  <c r="J79"/>
  <c r="T1414"/>
  <c i="6" r="P137"/>
  <c r="R176"/>
  <c i="7" r="BK95"/>
  <c r="J95"/>
  <c r="J65"/>
  <c r="R123"/>
  <c i="17" r="BK129"/>
  <c r="J129"/>
  <c r="J68"/>
  <c r="T166"/>
  <c i="19" r="P98"/>
  <c r="P97"/>
  <c r="P96"/>
  <c i="1" r="AU76"/>
  <c i="19" r="T120"/>
  <c r="BK170"/>
  <c r="J170"/>
  <c r="J69"/>
  <c r="R207"/>
  <c i="20" r="R129"/>
  <c r="P209"/>
  <c i="21" r="BK117"/>
  <c r="J117"/>
  <c r="J67"/>
  <c i="22" r="T153"/>
  <c r="R160"/>
  <c r="R168"/>
  <c r="R219"/>
  <c r="R234"/>
  <c r="R233"/>
  <c i="23" r="BK99"/>
  <c r="J99"/>
  <c r="J66"/>
  <c r="T102"/>
  <c i="24" r="T123"/>
  <c r="T122"/>
  <c i="2" r="J52"/>
  <c r="BE117"/>
  <c r="BE121"/>
  <c r="BK125"/>
  <c r="J125"/>
  <c r="J65"/>
  <c i="3" r="BE109"/>
  <c r="BE118"/>
  <c i="4" r="BE326"/>
  <c r="BE659"/>
  <c r="BE709"/>
  <c r="BE747"/>
  <c r="BE828"/>
  <c r="BE916"/>
  <c r="BE932"/>
  <c r="BE934"/>
  <c r="BE1030"/>
  <c r="BE1068"/>
  <c r="BE1070"/>
  <c r="BE1076"/>
  <c r="BE1079"/>
  <c r="BE1148"/>
  <c r="BE1173"/>
  <c r="BE1185"/>
  <c r="BE1227"/>
  <c r="BE1237"/>
  <c r="BE1364"/>
  <c r="BE1368"/>
  <c r="BE1413"/>
  <c r="BE1491"/>
  <c r="BE1542"/>
  <c r="BE1546"/>
  <c r="BE1599"/>
  <c r="BE1600"/>
  <c i="5" r="E50"/>
  <c r="BE123"/>
  <c r="BK190"/>
  <c r="J190"/>
  <c r="J69"/>
  <c i="6" r="E84"/>
  <c r="BE177"/>
  <c r="BE180"/>
  <c r="BE202"/>
  <c r="BK204"/>
  <c r="J204"/>
  <c r="J74"/>
  <c i="7" r="E81"/>
  <c r="BE128"/>
  <c r="BE134"/>
  <c i="8" r="E77"/>
  <c i="9" r="E80"/>
  <c r="BE95"/>
  <c r="BE116"/>
  <c i="10" r="E75"/>
  <c r="F84"/>
  <c r="BE136"/>
  <c i="11" r="BE111"/>
  <c r="BE119"/>
  <c r="BE165"/>
  <c i="12" r="BE102"/>
  <c r="BE107"/>
  <c r="BE122"/>
  <c r="BE154"/>
  <c r="BE158"/>
  <c i="13" r="F55"/>
  <c r="F81"/>
  <c r="BE90"/>
  <c r="BE98"/>
  <c r="BE107"/>
  <c r="BE148"/>
  <c i="15" r="J58"/>
  <c r="BE95"/>
  <c r="BE106"/>
  <c i="16" r="F59"/>
  <c i="17" r="E50"/>
  <c r="J88"/>
  <c r="BE100"/>
  <c r="BE104"/>
  <c r="BE112"/>
  <c r="BE113"/>
  <c r="BE134"/>
  <c r="BE146"/>
  <c r="BE156"/>
  <c i="18" r="BE94"/>
  <c r="BE105"/>
  <c i="19" r="E50"/>
  <c r="F93"/>
  <c r="BE106"/>
  <c r="BE202"/>
  <c i="20" r="J83"/>
  <c r="BE106"/>
  <c r="BE110"/>
  <c r="BE118"/>
  <c r="BE127"/>
  <c r="BE142"/>
  <c r="BE144"/>
  <c r="BE151"/>
  <c r="BE158"/>
  <c r="BE163"/>
  <c r="BE190"/>
  <c r="BE208"/>
  <c r="BE213"/>
  <c r="BK218"/>
  <c r="BK217"/>
  <c r="J217"/>
  <c r="J68"/>
  <c i="21" r="BE95"/>
  <c r="BE107"/>
  <c r="BE118"/>
  <c i="22" r="BE222"/>
  <c r="BE227"/>
  <c i="2" r="BE111"/>
  <c r="BE123"/>
  <c i="3" r="F59"/>
  <c r="BE116"/>
  <c r="BE131"/>
  <c i="4" r="J56"/>
  <c r="BE152"/>
  <c r="BE301"/>
  <c r="BE729"/>
  <c r="BE790"/>
  <c r="BE861"/>
  <c r="BE914"/>
  <c r="BE1069"/>
  <c r="BE1091"/>
  <c r="BE1092"/>
  <c r="BE1198"/>
  <c r="BE1280"/>
  <c r="BK1601"/>
  <c r="J1601"/>
  <c r="J84"/>
  <c i="5" r="J87"/>
  <c r="BE188"/>
  <c r="BE189"/>
  <c r="BK193"/>
  <c r="BK192"/>
  <c r="J192"/>
  <c r="J70"/>
  <c i="6" r="BE109"/>
  <c r="BE124"/>
  <c r="BE188"/>
  <c i="9" r="BE105"/>
  <c i="10" r="BE119"/>
  <c i="11" r="BE132"/>
  <c i="13" r="BE99"/>
  <c r="BE101"/>
  <c r="BE119"/>
  <c r="BE134"/>
  <c i="14" r="J75"/>
  <c i="1" r="AW70"/>
  <c i="15" r="F84"/>
  <c r="BE97"/>
  <c i="16" r="J59"/>
  <c r="BE97"/>
  <c r="BE109"/>
  <c i="17" r="BE97"/>
  <c r="BE98"/>
  <c r="BE102"/>
  <c r="BE107"/>
  <c r="BE121"/>
  <c r="BE132"/>
  <c r="BE136"/>
  <c r="BE142"/>
  <c r="BE160"/>
  <c r="BE169"/>
  <c i="18" r="E50"/>
  <c r="BE111"/>
  <c i="19" r="BE158"/>
  <c r="BE162"/>
  <c r="BE163"/>
  <c r="BE182"/>
  <c r="BE193"/>
  <c r="BE194"/>
  <c r="BE198"/>
  <c r="BE199"/>
  <c r="BE201"/>
  <c r="BE203"/>
  <c i="20" r="F55"/>
  <c r="F85"/>
  <c r="BE101"/>
  <c r="BE102"/>
  <c r="BE105"/>
  <c r="BE111"/>
  <c r="BE112"/>
  <c r="BE114"/>
  <c r="BE116"/>
  <c r="BE117"/>
  <c r="BE121"/>
  <c i="3" r="E50"/>
  <c r="BE120"/>
  <c r="BE125"/>
  <c i="4" r="E96"/>
  <c r="BE323"/>
  <c r="BE372"/>
  <c r="BE749"/>
  <c r="BE838"/>
  <c r="BE859"/>
  <c r="BE1072"/>
  <c r="BE1075"/>
  <c r="BE1077"/>
  <c r="BE1086"/>
  <c r="BE1180"/>
  <c i="5" r="BE118"/>
  <c r="BE121"/>
  <c r="BE179"/>
  <c i="6" r="BE99"/>
  <c r="BE110"/>
  <c r="BE120"/>
  <c i="7" r="BE96"/>
  <c i="8" r="BE101"/>
  <c i="9" r="BE99"/>
  <c i="10" r="BE154"/>
  <c i="11" r="BE161"/>
  <c i="12" r="BE103"/>
  <c r="BE106"/>
  <c i="13" r="BE92"/>
  <c r="BE133"/>
  <c r="BE141"/>
  <c i="14" r="F54"/>
  <c i="1" r="BA70"/>
  <c i="15" r="BE94"/>
  <c i="16" r="E50"/>
  <c r="J87"/>
  <c r="BE99"/>
  <c r="BE108"/>
  <c r="BE110"/>
  <c r="BE117"/>
  <c r="BE119"/>
  <c r="BE120"/>
  <c r="BE134"/>
  <c r="BK137"/>
  <c r="J137"/>
  <c r="J69"/>
  <c r="BK140"/>
  <c r="BK139"/>
  <c r="J139"/>
  <c r="J70"/>
  <c i="17" r="J58"/>
  <c r="F91"/>
  <c r="BE123"/>
  <c i="19" r="BE111"/>
  <c r="BE117"/>
  <c r="BE124"/>
  <c r="BE164"/>
  <c i="20" r="BE122"/>
  <c r="BE124"/>
  <c r="BE125"/>
  <c r="BE126"/>
  <c r="BE140"/>
  <c r="BE148"/>
  <c r="BE149"/>
  <c r="BE160"/>
  <c r="BE161"/>
  <c r="BE185"/>
  <c r="BE188"/>
  <c i="21" r="J88"/>
  <c r="BE99"/>
  <c r="BK114"/>
  <c r="J114"/>
  <c r="J66"/>
  <c i="22" r="J58"/>
  <c r="J95"/>
  <c r="BE109"/>
  <c r="BE111"/>
  <c r="BE112"/>
  <c r="BE133"/>
  <c r="BE151"/>
  <c r="BE154"/>
  <c r="BE155"/>
  <c r="BE156"/>
  <c r="BE166"/>
  <c r="BE167"/>
  <c r="BE169"/>
  <c r="BE178"/>
  <c r="BE194"/>
  <c r="BE200"/>
  <c r="BE201"/>
  <c r="BE205"/>
  <c r="BE207"/>
  <c r="BE214"/>
  <c r="BE216"/>
  <c r="BE221"/>
  <c r="BK215"/>
  <c r="J215"/>
  <c r="J70"/>
  <c i="23" r="F58"/>
  <c r="E81"/>
  <c r="BE100"/>
  <c i="2" r="BE119"/>
  <c r="BE126"/>
  <c i="3" r="J56"/>
  <c r="BE128"/>
  <c r="BE136"/>
  <c r="BE140"/>
  <c i="4" r="BE111"/>
  <c r="BE213"/>
  <c r="BE339"/>
  <c r="BE345"/>
  <c r="BE367"/>
  <c r="BE414"/>
  <c r="BE651"/>
  <c r="BE864"/>
  <c r="BE904"/>
  <c r="BE942"/>
  <c r="BE1023"/>
  <c r="BE1083"/>
  <c r="BE1085"/>
  <c r="BE1149"/>
  <c r="BE1150"/>
  <c r="BE1169"/>
  <c r="BE1189"/>
  <c r="BK906"/>
  <c r="J906"/>
  <c r="J72"/>
  <c i="5" r="BE125"/>
  <c i="6" r="J56"/>
  <c r="BE122"/>
  <c r="BE157"/>
  <c r="BE172"/>
  <c r="BE205"/>
  <c i="7" r="BE111"/>
  <c r="BE120"/>
  <c i="8" r="BE93"/>
  <c i="9" r="BE111"/>
  <c r="BK118"/>
  <c r="J118"/>
  <c r="J70"/>
  <c i="10" r="BE133"/>
  <c r="BE138"/>
  <c r="BE147"/>
  <c r="BE149"/>
  <c i="11" r="BE91"/>
  <c r="BE96"/>
  <c r="BE120"/>
  <c r="BE154"/>
  <c r="BK164"/>
  <c r="J164"/>
  <c r="J64"/>
  <c i="12" r="F55"/>
  <c r="BE145"/>
  <c r="BE165"/>
  <c i="13" r="BE87"/>
  <c r="BE106"/>
  <c r="BE111"/>
  <c r="BE116"/>
  <c r="BE139"/>
  <c i="14" r="E48"/>
  <c i="1" r="BD70"/>
  <c i="15" r="F59"/>
  <c r="BE91"/>
  <c i="16" r="BE101"/>
  <c r="BE128"/>
  <c i="17" r="J59"/>
  <c r="BE127"/>
  <c r="BE133"/>
  <c r="BE135"/>
  <c r="BE137"/>
  <c r="BE144"/>
  <c r="BE150"/>
  <c r="BE157"/>
  <c i="18" r="BE121"/>
  <c i="19" r="J56"/>
  <c r="BE103"/>
  <c r="BE108"/>
  <c r="BE110"/>
  <c r="BE115"/>
  <c r="BE118"/>
  <c r="BE138"/>
  <c r="BE144"/>
  <c r="BE150"/>
  <c r="BE152"/>
  <c r="BE166"/>
  <c r="BE188"/>
  <c r="BE191"/>
  <c i="20" r="BE92"/>
  <c r="BE132"/>
  <c r="BE137"/>
  <c r="BE164"/>
  <c r="BE167"/>
  <c r="BE173"/>
  <c r="BE187"/>
  <c r="BE203"/>
  <c r="BE206"/>
  <c i="21" r="F88"/>
  <c r="BE112"/>
  <c r="BE125"/>
  <c r="BE130"/>
  <c i="22" r="E86"/>
  <c r="BE128"/>
  <c r="BE203"/>
  <c r="BE204"/>
  <c r="BE224"/>
  <c r="BE229"/>
  <c r="BE236"/>
  <c r="BE239"/>
  <c i="2" r="BE103"/>
  <c i="3" r="BE100"/>
  <c r="BE103"/>
  <c r="BE126"/>
  <c r="BE149"/>
  <c r="BK156"/>
  <c r="BK155"/>
  <c r="J155"/>
  <c r="J72"/>
  <c i="4" r="BE225"/>
  <c r="BE229"/>
  <c r="BE498"/>
  <c r="BE648"/>
  <c r="BE789"/>
  <c r="BE854"/>
  <c r="BE862"/>
  <c r="BE907"/>
  <c r="BE920"/>
  <c r="BE1088"/>
  <c r="BE1170"/>
  <c r="BE1217"/>
  <c r="BE1241"/>
  <c r="BE1279"/>
  <c r="BE1322"/>
  <c r="BE1352"/>
  <c r="BE1366"/>
  <c r="BE1393"/>
  <c r="BE1459"/>
  <c r="BE1461"/>
  <c r="BE1578"/>
  <c r="BE1602"/>
  <c i="9" r="F59"/>
  <c i="10" r="BE111"/>
  <c r="BE129"/>
  <c i="11" r="E48"/>
  <c r="J78"/>
  <c r="BE102"/>
  <c r="BE150"/>
  <c i="12" r="E79"/>
  <c r="BE95"/>
  <c r="BE112"/>
  <c r="BE133"/>
  <c r="BE162"/>
  <c i="13" r="J79"/>
  <c r="BE105"/>
  <c r="BE108"/>
  <c r="BE121"/>
  <c r="BE123"/>
  <c r="BE135"/>
  <c r="BE145"/>
  <c i="14" r="J54"/>
  <c r="BK83"/>
  <c r="BK82"/>
  <c r="J82"/>
  <c r="J60"/>
  <c i="15" r="J59"/>
  <c r="BE101"/>
  <c i="16" r="J58"/>
  <c r="BE112"/>
  <c r="BE122"/>
  <c r="BE126"/>
  <c i="17" r="BE99"/>
  <c r="BE122"/>
  <c r="BE128"/>
  <c r="BE130"/>
  <c r="BE140"/>
  <c r="BE148"/>
  <c r="BE161"/>
  <c i="18" r="J56"/>
  <c r="BE102"/>
  <c r="BE106"/>
  <c i="19" r="J92"/>
  <c r="BE107"/>
  <c r="BE142"/>
  <c r="BE171"/>
  <c r="BE181"/>
  <c r="BE197"/>
  <c r="BE210"/>
  <c r="BE212"/>
  <c r="BE213"/>
  <c r="BE218"/>
  <c r="BK214"/>
  <c r="J214"/>
  <c r="J72"/>
  <c i="20" r="BE95"/>
  <c r="BE98"/>
  <c r="BE145"/>
  <c r="BE146"/>
  <c r="BE150"/>
  <c r="BE154"/>
  <c r="BE171"/>
  <c r="BE183"/>
  <c r="BE184"/>
  <c r="BE194"/>
  <c r="BE196"/>
  <c r="BE197"/>
  <c r="BE212"/>
  <c r="BE215"/>
  <c i="21" r="BE105"/>
  <c r="BE122"/>
  <c r="BE123"/>
  <c i="22" r="BE113"/>
  <c r="BE143"/>
  <c r="BE159"/>
  <c r="BE175"/>
  <c r="BE184"/>
  <c r="BE187"/>
  <c r="BE196"/>
  <c r="BE198"/>
  <c r="BE210"/>
  <c i="23" r="J56"/>
  <c r="BE98"/>
  <c r="BE104"/>
  <c r="BE105"/>
  <c r="BE114"/>
  <c i="24" r="F59"/>
  <c r="BE97"/>
  <c r="BE98"/>
  <c r="BE131"/>
  <c i="2" r="E48"/>
  <c i="3" r="BE99"/>
  <c r="BE114"/>
  <c r="BE121"/>
  <c r="BE124"/>
  <c r="BE157"/>
  <c i="4" r="BE165"/>
  <c r="BE173"/>
  <c r="BE251"/>
  <c r="BE298"/>
  <c r="BE317"/>
  <c r="BE855"/>
  <c r="BE857"/>
  <c r="BE860"/>
  <c r="BE902"/>
  <c r="BE910"/>
  <c r="BE928"/>
  <c r="BE940"/>
  <c r="BE1026"/>
  <c r="BE1089"/>
  <c r="BE1147"/>
  <c r="BE1294"/>
  <c i="5" r="BE115"/>
  <c i="6" r="BE142"/>
  <c r="BE164"/>
  <c r="BK123"/>
  <c r="J123"/>
  <c r="J66"/>
  <c i="7" r="BE102"/>
  <c i="8" r="J83"/>
  <c r="BE92"/>
  <c r="BE109"/>
  <c r="BK91"/>
  <c r="J91"/>
  <c r="J65"/>
  <c i="9" r="BE108"/>
  <c i="10" r="BE135"/>
  <c r="BE150"/>
  <c r="BE152"/>
  <c i="11" r="BE87"/>
  <c r="BE92"/>
  <c r="BE106"/>
  <c r="BE155"/>
  <c r="BK105"/>
  <c r="J105"/>
  <c r="J62"/>
  <c i="12" r="BE115"/>
  <c r="BE136"/>
  <c i="13" r="E48"/>
  <c r="J55"/>
  <c r="BE104"/>
  <c r="BE113"/>
  <c r="BE117"/>
  <c r="BE137"/>
  <c r="BE152"/>
  <c i="14" r="BE84"/>
  <c i="15" r="BE96"/>
  <c r="BE98"/>
  <c i="16" r="BE103"/>
  <c r="BE107"/>
  <c r="BE116"/>
  <c r="BE127"/>
  <c r="BE136"/>
  <c i="17" r="F58"/>
  <c r="BE151"/>
  <c r="BE152"/>
  <c r="BE153"/>
  <c r="BE154"/>
  <c i="18" r="J58"/>
  <c r="BE93"/>
  <c r="BE97"/>
  <c r="BE99"/>
  <c r="BE101"/>
  <c r="BE107"/>
  <c r="BE116"/>
  <c r="BE118"/>
  <c i="19" r="J93"/>
  <c r="BE122"/>
  <c r="BE129"/>
  <c r="BE151"/>
  <c r="BE165"/>
  <c r="BE177"/>
  <c i="20" r="J54"/>
  <c r="BE94"/>
  <c r="BE109"/>
  <c r="BE113"/>
  <c r="BE119"/>
  <c r="BE130"/>
  <c r="BE131"/>
  <c r="BE141"/>
  <c r="BE147"/>
  <c r="BE204"/>
  <c r="BE210"/>
  <c i="21" r="F59"/>
  <c r="J89"/>
  <c r="BK133"/>
  <c r="BK132"/>
  <c r="J132"/>
  <c r="J69"/>
  <c i="22" r="J56"/>
  <c r="BE110"/>
  <c r="BE118"/>
  <c r="BE158"/>
  <c r="BE213"/>
  <c i="23" r="J59"/>
  <c r="BE97"/>
  <c r="BE112"/>
  <c r="BE115"/>
  <c r="BE123"/>
  <c r="BE128"/>
  <c i="24" r="F58"/>
  <c r="E82"/>
  <c i="2" r="BE107"/>
  <c i="4" r="F59"/>
  <c r="BE314"/>
  <c r="BE419"/>
  <c r="BE647"/>
  <c r="BE653"/>
  <c r="BE938"/>
  <c r="BE1025"/>
  <c r="BE1093"/>
  <c r="BE1186"/>
  <c r="BE1188"/>
  <c i="5" r="F59"/>
  <c r="BE112"/>
  <c r="BE150"/>
  <c r="BE191"/>
  <c i="6" r="BE106"/>
  <c r="BE135"/>
  <c i="7" r="J56"/>
  <c r="BE121"/>
  <c i="8" r="BK108"/>
  <c r="J108"/>
  <c r="J67"/>
  <c i="9" r="J86"/>
  <c i="10" r="J81"/>
  <c r="BE124"/>
  <c r="BE142"/>
  <c i="11" r="F55"/>
  <c r="BE103"/>
  <c r="BE118"/>
  <c r="BE128"/>
  <c r="BE142"/>
  <c r="BE143"/>
  <c r="BE149"/>
  <c r="BE159"/>
  <c i="12" r="J83"/>
  <c r="BE100"/>
  <c i="13" r="BE95"/>
  <c r="BE96"/>
  <c r="BE102"/>
  <c r="BE129"/>
  <c r="BE143"/>
  <c r="BE146"/>
  <c r="BE150"/>
  <c i="15" r="E76"/>
  <c r="BE100"/>
  <c r="BE105"/>
  <c i="16" r="F58"/>
  <c r="BE96"/>
  <c r="BE113"/>
  <c r="BE129"/>
  <c r="BE132"/>
  <c i="17" r="BE103"/>
  <c r="BE108"/>
  <c r="BE115"/>
  <c r="BE120"/>
  <c r="BE125"/>
  <c r="BE138"/>
  <c r="BE155"/>
  <c r="BE158"/>
  <c r="BK171"/>
  <c r="J171"/>
  <c r="J72"/>
  <c i="19" r="BE101"/>
  <c r="BE102"/>
  <c r="BE119"/>
  <c r="BE130"/>
  <c r="BE132"/>
  <c r="BE145"/>
  <c r="BE149"/>
  <c r="BE153"/>
  <c r="BE176"/>
  <c r="BE184"/>
  <c r="BE192"/>
  <c i="20" r="BE96"/>
  <c r="BE100"/>
  <c r="BE180"/>
  <c r="BE199"/>
  <c r="BE202"/>
  <c i="21" r="J56"/>
  <c r="BE115"/>
  <c r="BE126"/>
  <c r="BE131"/>
  <c i="22" r="BE129"/>
  <c r="BE185"/>
  <c r="BE186"/>
  <c r="BE188"/>
  <c r="BE202"/>
  <c r="BE235"/>
  <c i="23" r="F90"/>
  <c r="BE106"/>
  <c r="BE107"/>
  <c r="BE119"/>
  <c i="24" r="J58"/>
  <c r="J88"/>
  <c r="BE107"/>
  <c r="BE108"/>
  <c i="2" r="BE88"/>
  <c r="BE97"/>
  <c i="3" r="BE123"/>
  <c r="BE130"/>
  <c i="4" r="BE170"/>
  <c r="BE224"/>
  <c r="BE234"/>
  <c r="BE238"/>
  <c r="BE261"/>
  <c r="BE283"/>
  <c r="BE309"/>
  <c r="BE458"/>
  <c r="BE555"/>
  <c r="BE657"/>
  <c r="BE691"/>
  <c r="BE903"/>
  <c r="BE905"/>
  <c r="BE1022"/>
  <c r="BE1064"/>
  <c r="BE1090"/>
  <c r="BE1139"/>
  <c r="BE1232"/>
  <c r="BE1261"/>
  <c r="BE1314"/>
  <c r="BE1334"/>
  <c r="BE1390"/>
  <c r="BE1391"/>
  <c r="BE1460"/>
  <c r="BE1489"/>
  <c r="BE1535"/>
  <c r="BE1537"/>
  <c r="BE1590"/>
  <c r="BE1598"/>
  <c r="BE1604"/>
  <c r="BE1657"/>
  <c r="BE1693"/>
  <c r="BK1692"/>
  <c r="J1692"/>
  <c r="J86"/>
  <c i="5" r="BE96"/>
  <c r="BE187"/>
  <c r="BE194"/>
  <c i="6" r="BE166"/>
  <c i="7" r="BE115"/>
  <c r="BE116"/>
  <c r="BE131"/>
  <c i="10" r="BE125"/>
  <c r="BE153"/>
  <c i="11" r="BE112"/>
  <c r="BE114"/>
  <c i="12" r="BE92"/>
  <c r="BE96"/>
  <c r="BE105"/>
  <c r="BE118"/>
  <c r="BE119"/>
  <c r="BE125"/>
  <c r="BE161"/>
  <c i="13" r="BE94"/>
  <c r="BE103"/>
  <c r="BE110"/>
  <c r="BE122"/>
  <c r="BE124"/>
  <c r="BE130"/>
  <c r="BE136"/>
  <c i="14" r="F78"/>
  <c i="15" r="J82"/>
  <c r="BE103"/>
  <c r="BE104"/>
  <c i="16" r="BE98"/>
  <c r="BE100"/>
  <c r="BE104"/>
  <c r="BE105"/>
  <c r="BE121"/>
  <c r="BE133"/>
  <c r="BE135"/>
  <c i="17" r="BE105"/>
  <c r="BE114"/>
  <c r="BE118"/>
  <c r="BE131"/>
  <c r="BE145"/>
  <c r="BE164"/>
  <c r="BE165"/>
  <c r="BE167"/>
  <c r="BE172"/>
  <c i="18" r="F85"/>
  <c r="BK120"/>
  <c r="BK119"/>
  <c r="J119"/>
  <c r="J66"/>
  <c i="19" r="BE112"/>
  <c r="BE114"/>
  <c r="BE141"/>
  <c r="BE155"/>
  <c r="BE160"/>
  <c r="BE168"/>
  <c r="BE180"/>
  <c r="BE211"/>
  <c r="BE215"/>
  <c i="20" r="E79"/>
  <c i="24" r="BE100"/>
  <c r="BE103"/>
  <c r="BE110"/>
  <c r="BE112"/>
  <c r="BE115"/>
  <c r="BE116"/>
  <c r="BE120"/>
  <c i="4" r="BE1073"/>
  <c r="BE1082"/>
  <c r="BE1137"/>
  <c r="BE1207"/>
  <c r="BE1392"/>
  <c r="BE1415"/>
  <c r="BE1562"/>
  <c r="BE1586"/>
  <c r="BE1592"/>
  <c r="BE1603"/>
  <c i="5" r="BE104"/>
  <c r="BE109"/>
  <c i="7" r="F90"/>
  <c r="BE104"/>
  <c r="BE124"/>
  <c r="BK130"/>
  <c r="J130"/>
  <c r="J69"/>
  <c i="8" r="F59"/>
  <c i="9" r="BE112"/>
  <c r="BK115"/>
  <c r="J115"/>
  <c r="J68"/>
  <c i="10" r="BE90"/>
  <c r="BE100"/>
  <c r="BE110"/>
  <c r="BE145"/>
  <c r="BE148"/>
  <c i="11" r="BE100"/>
  <c i="12" r="BE156"/>
  <c r="BK164"/>
  <c r="J164"/>
  <c r="J69"/>
  <c i="13" r="J81"/>
  <c r="BE89"/>
  <c r="BE91"/>
  <c r="BE100"/>
  <c r="BE120"/>
  <c r="BE127"/>
  <c r="BE144"/>
  <c r="BE155"/>
  <c r="BK154"/>
  <c r="BK153"/>
  <c r="J153"/>
  <c r="J64"/>
  <c i="14" r="J55"/>
  <c i="1" r="BC70"/>
  <c i="15" r="BE92"/>
  <c r="BE99"/>
  <c i="16" r="BE102"/>
  <c r="BE123"/>
  <c r="BE131"/>
  <c i="17" r="BE101"/>
  <c r="BE119"/>
  <c r="BE159"/>
  <c i="18" r="J59"/>
  <c r="BE104"/>
  <c r="BE110"/>
  <c r="BE115"/>
  <c i="19" r="BE100"/>
  <c r="BE105"/>
  <c r="BE148"/>
  <c r="BE169"/>
  <c r="BE175"/>
  <c r="BE178"/>
  <c r="BE186"/>
  <c r="BE200"/>
  <c r="BE208"/>
  <c i="20" r="BE93"/>
  <c r="BE120"/>
  <c r="BE123"/>
  <c r="BE134"/>
  <c r="BE152"/>
  <c r="BE157"/>
  <c r="BE165"/>
  <c r="BE166"/>
  <c r="BE170"/>
  <c r="BE178"/>
  <c r="BE192"/>
  <c r="BE195"/>
  <c r="BE201"/>
  <c r="BE211"/>
  <c r="BE216"/>
  <c r="BE219"/>
  <c i="21" r="BE119"/>
  <c r="BE124"/>
  <c i="22" r="F59"/>
  <c r="F94"/>
  <c r="BE107"/>
  <c r="BE144"/>
  <c r="BE146"/>
  <c r="BE157"/>
  <c r="BE161"/>
  <c r="BE176"/>
  <c r="BE206"/>
  <c r="BE211"/>
  <c i="23" r="BK127"/>
  <c r="J127"/>
  <c r="J71"/>
  <c i="24" r="BE101"/>
  <c r="BE118"/>
  <c r="BE126"/>
  <c r="BE130"/>
  <c i="2" r="BE92"/>
  <c r="BE116"/>
  <c r="BE120"/>
  <c i="4" r="BE198"/>
  <c r="BE663"/>
  <c r="BE686"/>
  <c r="BE839"/>
  <c r="BE922"/>
  <c r="BE926"/>
  <c r="BE1003"/>
  <c i="11" r="BE124"/>
  <c r="BE133"/>
  <c r="BE137"/>
  <c r="BE141"/>
  <c i="12" r="BE141"/>
  <c i="13" r="BE88"/>
  <c r="BE112"/>
  <c r="BE114"/>
  <c r="BE115"/>
  <c r="BE128"/>
  <c r="BE131"/>
  <c r="BE132"/>
  <c r="BE138"/>
  <c i="16" r="BE118"/>
  <c r="BE124"/>
  <c r="BE125"/>
  <c r="BE130"/>
  <c r="BE138"/>
  <c r="BE141"/>
  <c i="17" r="BE111"/>
  <c r="BE116"/>
  <c r="BE139"/>
  <c r="BE141"/>
  <c r="BE143"/>
  <c r="BE149"/>
  <c r="BE163"/>
  <c i="18" r="BE91"/>
  <c r="BE92"/>
  <c r="BE96"/>
  <c r="BE98"/>
  <c r="BE103"/>
  <c r="BE113"/>
  <c r="BE114"/>
  <c i="19" r="F58"/>
  <c r="BE99"/>
  <c r="BE113"/>
  <c r="BE116"/>
  <c r="BE126"/>
  <c r="BE133"/>
  <c r="BE146"/>
  <c r="BE154"/>
  <c r="BE157"/>
  <c r="BE159"/>
  <c r="BE161"/>
  <c r="BE173"/>
  <c r="BE179"/>
  <c r="BE183"/>
  <c r="BE205"/>
  <c r="BE209"/>
  <c r="BK217"/>
  <c r="BK216"/>
  <c r="J216"/>
  <c r="J73"/>
  <c i="20" r="BE99"/>
  <c r="BE103"/>
  <c r="BE104"/>
  <c r="BE128"/>
  <c r="BE138"/>
  <c r="BE143"/>
  <c r="BE172"/>
  <c r="BE191"/>
  <c r="BE200"/>
  <c r="BE205"/>
  <c i="21" r="E50"/>
  <c r="BE101"/>
  <c i="22" r="BE101"/>
  <c r="BE123"/>
  <c r="BE180"/>
  <c r="BE182"/>
  <c r="BE212"/>
  <c r="BE225"/>
  <c r="BE231"/>
  <c r="BE232"/>
  <c i="23" r="BE101"/>
  <c r="BE103"/>
  <c r="BE110"/>
  <c r="BE111"/>
  <c r="BE113"/>
  <c r="BE120"/>
  <c r="BE121"/>
  <c r="BE124"/>
  <c i="24" r="J59"/>
  <c r="BE99"/>
  <c r="BE109"/>
  <c r="BE127"/>
  <c r="BE132"/>
  <c r="BE133"/>
  <c r="BE134"/>
  <c r="BE136"/>
  <c r="BE137"/>
  <c r="BE138"/>
  <c r="BE139"/>
  <c r="BE144"/>
  <c r="BK117"/>
  <c r="J117"/>
  <c r="J66"/>
  <c i="3" r="BE98"/>
  <c r="BE143"/>
  <c i="4" r="BE143"/>
  <c r="BE332"/>
  <c r="BE335"/>
  <c r="BE497"/>
  <c r="BE600"/>
  <c r="BE685"/>
  <c r="BE690"/>
  <c r="BE980"/>
  <c r="BE1117"/>
  <c r="BE1151"/>
  <c r="BE1184"/>
  <c r="BE1190"/>
  <c r="BE1259"/>
  <c r="BE1312"/>
  <c i="5" r="BE102"/>
  <c r="BE122"/>
  <c i="6" r="F59"/>
  <c r="BE111"/>
  <c r="BE147"/>
  <c r="BE152"/>
  <c r="BE191"/>
  <c r="BK187"/>
  <c r="J187"/>
  <c r="J70"/>
  <c i="7" r="BE112"/>
  <c r="BK133"/>
  <c r="BK132"/>
  <c r="J132"/>
  <c r="J70"/>
  <c i="9" r="BE102"/>
  <c r="BE119"/>
  <c i="10" r="BE139"/>
  <c r="BE140"/>
  <c i="12" r="BE129"/>
  <c r="BE149"/>
  <c r="BE155"/>
  <c r="BK128"/>
  <c r="J128"/>
  <c r="J63"/>
  <c r="BK132"/>
  <c r="J132"/>
  <c r="J64"/>
  <c i="13" r="BE93"/>
  <c r="BE97"/>
  <c r="BE109"/>
  <c r="BE118"/>
  <c r="BE126"/>
  <c r="BE140"/>
  <c r="BE149"/>
  <c r="BE151"/>
  <c i="15" r="BE93"/>
  <c i="16" r="BE106"/>
  <c i="17" r="BE106"/>
  <c r="BE110"/>
  <c r="BE124"/>
  <c r="BE126"/>
  <c r="BE168"/>
  <c i="18" r="F59"/>
  <c r="BE95"/>
  <c r="BE117"/>
  <c i="19" r="BE104"/>
  <c r="BE109"/>
  <c r="BE121"/>
  <c r="BE125"/>
  <c r="BE127"/>
  <c r="BE128"/>
  <c r="BE137"/>
  <c r="BE167"/>
  <c r="BE172"/>
  <c r="BE174"/>
  <c r="BE190"/>
  <c r="BE196"/>
  <c r="BE204"/>
  <c i="20" r="J55"/>
  <c r="BE107"/>
  <c r="BE115"/>
  <c r="BE135"/>
  <c r="BE136"/>
  <c r="BE155"/>
  <c r="BE156"/>
  <c r="BE159"/>
  <c r="BE168"/>
  <c r="BE182"/>
  <c r="BE189"/>
  <c r="BE198"/>
  <c i="21" r="BE97"/>
  <c r="BE110"/>
  <c i="22" r="BE135"/>
  <c r="BE172"/>
  <c r="BE191"/>
  <c r="BE220"/>
  <c i="23" r="J89"/>
  <c r="BE109"/>
  <c r="BE116"/>
  <c r="BE118"/>
  <c r="BE122"/>
  <c i="24" r="BE102"/>
  <c r="BE104"/>
  <c r="BE105"/>
  <c r="BE111"/>
  <c r="BE113"/>
  <c r="BE121"/>
  <c r="BE124"/>
  <c r="BE129"/>
  <c r="BE135"/>
  <c i="2" r="F55"/>
  <c r="BE114"/>
  <c i="3" r="BE101"/>
  <c r="BE119"/>
  <c r="BE129"/>
  <c r="BE133"/>
  <c r="BE146"/>
  <c r="BE152"/>
  <c i="4" r="BE151"/>
  <c r="BE153"/>
  <c r="BE176"/>
  <c r="BE305"/>
  <c r="BE320"/>
  <c r="BE329"/>
  <c r="BE341"/>
  <c r="BE771"/>
  <c r="BE853"/>
  <c r="BE1028"/>
  <c r="BE1087"/>
  <c r="BE1094"/>
  <c r="BE1095"/>
  <c r="BE1223"/>
  <c r="BE1292"/>
  <c i="5" r="BE103"/>
  <c r="BE108"/>
  <c r="BE163"/>
  <c i="6" r="BE138"/>
  <c r="BE160"/>
  <c r="BE165"/>
  <c r="BE182"/>
  <c i="7" r="BE103"/>
  <c i="9" r="BK94"/>
  <c r="J94"/>
  <c r="J65"/>
  <c i="10" r="BE128"/>
  <c r="BE132"/>
  <c i="17" r="BE162"/>
  <c i="18" r="BE100"/>
  <c r="BE108"/>
  <c r="BE112"/>
  <c i="19" r="BE123"/>
  <c r="BE134"/>
  <c r="BE135"/>
  <c r="BE136"/>
  <c r="BE140"/>
  <c r="BE143"/>
  <c r="BE147"/>
  <c r="BE156"/>
  <c r="BE187"/>
  <c r="BE189"/>
  <c r="BE195"/>
  <c r="BE206"/>
  <c i="20" r="BE108"/>
  <c r="BE133"/>
  <c r="BE139"/>
  <c r="BE153"/>
  <c r="BE162"/>
  <c r="BE169"/>
  <c r="BE175"/>
  <c r="BE176"/>
  <c r="BE177"/>
  <c r="BE181"/>
  <c r="BE186"/>
  <c r="BE193"/>
  <c r="BE207"/>
  <c i="21" r="BE96"/>
  <c r="BE108"/>
  <c r="BE121"/>
  <c r="BE127"/>
  <c r="BE128"/>
  <c r="BE134"/>
  <c i="22" r="BE104"/>
  <c r="BE124"/>
  <c r="BE141"/>
  <c r="BE189"/>
  <c r="BE190"/>
  <c r="BE192"/>
  <c r="BE208"/>
  <c r="BE209"/>
  <c r="BE228"/>
  <c r="BK238"/>
  <c r="J238"/>
  <c r="J76"/>
  <c i="23" r="BE96"/>
  <c r="BE125"/>
  <c i="24" r="BE106"/>
  <c r="BE114"/>
  <c r="BE125"/>
  <c r="BE128"/>
  <c r="BE141"/>
  <c r="BK140"/>
  <c r="J140"/>
  <c r="J70"/>
  <c r="BK143"/>
  <c r="J143"/>
  <c r="J72"/>
  <c i="23" r="F39"/>
  <c i="1" r="BD81"/>
  <c i="19" r="F39"/>
  <c i="1" r="BD76"/>
  <c i="4" r="F39"/>
  <c i="1" r="BD58"/>
  <c i="24" r="F37"/>
  <c i="1" r="BB82"/>
  <c i="15" r="F37"/>
  <c i="1" r="BB71"/>
  <c i="11" r="J34"/>
  <c i="1" r="AW66"/>
  <c i="15" r="J36"/>
  <c i="1" r="AW71"/>
  <c i="22" r="F39"/>
  <c i="1" r="BD80"/>
  <c i="16" r="F38"/>
  <c i="1" r="BC72"/>
  <c i="10" r="F38"/>
  <c i="1" r="BC65"/>
  <c i="21" r="J36"/>
  <c i="1" r="AW79"/>
  <c r="AS54"/>
  <c i="16" r="F39"/>
  <c i="1" r="BD72"/>
  <c i="2" r="F36"/>
  <c i="1" r="BC55"/>
  <c i="16" r="J36"/>
  <c i="1" r="AW72"/>
  <c i="13" r="F35"/>
  <c i="1" r="BB68"/>
  <c i="2" r="F34"/>
  <c i="1" r="BA55"/>
  <c i="2" r="F35"/>
  <c i="1" r="BB55"/>
  <c i="17" r="F39"/>
  <c i="1" r="BD73"/>
  <c i="11" r="F34"/>
  <c i="1" r="BA66"/>
  <c i="9" r="F39"/>
  <c i="1" r="BD64"/>
  <c i="9" r="J36"/>
  <c i="1" r="AW64"/>
  <c i="4" r="F37"/>
  <c i="1" r="BB58"/>
  <c i="10" r="F37"/>
  <c i="1" r="BB65"/>
  <c i="21" r="F39"/>
  <c i="1" r="BD79"/>
  <c i="15" r="F36"/>
  <c i="1" r="BA71"/>
  <c i="18" r="F38"/>
  <c i="1" r="BC75"/>
  <c i="3" r="F38"/>
  <c i="1" r="BC57"/>
  <c i="6" r="F39"/>
  <c i="1" r="BD61"/>
  <c i="8" r="F39"/>
  <c i="1" r="BD63"/>
  <c i="10" r="F39"/>
  <c i="1" r="BD65"/>
  <c i="23" r="J36"/>
  <c i="1" r="AW81"/>
  <c i="22" r="F38"/>
  <c i="1" r="BC80"/>
  <c i="12" r="F35"/>
  <c i="1" r="BB67"/>
  <c i="13" r="F34"/>
  <c i="1" r="BA68"/>
  <c i="7" r="J36"/>
  <c i="1" r="AW62"/>
  <c i="17" r="F37"/>
  <c i="1" r="BB73"/>
  <c i="18" r="F37"/>
  <c i="1" r="BB75"/>
  <c i="19" r="F38"/>
  <c i="1" r="BC76"/>
  <c i="22" r="F37"/>
  <c i="1" r="BB80"/>
  <c i="16" r="F37"/>
  <c i="1" r="BB72"/>
  <c i="5" r="J36"/>
  <c i="1" r="AW60"/>
  <c i="3" r="F36"/>
  <c i="1" r="BA57"/>
  <c i="4" r="F38"/>
  <c i="1" r="BC58"/>
  <c i="14" r="F33"/>
  <c i="1" r="AZ70"/>
  <c i="9" r="F38"/>
  <c i="1" r="BC64"/>
  <c i="23" r="F37"/>
  <c i="1" r="BB81"/>
  <c i="13" r="F37"/>
  <c i="1" r="BD68"/>
  <c i="24" r="F39"/>
  <c i="1" r="BD82"/>
  <c i="19" r="F37"/>
  <c i="1" r="BB76"/>
  <c i="16" r="F36"/>
  <c i="1" r="BA72"/>
  <c i="7" r="F37"/>
  <c i="1" r="BB62"/>
  <c i="22" r="J36"/>
  <c i="1" r="AW80"/>
  <c i="20" r="F34"/>
  <c i="1" r="BA77"/>
  <c i="2" r="J34"/>
  <c i="1" r="AW55"/>
  <c i="12" r="F34"/>
  <c i="1" r="BA67"/>
  <c i="23" r="F38"/>
  <c i="1" r="BC81"/>
  <c i="20" r="F36"/>
  <c i="1" r="BC77"/>
  <c i="21" r="F38"/>
  <c i="1" r="BC79"/>
  <c i="12" r="F37"/>
  <c i="1" r="BD67"/>
  <c i="24" r="J36"/>
  <c i="1" r="AW82"/>
  <c i="5" r="F39"/>
  <c i="1" r="BD60"/>
  <c i="15" r="F38"/>
  <c i="1" r="BC71"/>
  <c i="19" r="F36"/>
  <c i="1" r="BA76"/>
  <c i="18" r="F39"/>
  <c i="1" r="BD75"/>
  <c i="10" r="F36"/>
  <c i="1" r="BA65"/>
  <c i="6" r="F36"/>
  <c i="1" r="BA61"/>
  <c i="5" r="F38"/>
  <c i="1" r="BC60"/>
  <c i="24" r="F36"/>
  <c i="1" r="BA82"/>
  <c i="6" r="J36"/>
  <c i="1" r="AW61"/>
  <c i="6" r="F37"/>
  <c i="1" r="BB61"/>
  <c i="10" r="J36"/>
  <c i="1" r="AW65"/>
  <c i="4" r="F36"/>
  <c i="1" r="BA58"/>
  <c i="6" r="F38"/>
  <c i="1" r="BC61"/>
  <c i="21" r="F36"/>
  <c i="1" r="BA79"/>
  <c i="4" r="J36"/>
  <c i="1" r="AW58"/>
  <c i="2" r="F37"/>
  <c i="1" r="BD55"/>
  <c i="7" r="F39"/>
  <c i="1" r="BD62"/>
  <c i="3" r="F37"/>
  <c i="1" r="BB57"/>
  <c i="12" r="J34"/>
  <c i="1" r="AW67"/>
  <c i="18" r="J36"/>
  <c i="1" r="AW75"/>
  <c i="20" r="F37"/>
  <c i="1" r="BD77"/>
  <c i="24" r="F38"/>
  <c i="1" r="BC82"/>
  <c i="17" r="J36"/>
  <c i="1" r="AW73"/>
  <c i="3" r="J36"/>
  <c i="1" r="AW57"/>
  <c i="15" r="F39"/>
  <c i="1" r="BD71"/>
  <c i="9" r="F37"/>
  <c i="1" r="BB64"/>
  <c i="20" r="F35"/>
  <c i="1" r="BB77"/>
  <c i="7" r="F38"/>
  <c i="1" r="BC62"/>
  <c i="17" r="F38"/>
  <c i="1" r="BC73"/>
  <c i="3" r="F39"/>
  <c i="1" r="BD57"/>
  <c i="9" r="F36"/>
  <c i="1" r="BA64"/>
  <c i="21" r="F37"/>
  <c i="1" r="BB79"/>
  <c i="12" r="F36"/>
  <c i="1" r="BC67"/>
  <c i="8" r="F37"/>
  <c i="1" r="BB63"/>
  <c i="20" r="J34"/>
  <c i="1" r="AW77"/>
  <c i="13" r="F36"/>
  <c i="1" r="BC68"/>
  <c i="19" r="J36"/>
  <c i="1" r="AW76"/>
  <c i="13" r="J34"/>
  <c i="1" r="AW68"/>
  <c i="5" r="F36"/>
  <c i="1" r="BA60"/>
  <c i="17" r="F36"/>
  <c i="1" r="BA73"/>
  <c i="11" r="F35"/>
  <c i="1" r="BB66"/>
  <c i="23" r="F36"/>
  <c i="1" r="BA81"/>
  <c i="7" r="F36"/>
  <c i="1" r="BA62"/>
  <c i="5" r="F37"/>
  <c i="1" r="BB60"/>
  <c i="8" r="J36"/>
  <c i="1" r="AW63"/>
  <c i="22" r="F36"/>
  <c i="1" r="BA80"/>
  <c i="8" r="F38"/>
  <c i="1" r="BC63"/>
  <c i="18" r="F36"/>
  <c i="1" r="BA75"/>
  <c i="8" r="F36"/>
  <c i="1" r="BA63"/>
  <c i="11" r="F37"/>
  <c i="1" r="BD66"/>
  <c i="11" r="F36"/>
  <c i="1" r="BC66"/>
  <c i="9" l="1" r="R93"/>
  <c r="R92"/>
  <c i="3" r="R96"/>
  <c r="R95"/>
  <c i="13" r="T85"/>
  <c i="23" r="P94"/>
  <c r="P93"/>
  <c i="1" r="AU81"/>
  <c i="13" r="P85"/>
  <c i="1" r="AU68"/>
  <c i="22" r="P99"/>
  <c r="P98"/>
  <c i="1" r="AU80"/>
  <c i="4" r="BK908"/>
  <c r="J908"/>
  <c r="J73"/>
  <c i="22" r="R99"/>
  <c r="R98"/>
  <c i="16" r="P94"/>
  <c r="P93"/>
  <c i="1" r="AU72"/>
  <c i="17" r="T95"/>
  <c r="T94"/>
  <c i="11" r="BK85"/>
  <c r="BK84"/>
  <c r="J84"/>
  <c r="J59"/>
  <c i="6" r="R97"/>
  <c r="R96"/>
  <c i="4" r="P109"/>
  <c i="24" r="T94"/>
  <c i="5" r="T94"/>
  <c r="T93"/>
  <c i="19" r="R96"/>
  <c i="12" r="T134"/>
  <c i="7" r="T94"/>
  <c r="T93"/>
  <c i="4" r="T908"/>
  <c i="16" r="T94"/>
  <c r="T93"/>
  <c i="11" r="T85"/>
  <c r="T84"/>
  <c i="24" r="R94"/>
  <c i="11" r="P85"/>
  <c r="P84"/>
  <c i="1" r="AU66"/>
  <c i="4" r="R109"/>
  <c i="2" r="P86"/>
  <c r="P85"/>
  <c i="1" r="AU55"/>
  <c i="20" r="T90"/>
  <c r="T89"/>
  <c i="18" r="BK89"/>
  <c r="J89"/>
  <c i="4" r="P908"/>
  <c i="15" r="P88"/>
  <c i="1" r="AU71"/>
  <c i="5" r="P94"/>
  <c r="P93"/>
  <c i="1" r="AU60"/>
  <c i="15" r="T88"/>
  <c i="24" r="P94"/>
  <c i="1" r="AU82"/>
  <c i="19" r="T97"/>
  <c r="T96"/>
  <c i="3" r="P96"/>
  <c r="P95"/>
  <c i="1" r="AU57"/>
  <c i="4" r="R908"/>
  <c i="6" r="P97"/>
  <c r="P96"/>
  <c i="1" r="AU61"/>
  <c i="21" r="R93"/>
  <c r="R92"/>
  <c i="3" r="T96"/>
  <c r="T95"/>
  <c i="7" r="P94"/>
  <c r="P93"/>
  <c i="1" r="AU62"/>
  <c i="17" r="P95"/>
  <c r="P94"/>
  <c i="1" r="AU73"/>
  <c i="22" r="BK99"/>
  <c i="17" r="R95"/>
  <c r="R94"/>
  <c i="20" r="R90"/>
  <c r="R89"/>
  <c i="12" r="R90"/>
  <c r="R89"/>
  <c i="21" r="P93"/>
  <c r="P92"/>
  <c i="1" r="AU79"/>
  <c i="6" r="BK97"/>
  <c r="J97"/>
  <c r="J64"/>
  <c i="11" r="R85"/>
  <c r="R84"/>
  <c i="3" r="BK96"/>
  <c r="BK95"/>
  <c r="J95"/>
  <c r="J63"/>
  <c i="22" r="T99"/>
  <c r="T98"/>
  <c i="23" r="T93"/>
  <c i="4" r="T109"/>
  <c r="T108"/>
  <c i="16" r="R94"/>
  <c r="R93"/>
  <c i="12" r="P134"/>
  <c r="P89"/>
  <c i="1" r="AU67"/>
  <c i="18" r="R89"/>
  <c i="2" r="R86"/>
  <c r="R85"/>
  <c r="T86"/>
  <c r="T85"/>
  <c i="7" r="R94"/>
  <c r="R93"/>
  <c i="12" r="T90"/>
  <c r="T89"/>
  <c i="20" r="P90"/>
  <c r="P89"/>
  <c i="1" r="AU77"/>
  <c i="5" r="J193"/>
  <c r="J71"/>
  <c i="6" r="J98"/>
  <c r="J65"/>
  <c i="7" r="J133"/>
  <c r="J71"/>
  <c i="13" r="J154"/>
  <c r="J65"/>
  <c i="16" r="J140"/>
  <c r="J71"/>
  <c i="2" r="BK124"/>
  <c r="J124"/>
  <c r="J64"/>
  <c i="7" r="BK94"/>
  <c r="BK93"/>
  <c r="J93"/>
  <c i="12" r="BK134"/>
  <c r="J134"/>
  <c r="J65"/>
  <c i="16" r="J115"/>
  <c r="J68"/>
  <c i="2" r="BK86"/>
  <c r="J86"/>
  <c r="J60"/>
  <c i="5" r="BK94"/>
  <c r="BK93"/>
  <c r="J93"/>
  <c r="J63"/>
  <c i="6" r="J190"/>
  <c r="J72"/>
  <c i="9" r="BK93"/>
  <c r="J93"/>
  <c r="J64"/>
  <c i="15" r="BK89"/>
  <c r="J89"/>
  <c r="J64"/>
  <c i="20" r="J218"/>
  <c r="J69"/>
  <c i="3" r="J97"/>
  <c r="J65"/>
  <c i="4" r="BK109"/>
  <c r="J109"/>
  <c r="J64"/>
  <c r="J909"/>
  <c r="J74"/>
  <c i="8" r="BK90"/>
  <c i="11" r="J86"/>
  <c r="J61"/>
  <c i="21" r="BK93"/>
  <c r="J93"/>
  <c r="J64"/>
  <c i="8" r="BK107"/>
  <c r="J107"/>
  <c r="J66"/>
  <c i="9" r="BK117"/>
  <c r="J117"/>
  <c r="J69"/>
  <c i="10" r="BK88"/>
  <c r="J88"/>
  <c r="J64"/>
  <c i="12" r="BK90"/>
  <c r="J90"/>
  <c r="J60"/>
  <c r="BK163"/>
  <c r="J163"/>
  <c r="J68"/>
  <c i="14" r="BK81"/>
  <c r="J81"/>
  <c r="J59"/>
  <c i="18" r="J90"/>
  <c r="J64"/>
  <c r="J120"/>
  <c r="J67"/>
  <c i="22" r="BK233"/>
  <c r="J233"/>
  <c r="J73"/>
  <c i="23" r="BK94"/>
  <c r="J94"/>
  <c r="J64"/>
  <c r="BK126"/>
  <c r="J126"/>
  <c r="J70"/>
  <c i="6" r="BK203"/>
  <c r="J203"/>
  <c r="J73"/>
  <c i="16" r="BK94"/>
  <c r="BK93"/>
  <c r="J93"/>
  <c r="J63"/>
  <c i="3" r="J156"/>
  <c r="J73"/>
  <c i="17" r="BK170"/>
  <c r="J170"/>
  <c r="J71"/>
  <c i="13" r="BK85"/>
  <c r="J85"/>
  <c i="19" r="BK97"/>
  <c r="J97"/>
  <c r="J64"/>
  <c i="14" r="J83"/>
  <c r="J61"/>
  <c i="17" r="BK95"/>
  <c r="J95"/>
  <c r="J64"/>
  <c i="19" r="J217"/>
  <c r="J74"/>
  <c i="20" r="BK90"/>
  <c r="BK89"/>
  <c r="J89"/>
  <c i="21" r="J133"/>
  <c r="J70"/>
  <c i="24" r="J123"/>
  <c r="J69"/>
  <c i="22" r="BK237"/>
  <c r="J237"/>
  <c r="J75"/>
  <c i="24" r="BK95"/>
  <c r="J95"/>
  <c r="J64"/>
  <c i="4" r="BK1691"/>
  <c r="J1691"/>
  <c r="J85"/>
  <c i="22" r="J100"/>
  <c r="J65"/>
  <c i="24" r="BK142"/>
  <c r="J142"/>
  <c r="J71"/>
  <c i="1" r="BB78"/>
  <c r="AX78"/>
  <c i="13" r="J33"/>
  <c i="1" r="AV68"/>
  <c r="AT68"/>
  <c r="BC74"/>
  <c r="AY74"/>
  <c r="BC59"/>
  <c r="AY59"/>
  <c i="12" r="J33"/>
  <c i="1" r="AV67"/>
  <c r="AT67"/>
  <c i="11" r="J33"/>
  <c i="1" r="AV66"/>
  <c r="AT66"/>
  <c i="19" r="F35"/>
  <c i="1" r="AZ76"/>
  <c r="BC78"/>
  <c r="AY78"/>
  <c r="BD74"/>
  <c i="11" r="F33"/>
  <c i="1" r="AZ66"/>
  <c i="15" r="J35"/>
  <c i="1" r="AV71"/>
  <c r="AT71"/>
  <c i="18" r="J35"/>
  <c i="1" r="AV75"/>
  <c r="AT75"/>
  <c i="23" r="J35"/>
  <c i="1" r="AV81"/>
  <c r="AT81"/>
  <c i="17" r="J35"/>
  <c i="1" r="AV73"/>
  <c r="AT73"/>
  <c i="16" r="J35"/>
  <c i="1" r="AV72"/>
  <c r="AT72"/>
  <c i="22" r="J35"/>
  <c i="1" r="AV80"/>
  <c r="AT80"/>
  <c r="BB69"/>
  <c r="AX69"/>
  <c i="24" r="F35"/>
  <c i="1" r="AZ82"/>
  <c r="BA78"/>
  <c r="AW78"/>
  <c i="7" r="F35"/>
  <c i="1" r="AZ62"/>
  <c i="5" r="J35"/>
  <c i="1" r="AV60"/>
  <c r="AT60"/>
  <c r="BB56"/>
  <c r="AX56"/>
  <c r="BB74"/>
  <c r="AX74"/>
  <c i="23" r="F35"/>
  <c i="1" r="AZ81"/>
  <c i="9" r="J35"/>
  <c i="1" r="AV64"/>
  <c r="AT64"/>
  <c r="AU74"/>
  <c i="7" r="J32"/>
  <c i="1" r="AG62"/>
  <c i="3" r="F35"/>
  <c i="1" r="AZ57"/>
  <c i="8" r="F35"/>
  <c i="1" r="AZ63"/>
  <c i="19" r="J35"/>
  <c i="1" r="AV76"/>
  <c r="AT76"/>
  <c i="21" r="J35"/>
  <c i="1" r="AV79"/>
  <c r="AT79"/>
  <c i="13" r="F33"/>
  <c i="1" r="AZ68"/>
  <c r="BA56"/>
  <c r="AW56"/>
  <c i="2" r="F33"/>
  <c i="1" r="AZ55"/>
  <c i="20" r="F33"/>
  <c i="1" r="AZ77"/>
  <c i="13" r="J30"/>
  <c i="1" r="AG68"/>
  <c r="AN68"/>
  <c r="BB59"/>
  <c r="AX59"/>
  <c i="21" r="F35"/>
  <c i="1" r="AZ79"/>
  <c i="18" r="F35"/>
  <c i="1" r="AZ75"/>
  <c r="BA69"/>
  <c r="AW69"/>
  <c i="22" r="F35"/>
  <c i="1" r="AZ80"/>
  <c r="BD69"/>
  <c i="7" r="J35"/>
  <c i="1" r="AV62"/>
  <c r="AT62"/>
  <c r="BA59"/>
  <c r="AW59"/>
  <c i="15" r="F35"/>
  <c i="1" r="AZ71"/>
  <c i="5" r="F35"/>
  <c i="1" r="AZ60"/>
  <c i="10" r="J35"/>
  <c i="1" r="AV65"/>
  <c r="AT65"/>
  <c i="9" r="F35"/>
  <c i="1" r="AZ64"/>
  <c i="14" r="J33"/>
  <c i="1" r="AV70"/>
  <c r="AT70"/>
  <c i="17" r="F35"/>
  <c i="1" r="AZ73"/>
  <c r="BA74"/>
  <c r="AW74"/>
  <c i="4" r="J35"/>
  <c i="1" r="AV58"/>
  <c r="AT58"/>
  <c i="20" r="J33"/>
  <c i="1" r="AV77"/>
  <c r="AT77"/>
  <c r="BD78"/>
  <c i="6" r="J35"/>
  <c i="1" r="AV61"/>
  <c r="AT61"/>
  <c i="8" r="J35"/>
  <c i="1" r="AV63"/>
  <c r="AT63"/>
  <c r="BD59"/>
  <c i="12" r="F33"/>
  <c i="1" r="AZ67"/>
  <c i="2" r="J33"/>
  <c i="1" r="AV55"/>
  <c r="AT55"/>
  <c i="18" r="J32"/>
  <c i="1" r="AG75"/>
  <c i="24" r="J35"/>
  <c i="1" r="AV82"/>
  <c r="AT82"/>
  <c r="BC69"/>
  <c r="AY69"/>
  <c i="16" r="F35"/>
  <c i="1" r="AZ72"/>
  <c i="10" r="F35"/>
  <c i="1" r="AZ65"/>
  <c r="BC56"/>
  <c r="AY56"/>
  <c r="BD56"/>
  <c i="3" r="J35"/>
  <c i="1" r="AV57"/>
  <c r="AT57"/>
  <c i="6" r="F35"/>
  <c i="1" r="AZ61"/>
  <c i="4" r="F35"/>
  <c i="1" r="AZ58"/>
  <c i="20" r="J30"/>
  <c i="1" r="AG77"/>
  <c i="8" l="1" r="BK89"/>
  <c r="J89"/>
  <c i="22" r="BK98"/>
  <c r="J98"/>
  <c r="J63"/>
  <c i="4" r="R108"/>
  <c r="P108"/>
  <c i="1" r="AU58"/>
  <c i="7" r="J41"/>
  <c i="13" r="J39"/>
  <c i="18" r="J41"/>
  <c i="20" r="J39"/>
  <c i="5" r="J94"/>
  <c r="J64"/>
  <c i="7" r="J63"/>
  <c i="12" r="BK89"/>
  <c r="J89"/>
  <c r="J59"/>
  <c i="16" r="J94"/>
  <c r="J64"/>
  <c i="20" r="J59"/>
  <c i="4" r="BK108"/>
  <c r="J108"/>
  <c r="J63"/>
  <c i="8" r="J63"/>
  <c i="9" r="BK92"/>
  <c r="J92"/>
  <c r="J63"/>
  <c i="17" r="BK94"/>
  <c r="J94"/>
  <c i="8" r="J90"/>
  <c r="J64"/>
  <c i="20" r="J90"/>
  <c r="J60"/>
  <c i="3" r="J96"/>
  <c r="J64"/>
  <c i="7" r="J94"/>
  <c r="J64"/>
  <c i="21" r="BK92"/>
  <c r="J92"/>
  <c i="11" r="J85"/>
  <c r="J60"/>
  <c i="13" r="J59"/>
  <c i="15" r="BK88"/>
  <c r="J88"/>
  <c i="10" r="BK87"/>
  <c r="J87"/>
  <c i="22" r="J99"/>
  <c r="J64"/>
  <c i="23" r="BK93"/>
  <c r="J93"/>
  <c i="19" r="BK96"/>
  <c r="J96"/>
  <c r="J63"/>
  <c i="24" r="BK94"/>
  <c r="J94"/>
  <c r="J63"/>
  <c i="2" r="BK85"/>
  <c r="J85"/>
  <c r="J59"/>
  <c i="18" r="J63"/>
  <c i="6" r="BK96"/>
  <c r="J96"/>
  <c r="J63"/>
  <c i="1" r="AN75"/>
  <c r="AN77"/>
  <c r="AN62"/>
  <c i="8" r="J32"/>
  <c i="1" r="AG63"/>
  <c r="AN63"/>
  <c i="11" r="J30"/>
  <c i="1" r="AG66"/>
  <c r="AN66"/>
  <c r="AZ56"/>
  <c r="AV56"/>
  <c r="AT56"/>
  <c i="15" r="J32"/>
  <c i="1" r="AG71"/>
  <c r="AN71"/>
  <c r="AZ74"/>
  <c r="AV74"/>
  <c r="AT74"/>
  <c r="AU56"/>
  <c i="23" r="J32"/>
  <c i="1" r="AG81"/>
  <c r="AN81"/>
  <c i="17" r="J32"/>
  <c i="1" r="AG73"/>
  <c r="AN73"/>
  <c r="AU69"/>
  <c i="21" r="J32"/>
  <c i="1" r="AG79"/>
  <c r="AN79"/>
  <c i="16" r="J32"/>
  <c i="1" r="AG72"/>
  <c r="AN72"/>
  <c r="AU59"/>
  <c i="14" r="J30"/>
  <c i="1" r="AG70"/>
  <c r="AN70"/>
  <c r="AZ69"/>
  <c r="AV69"/>
  <c r="AT69"/>
  <c r="AU78"/>
  <c r="BD54"/>
  <c r="W33"/>
  <c r="BC54"/>
  <c r="W32"/>
  <c r="AZ59"/>
  <c r="AV59"/>
  <c r="AT59"/>
  <c r="BA54"/>
  <c r="W30"/>
  <c r="BB54"/>
  <c r="W31"/>
  <c i="10" r="J32"/>
  <c i="1" r="AG65"/>
  <c r="AN65"/>
  <c r="AZ78"/>
  <c r="AV78"/>
  <c r="AT78"/>
  <c i="3" r="J32"/>
  <c i="1" r="AG57"/>
  <c r="AN57"/>
  <c i="5" r="J32"/>
  <c i="1" r="AG60"/>
  <c r="AN60"/>
  <c i="8" l="1" r="J41"/>
  <c i="17" r="J63"/>
  <c i="5" r="J41"/>
  <c i="15" r="J41"/>
  <c i="3" r="J41"/>
  <c i="10" r="J63"/>
  <c i="15" r="J63"/>
  <c i="21" r="J41"/>
  <c i="23" r="J41"/>
  <c i="14" r="J39"/>
  <c i="21" r="J63"/>
  <c i="10" r="J41"/>
  <c i="16" r="J41"/>
  <c i="23" r="J63"/>
  <c i="17" r="J41"/>
  <c i="11" r="J39"/>
  <c i="4" r="J32"/>
  <c i="1" r="AG58"/>
  <c r="AN58"/>
  <c i="6" r="J32"/>
  <c i="1" r="AG61"/>
  <c r="AN61"/>
  <c r="AX54"/>
  <c r="AZ54"/>
  <c r="W29"/>
  <c i="9" r="J32"/>
  <c i="1" r="AG64"/>
  <c r="AN64"/>
  <c i="12" r="J30"/>
  <c i="1" r="AG67"/>
  <c r="AN67"/>
  <c i="24" r="J32"/>
  <c i="1" r="AG82"/>
  <c r="AN82"/>
  <c r="AY54"/>
  <c r="AW54"/>
  <c r="AK30"/>
  <c r="AG69"/>
  <c r="AN69"/>
  <c r="AU54"/>
  <c i="2" r="J30"/>
  <c i="1" r="AG55"/>
  <c i="22" r="J32"/>
  <c i="1" r="AG80"/>
  <c r="AN80"/>
  <c i="19" r="J32"/>
  <c i="1" r="AG76"/>
  <c r="AN76"/>
  <c i="4" l="1" r="J41"/>
  <c i="6" r="J41"/>
  <c i="1" r="AN55"/>
  <c i="2" r="J39"/>
  <c i="22" r="J41"/>
  <c i="9" r="J41"/>
  <c i="12" r="J39"/>
  <c i="19" r="J41"/>
  <c i="24" r="J41"/>
  <c i="1" r="AG74"/>
  <c r="AN74"/>
  <c r="AG59"/>
  <c r="AN59"/>
  <c r="AV54"/>
  <c r="AK29"/>
  <c r="AG78"/>
  <c r="AN78"/>
  <c r="AG56"/>
  <c r="AN56"/>
  <c l="1" r="AG54"/>
  <c r="AT54"/>
  <c l="1" r="AN54"/>
  <c r="AK26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<sst xmlns="http://schemas.openxmlformats.org/spreadsheetml/2006/main">
  <si>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</si>
  <si>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</si>
  <si>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</si>
  <si>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</si>
  <si>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</si>
  <si>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{bdcc0d4a-00f8-4360-ac5e-7b3a22441531}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</si>
  <si>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</si>
  <si>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</si>
  <si>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</si>
  <si>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</si>
  <si>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</si>
  <si>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</si>
  <si>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</si>
  <si>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</si>
  <si>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0190-06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</si>
  <si>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</si>
  <si>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</si>
  <si>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Sýrárna Broumov</t>
  </si>
  <si>
    <t>KSO:</t>
  </si>
  <si>
    <t/>
  </si>
  <si>
    <t>CC-CZ:</t>
  </si>
  <si>
    <t>Místo:</t>
  </si>
  <si>
    <t xml:space="preserve"> </t>
  </si>
  <si>
    <t>Datum:</t>
  </si>
  <si>
    <t>8. 9. 2020</t>
  </si>
  <si>
    <t>Zadavatel:</t>
  </si>
  <si>
    <t>IČ:</t>
  </si>
  <si>
    <t>074 37 013</t>
  </si>
  <si>
    <t>Sýrárna Broumov s.r.o.</t>
  </si>
  <si>
    <t>DIČ:</t>
  </si>
  <si>
    <t>CZ07437013</t>
  </si>
  <si>
    <t>Uchazeč:</t>
  </si>
  <si>
    <t>Vyplň údaj</t>
  </si>
  <si>
    <t>Projektant:</t>
  </si>
  <si>
    <t>474 55 802</t>
  </si>
  <si>
    <t>JOSTA s.r.o.</t>
  </si>
  <si>
    <t>CZ47455802</t>
  </si>
  <si>
    <t>True</t>
  </si>
  <si>
    <t>Zpracovatel:</t>
  </si>
  <si>
    <t>764 89 337</t>
  </si>
  <si>
    <t>Tomáš Valenta</t>
  </si>
  <si>
    <t>CZ8002143259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</si>
  <si>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</si>
  <si>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</si>
  <si>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</si>
  <si>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</si>
  <si>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</si>
  <si>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</si>
  <si>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</si>
  <si>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</si>
  <si>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</si>
  <si>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</si>
  <si>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</si>
  <si>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</si>
  <si>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</si>
  <si>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</si>
  <si>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</si>
  <si>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</si>
  <si>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</si>
  <si>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</si>
  <si>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</si>
  <si>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</si>
  <si>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</si>
  <si>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</si>
  <si>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</si>
  <si>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</si>
  <si>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</si>
  <si>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</si>
  <si>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</si>
  <si>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</si>
  <si>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</si>
  <si>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</si>
  <si>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</si>
  <si>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</si>
  <si>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</si>
  <si>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</si>
  <si>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</si>
  <si>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</si>
  <si>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</si>
  <si>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</si>
  <si>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</si>
  <si>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</si>
  <si>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</si>
  <si>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</si>
  <si>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</si>
  <si>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</si>
  <si>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</si>
  <si>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{2838d1b0-0c45-400b-aab6-5ec1e0dc2aca}</t>
  </si>
  <si>
    <t>2</t>
  </si>
  <si>
    <t>02</t>
  </si>
  <si>
    <t>Sýrárna - stavební práce</t>
  </si>
  <si>
    <t>{82e240d0-07e5-42f1-a679-0d088102ce5b}</t>
  </si>
  <si>
    <t>Hala + výplně otvorů</t>
  </si>
  <si>
    <t>Soupis</t>
  </si>
  <si>
    <t>{6f6fbf3c-e781-4f46-84ee-89d05ac968d7}</t>
  </si>
  <si>
    <t>Stavební práce</t>
  </si>
  <si>
    <t>{5fdeda01-9036-419a-87e8-811f6cc34ab5}</t>
  </si>
  <si>
    <t>03</t>
  </si>
  <si>
    <t>Venkovní úpravy - zpevněné plochy</t>
  </si>
  <si>
    <t>{c62b1961-937c-4fcb-8a4f-0a7ac74ec286}</t>
  </si>
  <si>
    <t>A</t>
  </si>
  <si>
    <t>Asfaltobeton</t>
  </si>
  <si>
    <t>{96194427-24bd-421a-9eda-bd6d9bdc483a}</t>
  </si>
  <si>
    <t>B</t>
  </si>
  <si>
    <t>Zámková dlažba - odstavné stání</t>
  </si>
  <si>
    <t>{f16038b0-d39a-4f46-a3cf-b9a3a0861549}</t>
  </si>
  <si>
    <t>C</t>
  </si>
  <si>
    <t>Zámková dlažba - chodník</t>
  </si>
  <si>
    <t>{1d8ab917-c02d-413b-98d0-696bd8f632da}</t>
  </si>
  <si>
    <t>Okapový chodník - betonová dlažba</t>
  </si>
  <si>
    <t>{c8d0fc64-09ee-4031-9315-695de15729a7}</t>
  </si>
  <si>
    <t>E</t>
  </si>
  <si>
    <t>Penetrační makadam</t>
  </si>
  <si>
    <t>{10bf6891-b26a-4e63-8dda-a9d4be56a2ad}</t>
  </si>
  <si>
    <t>F</t>
  </si>
  <si>
    <t>Zahradnické úpravy, násypy</t>
  </si>
  <si>
    <t>{6bdee142-ac7a-45fe-ac29-a3cdc1b49a8e}</t>
  </si>
  <si>
    <t>04</t>
  </si>
  <si>
    <t>Venkovní úpravy - oplocení</t>
  </si>
  <si>
    <t>{f9e1f678-db57-49aa-8ce6-58ae8100f476}</t>
  </si>
  <si>
    <t>05</t>
  </si>
  <si>
    <t>Venkovní úpravy - požární nádrž</t>
  </si>
  <si>
    <t>{ef8de2d5-1483-466a-a137-50b9d567a543}</t>
  </si>
  <si>
    <t>06</t>
  </si>
  <si>
    <t>Vzduchotechnika</t>
  </si>
  <si>
    <t>{56f2df19-09d1-4fb9-8b8c-7529cae1dc89}</t>
  </si>
  <si>
    <t>07</t>
  </si>
  <si>
    <t>Vytápění / chlazení</t>
  </si>
  <si>
    <t>{6cd925c8-7850-480b-a5d3-f058af14e651}</t>
  </si>
  <si>
    <t>###NOINSERT###</t>
  </si>
  <si>
    <t>Zařízení pro ochlazování staveb</t>
  </si>
  <si>
    <t>{df1b6ac1-ea17-495d-ad02-094d496edb7f}</t>
  </si>
  <si>
    <t>Plynová zařízení</t>
  </si>
  <si>
    <t>{c07e9e75-dcdf-421b-aefd-45cf6b32c9b9}</t>
  </si>
  <si>
    <t>Zařízení pro vytápění staveb</t>
  </si>
  <si>
    <t>{ef948732-00e7-4af8-84a3-1b6764b2785f}</t>
  </si>
  <si>
    <t>08</t>
  </si>
  <si>
    <t>Silnoproudé rozvody, osvětlení a hromosvod</t>
  </si>
  <si>
    <t>{dca3f501-35ba-484c-9efd-640c597d9bda}</t>
  </si>
  <si>
    <t>Hromosvod</t>
  </si>
  <si>
    <t>{d839cc66-843d-4b78-a36c-61971bc8014e}</t>
  </si>
  <si>
    <t>Elektroinstalace</t>
  </si>
  <si>
    <t>{5798c5d9-89bf-41b9-bacc-fe65200ba331}</t>
  </si>
  <si>
    <t>09</t>
  </si>
  <si>
    <t>ZTI (voda + kanalizace)</t>
  </si>
  <si>
    <t>{0030c08f-bc3f-45db-a41c-290d52ab5d3d}</t>
  </si>
  <si>
    <t>10</t>
  </si>
  <si>
    <t>Přípojky</t>
  </si>
  <si>
    <t>{72cbdf9c-46e6-4542-86a6-67429b08d115}</t>
  </si>
  <si>
    <t>Vodovodní přípojka</t>
  </si>
  <si>
    <t>{4d3e4c20-fb63-4721-ab4b-f7c9d0163c29}</t>
  </si>
  <si>
    <t>Kanalizační přípojka</t>
  </si>
  <si>
    <t>{1200404f-c309-4e28-8287-fd29b0e379e4}</t>
  </si>
  <si>
    <t>Přípojka nn</t>
  </si>
  <si>
    <t>{9e023696-f8ff-4b5d-8cc2-66898307c779}</t>
  </si>
  <si>
    <t>Plynovodní přípojka</t>
  </si>
  <si>
    <t>{1904df28-e6f9-4725-ba99-43c982a95d89}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</si>
  <si>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</si>
  <si>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</si>
  <si>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</si>
  <si>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</si>
  <si>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</si>
  <si>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</si>
  <si>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</si>
  <si>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</si>
  <si>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</si>
  <si>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</si>
  <si>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</si>
  <si>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</si>
  <si>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</si>
  <si>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</si>
  <si>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</si>
  <si>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</si>
  <si>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</si>
  <si>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</si>
  <si>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</si>
  <si>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</si>
  <si>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</si>
  <si>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</si>
  <si>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</si>
  <si>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</si>
  <si>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</si>
  <si>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</si>
  <si>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</si>
  <si>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</si>
  <si>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</si>
  <si>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</si>
  <si>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</si>
  <si>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113154254</t>
  </si>
  <si>
    <t>Frézování živičného podkladu nebo krytu s naložením na dopravní prostředek plochy přes 500 do 1 000 m2 s překážkami v trase pruhu šířky do 1 m, tloušťky vrstvy 100 mm</t>
  </si>
  <si>
    <t>m2</t>
  </si>
  <si>
    <t>4</t>
  </si>
  <si>
    <t>-649049178</t>
  </si>
  <si>
    <t>VV</t>
  </si>
  <si>
    <t>1021/2</t>
  </si>
  <si>
    <t>plocha A</t>
  </si>
  <si>
    <t>Součet</t>
  </si>
  <si>
    <t>113154255</t>
  </si>
  <si>
    <t>Frézování živičného podkladu nebo krytu s naložením na dopravní prostředek plochy přes 500 do 1 000 m2 s překážkami v trase pruhu šířky do 1 m, tloušťky vrstvy 200 mm</t>
  </si>
  <si>
    <t>1423640162</t>
  </si>
  <si>
    <t>1021,00/2</t>
  </si>
  <si>
    <t>9</t>
  </si>
  <si>
    <t>Ostatní konstrukce a práce, bourání</t>
  </si>
  <si>
    <t>3</t>
  </si>
  <si>
    <t>961055111</t>
  </si>
  <si>
    <t>Bourání základů z betonu železového</t>
  </si>
  <si>
    <t>m3</t>
  </si>
  <si>
    <t>1325207529</t>
  </si>
  <si>
    <t>0,50*0,80*1,00*17</t>
  </si>
  <si>
    <t>B1</t>
  </si>
  <si>
    <t>1,00*1,00*1,00*2</t>
  </si>
  <si>
    <t>B2</t>
  </si>
  <si>
    <t>962052211</t>
  </si>
  <si>
    <t>Bourání zdiva železobetonového nadzákladového, objemu přes 1 m3</t>
  </si>
  <si>
    <t>-960608286</t>
  </si>
  <si>
    <t>0,40*1,00*39,00</t>
  </si>
  <si>
    <t>B3</t>
  </si>
  <si>
    <t>5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</si>
  <si>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</si>
  <si>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</si>
  <si>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m</t>
  </si>
  <si>
    <t>-1383552620</t>
  </si>
  <si>
    <t>14,00</t>
  </si>
  <si>
    <t>B4</t>
  </si>
  <si>
    <t>6</t>
  </si>
  <si>
    <t>966071711</t>
  </si>
  <si>
    <t>Bourání plotových sloupků a vzpěr ocelových trubkových nebo profilovaných výšky do 2,50 m zabetonovaných</t>
  </si>
  <si>
    <t>kus</t>
  </si>
  <si>
    <t>-1215914389</t>
  </si>
  <si>
    <t>16</t>
  </si>
  <si>
    <t>7</t>
  </si>
  <si>
    <t>966072811</t>
  </si>
  <si>
    <t>Rozebrání oplocení z dílců rámových na ocelové sloupky, výšky přes 1 do 2 m</t>
  </si>
  <si>
    <t>858050163</t>
  </si>
  <si>
    <t>997</t>
  </si>
  <si>
    <t>Přesun sutě</t>
  </si>
  <si>
    <t>8</t>
  </si>
  <si>
    <t>997221551</t>
  </si>
  <si>
    <t>Vodorovná doprava suti bez naložení, ale se složením a s hrubým urovnáním ze sypkých materiálů, na vzdálenost do 1 km</t>
  </si>
  <si>
    <t>t</t>
  </si>
  <si>
    <t>-825754490</t>
  </si>
  <si>
    <t>997221559</t>
  </si>
  <si>
    <t>Vodorovná doprava suti bez naložení, ale se složením a s hrubým urovnáním Příplatek k ceně za každý další i započatý 1 km přes 1 km</t>
  </si>
  <si>
    <t>-2012201004</t>
  </si>
  <si>
    <t>392,064*29 'Přepočtené koeficientem množství</t>
  </si>
  <si>
    <t>997221875</t>
  </si>
  <si>
    <t>Poplatek za uložení stavebního odpadu na recyklační skládce (skládkovné) asfaltového bez obsahu dehtu zatříděného do Katalogu odpadů pod kódem 17 03 02</t>
  </si>
  <si>
    <t>314507539</t>
  </si>
  <si>
    <t>11</t>
  </si>
  <si>
    <t>997221561</t>
  </si>
  <si>
    <t>Vodorovná doprava suti bez naložení, ale se složením a s hrubým urovnáním z kusových materiálů, na vzdálenost do 1 km</t>
  </si>
  <si>
    <t>-1964383532</t>
  </si>
  <si>
    <t>12</t>
  </si>
  <si>
    <t>997221569</t>
  </si>
  <si>
    <t>-1900978140</t>
  </si>
  <si>
    <t>64,857*29 'Přepočtené koeficientem množství</t>
  </si>
  <si>
    <t>13</t>
  </si>
  <si>
    <t>997221862</t>
  </si>
  <si>
    <t>Poplatek za uložení stavebního odpadu na recyklační skládce (skládkovné) z armovaného betonu zatříděného do Katalogu odpadů pod kódem 17 01 01</t>
  </si>
  <si>
    <t>-1221017743</t>
  </si>
  <si>
    <t>VRN</t>
  </si>
  <si>
    <t>Vedlejší rozpočtové náklady</t>
  </si>
  <si>
    <t>VRN3</t>
  </si>
  <si>
    <t>Zařízení staveniště</t>
  </si>
  <si>
    <t>14</t>
  </si>
  <si>
    <t>030001000</t>
  </si>
  <si>
    <t>%</t>
  </si>
  <si>
    <t>1024</t>
  </si>
  <si>
    <t>-708698514</t>
  </si>
  <si>
    <t>02 - Sýrárna - stavební práce</t>
  </si>
  <si>
    <t>Soupis:</t>
  </si>
  <si>
    <t>01 - Hala + výplně otvorů</t>
  </si>
  <si>
    <t>HSV - HSV</t>
  </si>
  <si>
    <t xml:space="preserve">    OK1 - Ocelová konstrukce objektu - požární odolnost R15</t>
  </si>
  <si>
    <t xml:space="preserve">    OK2 - Střešní plášť nezateplený - 3x přístřešek</t>
  </si>
  <si>
    <t xml:space="preserve">    OK3 - Střešní plášť zateplený - hydrofólie</t>
  </si>
  <si>
    <t xml:space="preserve">    OK4 - Stěnový plášť zateplený - PIR panel - chladící box</t>
  </si>
  <si>
    <t xml:space="preserve">    OK5 - Stěnový plášť zateplený - skládaný</t>
  </si>
  <si>
    <t xml:space="preserve">    OK6 - Odvodnění - klempířské prvky</t>
  </si>
  <si>
    <t xml:space="preserve">    OK8 - Hliníkové prosklení - dodávka a montáž</t>
  </si>
  <si>
    <t>OK1</t>
  </si>
  <si>
    <t>Ocelová konstrukce objektu - požární odolnost R15</t>
  </si>
  <si>
    <t>1.1</t>
  </si>
  <si>
    <t>Ocelová konstrukce objektu v základním nátěru - 40my - bez podlití pat sloupů</t>
  </si>
  <si>
    <t>soub</t>
  </si>
  <si>
    <t>464169379</t>
  </si>
  <si>
    <t>1.2</t>
  </si>
  <si>
    <t>Montáž</t>
  </si>
  <si>
    <t>878201611</t>
  </si>
  <si>
    <t>1.3</t>
  </si>
  <si>
    <t>Projekt ocelové konstrukce, statika, dílenská dokumentace</t>
  </si>
  <si>
    <t>-1641725720</t>
  </si>
  <si>
    <t>1.4</t>
  </si>
  <si>
    <t>Finální nátěr ocelové konstrukce - 60my, barva dle RAL 9002</t>
  </si>
  <si>
    <t>794843965</t>
  </si>
  <si>
    <t>OK2</t>
  </si>
  <si>
    <t>Střešní plášť nezateplený - 3x přístřešek</t>
  </si>
  <si>
    <t>2.1</t>
  </si>
  <si>
    <t>Dodávka materiálu - trapézový plech 35/207/0,75mm</t>
  </si>
  <si>
    <t>-1642587442</t>
  </si>
  <si>
    <t>1,20*1,80</t>
  </si>
  <si>
    <t>1,20*3,40</t>
  </si>
  <si>
    <t>1,20*3,00</t>
  </si>
  <si>
    <t>9,84*1,2 'Přepočtené koeficientem množství</t>
  </si>
  <si>
    <t>2.2</t>
  </si>
  <si>
    <t>Montáž trapézového plechu včetně spojovacího, klempířského a těsnícího materiálu</t>
  </si>
  <si>
    <t>1067188773</t>
  </si>
  <si>
    <t>2.3</t>
  </si>
  <si>
    <t>PD - kladečské výkresy, detaily</t>
  </si>
  <si>
    <t>-1017126882</t>
  </si>
  <si>
    <t>OK3</t>
  </si>
  <si>
    <t>Střešní plášť zateplený - hydrofólie</t>
  </si>
  <si>
    <t>3.1</t>
  </si>
  <si>
    <t>Dodávka materiálu - nosný trapézový plech (hlavní plocha)</t>
  </si>
  <si>
    <t>-69016955</t>
  </si>
  <si>
    <t>1*441,32 'Přepočtené koeficientem množství</t>
  </si>
  <si>
    <t>3.2</t>
  </si>
  <si>
    <t>Montáž trapézového plechu včetně spojovacího a klempířského materiálu</t>
  </si>
  <si>
    <t>-301262086</t>
  </si>
  <si>
    <t>3.3</t>
  </si>
  <si>
    <t>-1456610244</t>
  </si>
  <si>
    <t>3.4</t>
  </si>
  <si>
    <t>Dodávka a montáž souvrství - parozábrana PE fólie, tepelná izolace (250mm minerální vata ORSIL S), hydroizolační fólie matně šedá tl. 1,5mm</t>
  </si>
  <si>
    <t>229168809</t>
  </si>
  <si>
    <t>3.5</t>
  </si>
  <si>
    <t>Záchytný systém</t>
  </si>
  <si>
    <t>-1225539506</t>
  </si>
  <si>
    <t>OK4</t>
  </si>
  <si>
    <t>Stěnový plášť zateplený - PIR panel - chladící box</t>
  </si>
  <si>
    <t>4.1</t>
  </si>
  <si>
    <t>Dodávka materiálu - PIR panel tl. 160mm, EI 15 DP3, barva RAL 9006 / 9003 (ext./int.), profilace malá pilka / box (ext./int.), U = 0,14 W/m2K</t>
  </si>
  <si>
    <t>2106250242</t>
  </si>
  <si>
    <t>4.2</t>
  </si>
  <si>
    <t>Montáž PIR panelů včetně spojovacího, klempířského a těsnícího materiálu</t>
  </si>
  <si>
    <t>-431652164</t>
  </si>
  <si>
    <t>4.3</t>
  </si>
  <si>
    <t>-1240319223</t>
  </si>
  <si>
    <t>4.4</t>
  </si>
  <si>
    <t>Příplatek za povrchovou úpravu pro přímý styk s potravinami</t>
  </si>
  <si>
    <t>1035332829</t>
  </si>
  <si>
    <t>OK5</t>
  </si>
  <si>
    <t>Stěnový plášť zateplený - skládaný</t>
  </si>
  <si>
    <t>17</t>
  </si>
  <si>
    <t>5.1</t>
  </si>
  <si>
    <t>Dodávka materiálu - ocelová C kazeta AMC 130/600 – S320GD, ZM Evolution 60, barva DU 912, ps 12 μm / ochranný lak 7 μm, minerální vata tl. 80 mm + tl. 80 mm, trapézový plech AMC 32/207B tl. 0,75 mm, S320GD, ZM Evolution 120, barva standard, ps 25 μm / ochranný lak 7 μm, spojovací materiál (šrouby + těsnící pásky), U=0,14 W/m2K, index neprůzvučnosti Rw=47dB</t>
  </si>
  <si>
    <t>1481242789</t>
  </si>
  <si>
    <t>18</t>
  </si>
  <si>
    <t>5.2</t>
  </si>
  <si>
    <t>Montáž kazet, tr. plechů, minerální vaty</t>
  </si>
  <si>
    <t>505002763</t>
  </si>
  <si>
    <t>19</t>
  </si>
  <si>
    <t>5.3</t>
  </si>
  <si>
    <t>146818279</t>
  </si>
  <si>
    <t>20</t>
  </si>
  <si>
    <t>5.4</t>
  </si>
  <si>
    <t>-1889968807</t>
  </si>
  <si>
    <t>OK6</t>
  </si>
  <si>
    <t>Odvodnění - klempířské prvky</t>
  </si>
  <si>
    <t>6.1</t>
  </si>
  <si>
    <t>Žlaby - dodávka materiálu vč. montáže</t>
  </si>
  <si>
    <t>mb</t>
  </si>
  <si>
    <t>-1861232211</t>
  </si>
  <si>
    <t>24,60*2</t>
  </si>
  <si>
    <t>22</t>
  </si>
  <si>
    <t>6.2</t>
  </si>
  <si>
    <t>Svody - dodávka materiálu včetně montáže</t>
  </si>
  <si>
    <t>831732499</t>
  </si>
  <si>
    <t>5,00*4</t>
  </si>
  <si>
    <t>OK8</t>
  </si>
  <si>
    <t>Hliníkové prosklení - dodávka a montáž</t>
  </si>
  <si>
    <t>23</t>
  </si>
  <si>
    <t>8.1</t>
  </si>
  <si>
    <t>Hliníkový profil s přerušeným tepelným mostem zasklený izolačním dvojsklem, barva RAL 7016 oboustranně - okno 1 200 x 1 470</t>
  </si>
  <si>
    <t>1690614238</t>
  </si>
  <si>
    <t>5*1,20*1,47</t>
  </si>
  <si>
    <t>24</t>
  </si>
  <si>
    <t>8.2</t>
  </si>
  <si>
    <t>Hliníkový profil s přerušeným tepelným mostem zasklený izolačním dvojsklem, barva RAL 7016 oboustranně - dveře 1 100 x 2 100</t>
  </si>
  <si>
    <t>1248039600</t>
  </si>
  <si>
    <t>2*1,10*2,10</t>
  </si>
  <si>
    <t>25</t>
  </si>
  <si>
    <t>8.3</t>
  </si>
  <si>
    <t>Hliníkový profil s přerušeným tepelným mostem zasklený izolačním dvojsklem, barva RAL 7016 oboustranně - okenní sestava 6 000 x 1 470</t>
  </si>
  <si>
    <t>729987501</t>
  </si>
  <si>
    <t>1*6,00*1,47</t>
  </si>
  <si>
    <t>Součet - okenní sestava 10 - 9 - 10</t>
  </si>
  <si>
    <t>26</t>
  </si>
  <si>
    <t>8.4</t>
  </si>
  <si>
    <t>Hliníkový profil s přerušeným tepelným mostem zasklený izolačním dvojsklem, barva RAL 7016 oboustranně - dveře 2 100 x 2 400</t>
  </si>
  <si>
    <t>-1972055798</t>
  </si>
  <si>
    <t>1*2,10*2,40</t>
  </si>
  <si>
    <t>Součet - vstupní vrata</t>
  </si>
  <si>
    <t>27</t>
  </si>
  <si>
    <t>8.5</t>
  </si>
  <si>
    <t>Hliníkový profil s přerušeným tepelným mostem zasklený izolačním dvojsklem, barva RAL 7016 oboustranně - dveře 1 200 x 2 100</t>
  </si>
  <si>
    <t>152476467</t>
  </si>
  <si>
    <t>1,20*2,10*2</t>
  </si>
  <si>
    <t>Součet - zrání sýrů</t>
  </si>
  <si>
    <t>28</t>
  </si>
  <si>
    <t>-1917758022</t>
  </si>
  <si>
    <t>02 - Stavební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</si>
  <si>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</si>
  <si>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</si>
  <si>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</si>
  <si>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</si>
  <si>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</si>
  <si>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</si>
  <si>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</si>
  <si>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</si>
  <si>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</si>
  <si>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</si>
  <si>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</si>
  <si>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</si>
  <si>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</si>
  <si>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</si>
  <si>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</si>
  <si>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</si>
  <si>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</si>
  <si>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</si>
  <si>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132251102</t>
  </si>
  <si>
    <t>Hloubení nezapažených rýh šířky do 800 mm strojně s urovnáním dna do předepsaného profilu a spádu v hornině třídy těžitelnosti I skupiny 3 přes 20 do 50 m3</t>
  </si>
  <si>
    <t>-521570124</t>
  </si>
  <si>
    <t>(1,55-0,83+1,55-0,62)/2*0,40*(3,30*5)</t>
  </si>
  <si>
    <t>0,40*0,70*0,40*6</t>
  </si>
  <si>
    <t>---</t>
  </si>
  <si>
    <t>(1,55-0,62+1,30-0,35)/2*0,40*(3,70+4,20+3,70)</t>
  </si>
  <si>
    <t>(1,75-0,62+1,75-0,35)/2*0,80*1,20</t>
  </si>
  <si>
    <t>(1,55-0,62+1,55-0,35)/2*0,80*1,20</t>
  </si>
  <si>
    <t>(1,30-0,50)*0,40*3,70</t>
  </si>
  <si>
    <t>(1,85-0,83+1,85-0,50)/2*0,40*4,20</t>
  </si>
  <si>
    <t>(1,55-0,83)*0,40*3,70</t>
  </si>
  <si>
    <t>(2,20-0,83+2,20-0,50)/2*0,80*1,20</t>
  </si>
  <si>
    <t>(1,55-0,83+1,55-0,50)/2*0,80*1,20</t>
  </si>
  <si>
    <t>(1,30-0,50)*0,50*1,00</t>
  </si>
  <si>
    <t>(1,55-0,83+1,55-0,50)/2*0,50*1,00</t>
  </si>
  <si>
    <t>(1,30-0,35+1,30-0,50)/2*0,40*3,80*5</t>
  </si>
  <si>
    <t>(1,30-0,35)*0,50*1,00*3</t>
  </si>
  <si>
    <t>(1,55-0,35)*0,50*0,39</t>
  </si>
  <si>
    <t>0,40*0,70*0,40*2</t>
  </si>
  <si>
    <t>obvodové patky a pásy</t>
  </si>
  <si>
    <t>(1,15-0,60)*0,50*(14,525+0,50)</t>
  </si>
  <si>
    <t>(1,15-0,60+1,15-0,83)/2*0,50*7,275</t>
  </si>
  <si>
    <t>(0,90-0,35+0,90-0,60)/2*0,40*6,825*4</t>
  </si>
  <si>
    <t>(1,15-0,35)*0,40*1,65</t>
  </si>
  <si>
    <t>(1,15-0,45)*0,40*8,575</t>
  </si>
  <si>
    <t>(1,15-0,60+1,15-0,83)/2*0,40*5,725</t>
  </si>
  <si>
    <t>(1,15-0,60+1,15-0,83)/2*0,40*5,80</t>
  </si>
  <si>
    <t>(0,60)*(0,10+0,30+0,15)*(0,10+0,575+0,10+0,15)</t>
  </si>
  <si>
    <t>vnitřní pasy</t>
  </si>
  <si>
    <t>132251251</t>
  </si>
  <si>
    <t>Hloubení nezapažených rýh šířky přes 800 do 2 000 mm strojně s urovnáním dna do předepsaného profilu a spádu v hornině třídy těžitelnosti I skupiny 3 do 20 m3</t>
  </si>
  <si>
    <t>-1488266380</t>
  </si>
  <si>
    <t>(1,75-0,83+1,75-0,62)/2*1,80*1,50*6</t>
  </si>
  <si>
    <t>patky 1,50x1,80</t>
  </si>
  <si>
    <t>(1,55-0,35+1,55-0,50)/2*1,00*1,80*6</t>
  </si>
  <si>
    <t>patka 1,00x1,80</t>
  </si>
  <si>
    <t>0,90*0,90*(1,20-0,60)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</si>
  <si>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</si>
  <si>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</si>
  <si>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-1798708094</t>
  </si>
  <si>
    <t>171251201</t>
  </si>
  <si>
    <t>Uložení sypaniny na skládky nebo meziskládky bez hutnění s upravením uložené sypaniny do předepsaného tvaru</t>
  </si>
  <si>
    <t>1812348692</t>
  </si>
  <si>
    <t>181951112</t>
  </si>
  <si>
    <t>Úprava pláně vyrovnáním výškových rozdílů strojně v hornině třídy těžitelnosti I, skupiny 1 až 3 se zhutněním</t>
  </si>
  <si>
    <t>426025234</t>
  </si>
  <si>
    <t>2,575*6,825-0,40*0,80-0,30*0,70</t>
  </si>
  <si>
    <t>4,65*6,825-0,70*1,00</t>
  </si>
  <si>
    <t>2,95*6,825-0,70*1,00</t>
  </si>
  <si>
    <t>3,65*6,825+(6,625+1,65)*4,95-0,70*1,00*2</t>
  </si>
  <si>
    <t>3,225*(6,825+1,65)-0,40*0,80-0,70*0,30</t>
  </si>
  <si>
    <t>1,65*5,80-0,40*0,80-0,90*0,90</t>
  </si>
  <si>
    <t>3,725*5,80-0,55*0,70-0,70*1,50</t>
  </si>
  <si>
    <t>2,375*5,725-0,65*0,925</t>
  </si>
  <si>
    <t>14,525*7,275-0,40*0,80-0,55*0,70-1,50*0,70*2-0,70*1,15</t>
  </si>
  <si>
    <t>Zakládání</t>
  </si>
  <si>
    <t>271532212</t>
  </si>
  <si>
    <t>Podsyp pod základové konstrukce se zhutněním a urovnáním povrchu z kameniva hrubého, frakce 16 - 32 mm</t>
  </si>
  <si>
    <t>-1650266138</t>
  </si>
  <si>
    <t>(14,425+0,50+8,575)*(7,275+0,50+6,825)*((0,35+0,15-0,40)+(0,62+0,15-0,40)+(0,83+0,15-0,40)+(0,50+0,15-0,40))/4</t>
  </si>
  <si>
    <t>-(0,50*(14,525+0,50+7,275-0,70)+0,40*(6,825*4+1,65+8,575+5,725+5,80))*((0,35+0,15-0,40)+(0,62+0,15-0,40)+(0,83+0,15-0,40)+(0,50+0,15-0,40))/4</t>
  </si>
  <si>
    <t>-(0,55*0,70*2+0,70*1,50*4+0,40*0,80*4+0,70*0,30*2+1,00*0,70*4)*((0,35+0,15-0,40)+(0,62+0,15-0,40)+(0,83+0,15-0,40)+(0,50+0,15-0,40))/4</t>
  </si>
  <si>
    <t>273321511</t>
  </si>
  <si>
    <t>Základy z betonu železového (bez výztuže) desky z betonu bez zvláštních nároků na prostředí tř. C 25/30</t>
  </si>
  <si>
    <t>967298428</t>
  </si>
  <si>
    <t>0,20*15,60*24,30</t>
  </si>
  <si>
    <t>273362021</t>
  </si>
  <si>
    <t>Výztuž základů desek ze svařovaných sítí z drátů typu KARI</t>
  </si>
  <si>
    <t>-1599796422</t>
  </si>
  <si>
    <t>15,60*24,30*32,39/6/1000*1,15</t>
  </si>
  <si>
    <t>274313811</t>
  </si>
  <si>
    <t>Základy z betonu prostého pasy betonu kamenem neprokládaného tř. C 25/30</t>
  </si>
  <si>
    <t>645479889</t>
  </si>
  <si>
    <t>(1,55-0,40-0,50)*0,40*(3,30*5)</t>
  </si>
  <si>
    <t>(1,55-0,40-0,50)*0,40*3,70</t>
  </si>
  <si>
    <t>(1,55-0,40-0,25)*0,40*4,20</t>
  </si>
  <si>
    <t>(1,30-0,40-0,25)*0,40*3,70</t>
  </si>
  <si>
    <t>(1,85-0,40-0,25)*0,40*4,20</t>
  </si>
  <si>
    <t>(1,30-0,40-0,25)*0,40*3,80*5</t>
  </si>
  <si>
    <t>obvodové patka a pásy</t>
  </si>
  <si>
    <t>(1,15-0,40-0,25)*0,50*(14,525+0,50)</t>
  </si>
  <si>
    <t>(1,15-0,40-0,50)*0,50*7,275</t>
  </si>
  <si>
    <t>(0,90-0,40-0,25)*0,40*6,825*4</t>
  </si>
  <si>
    <t>(1,15-0,40-0,50)*0,40*(8,575+1,65)</t>
  </si>
  <si>
    <t>(1,15-0,40-0,50)*0,40*5,725</t>
  </si>
  <si>
    <t>(1,15-0,40-0,50)*0,40*5,80</t>
  </si>
  <si>
    <t>275321511</t>
  </si>
  <si>
    <t>Základy z betonu železového (bez výztuže) patky z betonu bez zvláštních nároků na prostředí tř. C 25/30</t>
  </si>
  <si>
    <t>526802032</t>
  </si>
  <si>
    <t>1,00*1,80*(1,55-0,40)*6</t>
  </si>
  <si>
    <t>--</t>
  </si>
  <si>
    <t>0,80*1,20*(1,55-0,40)*2</t>
  </si>
  <si>
    <t>0,80*1,20*(1,75-0,40)</t>
  </si>
  <si>
    <t>0,80*1,20*(2,20-0,40)</t>
  </si>
  <si>
    <t>1,50*1,80*(1,75-0,40)*6</t>
  </si>
  <si>
    <t>(1,30-0,40-0,25)*0,50*1,00</t>
  </si>
  <si>
    <t>(1,55-0,40-0,25)*0,50*1,00</t>
  </si>
  <si>
    <t>(1,30-0,40-0,25)*0,50*1,00*3</t>
  </si>
  <si>
    <t>(1,55-0,40-0,25)*0,50*0,39</t>
  </si>
  <si>
    <t>275351121</t>
  </si>
  <si>
    <t>Bednění základů patek zřízení</t>
  </si>
  <si>
    <t>-205235309</t>
  </si>
  <si>
    <t>(1,00*2+1,80*2)*(1,55-0,40)*6</t>
  </si>
  <si>
    <t>(0,80*2+1,20*2)*(1,55-0,40)*2</t>
  </si>
  <si>
    <t>(0,80*2+1,20*2)*(1,75-0,40)</t>
  </si>
  <si>
    <t>(0,80*2+1,20*2)*(2,20-0,40)</t>
  </si>
  <si>
    <t>(1,50*2+1,80*2)*(1,75-0,40)*6</t>
  </si>
  <si>
    <t>(1,00+0,50+1,00)*(1,30-0,40)*3</t>
  </si>
  <si>
    <t>(0,39+0,50+0,39)*(1,55-0,40)</t>
  </si>
  <si>
    <t>(1,00+0,50+0,39)*(1,30-0,40)</t>
  </si>
  <si>
    <t>(0,69+0,50+1,00)*(1,55-0,40)</t>
  </si>
  <si>
    <t>275351122</t>
  </si>
  <si>
    <t>Bednění základů patek odstranění</t>
  </si>
  <si>
    <t>-1963751317</t>
  </si>
  <si>
    <t>275361821</t>
  </si>
  <si>
    <t>Výztuž základů patek z betonářské oceli 10 505 (R)</t>
  </si>
  <si>
    <t>966575357</t>
  </si>
  <si>
    <t>41,448*90/1000</t>
  </si>
  <si>
    <t>předpoklad 90kg/m3 - upřesnit dle požadavku dodavatele haly</t>
  </si>
  <si>
    <t>278311162</t>
  </si>
  <si>
    <t>Zálivka kotevních otvorů z betonu bez zvýšených nároků na prostředí tř. C 25/30 při objemu jednoho otvoru přes 0,02 do 0,10 m3</t>
  </si>
  <si>
    <t>1795374343</t>
  </si>
  <si>
    <t>1,00*1,80*0,05*6</t>
  </si>
  <si>
    <t>0,80*1,20*0,05*4</t>
  </si>
  <si>
    <t>patky malé</t>
  </si>
  <si>
    <t>278311163</t>
  </si>
  <si>
    <t>Zálivka kotevních otvorů z betonu bez zvýšených nároků na prostředí tř. C 25/30 při objemu jednoho otvoru přes 0,10 do 0,50 m3</t>
  </si>
  <si>
    <t>896072472</t>
  </si>
  <si>
    <t>1,50*1,80*0,05*6</t>
  </si>
  <si>
    <t>patky</t>
  </si>
  <si>
    <t>279113155</t>
  </si>
  <si>
    <t>Základové zdi z tvárnic ztraceného bednění včetně výplně z betonu bez zvláštních nároků na vliv prostředí třídy C 25/30, tloušťky zdiva přes 300 do 400 mm</t>
  </si>
  <si>
    <t>1571873914</t>
  </si>
  <si>
    <t>(0,25)*3,80*5</t>
  </si>
  <si>
    <t>(0,25)*3,70*2</t>
  </si>
  <si>
    <t>(0,25)*4,20*2</t>
  </si>
  <si>
    <t>(0,50)*3,70*2</t>
  </si>
  <si>
    <t>(0,50)*3,30*5</t>
  </si>
  <si>
    <t>obvodové pasy</t>
  </si>
  <si>
    <t>(0,25)*(6,825*4)</t>
  </si>
  <si>
    <t>(0,50)*(8,575+1,65+5,725+5,80)</t>
  </si>
  <si>
    <t>vnitřní základové pasy</t>
  </si>
  <si>
    <t>0,50*0,70*(6+2)</t>
  </si>
  <si>
    <t>topení</t>
  </si>
  <si>
    <t>279113156</t>
  </si>
  <si>
    <t>Základové zdi z tvárnic ztraceného bednění včetně výplně z betonu bez zvláštních nároků na vliv prostředí třídy C 25/30, tloušťky zdiva přes 400 do 500 mm</t>
  </si>
  <si>
    <t>-1678959571</t>
  </si>
  <si>
    <t>(0,25)*14,525</t>
  </si>
  <si>
    <t>(0,50)*(7,275-0,70)</t>
  </si>
  <si>
    <t>0,25*1,00</t>
  </si>
  <si>
    <t>0,25*1,00*3</t>
  </si>
  <si>
    <t>0,25*0,39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</si>
  <si>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</si>
  <si>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</si>
  <si>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-1678652026</t>
  </si>
  <si>
    <t>3,80*5*2*0,89/1000*1,15</t>
  </si>
  <si>
    <t>(0,25+0,25+0,25)*3,80*5/0,50*2*0,89/1000*1,15</t>
  </si>
  <si>
    <t>3,70*2*2*0,89/1000*1,15</t>
  </si>
  <si>
    <t>(0,25+0,25+0,25)*3,70*2/0,50*2*0,89/1000*1,15</t>
  </si>
  <si>
    <t>4,20*2*2*0,89/1000*1,15</t>
  </si>
  <si>
    <t>(0,25+0,25+0,25)*4,20*2/0,50*2*0,89/1000*1,15</t>
  </si>
  <si>
    <t>3,70*2*4*0,89/1000*1,15</t>
  </si>
  <si>
    <t>(0,25+0,50+0,25)*3,70*2/0,50*2*0,89/1000*1,15</t>
  </si>
  <si>
    <t>3,30*5*4*0,89/1000*1,15</t>
  </si>
  <si>
    <t>(0,25+0,50+0,25)*3,30*5/0,50*2*0,89/1000*1,15</t>
  </si>
  <si>
    <t>6,825*4*2*0,89/1000*1,15</t>
  </si>
  <si>
    <t>(0,25+0,25+0,25)*6,825*4/0,50*2*0,89/1000*1,15</t>
  </si>
  <si>
    <t>(8,575+1,65+5,725+5,80)*4*0,89/1000*1,15</t>
  </si>
  <si>
    <t>(0,25+0,50+0,25)*(8,575+1,65+5,725+5,80)/0,50*2*0,89/1000*1,15</t>
  </si>
  <si>
    <t>14,525*4*0,89/1000*1,15</t>
  </si>
  <si>
    <t>(0,25+0,25+0,25)*14,425/0,50*2*0,89/1000*1,15</t>
  </si>
  <si>
    <t>(7,275-0,70)*4*0,89/1000*1,15</t>
  </si>
  <si>
    <t>(0,25+0,50+0,25)*(7,275-0,70)/0,50*2*0,89/1000*1,15</t>
  </si>
  <si>
    <t>Součet - předpoklad d12 vodorovně a d12 svisle</t>
  </si>
  <si>
    <t>311101213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</si>
  <si>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0,05 do 0,10 m2</t>
  </si>
  <si>
    <t>-279494970</t>
  </si>
  <si>
    <t>0,66</t>
  </si>
  <si>
    <t>0,40</t>
  </si>
  <si>
    <t>0,65</t>
  </si>
  <si>
    <t>0,85</t>
  </si>
  <si>
    <t>0,45</t>
  </si>
  <si>
    <t>0,60</t>
  </si>
  <si>
    <t>0,40*5</t>
  </si>
  <si>
    <t>M</t>
  </si>
  <si>
    <t>28611136</t>
  </si>
  <si>
    <t>trubka kanalizační PVC DN 200x1000mm SN4</t>
  </si>
  <si>
    <t>-1668730283</t>
  </si>
  <si>
    <t>8,71*1,1 'Přepočtené koeficientem množství</t>
  </si>
  <si>
    <t>Svislé a kompletní konstrukce</t>
  </si>
  <si>
    <t>311113154</t>
  </si>
  <si>
    <t>Nadzákladové zdi z tvárnic ztraceného bednění hladkých, včetně výplně z betonu třídy C 25/30, tloušťky zdiva přes 250 do 300 mm</t>
  </si>
  <si>
    <t>-952853191</t>
  </si>
  <si>
    <t>0,50*(15,30*2+24,30*2)</t>
  </si>
  <si>
    <t>-0,30*(2,10+1,00+1,00)</t>
  </si>
  <si>
    <t>311235445</t>
  </si>
  <si>
    <t>Zdivo jednovrstvé z cihel děrovaných broušených na zdicí pěnu, pevnost cihel přes P10 do P15, tl. zdiva 250 mm</t>
  </si>
  <si>
    <t>263834562</t>
  </si>
  <si>
    <t>(0,005+0,120+0,001+0,060+0,004+0,010+3,90+0,150)*(0,30+0,15+14,40+0,15+0,25+0,15+7,15+0,15+0,30)</t>
  </si>
  <si>
    <t>-1,20*2,10*2</t>
  </si>
  <si>
    <t>311236101</t>
  </si>
  <si>
    <t>Zdivo jednovrstvé zvukově izolační z cihel děrovaných spojených na pero a drážku na maltu cementovou M10, pevnost cihel do P15, tl. zdiva 190 mm</t>
  </si>
  <si>
    <t>-523624193</t>
  </si>
  <si>
    <t>(0,005+0,120+0,001+0,060+0,004+0,010+3,90+0,150)*(0,30+5,85+0,20+2,60)</t>
  </si>
  <si>
    <t>-0,90*1,97</t>
  </si>
  <si>
    <t>m1.11 - m1.5 - m1.16 - m1.17 - m1.18</t>
  </si>
  <si>
    <t>311361821</t>
  </si>
  <si>
    <t>Výztuž nadzákladových zdí nosných svislých nebo odkloněných od svislice, rovných nebo oblých z betonářské oceli 10 505 (R) nebo BSt 500</t>
  </si>
  <si>
    <t>1262768478</t>
  </si>
  <si>
    <t>38,37*12*0,89/1000*1,15</t>
  </si>
  <si>
    <t>Součet - předpoklad 10x d12 vodorovně a 4x d12 svisle</t>
  </si>
  <si>
    <t>317168011</t>
  </si>
  <si>
    <t>Překlady keramické ploché osazené do maltového lože, výšky překladu 71 mm šířky 115 mm, délky 1000 mm</t>
  </si>
  <si>
    <t>863317153</t>
  </si>
  <si>
    <t>1,00</t>
  </si>
  <si>
    <t>317168022</t>
  </si>
  <si>
    <t>Překlady keramické ploché osazené do maltového lože, výšky překladu 71 mm šířky 145 mm, délky 1250 mm</t>
  </si>
  <si>
    <t>68537106</t>
  </si>
  <si>
    <t>317168023</t>
  </si>
  <si>
    <t>Překlady keramické ploché osazené do maltového lože, výšky překladu 71 mm šířky 145 mm, délky 1500 mm</t>
  </si>
  <si>
    <t>1258300280</t>
  </si>
  <si>
    <t>317168052</t>
  </si>
  <si>
    <t>Překlady keramické vysoké osazené do maltového lože, šířky překladu 70 mm výšky 238 mm, délky 1250 mm</t>
  </si>
  <si>
    <t>-1044526663</t>
  </si>
  <si>
    <t>29</t>
  </si>
  <si>
    <t>317168053</t>
  </si>
  <si>
    <t>Překlady keramické vysoké osazené do maltového lože, šířky překladu 70 mm výšky 238 mm, délky 1500 mm</t>
  </si>
  <si>
    <t>-1317304974</t>
  </si>
  <si>
    <t>30</t>
  </si>
  <si>
    <t>317168058</t>
  </si>
  <si>
    <t>Překlady keramické vysoké osazené do maltového lože, šířky překladu 70 mm výšky 238 mm, délky 2750 mm</t>
  </si>
  <si>
    <t>-665433235</t>
  </si>
  <si>
    <t>31</t>
  </si>
  <si>
    <t>317941121</t>
  </si>
  <si>
    <t>Osazování ocelových válcovaných nosníků na zdivu I nebo IE nebo U nebo UE nebo L do č. 12 nebo výšky do 120 mm</t>
  </si>
  <si>
    <t>1547496981</t>
  </si>
  <si>
    <t>0,70*6*3,77/1000</t>
  </si>
  <si>
    <t>0,80*10*3,77/1000</t>
  </si>
  <si>
    <t>32</t>
  </si>
  <si>
    <t>13010420</t>
  </si>
  <si>
    <t>úhelník ocelový rovnostranný jakost 11 375 50x50x5mm</t>
  </si>
  <si>
    <t>-856257853</t>
  </si>
  <si>
    <t>0,046*1,03 'Přepočtené koeficientem množství</t>
  </si>
  <si>
    <t>33</t>
  </si>
  <si>
    <t>317998111</t>
  </si>
  <si>
    <t>Izolace tepelná mezi překlady z pěnového polystyrenu výšky 24 cm, tloušťky přes 30 do 50 mm</t>
  </si>
  <si>
    <t>-51525161</t>
  </si>
  <si>
    <t>1,50*2</t>
  </si>
  <si>
    <t>m1.12</t>
  </si>
  <si>
    <t>34</t>
  </si>
  <si>
    <t>319201321</t>
  </si>
  <si>
    <t>Vyrovnání nerovného povrchu vnitřního i vnějšího zdiva bez odsekání vadných cihel, maltou (s dodáním hmot) tl. do 30 mm</t>
  </si>
  <si>
    <t>-2145093331</t>
  </si>
  <si>
    <t>0,30*(1,50-1,00)</t>
  </si>
  <si>
    <t>m1.01</t>
  </si>
  <si>
    <t>0,30*(2,75+0,30+3,25)</t>
  </si>
  <si>
    <t>m1.02</t>
  </si>
  <si>
    <t>0,30*(3,25)</t>
  </si>
  <si>
    <t>m1.03</t>
  </si>
  <si>
    <t>0,30*(3,60)</t>
  </si>
  <si>
    <t>m1.07</t>
  </si>
  <si>
    <t>0,30*(3,20-1,00)</t>
  </si>
  <si>
    <t>m1.10</t>
  </si>
  <si>
    <t>0,30*(8,85)</t>
  </si>
  <si>
    <t>m1.11</t>
  </si>
  <si>
    <t>0,30*(3,40+0,30+6,65-2,10)</t>
  </si>
  <si>
    <t>m1.13</t>
  </si>
  <si>
    <t>0,30*(1,80)</t>
  </si>
  <si>
    <t>m1.14</t>
  </si>
  <si>
    <t>0,30*(2,55+3,95)</t>
  </si>
  <si>
    <t>m1.16</t>
  </si>
  <si>
    <t>0,30*(3,20+0,30+4,65)</t>
  </si>
  <si>
    <t>m1.17</t>
  </si>
  <si>
    <t>35</t>
  </si>
  <si>
    <t>342244241</t>
  </si>
  <si>
    <t>Příčky jednoduché z cihel děrovaných broušených, na zdicí PUR pěnu, pevnost cihel do P15, tl. příčky 115 mm</t>
  </si>
  <si>
    <t>1411141518</t>
  </si>
  <si>
    <t>(0,005+0,120+0,001+0,060+0,004+0,010+3,00+0,05)*(0,80+0,10+1,65)</t>
  </si>
  <si>
    <t>-0,60*1,97</t>
  </si>
  <si>
    <t>m1.04 - m1.05</t>
  </si>
  <si>
    <t>36</t>
  </si>
  <si>
    <t>342244251</t>
  </si>
  <si>
    <t>Příčky jednoduché z cihel děrovaných broušených, na zdicí PUR pěnu, pevnost cihel do P15, tl. příčky 140 mm</t>
  </si>
  <si>
    <t>-1329935325</t>
  </si>
  <si>
    <t>(0,005+0,120+0,001+0,060+0,004+0,010+3,90+0,150)*(5,95+0,30)</t>
  </si>
  <si>
    <t>-2,10*2,10</t>
  </si>
  <si>
    <t>m1.17 - m1.16</t>
  </si>
  <si>
    <t>m1.11 - m1.14 - m1.16 - m1.18</t>
  </si>
  <si>
    <t>(0,005+0,120+0,001+0,060+0,004+0,010+3,90+0,150)*(1,65+1,60)</t>
  </si>
  <si>
    <t>-0,80*1,97</t>
  </si>
  <si>
    <t>m1.15 - m1.11</t>
  </si>
  <si>
    <t>(0,005+0,120+0,001+0,060+0,004+0,010+3,90+0,150)*(1,65+7,00+0,30)</t>
  </si>
  <si>
    <t>m1.11 - m1.13 - m1.14</t>
  </si>
  <si>
    <t>(0,005+0,120+0,001+0,060+0,004+0,010+3,90+0,150)*3,40</t>
  </si>
  <si>
    <t>m1.13 - m1.14</t>
  </si>
  <si>
    <t>(0,005+0,120+0,001+0,060+0,004+0,010+3,90+0,150)*(7,00+0,30)</t>
  </si>
  <si>
    <t>m1.11 - m1.09 - m1.10</t>
  </si>
  <si>
    <t>(0,005+0,120+0,001+0,060+0,004+0,010+3,00+0,05)*3,20</t>
  </si>
  <si>
    <t>-1,00*1,97</t>
  </si>
  <si>
    <t>m1.09 - m1.10</t>
  </si>
  <si>
    <t>(0,005+0,120+0,001+0,060+0,004+0,010+3,00+0,05)*(4,75+0,15+2,10+0,30)</t>
  </si>
  <si>
    <t>m1.03 - m1.08 - m1.06 - m1.09 - m1.10</t>
  </si>
  <si>
    <t>(0,005+0,120+0,001+0,060+0,004+0,010+3,00+0,05)*4,90</t>
  </si>
  <si>
    <t>-0,80*1,97*2</t>
  </si>
  <si>
    <t>m1.04 - m1.06 - m1.08</t>
  </si>
  <si>
    <t>(0,005+0,120+0,001+0,060+0,004+0,010+3,00+0,05)*(1,65+0,10+0,80)</t>
  </si>
  <si>
    <t>m1.04 - m1.08</t>
  </si>
  <si>
    <t>(0,005+0,120+0,001+0,060+0,004+0,010+3,00+0,05)*(3,25+0,15+1,50)</t>
  </si>
  <si>
    <t>m1.01 - m1.03 - m1.04 - m1.05 - m1.08</t>
  </si>
  <si>
    <t>(0,005+0,120+0,001+0,060+0,004+0,010+3,00+0,05)*(2,10+0,30)</t>
  </si>
  <si>
    <t>m1.01 - m1.03</t>
  </si>
  <si>
    <t>(0,005+0,120+0,001+0,060+0,004+0,010+3,00+0,05)*(0,30+3,25+0,15+3,60)</t>
  </si>
  <si>
    <t>m1.01 - m1.02 - m1.04 - m1.05 - m1.06 - m1.07</t>
  </si>
  <si>
    <t>(0,005+0,120+0,001+0,060+0,004+0,010+3,00+0,05)*(0,30+2,75)</t>
  </si>
  <si>
    <t>m1.02 - m1.07</t>
  </si>
  <si>
    <t>37</t>
  </si>
  <si>
    <t>346244356</t>
  </si>
  <si>
    <t>Obezdívka koupelnových van ploch zaoblených z přesných pórobetonových tvárnic, na tenké maltové lože, tl. 50 mm</t>
  </si>
  <si>
    <t>2027683549</t>
  </si>
  <si>
    <t>0,80*(1,25+0,20)</t>
  </si>
  <si>
    <t>WC modul</t>
  </si>
  <si>
    <t>Vodorovné konstrukce</t>
  </si>
  <si>
    <t>38</t>
  </si>
  <si>
    <t>417321414</t>
  </si>
  <si>
    <t>Ztužující pásy a věnce z betonu železového (bez výztuže) tř. C 20/25</t>
  </si>
  <si>
    <t>1192921060</t>
  </si>
  <si>
    <t>0,115*0,20*(1,50+0,10+0,80)</t>
  </si>
  <si>
    <t>příčka tl. 115mm</t>
  </si>
  <si>
    <t>0,14*0,20*(5,95+0,30)</t>
  </si>
  <si>
    <t>m1.11 - m1.14 - m1.16</t>
  </si>
  <si>
    <t>0,14*0,20*(1,65+1,60)</t>
  </si>
  <si>
    <t>0,14*0,20*(1,65+7,00+0,30)</t>
  </si>
  <si>
    <t>0,14*0,20*3,40</t>
  </si>
  <si>
    <t>0,14*0,20*(7,00+0,30)</t>
  </si>
  <si>
    <t>0,14*0,20*3,20</t>
  </si>
  <si>
    <t>0,14*0,20*(4,75+0,15+2,10+0,30)</t>
  </si>
  <si>
    <t>0,14*0,20*4,90</t>
  </si>
  <si>
    <t>0,14*0,20*(1,65+0,10+0,80)</t>
  </si>
  <si>
    <t>0,14*0,20*(3,25+0,15+1,50)</t>
  </si>
  <si>
    <t>0,14*0,20*(2,10+0,30)</t>
  </si>
  <si>
    <t>0,14*0,20*(0,30+3,25+0,15+3,60)</t>
  </si>
  <si>
    <t>0,14*0,20*(0,30+2,75)</t>
  </si>
  <si>
    <t>příčka tl. 140mm</t>
  </si>
  <si>
    <t>0,19*0,20*(0,30+5,85+0,20+2,60)</t>
  </si>
  <si>
    <t>zdivo tl. 190mm</t>
  </si>
  <si>
    <t>0,25*0,20*(0,30+0,15+14,40+0,15+0,25+0,15+7,15+0,15+0,30)</t>
  </si>
  <si>
    <t>zdivo tl. 250mm</t>
  </si>
  <si>
    <t>39</t>
  </si>
  <si>
    <t>417351115</t>
  </si>
  <si>
    <t>Bednění bočnic ztužujících pásů a věnců včetně vzpěr zřízení</t>
  </si>
  <si>
    <t>1000778633</t>
  </si>
  <si>
    <t>0,40*(1,50+0,10+0,80)*2</t>
  </si>
  <si>
    <t>0,40*(5,95+0,30)*2</t>
  </si>
  <si>
    <t>0,40*(1,65+1,60)*2</t>
  </si>
  <si>
    <t>0,40*(1,65+7,00+0,30)*2</t>
  </si>
  <si>
    <t>0,40*3,40*2</t>
  </si>
  <si>
    <t>0,40*(7,00+0,30)*2</t>
  </si>
  <si>
    <t>0,40*3,20*2</t>
  </si>
  <si>
    <t>0,40*(4,75+0,15+2,10+0,30)*2</t>
  </si>
  <si>
    <t>0,40*4,90*2</t>
  </si>
  <si>
    <t>0,40*(1,65+0,10+0,80)*2</t>
  </si>
  <si>
    <t>0,40*(3,25+0,15+1,50)*2</t>
  </si>
  <si>
    <t>0,40*(2,10+0,30)*2</t>
  </si>
  <si>
    <t>0,40*(0,30+3,25+0,15+3,60)*2</t>
  </si>
  <si>
    <t>0,40*(0,30+2,75)*2</t>
  </si>
  <si>
    <t>0,40*(0,30+5,85+0,20+2,60)*2</t>
  </si>
  <si>
    <t>0,40*(0,30+0,15+14,40+0,15+0,25+0,15+7,15+0,15+0,30)*2</t>
  </si>
  <si>
    <t>40</t>
  </si>
  <si>
    <t>417351116</t>
  </si>
  <si>
    <t>Bednění bočnic ztužujících pásů a věnců včetně vzpěr odstranění</t>
  </si>
  <si>
    <t>1464566028</t>
  </si>
  <si>
    <t>41</t>
  </si>
  <si>
    <t>417361821</t>
  </si>
  <si>
    <t>Výztuž ztužujících pásů a věnců z betonářské oceli 10 505 (R) nebo BSt 500</t>
  </si>
  <si>
    <t>1233703883</t>
  </si>
  <si>
    <t>(1,50+0,10+0,80)*0,89*4/1000*1,15</t>
  </si>
  <si>
    <t>(1,50+0,10+0,80)*4*(0,115*2+0,20*2)*0,222/1000*1,15</t>
  </si>
  <si>
    <t>(5,95+0,30)*0,89*4/1000*1,15</t>
  </si>
  <si>
    <t>(5,95+0,30)*4*(0,14*2+0,20*2)*0,222/1000*1,15</t>
  </si>
  <si>
    <t>(1,65+1,60)*0,89*4/1000*1,15</t>
  </si>
  <si>
    <t>(1,65+1,60)*4*(0,14*2+0,20*2)*0,222/1000*1,15</t>
  </si>
  <si>
    <t>(1,65+7,00+0,30)*0,89*4/1000*1,15</t>
  </si>
  <si>
    <t>(1,67+7,00+0,30)*4*(0,14*2+0,20*2)*0,222/1000*1,15</t>
  </si>
  <si>
    <t>3,40*0,89*4/1000*1,15</t>
  </si>
  <si>
    <t>3,40*4*(0,14*2+0,20*2)*0,222/1000*1,15</t>
  </si>
  <si>
    <t>(7,00+0,30)*0,89*4/1000*1,15</t>
  </si>
  <si>
    <t>(7,00+0,30)*4*(0,14*2+0,20*2)*0,222/1000*1,15</t>
  </si>
  <si>
    <t>3,20*0,89*4/1000*1,15</t>
  </si>
  <si>
    <t>3,20*4*(0,14*2+0,20*2)*0,222/1000*1,15</t>
  </si>
  <si>
    <t>(4,75+0,15+2,10+0,30)*0,89*4/1000*1,15</t>
  </si>
  <si>
    <t>(4,75+0,15+2,10+0,30)*4*(0,14*2+0,20*2)*0,222/1000*1,15</t>
  </si>
  <si>
    <t>4,90*0,89*4/1000*1,15</t>
  </si>
  <si>
    <t>4,90*4*(0,14*2+0,20*2)*0,222/1000*1,15</t>
  </si>
  <si>
    <t>(1,65+0,10+0,80)*0,89*4/1000*1,15</t>
  </si>
  <si>
    <t>(1,65+0,10+0,80)*4*(0,14*2+0,20*2)*0,222/1000*1,15</t>
  </si>
  <si>
    <t>(3,25+0,15+1,50)*0,89*4/1000*1,15</t>
  </si>
  <si>
    <t>(3,25+0,15+1,50)*4*(0,14*2+0,20*2)*0,222/1000*1,15</t>
  </si>
  <si>
    <t>(2,10+0,30)*0,89*4/1000*1,15</t>
  </si>
  <si>
    <t>(2,10+0,30)*4*(0,14*2+0,20*2)*0,222/1000*1,15</t>
  </si>
  <si>
    <t>(0,30+3,25+0,15+3,60)*0,89*4/1000*1,15</t>
  </si>
  <si>
    <t>(0,30+3,25+0,15+3,60)*4*(0,14*2+0,20*2)*0,222/1000*1,15</t>
  </si>
  <si>
    <t>(0,30+2,75)*0,89*4/1000*1,15</t>
  </si>
  <si>
    <t>(0,30+2,75)*4*(0,14*2+0,20*2)*0,222/1000*1,15</t>
  </si>
  <si>
    <t>(0,30+5,85+0,20+2,60)*0,89*4/1000*1,15</t>
  </si>
  <si>
    <t>(0,30+5,85+0,20+2,60)*4*(0,19*2+0,20*2)*0,222/1000*1,15</t>
  </si>
  <si>
    <t>(0,30+0,15+14,40+0,15+0,25+0,15+7,15+0,15+0,30)*0,89*4/1000*1,15</t>
  </si>
  <si>
    <t>(0,30+0,15+14,40+0,15+0,25+0,15+7,15+0,15+0,30)*4*(0,19*2+0,20*2)*0,222/1000*1,15</t>
  </si>
  <si>
    <t>Úpravy povrchů, podlahy a osazování výplní</t>
  </si>
  <si>
    <t>42</t>
  </si>
  <si>
    <t>612321121</t>
  </si>
  <si>
    <t>Omítka vápenocementová vnitřních ploch nanášená ručně jednovrstvá, tloušťky do 10 mm hladká svislých konstrukcí stěn</t>
  </si>
  <si>
    <t>-1809015037</t>
  </si>
  <si>
    <t>2,30*(1,65+0,10+0,10+0,80+1,65+0,80+0,10+1,65+1,65+0,10+1,65+1,65)</t>
  </si>
  <si>
    <t>m1.04</t>
  </si>
  <si>
    <t>2,30*(0,80+1,65+0,80+1,65)</t>
  </si>
  <si>
    <t>m1.05</t>
  </si>
  <si>
    <t>2,30*(4,75*2+3,20*2)</t>
  </si>
  <si>
    <t>-1,00*1,97*2</t>
  </si>
  <si>
    <t>0,25*(2,10*2+1,20)</t>
  </si>
  <si>
    <t>m1.09</t>
  </si>
  <si>
    <t>2,30*(0,30+2,10+3,20+2,10+0,30)</t>
  </si>
  <si>
    <t>0,50*(2,10-1,00+0,30*2)</t>
  </si>
  <si>
    <t>2,30*(8,85+(0,30+7,00+1,65)*2)</t>
  </si>
  <si>
    <t>-2,10*2,10*2</t>
  </si>
  <si>
    <t>0,50*8,85</t>
  </si>
  <si>
    <t>1.11 výrobní místnost</t>
  </si>
  <si>
    <t>2,30*(0,30+3,40+6,65+0,30)</t>
  </si>
  <si>
    <t>0,50*(3,40+0,30+6,65-2,10+0,30*2)</t>
  </si>
  <si>
    <t>1.13 sklad, sanitace</t>
  </si>
  <si>
    <t>2,30*(0,30+3,40+1,80+3,40+0,30)</t>
  </si>
  <si>
    <t>0,50*1,80</t>
  </si>
  <si>
    <t>1.14 mytí, sušení</t>
  </si>
  <si>
    <t>2,30*(1,50*2+1,60*2)</t>
  </si>
  <si>
    <t>1.15 sklad surovin</t>
  </si>
  <si>
    <t>2,30*(0,30+5,95+1,85+5,95+0,30)</t>
  </si>
  <si>
    <t>0,50*(1,85)</t>
  </si>
  <si>
    <t>1.16 technická místnost</t>
  </si>
  <si>
    <t>2,30*(0,30+5,95+3,95+0,30)</t>
  </si>
  <si>
    <t>0,50*(5,95+3,90)</t>
  </si>
  <si>
    <t>1.17 ledová voda</t>
  </si>
  <si>
    <t>43</t>
  </si>
  <si>
    <t>612321141</t>
  </si>
  <si>
    <t>Omítka vápenocementová vnitřních ploch nanášená ručně dvouvrstvá, tloušťky jádrové omítky do 10 mm a tloušťky štuku do 3 mm štuková svislých konstrukcí stěn</t>
  </si>
  <si>
    <t>1448123530</t>
  </si>
  <si>
    <t>3,40*(2,10+1,50+2,10)</t>
  </si>
  <si>
    <t>0,50*(1,50-1,00+0,30+0,30)</t>
  </si>
  <si>
    <t>3,40*(0,30+2,75+3,25+0,30)</t>
  </si>
  <si>
    <t>0,50*(2,75+3,25)</t>
  </si>
  <si>
    <t>3,40*(0,30+2,10+3,25+2,10+0,30)</t>
  </si>
  <si>
    <t>0,50*3,25</t>
  </si>
  <si>
    <t>(3,40-2,30)*(1,65+1,65+0,10+0,10+0,80+1,65+0,80+0,10+1,65+1,65+0,10+1,65)</t>
  </si>
  <si>
    <t>(3,40-2,30)*(0,80+1,65+0,80+1,65)</t>
  </si>
  <si>
    <t>3,40*(2,05+4,90+2,05+4,90)</t>
  </si>
  <si>
    <t>-0,80*1,97*4</t>
  </si>
  <si>
    <t>m1.06</t>
  </si>
  <si>
    <t>3,40*(0,30+2,75+3,60+2,75+0,30)</t>
  </si>
  <si>
    <t>0,50*3,60</t>
  </si>
  <si>
    <t>(3,40-2,30)*(1,35+3,40+1,35+3,40)</t>
  </si>
  <si>
    <t>m1.08</t>
  </si>
  <si>
    <t>(3,40-2,30)*(3,20+4,75+3,20+4,75)</t>
  </si>
  <si>
    <t>(3,40-2,30)*(0,30+2,10+3,20+2,10+0,30)</t>
  </si>
  <si>
    <t>(4,20-2,30)*(0,30+7,00+1,65+8,85+1,65+7,00+0,30)</t>
  </si>
  <si>
    <t>(4,20-2,30)*(0,30+6,65+3,40+0,30)</t>
  </si>
  <si>
    <t>(4,20-2,30)*(0,30+3,40+1,80+3,40+0,30)</t>
  </si>
  <si>
    <t>(4,20-2,30)*(1,50*2+1,60*2)</t>
  </si>
  <si>
    <t>m1.15</t>
  </si>
  <si>
    <t>(4,20-2,30)*(0,30+5,95+1,85+5,95+0,30)</t>
  </si>
  <si>
    <t>(4,20-2,30)*(0,30+3,90+5,95+0,30)</t>
  </si>
  <si>
    <t>4,20*(5,85+0,30+2,80+0,30+5,85)</t>
  </si>
  <si>
    <t>0,50*2,80</t>
  </si>
  <si>
    <t>m1.18</t>
  </si>
  <si>
    <t>44</t>
  </si>
  <si>
    <t>612321191</t>
  </si>
  <si>
    <t>Omítka vápenocementová vnitřních ploch nanášená ručně Příplatek k cenám za každých dalších i započatých 5 mm tloušťky omítky přes 10 mm stěn</t>
  </si>
  <si>
    <t>2031790507</t>
  </si>
  <si>
    <t>45</t>
  </si>
  <si>
    <t>622143003</t>
  </si>
  <si>
    <t>Montáž omítkových profilů plastových, pozinkovaných nebo dřevěných upevněných vtlačením do podkladní vrstvy nebo přibitím rohových s tkaninou</t>
  </si>
  <si>
    <t>-1279676370</t>
  </si>
  <si>
    <t>(0,25+0,20+0,50)*10</t>
  </si>
  <si>
    <t>46</t>
  </si>
  <si>
    <t>63127416</t>
  </si>
  <si>
    <t>profil rohový PVC 23x23mm s výztužnou tkaninou š 100mm pro ETICS</t>
  </si>
  <si>
    <t>-966130534</t>
  </si>
  <si>
    <t>9,5*1,05 'Přepočtené koeficientem množství</t>
  </si>
  <si>
    <t>47</t>
  </si>
  <si>
    <t>622211031</t>
  </si>
  <si>
    <t>Montáž kontaktního zateplení lepením a mechanickým kotvením z polystyrenových desek nebo z kombinovaných desek na vnější stěny, tloušťky desek přes 120 do 160 mm</t>
  </si>
  <si>
    <t>-1955809431</t>
  </si>
  <si>
    <t>(0,25+0,20+0,50)*(15,30*2+24,30*2)</t>
  </si>
  <si>
    <t>48</t>
  </si>
  <si>
    <t>28376445</t>
  </si>
  <si>
    <t>deska z polystyrénu XPS, hrana rovná a strukturovaný povrch 300kPa tl 140mm</t>
  </si>
  <si>
    <t>-2110485545</t>
  </si>
  <si>
    <t>74,01*1,02 'Přepočtené koeficientem množství</t>
  </si>
  <si>
    <t>49</t>
  </si>
  <si>
    <t>622511111</t>
  </si>
  <si>
    <t>Omítka tenkovrstvá akrylátová vnějších ploch probarvená, včetně penetrace podkladu mozaiková střednězrnná stěn</t>
  </si>
  <si>
    <t>-831894815</t>
  </si>
  <si>
    <t>(0,30+0,20)*(15,30*2+24,30*2)</t>
  </si>
  <si>
    <t>-0,30*(2,10+1,00+1,00)+0,30*0,15*6</t>
  </si>
  <si>
    <t>50</t>
  </si>
  <si>
    <t>631311126</t>
  </si>
  <si>
    <t>Mazanina z betonu prostého bez zvýšených nároků na prostředí tl. přes 80 do 120 mm tř. C 25/30</t>
  </si>
  <si>
    <t>-630435144</t>
  </si>
  <si>
    <t>15,46*0,11</t>
  </si>
  <si>
    <t>1.09 balírna</t>
  </si>
  <si>
    <t>7,19*0,11</t>
  </si>
  <si>
    <t>1.10 expedice</t>
  </si>
  <si>
    <t>67,81*0,11</t>
  </si>
  <si>
    <t>102,96*0,11</t>
  </si>
  <si>
    <t>1.12 zrání sýrů</t>
  </si>
  <si>
    <t>23,33*0,11</t>
  </si>
  <si>
    <t>6,29*0,11</t>
  </si>
  <si>
    <t>2,48*0,11</t>
  </si>
  <si>
    <t>11,01*0,11</t>
  </si>
  <si>
    <t>23,21*0,11</t>
  </si>
  <si>
    <t>15,64*0,11</t>
  </si>
  <si>
    <t>1.18 VZT, rozvaděče</t>
  </si>
  <si>
    <t>51</t>
  </si>
  <si>
    <t>631319012</t>
  </si>
  <si>
    <t>Příplatek k cenám mazanin za úpravu povrchu mazaniny přehlazením, mazanina tl. přes 80 do 120 mm</t>
  </si>
  <si>
    <t>994995867</t>
  </si>
  <si>
    <t>52</t>
  </si>
  <si>
    <t>631319196</t>
  </si>
  <si>
    <t>Příplatek k cenám mazanin za malou plochu do 5 m2 jednotlivě mazanina tl. přes 80 do 120 mm</t>
  </si>
  <si>
    <t>-231758225</t>
  </si>
  <si>
    <t>53</t>
  </si>
  <si>
    <t>631319204</t>
  </si>
  <si>
    <t>Příplatek k cenám betonových mazanin za vyztužení ocelovými vlákny (drátkobeton) objemové vyztužení 30 kg/m3</t>
  </si>
  <si>
    <t>45937485</t>
  </si>
  <si>
    <t>54</t>
  </si>
  <si>
    <t>631362021</t>
  </si>
  <si>
    <t>Výztuž mazanin ze svařovaných sítí z drátů typu KARI</t>
  </si>
  <si>
    <t>259535007</t>
  </si>
  <si>
    <t>3,60*11,88/6/1000*1,15</t>
  </si>
  <si>
    <t>1.01 chodba</t>
  </si>
  <si>
    <t>8,94*11,88/6/1000*1,15</t>
  </si>
  <si>
    <t>1.02 kancelář</t>
  </si>
  <si>
    <t>6,83*11,88/6/1000*1,15</t>
  </si>
  <si>
    <t>1.03 šatna</t>
  </si>
  <si>
    <t>7,10*11,88/6/1000*1,15</t>
  </si>
  <si>
    <t>1.04 umyvárna</t>
  </si>
  <si>
    <t>1,20*11,88/6/1000*1,15</t>
  </si>
  <si>
    <t>1.05 WC</t>
  </si>
  <si>
    <t>10,05*11,88/6/1000*1,15</t>
  </si>
  <si>
    <t>1.06 chodba</t>
  </si>
  <si>
    <t>9,90*11,88/6/1000*1,15</t>
  </si>
  <si>
    <t>1.07 denní místnost</t>
  </si>
  <si>
    <t>3,44*11,88/6/1000*1,15</t>
  </si>
  <si>
    <t>1.08 úklid</t>
  </si>
  <si>
    <t>55</t>
  </si>
  <si>
    <t>631391114</t>
  </si>
  <si>
    <t>Soklíky s požlábkem z malty cementové pro omítky rovné 100 mm vysoké tažené s jednoduchým profilem</t>
  </si>
  <si>
    <t>2059179089</t>
  </si>
  <si>
    <t>3,20*2+4,75*2-0,80*2-1,00*2+0,25*2</t>
  </si>
  <si>
    <t>3,20*2+2,10*2-1,00*2+0,25*2</t>
  </si>
  <si>
    <t>8,85*2+(7,00+1,65)*2-0,80*3-1,00+0,25*2+2,10*2</t>
  </si>
  <si>
    <t>3,40*2+6,65*2-2,10*2+0,25*2</t>
  </si>
  <si>
    <t>3,40*2+1,80*2-0,80</t>
  </si>
  <si>
    <t>1,50*2+1,60*2-0,80</t>
  </si>
  <si>
    <t>5,95*2+1,85*2-0,90-2,10*2</t>
  </si>
  <si>
    <t>5,95*2+3,90*2-2,10</t>
  </si>
  <si>
    <t>2,80*2+5,85*2-0,90</t>
  </si>
  <si>
    <t>56</t>
  </si>
  <si>
    <t>632451234</t>
  </si>
  <si>
    <t>Potěr cementový samonivelační litý tř. C 25, tl. přes 45 do 50 mm</t>
  </si>
  <si>
    <t>-897318739</t>
  </si>
  <si>
    <t>3,60</t>
  </si>
  <si>
    <t>8,94</t>
  </si>
  <si>
    <t>6,83</t>
  </si>
  <si>
    <t>7,10</t>
  </si>
  <si>
    <t>1,20</t>
  </si>
  <si>
    <t>10,05</t>
  </si>
  <si>
    <t>9,90</t>
  </si>
  <si>
    <t>3,44</t>
  </si>
  <si>
    <t>57</t>
  </si>
  <si>
    <t>632451292</t>
  </si>
  <si>
    <t>Potěr cementový samonivelační litý Příplatek k cenám za každých dalších i započatých 5 mm tloušťky přes 50 mm tř. C 25</t>
  </si>
  <si>
    <t>1961998887</t>
  </si>
  <si>
    <t>51,06*2 'Přepočtené koeficientem množství</t>
  </si>
  <si>
    <t>58</t>
  </si>
  <si>
    <t>633121112</t>
  </si>
  <si>
    <t>Povrchová úprava vsypovou směsí průmyslových betonových podlah středně těžký provoz s přísadou korundu, tl. 3 mm</t>
  </si>
  <si>
    <t>489061208</t>
  </si>
  <si>
    <t>15,46</t>
  </si>
  <si>
    <t>7,19</t>
  </si>
  <si>
    <t>67,81</t>
  </si>
  <si>
    <t>102,96</t>
  </si>
  <si>
    <t>23,33</t>
  </si>
  <si>
    <t>6,29</t>
  </si>
  <si>
    <t>2,48</t>
  </si>
  <si>
    <t>11,01</t>
  </si>
  <si>
    <t>23,21</t>
  </si>
  <si>
    <t>15,64</t>
  </si>
  <si>
    <t>59</t>
  </si>
  <si>
    <t>633811111</t>
  </si>
  <si>
    <t>Broušení betonových podlah nerovností do 2 mm (stržení šlemu)</t>
  </si>
  <si>
    <t>-1203403951</t>
  </si>
  <si>
    <t>60</t>
  </si>
  <si>
    <t>633991111</t>
  </si>
  <si>
    <t>Nástřik proti odpařování vody betonových povrchů</t>
  </si>
  <si>
    <t>1216997124</t>
  </si>
  <si>
    <t>61</t>
  </si>
  <si>
    <t>634112127</t>
  </si>
  <si>
    <t>Obvodová dilatace mezi stěnou a mazaninou nebo potěrem podlahovým páskem z pěnového PE s fólií tl. do 10 mm, výšky 120 mm</t>
  </si>
  <si>
    <t>1936866954</t>
  </si>
  <si>
    <t>1,50*2+2,10*2</t>
  </si>
  <si>
    <t>3,25*2+2,75*2</t>
  </si>
  <si>
    <t>3,25*2+2,10*2</t>
  </si>
  <si>
    <t>(1,65+0,10+1,65)*2+(0,80+0,10+1,65)*2</t>
  </si>
  <si>
    <t>1,65*2+0,80*2</t>
  </si>
  <si>
    <t>2,05*2+4,90*2</t>
  </si>
  <si>
    <t>2,75*2+3,60*2</t>
  </si>
  <si>
    <t>1,35*2+(1,65+0,10+0,80)*2</t>
  </si>
  <si>
    <t>3,20*2+4,75*2</t>
  </si>
  <si>
    <t>3,20*2+2,10*2</t>
  </si>
  <si>
    <t>8,85*2+(7,00+1,65)*2</t>
  </si>
  <si>
    <t>14,40*2+7,15*2</t>
  </si>
  <si>
    <t>3,40*2+6,65*2</t>
  </si>
  <si>
    <t>3,40*2+1,80*2</t>
  </si>
  <si>
    <t>1,50*2+1,60*2</t>
  </si>
  <si>
    <t>5,95*2+1,85*2</t>
  </si>
  <si>
    <t>5,95*2+3,90*2</t>
  </si>
  <si>
    <t>2,80*2+5,85*2</t>
  </si>
  <si>
    <t>62</t>
  </si>
  <si>
    <t>634663111</t>
  </si>
  <si>
    <t>Výplň dilatačních spar mazanin polyuretanovou samonivelační hmotou, šířka spáry do 10 mm</t>
  </si>
  <si>
    <t>-1923949178</t>
  </si>
  <si>
    <t>2*7,00+3,40</t>
  </si>
  <si>
    <t>7,15*4+14,40</t>
  </si>
  <si>
    <t>3,40</t>
  </si>
  <si>
    <t>3,90</t>
  </si>
  <si>
    <t>63</t>
  </si>
  <si>
    <t>634911123</t>
  </si>
  <si>
    <t>Řezání dilatačních nebo smršťovacích spár v čerstvé betonové mazanině nebo potěru šířky přes 5 do 10 mm, hloubky přes 20 do 50 mm</t>
  </si>
  <si>
    <t>748872097</t>
  </si>
  <si>
    <t>64</t>
  </si>
  <si>
    <t>642942111</t>
  </si>
  <si>
    <t>Osazování zárubní nebo rámů kovových dveřních lisovaných nebo z úhelníků bez dveřních křídel na cementovou maltu, plochy otvoru do 2,5 m2</t>
  </si>
  <si>
    <t>-746625784</t>
  </si>
  <si>
    <t>65</t>
  </si>
  <si>
    <t>55331346</t>
  </si>
  <si>
    <t>zárubeň ocelová pro běžné zdění a pórobeton 100 levá/pravá 600</t>
  </si>
  <si>
    <t>-87470724</t>
  </si>
  <si>
    <t>66</t>
  </si>
  <si>
    <t>55331384</t>
  </si>
  <si>
    <t>zárubeň ocelová pro běžné zdění a pórobeton 150 levá/pravá 800</t>
  </si>
  <si>
    <t>-1734530642</t>
  </si>
  <si>
    <t>67</t>
  </si>
  <si>
    <t>55331386</t>
  </si>
  <si>
    <t>zárubeň ocelová pro běžné zdění a pórobeton 150 levá/pravá 900</t>
  </si>
  <si>
    <t>-1575307914</t>
  </si>
  <si>
    <t>0,5*2 'Přepočtené koeficientem množství</t>
  </si>
  <si>
    <t>68</t>
  </si>
  <si>
    <t>55331387</t>
  </si>
  <si>
    <t>zárubeň ocelová pro běžné zdění a pórobeton 150 levá/pravá 1000</t>
  </si>
  <si>
    <t>-1939872675</t>
  </si>
  <si>
    <t>Trubní vedení</t>
  </si>
  <si>
    <t>69</t>
  </si>
  <si>
    <t>89421211x</t>
  </si>
  <si>
    <t>Šachta elektroinstalační z prostého betonu vnitřní rozměr 300x575x600</t>
  </si>
  <si>
    <t>-1113841547</t>
  </si>
  <si>
    <t>70</t>
  </si>
  <si>
    <t>894212111</t>
  </si>
  <si>
    <t>Šachty kanalizační z prostého betonu výšky vstupu do 1,50 m čtvercové s obložením dna betonem tř. C 25/30, na potrubí DN do 200</t>
  </si>
  <si>
    <t>-1528180984</t>
  </si>
  <si>
    <t>71</t>
  </si>
  <si>
    <t>899103112</t>
  </si>
  <si>
    <t>Osazení poklopů litinových a ocelových včetně rámů pro třídu zatížení B125, C250</t>
  </si>
  <si>
    <t>925290768</t>
  </si>
  <si>
    <t>72</t>
  </si>
  <si>
    <t>56230603</t>
  </si>
  <si>
    <t>šachtový poklop z PU+rám HDPE, 12,5t 600x600x60mm</t>
  </si>
  <si>
    <t>378761</t>
  </si>
  <si>
    <t>73</t>
  </si>
  <si>
    <t>949101112</t>
  </si>
  <si>
    <t>Lešení pomocné pracovní pro objekty pozemních staveb pro zatížení do 150 kg/m2, o výšce lešeňové podlahy přes 1,9 do 3,5 m</t>
  </si>
  <si>
    <t>348669649</t>
  </si>
  <si>
    <t>74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</si>
  <si>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</si>
  <si>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</si>
  <si>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1258168231</t>
  </si>
  <si>
    <t>75</t>
  </si>
  <si>
    <t>953943211</t>
  </si>
  <si>
    <t>Osazování drobných kovových předmětů kotvených do stěny hasicího přístroje</t>
  </si>
  <si>
    <t>-1782876897</t>
  </si>
  <si>
    <t>76</t>
  </si>
  <si>
    <t>44932114</t>
  </si>
  <si>
    <t>přístroj hasicí ruční práškový PG 6 LE</t>
  </si>
  <si>
    <t>1060264256</t>
  </si>
  <si>
    <t>77</t>
  </si>
  <si>
    <t>953943500</t>
  </si>
  <si>
    <t>Dodávka a montáž bezpečnostních tabulek (únik, hlavní uzázěry apod.)</t>
  </si>
  <si>
    <t>1654429138</t>
  </si>
  <si>
    <t>998</t>
  </si>
  <si>
    <t>Přesun hmot</t>
  </si>
  <si>
    <t>78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</si>
  <si>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</si>
  <si>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</si>
  <si>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-53306122</t>
  </si>
  <si>
    <t>PSV</t>
  </si>
  <si>
    <t>Práce a dodávky PSV</t>
  </si>
  <si>
    <t>711</t>
  </si>
  <si>
    <t>Izolace proti vodě, vlhkosti a plynům</t>
  </si>
  <si>
    <t>79</t>
  </si>
  <si>
    <t>711111001</t>
  </si>
  <si>
    <t>Provedení izolace proti zemní vlhkosti natěradly a tmely za studena na ploše vodorovné V nátěrem penetračním</t>
  </si>
  <si>
    <t>-396474344</t>
  </si>
  <si>
    <t>15,60*24,30</t>
  </si>
  <si>
    <t>(1,55+0,40)*(0,40+2,65+0,40)</t>
  </si>
  <si>
    <t>80</t>
  </si>
  <si>
    <t>11163150</t>
  </si>
  <si>
    <t>lak penetrační asfaltový</t>
  </si>
  <si>
    <t>1490533475</t>
  </si>
  <si>
    <t>385,808*0,0003 'Přepočtené koeficientem množství</t>
  </si>
  <si>
    <t>81</t>
  </si>
  <si>
    <t>711112001</t>
  </si>
  <si>
    <t>Provedení izolace proti zemní vlhkosti natěradly a tmely za studena na ploše svislé S nátěrem penetračním</t>
  </si>
  <si>
    <t>691144531</t>
  </si>
  <si>
    <t>(0,25+0,20+0,50)*(15,30*2+24,30*2+1,95*2)</t>
  </si>
  <si>
    <t>-0,30*(2,10+1,00+1,00+1,00)</t>
  </si>
  <si>
    <t>82</t>
  </si>
  <si>
    <t>1216800440</t>
  </si>
  <si>
    <t>77,415*0,00035 'Přepočtené koeficientem množství</t>
  </si>
  <si>
    <t>83</t>
  </si>
  <si>
    <t>711141559</t>
  </si>
  <si>
    <t>Provedení izolace proti zemní vlhkosti pásy přitavením NAIP na ploše vodorovné V</t>
  </si>
  <si>
    <t>273607511</t>
  </si>
  <si>
    <t>84</t>
  </si>
  <si>
    <t>62853004</t>
  </si>
  <si>
    <t>pás asfaltový natavitelný modifikovaný SBS tl 4,0mm s vložkou ze skleněné tkaniny a spalitelnou PE fólií nebo jemnozrnný minerálním posypem na horním povrchu</t>
  </si>
  <si>
    <t>-1322724552</t>
  </si>
  <si>
    <t>385,808*1,15 'Přepočtené koeficientem množství</t>
  </si>
  <si>
    <t>85</t>
  </si>
  <si>
    <t>711142559</t>
  </si>
  <si>
    <t>Provedení izolace proti zemní vlhkosti pásy přitavením NAIP na ploše svislé S</t>
  </si>
  <si>
    <t>-128200992</t>
  </si>
  <si>
    <t>(0,25+0,20+0,50)*(15,30*2+24,30*2+1,95)</t>
  </si>
  <si>
    <t>86</t>
  </si>
  <si>
    <t>1159445806</t>
  </si>
  <si>
    <t>75,563*1,2 'Přepočtené koeficientem množství</t>
  </si>
  <si>
    <t>87</t>
  </si>
  <si>
    <t>711747067</t>
  </si>
  <si>
    <t>Provedení detailů pásy přitavením opracování trubních prostupů pod těsnící objímkou, průměru do 300 mm, NAIP</t>
  </si>
  <si>
    <t>-746881751</t>
  </si>
  <si>
    <t>odhad - voda, kanalizace, elektro</t>
  </si>
  <si>
    <t>88</t>
  </si>
  <si>
    <t>307275152</t>
  </si>
  <si>
    <t>15*0,7 'Přepočtené koeficientem množství</t>
  </si>
  <si>
    <t>89</t>
  </si>
  <si>
    <t>998711201</t>
  </si>
  <si>
    <t>Přesun hmot pro izolace proti vodě, vlhkosti a plynům stanovený procentní sazbou (%) z ceny vodorovná dopravní vzdálenost do 50 m v objektech výšky do 6 m</t>
  </si>
  <si>
    <t>929532669</t>
  </si>
  <si>
    <t>713</t>
  </si>
  <si>
    <t>Izolace tepelné</t>
  </si>
  <si>
    <t>90</t>
  </si>
  <si>
    <t>713121111</t>
  </si>
  <si>
    <t>Montáž tepelné izolace podlah rohožemi, pásy, deskami, dílci, bloky (izolační materiál ve specifikaci) kladenými volně jednovrstvá</t>
  </si>
  <si>
    <t>1110721669</t>
  </si>
  <si>
    <t>91</t>
  </si>
  <si>
    <t>28376463</t>
  </si>
  <si>
    <t>deska z polystyrénu XPS, hrana polodrážková a hladký povrch 700kPa tl 80mm</t>
  </si>
  <si>
    <t>-560651782</t>
  </si>
  <si>
    <t>275,38*1,02 'Přepočtené koeficientem množství</t>
  </si>
  <si>
    <t>92</t>
  </si>
  <si>
    <t>28375927</t>
  </si>
  <si>
    <t>deska EPS 200 do plochých střech a podlah λ=0,034 tl 120mm</t>
  </si>
  <si>
    <t>1019297676</t>
  </si>
  <si>
    <t>51,06*1,02 'Přepočtené koeficientem množství</t>
  </si>
  <si>
    <t>93</t>
  </si>
  <si>
    <t>713191132</t>
  </si>
  <si>
    <t>Montáž tepelné izolace stavebních konstrukcí - doplňky a konstrukční součásti podlah, stropů vrchem nebo střech překrytím fólií separační z PE</t>
  </si>
  <si>
    <t>-160153654</t>
  </si>
  <si>
    <t>94</t>
  </si>
  <si>
    <t>28329042</t>
  </si>
  <si>
    <t>fólie PE separační či ochranná tl 0,2mm</t>
  </si>
  <si>
    <t>225503281</t>
  </si>
  <si>
    <t>326,44*1,1 'Přepočtené koeficientem množství</t>
  </si>
  <si>
    <t>95</t>
  </si>
  <si>
    <t>713191133</t>
  </si>
  <si>
    <t>Montáž tepelné izolace stavebních konstrukcí - doplňky a konstrukční součásti podlah, stropů vrchem nebo střech překrytím fólií položenou volně s přelepením spojů</t>
  </si>
  <si>
    <t>-1030872830</t>
  </si>
  <si>
    <t>96</t>
  </si>
  <si>
    <t>28323053</t>
  </si>
  <si>
    <t>fólie PE (500 kg/m3) separační podlahová oddělující tepelnou izolaci tl 0,6mm</t>
  </si>
  <si>
    <t>-529533757</t>
  </si>
  <si>
    <t>97</t>
  </si>
  <si>
    <t>998713201</t>
  </si>
  <si>
    <t>Přesun hmot pro izolace tepelné stanovený procentní sazbou (%) z ceny vodorovná dopravní vzdálenost do 50 m v objektech výšky do 6 m</t>
  </si>
  <si>
    <t>-1018413583</t>
  </si>
  <si>
    <t>763</t>
  </si>
  <si>
    <t>Konstrukce suché výstavby</t>
  </si>
  <si>
    <t>98</t>
  </si>
  <si>
    <t>76313147x</t>
  </si>
  <si>
    <t>Podhled ze sádrokartonových desek dvouvrstvá zavěšená spodní konstrukce z ocelových profilů CD, UD jednoduše opláštěná deskou impregnovanou protipožární DFH2, tl. 15 mm, bez izolace</t>
  </si>
  <si>
    <t>335336410</t>
  </si>
  <si>
    <t>99</t>
  </si>
  <si>
    <t>763131481</t>
  </si>
  <si>
    <t>Podhled ze sádrokartonových desek dvouvrstvá zavěšená spodní konstrukce z ocelových profilů CD, UD dvojitě opláštěná deskami impregnovanými protipožárními DFH2, tl. 2 x 12,5 mm, bez izolace, REI do 120</t>
  </si>
  <si>
    <t>-1501721773</t>
  </si>
  <si>
    <t>100</t>
  </si>
  <si>
    <t>763131714</t>
  </si>
  <si>
    <t>Podhled ze sádrokartonových desek ostatní práce a konstrukce na podhledech ze sádrokartonových desek základní penetrační nátěr</t>
  </si>
  <si>
    <t>961197033</t>
  </si>
  <si>
    <t>101</t>
  </si>
  <si>
    <t>763131751</t>
  </si>
  <si>
    <t>Podhled ze sádrokartonových desek ostatní práce a konstrukce na podhledech ze sádrokartonových desek montáž parotěsné zábrany</t>
  </si>
  <si>
    <t>1100068914</t>
  </si>
  <si>
    <t>102</t>
  </si>
  <si>
    <t>28329233</t>
  </si>
  <si>
    <t>fólie univerzální pro parotěsnou vrstvu s proměnlivou difúzní tloušťkou a UV stabilizací</t>
  </si>
  <si>
    <t>119338579</t>
  </si>
  <si>
    <t>223,48*1,1 'Přepočtené koeficientem množství</t>
  </si>
  <si>
    <t>103</t>
  </si>
  <si>
    <t>763131752</t>
  </si>
  <si>
    <t>Podhled ze sádrokartonových desek ostatní práce a konstrukce na podhledech ze sádrokartonových desek montáž jedné vrstvy tepelné izolace</t>
  </si>
  <si>
    <t>-591950541</t>
  </si>
  <si>
    <t>104</t>
  </si>
  <si>
    <t>63152133</t>
  </si>
  <si>
    <t>pás tepelně izolační univerzální λ=0,035 tl 100mm</t>
  </si>
  <si>
    <t>-839636525</t>
  </si>
  <si>
    <t>233,48*1,02 'Přepočtené koeficientem množství</t>
  </si>
  <si>
    <t>105</t>
  </si>
  <si>
    <t>763721201</t>
  </si>
  <si>
    <t>Montáž schodiště přímého, šířky ramene do 1000 mm</t>
  </si>
  <si>
    <t>-1839124996</t>
  </si>
  <si>
    <t>106</t>
  </si>
  <si>
    <t>55347591</t>
  </si>
  <si>
    <t>schody skládací, 130x70cm, pro V 3,00m, s umělohmotnou povrchovou úpravou, zateplení min. 100mm, dvojitý falc + dvojité těsnění vč. montážního příslušenství</t>
  </si>
  <si>
    <t>71212918</t>
  </si>
  <si>
    <t>107</t>
  </si>
  <si>
    <t>998763401</t>
  </si>
  <si>
    <t>Přesun hmot pro konstrukce montované z desek stanovený procentní sazbou (%) z ceny vodorovná dopravní vzdálenost do 50 m v objektech výšky do 6 m</t>
  </si>
  <si>
    <t>-1224686215</t>
  </si>
  <si>
    <t>764</t>
  </si>
  <si>
    <t>Konstrukce klempířské</t>
  </si>
  <si>
    <t>108</t>
  </si>
  <si>
    <t>764213657</t>
  </si>
  <si>
    <t>Oplechování střešních prvků z pozinkovaného plechu s povrchovou úpravou sněhový rozražeč</t>
  </si>
  <si>
    <t>-1769377528</t>
  </si>
  <si>
    <t>24,60*4*2/1,50</t>
  </si>
  <si>
    <t>109</t>
  </si>
  <si>
    <t>764223456</t>
  </si>
  <si>
    <t>Oplechování střešních prvků z hliníkového plechu sněhový zachytávač průbežný dvoutrubkový</t>
  </si>
  <si>
    <t>-1869032271</t>
  </si>
  <si>
    <t>110</t>
  </si>
  <si>
    <t>998764201</t>
  </si>
  <si>
    <t>Přesun hmot pro konstrukce klempířské stanovený procentní sazbou (%) z ceny vodorovná dopravní vzdálenost do 50 m v objektech výšky do 6 m</t>
  </si>
  <si>
    <t>-558498290</t>
  </si>
  <si>
    <t>766</t>
  </si>
  <si>
    <t>Konstrukce truhlářské</t>
  </si>
  <si>
    <t>111</t>
  </si>
  <si>
    <t>766660001</t>
  </si>
  <si>
    <t>Montáž dveřních křídel dřevěných nebo plastových otevíravých do ocelové zárubně povrchově upravených jednokřídlových, šířky do 800 mm</t>
  </si>
  <si>
    <t>1036257085</t>
  </si>
  <si>
    <t>112</t>
  </si>
  <si>
    <t>61162030</t>
  </si>
  <si>
    <t xml:space="preserve">dveře jednokřídlé dřevotřískové povrch fóliový 600x1970mm - dle požadavku stavebníka - uvažovaná cena  5000Kč/kus</t>
  </si>
  <si>
    <t>477327664</t>
  </si>
  <si>
    <t>113</t>
  </si>
  <si>
    <t>61162031</t>
  </si>
  <si>
    <t>dveře jednokřídlé dřevotřískové povrch fóliový 700x1970mm - dle výběru stavebníka - uvažovaná cena 5 000Kč/kus</t>
  </si>
  <si>
    <t>-1942170798</t>
  </si>
  <si>
    <t>114</t>
  </si>
  <si>
    <t>61162032</t>
  </si>
  <si>
    <t>dveře jednokřídlé dřevotřískové povrch fóliový 800x1970mm - dle výběru stavebníka - uvažovaná cena 5 000Kč/kus</t>
  </si>
  <si>
    <t>373118662</t>
  </si>
  <si>
    <t>115</t>
  </si>
  <si>
    <t>61162034</t>
  </si>
  <si>
    <t>dveře jednokřídlé dřevotřískové povrch fóliový 1000x1970 - dle výběru stavebníka - uvažovaná cena 5 000Kč/kus</t>
  </si>
  <si>
    <t>-2081657097</t>
  </si>
  <si>
    <t>116</t>
  </si>
  <si>
    <t>61162035</t>
  </si>
  <si>
    <t>Příplatek za voděodolné provedení</t>
  </si>
  <si>
    <t>-1909768588</t>
  </si>
  <si>
    <t>117</t>
  </si>
  <si>
    <t>54914620</t>
  </si>
  <si>
    <t>kování dveřní vrchní klika včetně rozet a montážního materiálu - dle výběru stavebníka - uvažovaná cena 600Kč/kus</t>
  </si>
  <si>
    <t>-414927330</t>
  </si>
  <si>
    <t>118</t>
  </si>
  <si>
    <t>766694121</t>
  </si>
  <si>
    <t>Montáž ostatních truhlářských konstrukcí parapetních desek dřevěných nebo plastových šířky přes 300 mm, délky do 1000 mm</t>
  </si>
  <si>
    <t>726436290</t>
  </si>
  <si>
    <t>119</t>
  </si>
  <si>
    <t>766694123</t>
  </si>
  <si>
    <t>Montáž ostatních truhlářských konstrukcí parapetních desek dřevěných nebo plastových šířky přes 300 mm, délky přes 1600 do 2600 mm</t>
  </si>
  <si>
    <t>-838592055</t>
  </si>
  <si>
    <t>120</t>
  </si>
  <si>
    <t>766694124</t>
  </si>
  <si>
    <t>Montáž ostatních truhlářských konstrukcí parapetních desek dřevěných nebo plastových šířky přes 300 mm, délky přes 2600 mm</t>
  </si>
  <si>
    <t>-279526928</t>
  </si>
  <si>
    <t>121</t>
  </si>
  <si>
    <t>61140081</t>
  </si>
  <si>
    <t>parapet plastový vnitřní – š 350mm, barva bílá</t>
  </si>
  <si>
    <t>-746856971</t>
  </si>
  <si>
    <t>(1,50-1,00)</t>
  </si>
  <si>
    <t>(2,75+0,30+3,25)</t>
  </si>
  <si>
    <t>(3,25)</t>
  </si>
  <si>
    <t>(3,60)</t>
  </si>
  <si>
    <t>(3,20-1,00)</t>
  </si>
  <si>
    <t>(8,85)</t>
  </si>
  <si>
    <t>(3,40+0,30+6,65-2,10)</t>
  </si>
  <si>
    <t>(1,80)</t>
  </si>
  <si>
    <t>(2,55+3,95)</t>
  </si>
  <si>
    <t>(3,20+0,30+4,65)</t>
  </si>
  <si>
    <t>122</t>
  </si>
  <si>
    <t>61140076</t>
  </si>
  <si>
    <t>koncovka k parapetu oboustranná š 600mm, barva bílá</t>
  </si>
  <si>
    <t>-347254949</t>
  </si>
  <si>
    <t>123</t>
  </si>
  <si>
    <t>998766201</t>
  </si>
  <si>
    <t>Přesun hmot pro konstrukce truhlářské stanovený procentní sazbou (%) z ceny vodorovná dopravní vzdálenost do 50 m v objektech výšky do 6 m</t>
  </si>
  <si>
    <t>-554562729</t>
  </si>
  <si>
    <t>767</t>
  </si>
  <si>
    <t>Konstrukce zámečnické</t>
  </si>
  <si>
    <t>124</t>
  </si>
  <si>
    <t>767640221</t>
  </si>
  <si>
    <t>Montáž dveří ocelových vchodových dvoukřídlové bez nadsvětlíku</t>
  </si>
  <si>
    <t>-2044074406</t>
  </si>
  <si>
    <t>m1.11 - m1.13</t>
  </si>
  <si>
    <t>m1.11 - m1.16</t>
  </si>
  <si>
    <t>m1.16 - m1.17</t>
  </si>
  <si>
    <t>125</t>
  </si>
  <si>
    <t>55341180</t>
  </si>
  <si>
    <t>dveře AL vnitřní 2křídlé 2100x2100mm, RAL dle výběru stavebníka vč. zárubně</t>
  </si>
  <si>
    <t>1568221489</t>
  </si>
  <si>
    <t>126</t>
  </si>
  <si>
    <t>-1939878186</t>
  </si>
  <si>
    <t>127</t>
  </si>
  <si>
    <t>767649193</t>
  </si>
  <si>
    <t>Montáž dveří ocelových doplňků dveří stavěče křídel</t>
  </si>
  <si>
    <t>900887535</t>
  </si>
  <si>
    <t>128</t>
  </si>
  <si>
    <t>54916362</t>
  </si>
  <si>
    <t>kování dveřní stavěč dveří K501 lak</t>
  </si>
  <si>
    <t>-54607058</t>
  </si>
  <si>
    <t>129</t>
  </si>
  <si>
    <t>76700</t>
  </si>
  <si>
    <t>Výroba atypických zámečnických konstrukcí</t>
  </si>
  <si>
    <t>kg</t>
  </si>
  <si>
    <t>275394816</t>
  </si>
  <si>
    <t>14,50*8*10,60</t>
  </si>
  <si>
    <t>11,45*5*10,60</t>
  </si>
  <si>
    <t>9,20*8*10,60</t>
  </si>
  <si>
    <t>U 100</t>
  </si>
  <si>
    <t>13,40*2*7,07</t>
  </si>
  <si>
    <t>U120</t>
  </si>
  <si>
    <t>5,00*4*16,00</t>
  </si>
  <si>
    <t>2,40*1*16,00</t>
  </si>
  <si>
    <t>U140</t>
  </si>
  <si>
    <t>nosníky zavěšeného podhledu a potrubí VZT</t>
  </si>
  <si>
    <t>7,70*2*30,40</t>
  </si>
  <si>
    <t>7,85*2*30,40</t>
  </si>
  <si>
    <t>HEA160</t>
  </si>
  <si>
    <t>3,05*2*12,14</t>
  </si>
  <si>
    <t>Jekl 100x100x4</t>
  </si>
  <si>
    <t>nosníky zavěšených chladírenských panelů a jednotky chlazení</t>
  </si>
  <si>
    <t>130</t>
  </si>
  <si>
    <t>767851102</t>
  </si>
  <si>
    <t>Montáž lávek pochůzné a části nosné konstrukce lávky</t>
  </si>
  <si>
    <t>450036492</t>
  </si>
  <si>
    <t>131</t>
  </si>
  <si>
    <t>60515111</t>
  </si>
  <si>
    <t>řezivo jehličnaté boční prkno 20-30mm</t>
  </si>
  <si>
    <t>2097051820</t>
  </si>
  <si>
    <t>11,000*0,030</t>
  </si>
  <si>
    <t>0,33*1,1 'Přepočtené koeficientem množství</t>
  </si>
  <si>
    <t>132</t>
  </si>
  <si>
    <t>60514114</t>
  </si>
  <si>
    <t>řezivo jehličnaté lať impregnovaná dl 4 m</t>
  </si>
  <si>
    <t>-152614029</t>
  </si>
  <si>
    <t>(11,00+1,00)*2*0,06*0,04</t>
  </si>
  <si>
    <t>zábradlí</t>
  </si>
  <si>
    <t>2,00*5,00*2*0,06*0,04</t>
  </si>
  <si>
    <t>sloupky</t>
  </si>
  <si>
    <t>0,106*1,1 'Přepočtené koeficientem množství</t>
  </si>
  <si>
    <t>133</t>
  </si>
  <si>
    <t>767881118</t>
  </si>
  <si>
    <t>Montáž záchytného systému proti pádu bodů samostatných nebo v systému s poddajným kotvícím vedením do trapézového plechu samořeznými vruty, motýlkovými a provlékacími příchytkami</t>
  </si>
  <si>
    <t>938738857</t>
  </si>
  <si>
    <t>134</t>
  </si>
  <si>
    <t>70921300</t>
  </si>
  <si>
    <t>kotvicí bod pro trapézové a sendvičových konstrukce dl 150mm</t>
  </si>
  <si>
    <t>1874263958</t>
  </si>
  <si>
    <t>135</t>
  </si>
  <si>
    <t>767881161</t>
  </si>
  <si>
    <t>Montáž záchytného systému proti pádu nástavců určených k upevnění na sloupky nebo body v systému poddajného kotvícího vedení montáž lana uchycení lana k nástavcům</t>
  </si>
  <si>
    <t>1933505407</t>
  </si>
  <si>
    <t>136</t>
  </si>
  <si>
    <t>31452201</t>
  </si>
  <si>
    <t>nerezové lano určené pro systémy s požadavkem na permanentní kotvicí vedení tl 8mm</t>
  </si>
  <si>
    <t>1296646023</t>
  </si>
  <si>
    <t>8,8*1,1 'Přepočtené koeficientem množství</t>
  </si>
  <si>
    <t>137</t>
  </si>
  <si>
    <t>31452205</t>
  </si>
  <si>
    <t>koncovka k nerez lanu pevná určená k nalisování na nerezové lano lano tl 8mm</t>
  </si>
  <si>
    <t>-418591925</t>
  </si>
  <si>
    <t>138</t>
  </si>
  <si>
    <t>31452210</t>
  </si>
  <si>
    <t>úchytka průběžná k nerez lanu přímá pro systémy s požadavkem na permanentní kotvicí vedení lano tl 8mm</t>
  </si>
  <si>
    <t>-268419023</t>
  </si>
  <si>
    <t>139</t>
  </si>
  <si>
    <t>767995114</t>
  </si>
  <si>
    <t>Montáž ostatních atypických zámečnických konstrukcí hmotnosti přes 20 do 50 kg</t>
  </si>
  <si>
    <t>-2105957718</t>
  </si>
  <si>
    <t>140</t>
  </si>
  <si>
    <t>767995115</t>
  </si>
  <si>
    <t>Montáž ostatních atypických zámečnických konstrukcí hmotnosti přes 50 do 100 kg</t>
  </si>
  <si>
    <t>1396675313</t>
  </si>
  <si>
    <t>141</t>
  </si>
  <si>
    <t>767995116</t>
  </si>
  <si>
    <t>Montáž ostatních atypických zámečnických konstrukcí hmotnosti přes 100 do 250 kg</t>
  </si>
  <si>
    <t>-208503548</t>
  </si>
  <si>
    <t>142</t>
  </si>
  <si>
    <t>13010910</t>
  </si>
  <si>
    <t>ocel profilová UE 100 jakost 11 375</t>
  </si>
  <si>
    <t>-1028790591</t>
  </si>
  <si>
    <t>9,20*8*10,60/1000</t>
  </si>
  <si>
    <t>14,50*8*10,60/1000</t>
  </si>
  <si>
    <t>11,45*5*10,60/1000</t>
  </si>
  <si>
    <t>2,617*1,03 'Přepočtené koeficientem množství</t>
  </si>
  <si>
    <t>143</t>
  </si>
  <si>
    <t>13010912</t>
  </si>
  <si>
    <t>ocel profilová UE 120 jakost 11 375</t>
  </si>
  <si>
    <t>768008635</t>
  </si>
  <si>
    <t>13,40*2*7,07/1000</t>
  </si>
  <si>
    <t>0,189*1,03 'Přepočtené koeficientem množství</t>
  </si>
  <si>
    <t>144</t>
  </si>
  <si>
    <t>13010914</t>
  </si>
  <si>
    <t>ocel profilová UE 140 jakost 11 375</t>
  </si>
  <si>
    <t>2120556261</t>
  </si>
  <si>
    <t>2,40*1*16,00/1000</t>
  </si>
  <si>
    <t>5,00*4*16,00/1000</t>
  </si>
  <si>
    <t>0,358*1,03 'Přepočtené koeficientem množství</t>
  </si>
  <si>
    <t>145</t>
  </si>
  <si>
    <t>13010956</t>
  </si>
  <si>
    <t>ocel profilová HE-A 160 jakost 11 375</t>
  </si>
  <si>
    <t>-26320</t>
  </si>
  <si>
    <t>7,70*2*30,40/1000</t>
  </si>
  <si>
    <t>7,85*2*30,40/1000</t>
  </si>
  <si>
    <t>0,945*1,03 'Přepočtené koeficientem množství</t>
  </si>
  <si>
    <t>146</t>
  </si>
  <si>
    <t>14550319x</t>
  </si>
  <si>
    <t>profil ocelový čtvercový svařovaný 100x100x4mm</t>
  </si>
  <si>
    <t>-1926895293</t>
  </si>
  <si>
    <t>3,05*2*12,14/1000</t>
  </si>
  <si>
    <t>0,074*1,03 'Přepočtené koeficientem množství</t>
  </si>
  <si>
    <t>147</t>
  </si>
  <si>
    <t>628613611</t>
  </si>
  <si>
    <t>Žárové zinkování ponorem dílů ocelových konstrukcí</t>
  </si>
  <si>
    <t>-1544165192</t>
  </si>
  <si>
    <t>148</t>
  </si>
  <si>
    <t>998767201</t>
  </si>
  <si>
    <t>Přesun hmot pro zámečnické konstrukce stanovený procentní sazbou (%) z ceny vodorovná dopravní vzdálenost do 50 m v objektech výšky do 6 m</t>
  </si>
  <si>
    <t>1066131429</t>
  </si>
  <si>
    <t>771</t>
  </si>
  <si>
    <t>Podlahy z dlaždic</t>
  </si>
  <si>
    <t>149</t>
  </si>
  <si>
    <t>771111011</t>
  </si>
  <si>
    <t>Příprava podkladu před provedením dlažby vysátí podlah</t>
  </si>
  <si>
    <t>-1151646583</t>
  </si>
  <si>
    <t>150</t>
  </si>
  <si>
    <t>771121011</t>
  </si>
  <si>
    <t>Příprava podkladu před provedením dlažby nátěr penetrační na podlahu</t>
  </si>
  <si>
    <t>-1284301741</t>
  </si>
  <si>
    <t>151</t>
  </si>
  <si>
    <t>771474112</t>
  </si>
  <si>
    <t>Montáž soklů z dlaždic keramických lepených flexibilním lepidlem rovných, výšky přes 65 do 90 mm</t>
  </si>
  <si>
    <t>849639066</t>
  </si>
  <si>
    <t>1,50*2+2,10*2-0,80-1,00+0,25*2</t>
  </si>
  <si>
    <t>2,75*2+3,25*2-0,80</t>
  </si>
  <si>
    <t>2,10*2+3,25*2-0,80*2</t>
  </si>
  <si>
    <t>2,05*2+4,90*2-0,80*4</t>
  </si>
  <si>
    <t>3,60*2+2,75*2-0,80</t>
  </si>
  <si>
    <t>152</t>
  </si>
  <si>
    <t>59761416</t>
  </si>
  <si>
    <t>sokl-dlažba keramická slinutá hladká do interiéru i exteriéru 300x80mm - dle výběru stavebníka - uvažovaná cena 50Kč/kus</t>
  </si>
  <si>
    <t>-506368881</t>
  </si>
  <si>
    <t>48,800*3,33333</t>
  </si>
  <si>
    <t>153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</si>
  <si>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</si>
  <si>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</si>
  <si>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-750372781</t>
  </si>
  <si>
    <t>154</t>
  </si>
  <si>
    <t>59761409</t>
  </si>
  <si>
    <t>dlažba keramická slinutá protiskluzná do interiéru i exteriéru pro vysoké mechanické namáhání přes 9 do 12ks/m2 - dle výběru stavebníka - uvažovaná cena 450Kč/m2</t>
  </si>
  <si>
    <t>944307206</t>
  </si>
  <si>
    <t>51,06*1,1 'Přepočtené koeficientem množství</t>
  </si>
  <si>
    <t>155</t>
  </si>
  <si>
    <t>771577111</t>
  </si>
  <si>
    <t>Montáž podlah z dlaždic keramických lepených flexibilním lepidlem Příplatek k cenám za plochu do 5 m2 jednotlivě</t>
  </si>
  <si>
    <t>1639739443</t>
  </si>
  <si>
    <t>156</t>
  </si>
  <si>
    <t>771591112</t>
  </si>
  <si>
    <t>Izolace podlahy pod dlažbu nátěrem nebo stěrkou ve dvou vrstvách</t>
  </si>
  <si>
    <t>1469822116</t>
  </si>
  <si>
    <t>157</t>
  </si>
  <si>
    <t>771591115</t>
  </si>
  <si>
    <t>Podlahy - dokončovací práce spárování silikonem</t>
  </si>
  <si>
    <t>1026326938</t>
  </si>
  <si>
    <t>1,65+1,65+0,10+0,10+0,80+1,65+0,80+0,10+1,65+1,65+0,10+1,65-0,80*2-0,60</t>
  </si>
  <si>
    <t>1,65*2+0,80*2-0,60</t>
  </si>
  <si>
    <t>1,35*2+2,55*2-0,80</t>
  </si>
  <si>
    <t>158</t>
  </si>
  <si>
    <t>771591237</t>
  </si>
  <si>
    <t>Izolace podlahy pod dlažbu montáž těsnícího pásu pro styčné nebo dilatační spáry</t>
  </si>
  <si>
    <t>579355930</t>
  </si>
  <si>
    <t>159</t>
  </si>
  <si>
    <t>28355021</t>
  </si>
  <si>
    <t>páska pružná těsnící hydroizolační š do 100mm</t>
  </si>
  <si>
    <t>1919055156</t>
  </si>
  <si>
    <t>45,7*1,05 'Přepočtené koeficientem množství</t>
  </si>
  <si>
    <t>160</t>
  </si>
  <si>
    <t>998771201</t>
  </si>
  <si>
    <t>Přesun hmot pro podlahy z dlaždic stanovený procentní sazbou (%) z ceny vodorovná dopravní vzdálenost do 50 m v objektech výšky do 6 m</t>
  </si>
  <si>
    <t>1787604381</t>
  </si>
  <si>
    <t>777</t>
  </si>
  <si>
    <t>Podlahy lité</t>
  </si>
  <si>
    <t>161</t>
  </si>
  <si>
    <t>777111111</t>
  </si>
  <si>
    <t>Příprava podkladu před provedením litých podlah vysátí</t>
  </si>
  <si>
    <t>1872717890</t>
  </si>
  <si>
    <t>162</t>
  </si>
  <si>
    <t>777121105</t>
  </si>
  <si>
    <t>Vyrovnání podkladu epoxidovou stěrkou plněnou pískem, tloušťky do 3 mm, plochy přes 1,0 m2</t>
  </si>
  <si>
    <t>-1087068729</t>
  </si>
  <si>
    <t>163</t>
  </si>
  <si>
    <t>777131111</t>
  </si>
  <si>
    <t>Penetrační nátěr podlahy epoxidový předem plněný pískem</t>
  </si>
  <si>
    <t>411683403</t>
  </si>
  <si>
    <t>164</t>
  </si>
  <si>
    <t>777511131</t>
  </si>
  <si>
    <t>Krycí stěrka antistatická epoxidová mechanicky a chemicky odolná</t>
  </si>
  <si>
    <t>1598405463</t>
  </si>
  <si>
    <t>165</t>
  </si>
  <si>
    <t>777911113</t>
  </si>
  <si>
    <t>Napojení na stěnu nebo sokl fabionem z epoxidové stěrky plněné pískem a výplňovým spárovým profilem s trvale pružným tmelem pohyblivé</t>
  </si>
  <si>
    <t>-424214714</t>
  </si>
  <si>
    <t>2,85*2+5,90*2-0,90</t>
  </si>
  <si>
    <t>166</t>
  </si>
  <si>
    <t>998777201</t>
  </si>
  <si>
    <t>Přesun hmot pro podlahy lité stanovený procentní sazbou (%) z ceny vodorovná dopravní vzdálenost do 50 m v objektech výšky do 6 m</t>
  </si>
  <si>
    <t>-954560278</t>
  </si>
  <si>
    <t>781</t>
  </si>
  <si>
    <t>Dokončovací práce - obklady</t>
  </si>
  <si>
    <t>167</t>
  </si>
  <si>
    <t>781111011</t>
  </si>
  <si>
    <t>Příprava podkladu před provedením obkladu oprášení (ometení) stěny</t>
  </si>
  <si>
    <t>-1453057069</t>
  </si>
  <si>
    <t>2,10*(1,65+0,10+0,10+0,80+1,65+0,80+0,10+1,65+1,65+0,10+1,65+1,65)</t>
  </si>
  <si>
    <t>2,10*(0,80+1,65+0,80+1,65)</t>
  </si>
  <si>
    <t>2,10*(4,75*2+3,20*2)</t>
  </si>
  <si>
    <t>0,25*(2,10*2)</t>
  </si>
  <si>
    <t>2,10*(0,30+2,10+3,20+2,10+0,30)</t>
  </si>
  <si>
    <t>0,30*(2,10-1,00+0,30*2)</t>
  </si>
  <si>
    <t>2,10*(8,85+(0,30+7,00+1,65)*2)</t>
  </si>
  <si>
    <t>0,30*8,85</t>
  </si>
  <si>
    <t>2,10*(0,30+3,40+6,65+0,30)</t>
  </si>
  <si>
    <t>0,30*(3,40+0,30+6,65-2,10+0,30*2)</t>
  </si>
  <si>
    <t>2,10*(0,30+3,40+1,80+3,40+0,30)</t>
  </si>
  <si>
    <t>0,30*1,80</t>
  </si>
  <si>
    <t>2,10*(1,50*2+1,60*2)</t>
  </si>
  <si>
    <t>2,10*(0,30+5,95+1,85+5,95)</t>
  </si>
  <si>
    <t>0,30*(1,85)</t>
  </si>
  <si>
    <t>2,10*(0,30+5,95+3,90+0,30)</t>
  </si>
  <si>
    <t>0,30*(3,90+5,95)</t>
  </si>
  <si>
    <t>168</t>
  </si>
  <si>
    <t>781121011</t>
  </si>
  <si>
    <t>Příprava podkladu před provedením obkladu nátěr penetrační na stěnu</t>
  </si>
  <si>
    <t>138595620</t>
  </si>
  <si>
    <t>169</t>
  </si>
  <si>
    <t>781131112</t>
  </si>
  <si>
    <t>Izolace stěny pod obklad izolace nátěrem nebo stěrkou ve dvou vrstvách</t>
  </si>
  <si>
    <t>362203650</t>
  </si>
  <si>
    <t>170</t>
  </si>
  <si>
    <t>781131237</t>
  </si>
  <si>
    <t>Izolace stěny pod obklad montáž těsnícího pásu pro styčné nebo dilatační spáry</t>
  </si>
  <si>
    <t>1751978218</t>
  </si>
  <si>
    <t>2,10*6</t>
  </si>
  <si>
    <t>2,10*4</t>
  </si>
  <si>
    <t>2,10*2</t>
  </si>
  <si>
    <t>0,30*4</t>
  </si>
  <si>
    <t>0,30*2</t>
  </si>
  <si>
    <t>2,10*1</t>
  </si>
  <si>
    <t>171</t>
  </si>
  <si>
    <t>747618833</t>
  </si>
  <si>
    <t>72*1,05 'Přepočtené koeficientem množství</t>
  </si>
  <si>
    <t>172</t>
  </si>
  <si>
    <t>781474115</t>
  </si>
  <si>
    <t>Montáž obkladů vnitřních stěn z dlaždic keramických lepených flexibilním lepidlem maloformátových hladkých přes 22 do 25 ks/m2</t>
  </si>
  <si>
    <t>-67096343</t>
  </si>
  <si>
    <t>2,10*(0,30+5,90+3,95+0,15+4,65+0,30+0,30+4,65+0,15+0,15+3,20+0,30)</t>
  </si>
  <si>
    <t>2,10*(0,30+4,65+3,20+0,30)</t>
  </si>
  <si>
    <t>0,30*(3,20+4,65)</t>
  </si>
  <si>
    <t>173</t>
  </si>
  <si>
    <t>59761039</t>
  </si>
  <si>
    <t>obklad keramický hladký přes 22 do 25ks/m2 - dle výběru stavebníka - uvažovaná cena 450Kč/m2</t>
  </si>
  <si>
    <t>-295335278</t>
  </si>
  <si>
    <t>232,358*1,1 'Přepočtené koeficientem množství</t>
  </si>
  <si>
    <t>174</t>
  </si>
  <si>
    <t>781477111</t>
  </si>
  <si>
    <t>Montáž obkladů vnitřních stěn z dlaždic keramických Příplatek k cenám za plochu do 10 m2 jednotlivě</t>
  </si>
  <si>
    <t>458554468</t>
  </si>
  <si>
    <t>175</t>
  </si>
  <si>
    <t>781494111</t>
  </si>
  <si>
    <t>Obklad - dokončující práce profily ukončovací lepené flexibilním lepidlem rohové</t>
  </si>
  <si>
    <t>477772759</t>
  </si>
  <si>
    <t>0,80</t>
  </si>
  <si>
    <t>176</t>
  </si>
  <si>
    <t>781495141</t>
  </si>
  <si>
    <t>Obklad - dokončující práce průnik obkladem kruhový, bez izolace do DN 30</t>
  </si>
  <si>
    <t>395194158</t>
  </si>
  <si>
    <t>2*5</t>
  </si>
  <si>
    <t>umyvadlo</t>
  </si>
  <si>
    <t>dvojdřez</t>
  </si>
  <si>
    <t>výlevka</t>
  </si>
  <si>
    <t>WC</t>
  </si>
  <si>
    <t>sprcha</t>
  </si>
  <si>
    <t>technologie</t>
  </si>
  <si>
    <t>177</t>
  </si>
  <si>
    <t>781495142</t>
  </si>
  <si>
    <t>Obklad - dokončující práce průnik obkladem kruhový, bez izolace přes DN 30 do DN 90</t>
  </si>
  <si>
    <t>-252082327</t>
  </si>
  <si>
    <t>178</t>
  </si>
  <si>
    <t>781495143</t>
  </si>
  <si>
    <t>Obklad - dokončující práce průnik obkladem kruhový, bez izolace přes DN 90</t>
  </si>
  <si>
    <t>1161258705</t>
  </si>
  <si>
    <t>elektro</t>
  </si>
  <si>
    <t>179</t>
  </si>
  <si>
    <t>781495153</t>
  </si>
  <si>
    <t>Obklad - dokončující práce průnik obkladem hranatý, bez izolace, o delší straně přes 90 mm</t>
  </si>
  <si>
    <t>-382059359</t>
  </si>
  <si>
    <t>180</t>
  </si>
  <si>
    <t>998781201</t>
  </si>
  <si>
    <t>Přesun hmot pro obklady keramické stanovený procentní sazbou (%) z ceny vodorovná dopravní vzdálenost do 50 m v objektech výšky do 6 m</t>
  </si>
  <si>
    <t>-589679470</t>
  </si>
  <si>
    <t>783</t>
  </si>
  <si>
    <t>Dokončovací práce - nátěry</t>
  </si>
  <si>
    <t>181</t>
  </si>
  <si>
    <t>783301401</t>
  </si>
  <si>
    <t>Příprava podkladu zámečnických konstrukcí před provedením nátěru ometení</t>
  </si>
  <si>
    <t>144361897</t>
  </si>
  <si>
    <t>0,60*1,97</t>
  </si>
  <si>
    <t>0,80*1,97*10</t>
  </si>
  <si>
    <t>0,90*1,97*1</t>
  </si>
  <si>
    <t>1,00*1,97</t>
  </si>
  <si>
    <t>182</t>
  </si>
  <si>
    <t>783314201</t>
  </si>
  <si>
    <t>Základní antikorozní nátěr zámečnických konstrukcí jednonásobný syntetický standardní</t>
  </si>
  <si>
    <t>-1989901437</t>
  </si>
  <si>
    <t>183</t>
  </si>
  <si>
    <t>783315101</t>
  </si>
  <si>
    <t>Mezinátěr zámečnických konstrukcí jednonásobný syntetický standardní</t>
  </si>
  <si>
    <t>-1288668048</t>
  </si>
  <si>
    <t>184</t>
  </si>
  <si>
    <t>783317101</t>
  </si>
  <si>
    <t>Krycí nátěr (email) zámečnických konstrukcí jednonásobný syntetický standardní</t>
  </si>
  <si>
    <t>1172599530</t>
  </si>
  <si>
    <t>784</t>
  </si>
  <si>
    <t>Dokončovací práce - malby a tapety</t>
  </si>
  <si>
    <t>185</t>
  </si>
  <si>
    <t>784111001</t>
  </si>
  <si>
    <t>Oprášení (ometení) podkladu v místnostech výšky do 3,80 m</t>
  </si>
  <si>
    <t>-1285679749</t>
  </si>
  <si>
    <t>186</t>
  </si>
  <si>
    <t>784111003</t>
  </si>
  <si>
    <t>Oprášení (ometení) podkladu v místnostech výšky přes 3,80 do 5,00 m</t>
  </si>
  <si>
    <t>1837856188</t>
  </si>
  <si>
    <t>187</t>
  </si>
  <si>
    <t>784221101</t>
  </si>
  <si>
    <t>Malby z malířských směsí otěruvzdorných za sucha dvojnásobné, bílé za sucha otěruvzdorné dobře v místnostech výšky do 3,80 m</t>
  </si>
  <si>
    <t>855878691</t>
  </si>
  <si>
    <t>3,00*(2,10+1,50+2,10)</t>
  </si>
  <si>
    <t>0,30*(1,50-1,00+0,30+0,30)</t>
  </si>
  <si>
    <t>3,00*(0,30+2,75+3,25+0,30)</t>
  </si>
  <si>
    <t>0,30*(2,75+3,25)</t>
  </si>
  <si>
    <t>3,00*(0,30+2,10+3,25+2,10+0,30)</t>
  </si>
  <si>
    <t>0,30*3,25</t>
  </si>
  <si>
    <t>(3,00-2,10)*(1,65+1,65+0,10+0,10+0,80+1,65+0,80+0,10+1,65+1,65+0,10+1,65)</t>
  </si>
  <si>
    <t>(3,00-2,10)*(0,80+1,65+0,80+1,65)</t>
  </si>
  <si>
    <t>3,00*(2,05+4,90+2,05+4,90)</t>
  </si>
  <si>
    <t>3,00*(0,30+2,75+3,60+2,75+0,30)</t>
  </si>
  <si>
    <t>0,30*3,60</t>
  </si>
  <si>
    <t>(3,00-2,10)*(1,35+3,40+1,35+3,40)</t>
  </si>
  <si>
    <t>(3,00-2,10)*(3,20+4,75+3,20+4,75)</t>
  </si>
  <si>
    <t>(3,00-2,10)*(0,30+2,10+3,20+2,10+0,30)</t>
  </si>
  <si>
    <t>stěny</t>
  </si>
  <si>
    <t>strop</t>
  </si>
  <si>
    <t>188</t>
  </si>
  <si>
    <t>784221103</t>
  </si>
  <si>
    <t>Malby z malířských směsí otěruvzdorných za sucha dvojnásobné, bílé za sucha otěruvzdorné dobře v místnostech výšky přes 3,80 do 5,00 m</t>
  </si>
  <si>
    <t>-1764331627</t>
  </si>
  <si>
    <t>(4,15-2,30)*(0,30+7,00+1,65+8,85+1,65+7,00+0,30)</t>
  </si>
  <si>
    <t>(4,15-2,30)*(0,30+6,65+3,40+0,30)</t>
  </si>
  <si>
    <t>(4,15-2,30)*(0,30+3,40+1,80+3,40+0,30)</t>
  </si>
  <si>
    <t>(4,15-2,30)*(1,50*2+1,60*2)</t>
  </si>
  <si>
    <t>(4,15-2,30)*(0,30+5,95+1,85+5,95+0,30)</t>
  </si>
  <si>
    <t>(4,15-2,30)*(0,30+3,90+5,95+0,30)</t>
  </si>
  <si>
    <t>4,15*(5,85+2,80+5,85)</t>
  </si>
  <si>
    <t>Mezisoučet strop</t>
  </si>
  <si>
    <t>189</t>
  </si>
  <si>
    <t>73093744</t>
  </si>
  <si>
    <t>03 - Venkovní úpravy - zpevněné plochy</t>
  </si>
  <si>
    <t>A - Asfaltobeton</t>
  </si>
  <si>
    <t xml:space="preserve">    5 - Komunikace pozemní</t>
  </si>
  <si>
    <t>122251104</t>
  </si>
  <si>
    <t>Odkopávky a prokopávky nezapažené strojně v hornině třídy těžitelnosti I skupiny 3 přes 100 do 500 m3</t>
  </si>
  <si>
    <t>-309691937</t>
  </si>
  <si>
    <t>412,71*(0,05+0,07+0,15+0,20)</t>
  </si>
  <si>
    <t>nová skladba asfaltobeton</t>
  </si>
  <si>
    <t>8,00*2,83</t>
  </si>
  <si>
    <t>zářez vjezd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</si>
  <si>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</si>
  <si>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</si>
  <si>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-576244538</t>
  </si>
  <si>
    <t>-2073171435</t>
  </si>
  <si>
    <t>1550367770</t>
  </si>
  <si>
    <t>14,95+6,49+28,46+362,81</t>
  </si>
  <si>
    <t>213141111</t>
  </si>
  <si>
    <t>Zřízení vrstvy z geotextilie filtrační, separační, odvodňovací, ochranné, výztužné nebo protierozní v rovině nebo ve sklonu do 1:5, šířky do 3 m</t>
  </si>
  <si>
    <t>-1179648409</t>
  </si>
  <si>
    <t>69311082</t>
  </si>
  <si>
    <t>geotextilie netkaná separační, ochranná, filtrační, drenážní PP 500g/m2</t>
  </si>
  <si>
    <t>-618454023</t>
  </si>
  <si>
    <t>412,71*1,15 'Přepočtené koeficientem množství</t>
  </si>
  <si>
    <t>Komunikace pozemní</t>
  </si>
  <si>
    <t>564761111</t>
  </si>
  <si>
    <t>Podklad nebo kryt z kameniva hrubého drceného vel. 32-63 mm s rozprostřením a zhutněním, po zhutnění tl. 200 mm</t>
  </si>
  <si>
    <t>-1548412568</t>
  </si>
  <si>
    <t>564750111</t>
  </si>
  <si>
    <t>Podklad nebo kryt z kameniva hrubého drceného vel. 16-32 mm s rozprostřením a zhutněním, po zhutnění tl. 150 mm</t>
  </si>
  <si>
    <t>-2080378866</t>
  </si>
  <si>
    <t>11,55+23,73+338,06</t>
  </si>
  <si>
    <t>577165132</t>
  </si>
  <si>
    <t>Asfaltový beton vrstva ložní ACL 16 (ABH) s rozprostřením a zhutněním z modifikovaného asfaltu v pruhu šířky přes 1,5 do 3 m, po zhutnění tl. 70 mm</t>
  </si>
  <si>
    <t>-680477228</t>
  </si>
  <si>
    <t>573211109</t>
  </si>
  <si>
    <t>Postřik spojovací PS bez posypu kamenivem z asfaltu silničního, v množství 0,50 kg/m2</t>
  </si>
  <si>
    <t>-792028321</t>
  </si>
  <si>
    <t>577144131</t>
  </si>
  <si>
    <t>Asfaltový beton vrstva obrusná ACO 11 (ABS) s rozprostřením a se zhutněním z modifikovaného asfaltu v pruhu šířky přes do 1,5 do 3 m, po zhutnění tl. 50 mm</t>
  </si>
  <si>
    <t>288382577</t>
  </si>
  <si>
    <t>599141111</t>
  </si>
  <si>
    <t>Vyplnění spár mezi silničními dílci jakékoliv tloušťky živičnou zálivkou</t>
  </si>
  <si>
    <t>-1094410036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</si>
  <si>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</si>
  <si>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</si>
  <si>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-2048148288</t>
  </si>
  <si>
    <t>3,30</t>
  </si>
  <si>
    <t>4,12</t>
  </si>
  <si>
    <t>4,51</t>
  </si>
  <si>
    <t>8,25</t>
  </si>
  <si>
    <t>1,40</t>
  </si>
  <si>
    <t>3,50</t>
  </si>
  <si>
    <t>1,50</t>
  </si>
  <si>
    <t>3,15</t>
  </si>
  <si>
    <t>7,30</t>
  </si>
  <si>
    <t>6,12</t>
  </si>
  <si>
    <t>4,06</t>
  </si>
  <si>
    <t>0,14</t>
  </si>
  <si>
    <t>0,50</t>
  </si>
  <si>
    <t>8,15</t>
  </si>
  <si>
    <t>5,50</t>
  </si>
  <si>
    <t>34,73</t>
  </si>
  <si>
    <t>4,32</t>
  </si>
  <si>
    <t>3,68</t>
  </si>
  <si>
    <t>5,00</t>
  </si>
  <si>
    <t>2,53</t>
  </si>
  <si>
    <t>5,45</t>
  </si>
  <si>
    <t>59217026</t>
  </si>
  <si>
    <t>obrubník betonový silniční 500x150x250mm</t>
  </si>
  <si>
    <t>-1772496094</t>
  </si>
  <si>
    <t>42,68*1,05 'Přepočtené koeficientem množství</t>
  </si>
  <si>
    <t>59217031</t>
  </si>
  <si>
    <t>obrubník betonový silniční 1000x150x250mm</t>
  </si>
  <si>
    <t>270208479</t>
  </si>
  <si>
    <t>78,88*1,05 'Přepočtené koeficientem množství</t>
  </si>
  <si>
    <t>916991121x</t>
  </si>
  <si>
    <t>Lože pod obrubníky, krajníky nebo obruby z dlažebních kostek z betonu prostého tř. C 25/30</t>
  </si>
  <si>
    <t>272648962</t>
  </si>
  <si>
    <t>12,00*0,15*1,10</t>
  </si>
  <si>
    <t>12,00*(0,40-0,05-0,07)*(1,10+0,50)/2</t>
  </si>
  <si>
    <t>-12,00*(0,40-0,05-0,07)*0,50</t>
  </si>
  <si>
    <t>spotřeba dle PD</t>
  </si>
  <si>
    <t>-12*0,18040</t>
  </si>
  <si>
    <t>normová spotřeba v položce - osazení odvodňovacího žlabu</t>
  </si>
  <si>
    <t>919441211</t>
  </si>
  <si>
    <t>Čelo propustku včetně římsy ze zdiva z lomového kamene, pro propustek z trub DN 300 až 500 mm</t>
  </si>
  <si>
    <t>-1717225905</t>
  </si>
  <si>
    <t>935113212</t>
  </si>
  <si>
    <t>Osazení odvodňovacího žlabu s krycím roštem betonového šířky přes 200 mm</t>
  </si>
  <si>
    <t>-1562699448</t>
  </si>
  <si>
    <t>59228434</t>
  </si>
  <si>
    <t>žlab štěrbinový betonový s roštem 400x500x2000mm</t>
  </si>
  <si>
    <t>1629442008</t>
  </si>
  <si>
    <t>998225111</t>
  </si>
  <si>
    <t>Přesun hmot pro komunikace s krytem z kameniva, monolitickým betonovým nebo živičným dopravní vzdálenost do 200 m jakékoliv délky objektu</t>
  </si>
  <si>
    <t>-1547937991</t>
  </si>
  <si>
    <t>1492542125</t>
  </si>
  <si>
    <t>B - Zámková dlažba - odstavné stání</t>
  </si>
  <si>
    <t>122251103</t>
  </si>
  <si>
    <t>Odkopávky a prokopávky nezapažené strojně v hornině třídy těžitelnosti I skupiny 3 přes 50 do 100 m3</t>
  </si>
  <si>
    <t>-287265053</t>
  </si>
  <si>
    <t>4,52*(0,08+0,04+0,15+0,20)</t>
  </si>
  <si>
    <t>82,78*(0,08+0,04+0,15+0,20)</t>
  </si>
  <si>
    <t>nová skladba odstavná plocha</t>
  </si>
  <si>
    <t>82,78*(0,60+0,48)/2</t>
  </si>
  <si>
    <t>zářez</t>
  </si>
  <si>
    <t>132251101</t>
  </si>
  <si>
    <t>Hloubení nezapažených rýh šířky do 800 mm strojně s urovnáním dna do předepsaného profilu a spádu v hornině třídy těžitelnosti I skupiny 3 do 20 m3</t>
  </si>
  <si>
    <t>-1654639149</t>
  </si>
  <si>
    <t>0,60*0,40*(5,35+13,80+10,25)</t>
  </si>
  <si>
    <t>Součet - základ palisády</t>
  </si>
  <si>
    <t>-2000887132</t>
  </si>
  <si>
    <t>-1240720710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</si>
  <si>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</si>
  <si>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</si>
  <si>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-1887532077</t>
  </si>
  <si>
    <t>5,53/3*2*0,60*0,20</t>
  </si>
  <si>
    <t>12,25/3*2*0,40*0,20</t>
  </si>
  <si>
    <t>V 600-1000</t>
  </si>
  <si>
    <t>5,53/3*0,80*0,20</t>
  </si>
  <si>
    <t>13,80*0,80*0,20</t>
  </si>
  <si>
    <t>12,25/3*0,80*0,20</t>
  </si>
  <si>
    <t>V 1200</t>
  </si>
  <si>
    <t>58344171</t>
  </si>
  <si>
    <t>štěrkodrť frakce 0/32</t>
  </si>
  <si>
    <t>-308771777</t>
  </si>
  <si>
    <t>4,251*2,2 'Přepočtené koeficientem množství</t>
  </si>
  <si>
    <t>1163660869</t>
  </si>
  <si>
    <t>1261652410</t>
  </si>
  <si>
    <t>72,22</t>
  </si>
  <si>
    <t>4,52</t>
  </si>
  <si>
    <t>podklad pláň</t>
  </si>
  <si>
    <t>5,53/3*2*(0,60+0,20+0,20+0,60)</t>
  </si>
  <si>
    <t>12,25/3*2*(0,40+0,20+0,40+0,20)</t>
  </si>
  <si>
    <t>5,53/3*(0,80+0,20+0,80+0,20)</t>
  </si>
  <si>
    <t>13,80*(0,80+0,20+0,80+0,20)</t>
  </si>
  <si>
    <t>12,25/3*(0,80+0,20+0,80+0,20)</t>
  </si>
  <si>
    <t>zásyp palisády</t>
  </si>
  <si>
    <t>1708759495</t>
  </si>
  <si>
    <t>131,893*1,15 'Přepočtené koeficientem množství</t>
  </si>
  <si>
    <t>339921132</t>
  </si>
  <si>
    <t>Osazování palisád betonových v řadě se zabetonováním výšky palisády přes 500 do 1000 mm</t>
  </si>
  <si>
    <t>2121952204</t>
  </si>
  <si>
    <t>5,53/3*2</t>
  </si>
  <si>
    <t>12,25/3*2</t>
  </si>
  <si>
    <t>59228410</t>
  </si>
  <si>
    <t>palisáda betonová vzhled dobové dlažební kameny přírodní 160x160x1000mm</t>
  </si>
  <si>
    <t>508165593</t>
  </si>
  <si>
    <t>5,53/3</t>
  </si>
  <si>
    <t>12,25/3</t>
  </si>
  <si>
    <t>5,926*5,9 'Přepočtené koeficientem množství</t>
  </si>
  <si>
    <t>59228409</t>
  </si>
  <si>
    <t>palisáda betonová vzhled dobové dlažební kameny přírodní 160x160x600mm</t>
  </si>
  <si>
    <t>-2036630226</t>
  </si>
  <si>
    <t>339921133</t>
  </si>
  <si>
    <t>Osazování palisád betonových v řadě se zabetonováním výšky palisády přes 1000 do 1500 mm</t>
  </si>
  <si>
    <t>1426640213</t>
  </si>
  <si>
    <t>13,80</t>
  </si>
  <si>
    <t>59228411</t>
  </si>
  <si>
    <t>palisáda betonová vzhled dobové dlažební kameny přírodní 160x160x1200mm</t>
  </si>
  <si>
    <t>1329193787</t>
  </si>
  <si>
    <t>19,726*5,9 'Přepočtené koeficientem množství</t>
  </si>
  <si>
    <t>-609219031</t>
  </si>
  <si>
    <t>72,23</t>
  </si>
  <si>
    <t>4,05</t>
  </si>
  <si>
    <t>-535232636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</si>
  <si>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</si>
  <si>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</si>
  <si>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1478722504</t>
  </si>
  <si>
    <t>59245020</t>
  </si>
  <si>
    <t>dlažba tvar obdélník betonová 200x100x80mm přírodní</t>
  </si>
  <si>
    <t>2031740299</t>
  </si>
  <si>
    <t>-2,14</t>
  </si>
  <si>
    <t>74,14*1,1 'Přepočtené koeficientem množství</t>
  </si>
  <si>
    <t>59245005</t>
  </si>
  <si>
    <t>dlažba tvar obdélník betonová 200x100x80mm barevná</t>
  </si>
  <si>
    <t>-622744818</t>
  </si>
  <si>
    <t>5,35*0,10*4</t>
  </si>
  <si>
    <t>2,14*1,1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</si>
  <si>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</si>
  <si>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</si>
  <si>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-1270394892</t>
  </si>
  <si>
    <t>1,40+3,00+1,35</t>
  </si>
  <si>
    <t>59217016</t>
  </si>
  <si>
    <t>obrubník betonový chodníkový 1000x80x250mm</t>
  </si>
  <si>
    <t>7501137</t>
  </si>
  <si>
    <t>5,75*1,01 'Přepočtené koeficientem množství</t>
  </si>
  <si>
    <t>916991121</t>
  </si>
  <si>
    <t>Lože pod obrubníky, krajníky nebo obruby z dlažebních kostek z betonu prostého tř. C 16/20</t>
  </si>
  <si>
    <t>-1732654451</t>
  </si>
  <si>
    <t>0,60*0,60*(5,35+13,80+10,25)</t>
  </si>
  <si>
    <t>-0,1080*11,854-0,16*0,40*11,854</t>
  </si>
  <si>
    <t>-0,1332*19,726-0,16*0,40*19,726</t>
  </si>
  <si>
    <t>998223011</t>
  </si>
  <si>
    <t>Přesun hmot pro pozemní komunikace s krytem dlážděným dopravní vzdálenost do 200 m jakékoliv délky objektu</t>
  </si>
  <si>
    <t>1366015129</t>
  </si>
  <si>
    <t>711161212</t>
  </si>
  <si>
    <t>Izolace proti zemní vlhkosti a beztlakové vodě nopovými fóliemi na ploše svislé S vrstva ochranná, odvětrávací a drenážní výška nopku 8,0 mm, tl. fólie do 0,6 mm</t>
  </si>
  <si>
    <t>1583796268</t>
  </si>
  <si>
    <t>5,53/3*(0,60+0,20+0,20)</t>
  </si>
  <si>
    <t>5,53/3*(0,40+0,20+0,20)</t>
  </si>
  <si>
    <t>12,25/3*(0,60+0,20+0,20)</t>
  </si>
  <si>
    <t>12,25/3*(0,40+0,20+0,20)</t>
  </si>
  <si>
    <t>5,53/3*(0,80+0,20+0,20)</t>
  </si>
  <si>
    <t>13,80*(0,80+0,20+0,20)</t>
  </si>
  <si>
    <t>12,25/3*(0,80+0,20+0,20)</t>
  </si>
  <si>
    <t>-1766754481</t>
  </si>
  <si>
    <t>-356326120</t>
  </si>
  <si>
    <t>C - Zámková dlažba - chodník</t>
  </si>
  <si>
    <t>122251101</t>
  </si>
  <si>
    <t>Odkopávky a prokopávky nezapažené strojně v hornině třídy těžitelnosti I skupiny 3 do 20 m3</t>
  </si>
  <si>
    <t>1201305372</t>
  </si>
  <si>
    <t>1,50*3,50*(0,35-0,20)</t>
  </si>
  <si>
    <t>1,50*(4,85-3,50)*0,35</t>
  </si>
  <si>
    <t>1,50*3,10*0,35</t>
  </si>
  <si>
    <t xml:space="preserve">zámková dlažba  - chodník</t>
  </si>
  <si>
    <t>-1984475247</t>
  </si>
  <si>
    <t>-1767250715</t>
  </si>
  <si>
    <t>-2022051832</t>
  </si>
  <si>
    <t>1,50*3,50</t>
  </si>
  <si>
    <t>1,50*(4,85-3,50)</t>
  </si>
  <si>
    <t>1,50*3,10</t>
  </si>
  <si>
    <t>1524993320</t>
  </si>
  <si>
    <t>897384308</t>
  </si>
  <si>
    <t>11,925*1,15 'Přepočtené koeficientem množství</t>
  </si>
  <si>
    <t>564730111</t>
  </si>
  <si>
    <t>Podklad nebo kryt z kameniva hrubého drceného vel. 16-32 mm s rozprostřením a zhutněním, po zhutnění tl. 100 mm</t>
  </si>
  <si>
    <t>-245051863</t>
  </si>
  <si>
    <t>564751111</t>
  </si>
  <si>
    <t>Podklad nebo kryt z kameniva hrubého drceného vel. 32-63 mm s rozprostřením a zhutněním, po zhutnění tl. 150 mm</t>
  </si>
  <si>
    <t>-2012569251</t>
  </si>
  <si>
    <t>4,70*1,20</t>
  </si>
  <si>
    <t>3,25*1,20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</si>
  <si>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</si>
  <si>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</si>
  <si>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130202155</t>
  </si>
  <si>
    <t>59245018</t>
  </si>
  <si>
    <t>dlažba tvar obdélník betonová 200x100x60mm přírodní</t>
  </si>
  <si>
    <t>1474453921</t>
  </si>
  <si>
    <t>9,54*1,05 'Přepočtené koeficientem množství</t>
  </si>
  <si>
    <t>1790734664</t>
  </si>
  <si>
    <t>4,75+4,50</t>
  </si>
  <si>
    <t>3,20+3,50</t>
  </si>
  <si>
    <t>949544149</t>
  </si>
  <si>
    <t>15,95*1,01 'Přepočtené koeficientem množství</t>
  </si>
  <si>
    <t>-1161993515</t>
  </si>
  <si>
    <t>-96543897</t>
  </si>
  <si>
    <t>D - Okapový chodník - betonová dlažba</t>
  </si>
  <si>
    <t>637111113</t>
  </si>
  <si>
    <t>Okapový chodník z kameniva s udusáním a urovnáním povrchu ze štěrkopísku tl. 200 mm</t>
  </si>
  <si>
    <t>1321337915</t>
  </si>
  <si>
    <t>637211411</t>
  </si>
  <si>
    <t>Okapový chodník z dlaždic betonových zámkových s vyplněním spár drobným kamenivem do kameniva těženého nebo drceného, tl. dlaždic 60 mm</t>
  </si>
  <si>
    <t>-2060463492</t>
  </si>
  <si>
    <t>(16,60)*0,50</t>
  </si>
  <si>
    <t>(3,15+3,95+7,00+0,85+2,00+0,85+3,05)*0,50</t>
  </si>
  <si>
    <t>(0,50+2,45+10,10)*0,50</t>
  </si>
  <si>
    <t>(17,45+0,85+7,15)*0,50</t>
  </si>
  <si>
    <t>0,85*2,00</t>
  </si>
  <si>
    <t>0,85*7,15</t>
  </si>
  <si>
    <t>637311122</t>
  </si>
  <si>
    <t>Okapový chodník z obrubníků betonových chodníkových, se zalitím spár cementovou maltou do lože z betonu prostého, z obrubníků stojatých</t>
  </si>
  <si>
    <t>1945185548</t>
  </si>
  <si>
    <t>16,60</t>
  </si>
  <si>
    <t>0,50+3,15+0,50+0,50+3,95+0,50+0,50+7,00+0,85+3,00+0,85+3,05+0,50</t>
  </si>
  <si>
    <t>2,45+0,50+10,10</t>
  </si>
  <si>
    <t>0,50+17,45+0,85+7,15</t>
  </si>
  <si>
    <t>2088731331</t>
  </si>
  <si>
    <t>E - Penetrační makadam</t>
  </si>
  <si>
    <t>47943024</t>
  </si>
  <si>
    <t>4,00*(8,50+2,00)</t>
  </si>
  <si>
    <t>468901319</t>
  </si>
  <si>
    <t>42,00</t>
  </si>
  <si>
    <t>406121065</t>
  </si>
  <si>
    <t>42*1,15 'Přepočtené koeficientem množství</t>
  </si>
  <si>
    <t>-2025777460</t>
  </si>
  <si>
    <t>3,50*(8,50+2,00)</t>
  </si>
  <si>
    <t>1580168037</t>
  </si>
  <si>
    <t>573451116</t>
  </si>
  <si>
    <t>Dvojitý nátěr DN s posypem kamenivem a se zaválcováním z asfaltu silničního, v množství 3,0 kg/m2</t>
  </si>
  <si>
    <t>-774553897</t>
  </si>
  <si>
    <t>574381112</t>
  </si>
  <si>
    <t>Penetrační makadam PM s rozprostřením kameniva na sucho, s prolitím živicí, s posypem drtí a se zhutněním hrubý (PMH) z kameniva hrubého drceného, po zhutnění tl. 100 mm</t>
  </si>
  <si>
    <t>1523268625</t>
  </si>
  <si>
    <t>181078019</t>
  </si>
  <si>
    <t>1200419482</t>
  </si>
  <si>
    <t>F - Zahradnické úpravy, násypy</t>
  </si>
  <si>
    <t>167151111</t>
  </si>
  <si>
    <t>Nakládání, skládání a překládání neulehlého výkopku nebo sypaniny strojně nakládání, množství přes 100 m3, z hornin třídy těžitelnosti I, skupiny 1 až 3</t>
  </si>
  <si>
    <t>592220773</t>
  </si>
  <si>
    <t>73,491</t>
  </si>
  <si>
    <t>hala základy</t>
  </si>
  <si>
    <t>216,614</t>
  </si>
  <si>
    <t>85,732+7,056</t>
  </si>
  <si>
    <t>plocha B</t>
  </si>
  <si>
    <t>3,125</t>
  </si>
  <si>
    <t>plocha C</t>
  </si>
  <si>
    <t>-1530301939</t>
  </si>
  <si>
    <t>171151103</t>
  </si>
  <si>
    <t>Uložení sypanin do násypů s rozprostřením sypaniny ve vrstvách a s hrubým urovnáním zhutněných z hornin soudržných jakékoliv třídy těžitelnosti</t>
  </si>
  <si>
    <t>-30890477</t>
  </si>
  <si>
    <t>181151311</t>
  </si>
  <si>
    <t>Plošná úprava terénu v zemině tř. 1 až 4 s urovnáním povrchu bez doplnění ornice souvislé plochy přes 500 m2 při nerovnostech terénu přes 50 do 100 mm v rovině nebo na svahu do 1:5</t>
  </si>
  <si>
    <t>-2000912647</t>
  </si>
  <si>
    <t>80,31</t>
  </si>
  <si>
    <t>10,25</t>
  </si>
  <si>
    <t>269,93</t>
  </si>
  <si>
    <t>140,38</t>
  </si>
  <si>
    <t>38,31</t>
  </si>
  <si>
    <t>18,52</t>
  </si>
  <si>
    <t>181111112</t>
  </si>
  <si>
    <t>Plošná úprava terénu v zemině tř. 1 až 4 s urovnáním povrchu bez doplnění ornice souvislé plochy do 500 m2 při nerovnostech terénu přes 50 do 100 mm na svahu přes 1:5 do 1:2</t>
  </si>
  <si>
    <t>186833885</t>
  </si>
  <si>
    <t>56,91</t>
  </si>
  <si>
    <t>17,43</t>
  </si>
  <si>
    <t>46,69</t>
  </si>
  <si>
    <t>181351103</t>
  </si>
  <si>
    <t>Rozprostření a urovnání ornice v rovině nebo ve svahu sklonu do 1:5 strojně při souvislé ploše přes 100 do 500 m2, tl. vrstvy do 200 mm</t>
  </si>
  <si>
    <t>-2094092158</t>
  </si>
  <si>
    <t>10364101</t>
  </si>
  <si>
    <t xml:space="preserve">zemina pro terénní úpravy -  ornice</t>
  </si>
  <si>
    <t>1285677858</t>
  </si>
  <si>
    <t>557,70*0,10*1,50</t>
  </si>
  <si>
    <t>182351023</t>
  </si>
  <si>
    <t>Rozprostření a urovnání ornice ve svahu sklonu přes 1:5 strojně při souvislé ploše do 100 m2, tl. vrstvy do 200 mm</t>
  </si>
  <si>
    <t>-270538729</t>
  </si>
  <si>
    <t>10364100</t>
  </si>
  <si>
    <t>zemina pro terénní úpravy - tříděná</t>
  </si>
  <si>
    <t>1580807614</t>
  </si>
  <si>
    <t>121,03*0,10*1,50</t>
  </si>
  <si>
    <t>181411131</t>
  </si>
  <si>
    <t>Založení trávníku na půdě předem připravené plochy do 1000 m2 výsevem včetně utažení parkového v rovině nebo na svahu do 1:5</t>
  </si>
  <si>
    <t>-1108525265</t>
  </si>
  <si>
    <t>00572410</t>
  </si>
  <si>
    <t>osivo směs travní parková</t>
  </si>
  <si>
    <t>1827202308</t>
  </si>
  <si>
    <t>557,7*0,015 'Přepočtené koeficientem množství</t>
  </si>
  <si>
    <t>181411132</t>
  </si>
  <si>
    <t>Založení trávníku na půdě předem připravené plochy do 1000 m2 výsevem včetně utažení parkového na svahu přes 1:5 do 1:2</t>
  </si>
  <si>
    <t>1253440977</t>
  </si>
  <si>
    <t>135389728</t>
  </si>
  <si>
    <t>121,03*0,015 'Přepočtené koeficientem množství</t>
  </si>
  <si>
    <t>182251101</t>
  </si>
  <si>
    <t>Svahování trvalých svahů do projektovaných profilů strojně s potřebným přemístěním výkopku při svahování násypů v jakékoliv hornině</t>
  </si>
  <si>
    <t>1222810939</t>
  </si>
  <si>
    <t>183101215</t>
  </si>
  <si>
    <t>Hloubení jamek pro vysazování rostlin v zemině tř.1 až 4 s výměnou půdy z 50% v rovině nebo na svahu do 1:5, objemu přes 0,125 do 0,40 m3</t>
  </si>
  <si>
    <t>-1128715120</t>
  </si>
  <si>
    <t>1599973240</t>
  </si>
  <si>
    <t>4*0,2 'Přepočtené koeficientem množství</t>
  </si>
  <si>
    <t>183101221</t>
  </si>
  <si>
    <t>Hloubení jamek pro vysazování rostlin v zemině tř.1 až 4 s výměnou půdy z 50% v rovině nebo na svahu do 1:5, objemu přes 0,40 do 1,00 m3</t>
  </si>
  <si>
    <t>1249098543</t>
  </si>
  <si>
    <t>4+3</t>
  </si>
  <si>
    <t>1286387563</t>
  </si>
  <si>
    <t>7*0,5 'Přepočtené koeficientem množství</t>
  </si>
  <si>
    <t>184201111</t>
  </si>
  <si>
    <t>Výsadba stromů bez balu do předem vyhloubené jamky se zalitím v rovině nebo na svahu do 1:5, při výšce kmene do 1,8 m</t>
  </si>
  <si>
    <t>199484980</t>
  </si>
  <si>
    <t>02652025x</t>
  </si>
  <si>
    <t>šeřík obecný /Syringa vulgaris/ výška 150-175cm</t>
  </si>
  <si>
    <t>1784672018</t>
  </si>
  <si>
    <t>02650540x</t>
  </si>
  <si>
    <t>Střemcha obecná / Quercus Robur / 120cm</t>
  </si>
  <si>
    <t>724692978</t>
  </si>
  <si>
    <t>184201112</t>
  </si>
  <si>
    <t>Výsadba stromů bez balu do předem vyhloubené jamky se zalitím v rovině nebo na svahu do 1:5, při výšce kmene přes 1,8 do 2,5 m</t>
  </si>
  <si>
    <t>-1156671603</t>
  </si>
  <si>
    <t>02650461x</t>
  </si>
  <si>
    <t>Dub letní /Quercus robur/ kmínek 200cm, obvod kmene 6/8</t>
  </si>
  <si>
    <t>-473962064</t>
  </si>
  <si>
    <t>184802111</t>
  </si>
  <si>
    <t>Chemické odplevelení půdy před založením kultury, trávníku nebo zpevněných ploch o výměře jednotlivě přes 20 m2 v rovině nebo na svahu do 1:5 postřikem na široko</t>
  </si>
  <si>
    <t>2026225867</t>
  </si>
  <si>
    <t>184802211</t>
  </si>
  <si>
    <t>Chemické odplevelení půdy před založením kultury, trávníku nebo zpevněných ploch o výměře jednotlivě přes 20 m2 na svahu přes 1:5 do 1:2 postřikem na široko</t>
  </si>
  <si>
    <t>-391973116</t>
  </si>
  <si>
    <t>04 - Venkovní úpravy - oplocení</t>
  </si>
  <si>
    <t>131111333</t>
  </si>
  <si>
    <t>Vrtání jamek ručním motorovým vrtákem průměru přes 200 do 300 mm</t>
  </si>
  <si>
    <t>1462277742</t>
  </si>
  <si>
    <t>12,00*0,80</t>
  </si>
  <si>
    <t>30,00*0,80</t>
  </si>
  <si>
    <t>131111359</t>
  </si>
  <si>
    <t>Vrtání jamek pro plotové sloupky Příplatek k cenám -1331 až -1343 za vrtání v kamenité nebo kořeny prorostlé půdě</t>
  </si>
  <si>
    <t>1969249737</t>
  </si>
  <si>
    <t>-623573201</t>
  </si>
  <si>
    <t>0,60*0,80*3,00</t>
  </si>
  <si>
    <t>0,60*0,80*0,90</t>
  </si>
  <si>
    <t>Součet - základ brána + sloupek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</si>
  <si>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</si>
  <si>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</si>
  <si>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587337216</t>
  </si>
  <si>
    <t>1,872</t>
  </si>
  <si>
    <t>0,15*0,15*3,14*33,60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</si>
  <si>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</si>
  <si>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</si>
  <si>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-6435738</t>
  </si>
  <si>
    <t>0,249764705882353*17 'Přepočtené koeficientem množství</t>
  </si>
  <si>
    <t>-1903679879</t>
  </si>
  <si>
    <t>171201231</t>
  </si>
  <si>
    <t>Poplatek za uložení stavebního odpadu na recyklační skládce (skládkovné) zeminy a kamení zatříděného do Katalogu odpadů pod kódem 17 05 04</t>
  </si>
  <si>
    <t>-1329029035</t>
  </si>
  <si>
    <t>4,246*1,8 'Přepočtené koeficientem množství</t>
  </si>
  <si>
    <t>-1315992024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</si>
  <si>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</si>
  <si>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</si>
  <si>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1932495075</t>
  </si>
  <si>
    <t>34571352</t>
  </si>
  <si>
    <t>trubka elektroinstalační ohebná dvouplášťová korugovaná (chránička) D 52/63mm, HDPE+LDPE</t>
  </si>
  <si>
    <t>917866910</t>
  </si>
  <si>
    <t>5*1,1 'Přepočtené koeficientem množství</t>
  </si>
  <si>
    <t>338171123</t>
  </si>
  <si>
    <t>Osazování sloupků a vzpěr plotových ocelových trubkových nebo profilovaných výšky do 2,60 m se zabetonováním (tř. C 25/30) do 0,08 m3 do připravených jamek</t>
  </si>
  <si>
    <t>-189994142</t>
  </si>
  <si>
    <t>55342262</t>
  </si>
  <si>
    <t>sloupek plotový koncový Pz 2350/48x1,5mm - antracit</t>
  </si>
  <si>
    <t>-1097518459</t>
  </si>
  <si>
    <t>338171125</t>
  </si>
  <si>
    <t>Montáž sloupků a vzpěr plotových ocelových trubkových nebo profilovaných výšky do 2,60 m ukotvením k pevnému podkladu</t>
  </si>
  <si>
    <t>-2028607153</t>
  </si>
  <si>
    <t>55342274</t>
  </si>
  <si>
    <t>vzpěra plotová Pz 38x1,5mm včetně krytky s uchem 2500mm - antracit</t>
  </si>
  <si>
    <t>-1654266913</t>
  </si>
  <si>
    <t>553422</t>
  </si>
  <si>
    <t xml:space="preserve">úchyt vzpěry k podhrabové desce / Zn +  antracit</t>
  </si>
  <si>
    <t>1190459165</t>
  </si>
  <si>
    <t>348121221</t>
  </si>
  <si>
    <t>Montáž podhrabových desek na ocelové sloupky, délky desek přes 2 do 3 m</t>
  </si>
  <si>
    <t>539139741</t>
  </si>
  <si>
    <t>59233120</t>
  </si>
  <si>
    <t>podhrabová deska 2950x300x50mm</t>
  </si>
  <si>
    <t>-1704532189</t>
  </si>
  <si>
    <t>592315</t>
  </si>
  <si>
    <t xml:space="preserve">stabilizační držák podhrabové desky průběžný v 300mm vč. texu, Zn +  antracit</t>
  </si>
  <si>
    <t>-949496428</t>
  </si>
  <si>
    <t>592331</t>
  </si>
  <si>
    <t>stabilizační držák podhrabové desky koncový v 300mm vč. texu, Zn + antracit</t>
  </si>
  <si>
    <t>533689818</t>
  </si>
  <si>
    <t>348172116</t>
  </si>
  <si>
    <t>Montáž vjezdových bran samonosných posuvných jednokřídlových plochy přes 9 do 12 m2</t>
  </si>
  <si>
    <t>310521581</t>
  </si>
  <si>
    <t>553423</t>
  </si>
  <si>
    <t>brána kovová posuvná 6500x1800 s elektrickým pohonem, signalizací a dálkovým ovládáním, výplň pletivo 55x55x3 mm, Zn + antracit</t>
  </si>
  <si>
    <t>1508316558</t>
  </si>
  <si>
    <t>348401120</t>
  </si>
  <si>
    <t>Osazení oplocení ze strojového pletiva s napínacími dráty do 15° sklonu svahu, výšky do 1,6 m</t>
  </si>
  <si>
    <t>-419794260</t>
  </si>
  <si>
    <t>81,64</t>
  </si>
  <si>
    <t>1,25</t>
  </si>
  <si>
    <t>3,25</t>
  </si>
  <si>
    <t>28,80</t>
  </si>
  <si>
    <t>31327512</t>
  </si>
  <si>
    <t>pletivo drátěné plastifikované antracit se čtvercovými oky 55 mm/2,5 mm, 150 cm</t>
  </si>
  <si>
    <t>-79191270</t>
  </si>
  <si>
    <t>311970</t>
  </si>
  <si>
    <t>držák napínacího drátu - tex (balení 10ks)</t>
  </si>
  <si>
    <t>572501000</t>
  </si>
  <si>
    <t>15619200</t>
  </si>
  <si>
    <t>drát poplastovaný kruhový vázací 1,1/1,5mm antracit</t>
  </si>
  <si>
    <t>-1113405420</t>
  </si>
  <si>
    <t>313248</t>
  </si>
  <si>
    <t>napínací element - komaxit</t>
  </si>
  <si>
    <t>-1876927480</t>
  </si>
  <si>
    <t>348401460</t>
  </si>
  <si>
    <t>Osazení oplocení ze strojového pletiva rozvinutí, uchycení a napnutí drátu přes 15° sklonu svahu přiháčkování pletiva k napínacímu drátu</t>
  </si>
  <si>
    <t>-1856020</t>
  </si>
  <si>
    <t>52*3 'Přepočtené koeficientem množství</t>
  </si>
  <si>
    <t>15619100</t>
  </si>
  <si>
    <t>drát poplastovaný antracit kruhový napínací 2,5/3,5mm</t>
  </si>
  <si>
    <t>-1203622348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</si>
  <si>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</si>
  <si>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</si>
  <si>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-955743592</t>
  </si>
  <si>
    <t>05 - Venkovní úpravy - požární nádrž</t>
  </si>
  <si>
    <t xml:space="preserve">    712 - Povlakové krytiny</t>
  </si>
  <si>
    <t>131251103</t>
  </si>
  <si>
    <t>Hloubení nezapažených jam a zářezů strojně s urovnáním dna do předepsaného profilu a spádu v hornině třídy těžitelnosti I skupiny 3 přes 50 do 100 m3</t>
  </si>
  <si>
    <t>846846386</t>
  </si>
  <si>
    <t>(0,50+3,60+0,50)*(0,50+4,60+0,50)*(2,00+0,30)</t>
  </si>
  <si>
    <t>-44027528</t>
  </si>
  <si>
    <t>1014196588</t>
  </si>
  <si>
    <t>59,248</t>
  </si>
  <si>
    <t>-21,16</t>
  </si>
  <si>
    <t>931617351</t>
  </si>
  <si>
    <t>38,088*17 'Přepočtené koeficientem množství</t>
  </si>
  <si>
    <t>642558846</t>
  </si>
  <si>
    <t>1476491560</t>
  </si>
  <si>
    <t>38,088*1,8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</si>
  <si>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</si>
  <si>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</si>
  <si>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33707319</t>
  </si>
  <si>
    <t>37220801</t>
  </si>
  <si>
    <t>174151101</t>
  </si>
  <si>
    <t>Zásyp sypaninou z jakékoliv horniny strojně s uložením výkopku ve vrstvách se zhutněním jam, šachet, rýh nebo kolem objektů v těchto vykopávkách</t>
  </si>
  <si>
    <t>-157632638</t>
  </si>
  <si>
    <t>-3,60*4,60*2,30</t>
  </si>
  <si>
    <t>273321611</t>
  </si>
  <si>
    <t>Základy z betonu železového (bez výztuže) desky z betonu bez zvláštních nároků na prostředí tř. C 30/37</t>
  </si>
  <si>
    <t>2017028131</t>
  </si>
  <si>
    <t>3,60*4,60*0,30</t>
  </si>
  <si>
    <t>273351121</t>
  </si>
  <si>
    <t>Bednění základů desek zřízení</t>
  </si>
  <si>
    <t>1392031859</t>
  </si>
  <si>
    <t>(3,60*2+4,60*2)*0,30</t>
  </si>
  <si>
    <t>273351122</t>
  </si>
  <si>
    <t>Bednění základů desek odstranění</t>
  </si>
  <si>
    <t>1412275617</t>
  </si>
  <si>
    <t>-2103233751</t>
  </si>
  <si>
    <t>(3,60*4,60)*2*32,39/6/1000*1,15</t>
  </si>
  <si>
    <t>279113164</t>
  </si>
  <si>
    <t>Základové zdi z tvárnic ztraceného bednění včetně výplně z betonu bez zvláštních nároků na vliv prostředí třídy C 30/37, tloušťky zdiva přes 250 do 300 mm</t>
  </si>
  <si>
    <t>-285778847</t>
  </si>
  <si>
    <t>2,00*(3,60*2+4,00*2)</t>
  </si>
  <si>
    <t>1720661665</t>
  </si>
  <si>
    <t>2,00*(3,60*2+4,00*2)*12*0,89/1000*1,15</t>
  </si>
  <si>
    <t>-1887904271</t>
  </si>
  <si>
    <t>0,30*(3,60*2+4,00*2)</t>
  </si>
  <si>
    <t>-1248239820</t>
  </si>
  <si>
    <t>712</t>
  </si>
  <si>
    <t>Povlakové krytiny</t>
  </si>
  <si>
    <t>712363352x</t>
  </si>
  <si>
    <t>Povlakové krytiny z tvarovaných poplastovaných lišt pro mPVC vnitřní koutová lišta rš 100 mm</t>
  </si>
  <si>
    <t>1972008472</t>
  </si>
  <si>
    <t>2,00*4</t>
  </si>
  <si>
    <t>3,00*2</t>
  </si>
  <si>
    <t>4,00*2</t>
  </si>
  <si>
    <t>712363353x</t>
  </si>
  <si>
    <t>Povlakové krytiny z tvarovaných poplastovaných lišt pro mPVC vnější koutová lišta rš 100 mm</t>
  </si>
  <si>
    <t>2008094255</t>
  </si>
  <si>
    <t>712363355</t>
  </si>
  <si>
    <t>Povlakové krytiny z tvarovaných poplastovaných lišt pro mPVC okapnice rš 150 mm</t>
  </si>
  <si>
    <t>-52570498</t>
  </si>
  <si>
    <t>3,60*2</t>
  </si>
  <si>
    <t>4,60*2</t>
  </si>
  <si>
    <t>712998111x</t>
  </si>
  <si>
    <t>Pochozí plochy z pochozí střešní fólie na bázi PVC určené pro tvorbu chodníků střech přivařené horkovzdušným svarem na povrch fólie tl. 2 mm</t>
  </si>
  <si>
    <t>1348802975</t>
  </si>
  <si>
    <t>3,00*4,00</t>
  </si>
  <si>
    <t>712999002x</t>
  </si>
  <si>
    <t>Provedení povlakové krytiny - ostatní práce montáž tvarovky pro utěsnění prostupu z PVC vnitřní průměr do 70 mm, výška do 300 mm</t>
  </si>
  <si>
    <t>1663432425</t>
  </si>
  <si>
    <t>28342011</t>
  </si>
  <si>
    <t>manžeta těsnící pro prostupy hydroizolací z PVC uzavřená kruhová vnitřní průměr 40-70</t>
  </si>
  <si>
    <t>2095916174</t>
  </si>
  <si>
    <t>998712201</t>
  </si>
  <si>
    <t>Přesun hmot pro povlakové krytiny stanovený procentní sazbou (%) z ceny vodorovná dopravní vzdálenost do 50 m v objektech výšky do 6 m</t>
  </si>
  <si>
    <t>-1169964282</t>
  </si>
  <si>
    <t>767161114</t>
  </si>
  <si>
    <t>Montáž zábradlí rovného z trubek nebo tenkostěnných profilů do zdiva, hmotnosti 1 m zábradlí přes 20 do 30 kg</t>
  </si>
  <si>
    <t>-337513410</t>
  </si>
  <si>
    <t>3,30*2+4,30*2</t>
  </si>
  <si>
    <t>631260</t>
  </si>
  <si>
    <t xml:space="preserve">zábradlí ochranné, profil tr. d50/3, výška 1,1m žárově zinkované_x000d_
</t>
  </si>
  <si>
    <t>-2022723678</t>
  </si>
  <si>
    <t>1994761305</t>
  </si>
  <si>
    <t>1837322869</t>
  </si>
  <si>
    <t>06 - Vzduchotechnika</t>
  </si>
  <si>
    <t>D1 - Zařízení č. 1 - Větrání technologického prostoru</t>
  </si>
  <si>
    <t>D5 - Zařízení č. 2 - Větrání šaten a WC</t>
  </si>
  <si>
    <t>D6 - Zařízení č. 3 - Ostatní</t>
  </si>
  <si>
    <t>D7 - Ostatní</t>
  </si>
  <si>
    <t>D1</t>
  </si>
  <si>
    <t>Zařízení č. 1 - Větrání technologického prostoru</t>
  </si>
  <si>
    <t>1.01</t>
  </si>
  <si>
    <t>Klimatizační jednotka DUPLEX 3500 Multi Eco vč.digitální regulace, el.ohřívač 7,2kWmax./0,8kWprov. Qvzdp=2810m3/h; Qvzdo=2110m3/h ; dpext=400/400Pa N=1,03kW/0,58kW-230V-50Hz rekuperátor deskový protiproudý + by-pass, ErP 2014/2018</t>
  </si>
  <si>
    <t>ks</t>
  </si>
  <si>
    <t>1.02a</t>
  </si>
  <si>
    <t>Ohřívač MBE 355 R2 - 9600 W</t>
  </si>
  <si>
    <t>1.02b</t>
  </si>
  <si>
    <t>Regulátor TTC 2000+TT-S1</t>
  </si>
  <si>
    <t>1.02c</t>
  </si>
  <si>
    <t>Čidlo prostorové TGBR 530</t>
  </si>
  <si>
    <t>1.04</t>
  </si>
  <si>
    <t>Ohřívač MBE-200 R2 650W</t>
  </si>
  <si>
    <t>1.05</t>
  </si>
  <si>
    <t>1.06</t>
  </si>
  <si>
    <t>1.08</t>
  </si>
  <si>
    <t>Anemostat DFR-B 500-SS</t>
  </si>
  <si>
    <t>1.09</t>
  </si>
  <si>
    <t>Plenumbox k anemostatu DFR-B 500 SS</t>
  </si>
  <si>
    <t>1.10</t>
  </si>
  <si>
    <t>Výústka průmyslová KVP 1 - H - 1.O - 300x150</t>
  </si>
  <si>
    <t>Pol3</t>
  </si>
  <si>
    <t>Regulace R2</t>
  </si>
  <si>
    <t>1.11</t>
  </si>
  <si>
    <t>Výústka průmyslová KVP 1 - H - 1.O - 300x100</t>
  </si>
  <si>
    <t>Pol4</t>
  </si>
  <si>
    <t>1.13</t>
  </si>
  <si>
    <t>Tlumič hluku GREIF 500x400 - 1000</t>
  </si>
  <si>
    <t>1.14</t>
  </si>
  <si>
    <t>Tlumič hluku GREIF 500x250 - 1000</t>
  </si>
  <si>
    <t>1.15</t>
  </si>
  <si>
    <t>Žaluzie protidešťová 500x400</t>
  </si>
  <si>
    <t>1.16</t>
  </si>
  <si>
    <t>Žaluzie protidešťová 500x500</t>
  </si>
  <si>
    <t>1.17</t>
  </si>
  <si>
    <t>Regulační klapka do potrubí ruční MSK 125</t>
  </si>
  <si>
    <t>1.18</t>
  </si>
  <si>
    <t>Regulační klapka do potrubí ruční MSK 150</t>
  </si>
  <si>
    <t>1.19</t>
  </si>
  <si>
    <t>Regulační klapka do potrubí ruční MSK 180</t>
  </si>
  <si>
    <t>1.20</t>
  </si>
  <si>
    <t>Regulační klapka do potrubí ruční MSK 200</t>
  </si>
  <si>
    <t>1.21</t>
  </si>
  <si>
    <t>Regulační klapka do potrubí ruční MSK 250</t>
  </si>
  <si>
    <t>1.22</t>
  </si>
  <si>
    <t>Regulační klapka do potrubí ruční MSK 280</t>
  </si>
  <si>
    <t>1.23</t>
  </si>
  <si>
    <t>Výústka průmyslová KVP 1 - H - 1.O - 200x100</t>
  </si>
  <si>
    <t>Pol5</t>
  </si>
  <si>
    <t>Regulace R1</t>
  </si>
  <si>
    <t>1.24</t>
  </si>
  <si>
    <t>Plastový ventil talířový DAVBR 100</t>
  </si>
  <si>
    <t>1.25</t>
  </si>
  <si>
    <t>Plastový ventil talířový DAVBR 125</t>
  </si>
  <si>
    <t>1.26</t>
  </si>
  <si>
    <t>Plastový ventil talířový DAVBR 150</t>
  </si>
  <si>
    <t>1.27</t>
  </si>
  <si>
    <t>Plastový ventil talířový DAVBR 200</t>
  </si>
  <si>
    <t>1.28</t>
  </si>
  <si>
    <t>Stěnová mřížka MSU 25 -1.0.-1-500x300</t>
  </si>
  <si>
    <t>1.29</t>
  </si>
  <si>
    <t>Ohebná hadice SONOFLEX MO 200</t>
  </si>
  <si>
    <t>1.30</t>
  </si>
  <si>
    <t>Ohebná hadice SONOFLEX MO 150</t>
  </si>
  <si>
    <t>1.31</t>
  </si>
  <si>
    <t>Ohebná hadice SONOFLEX MO 100</t>
  </si>
  <si>
    <t>1.32</t>
  </si>
  <si>
    <t>Ohebná hadice SONOFLEX MO 125</t>
  </si>
  <si>
    <t>1.33</t>
  </si>
  <si>
    <t>Čtyřhranné potrubí sk. I dle ON120405 do obvodu 1890/70%</t>
  </si>
  <si>
    <t>bm</t>
  </si>
  <si>
    <t>1.34</t>
  </si>
  <si>
    <t>Tlumič hluku MAA 125 - 900</t>
  </si>
  <si>
    <t>1.36</t>
  </si>
  <si>
    <t>Potrubí SPIRO do průměru 315/70%</t>
  </si>
  <si>
    <t>1.37</t>
  </si>
  <si>
    <t>Tepelná izolace - K-FLEX tl. 12 mm</t>
  </si>
  <si>
    <t>D5</t>
  </si>
  <si>
    <t>Zařízení č. 2 - Větrání šaten a WC</t>
  </si>
  <si>
    <t>2.01</t>
  </si>
  <si>
    <t>Ventilátor MIXVENT-TD 800/200 Qvzd=450m3/hod, pext=220Pa, N=95W-230V/Hz, I=0,45A</t>
  </si>
  <si>
    <t>2.03</t>
  </si>
  <si>
    <t>Regulátor REV 1,5</t>
  </si>
  <si>
    <t>2.07</t>
  </si>
  <si>
    <t>Pružné manžety VBM 200</t>
  </si>
  <si>
    <t>2.08</t>
  </si>
  <si>
    <t>Zpětná klapka RSK 200</t>
  </si>
  <si>
    <t>2.10</t>
  </si>
  <si>
    <t>2.11</t>
  </si>
  <si>
    <t>2.13</t>
  </si>
  <si>
    <t>Regulační klapka do potrubí ruční MSK 100</t>
  </si>
  <si>
    <t>2.14</t>
  </si>
  <si>
    <t>2.15</t>
  </si>
  <si>
    <t>Regulační klapka do potrubí ruční MSK 160</t>
  </si>
  <si>
    <t>2.16</t>
  </si>
  <si>
    <t>Stěnová mřížka MSU 25 -1.0.-1- 400x200</t>
  </si>
  <si>
    <t>2.19</t>
  </si>
  <si>
    <t>2.20</t>
  </si>
  <si>
    <t>2.22</t>
  </si>
  <si>
    <t>Tlumič MAA 200-l=600</t>
  </si>
  <si>
    <t>2.28</t>
  </si>
  <si>
    <t>Potrubí SPIRO do průměru 200/70%</t>
  </si>
  <si>
    <t>491766916</t>
  </si>
  <si>
    <t>2.29</t>
  </si>
  <si>
    <t>2.30</t>
  </si>
  <si>
    <t>Výfuková mřížka PER 250W</t>
  </si>
  <si>
    <t>834896355</t>
  </si>
  <si>
    <t>D6</t>
  </si>
  <si>
    <t>Zařízení č. 3 - Ostatní</t>
  </si>
  <si>
    <t>3.01</t>
  </si>
  <si>
    <t>Ocel profilovaná L40/40/5</t>
  </si>
  <si>
    <t>3.02</t>
  </si>
  <si>
    <t>Závěsový systém, montážní a spojovací materiál</t>
  </si>
  <si>
    <t>280327968</t>
  </si>
  <si>
    <t>3.03</t>
  </si>
  <si>
    <t>Těsnící tmel akrylátový</t>
  </si>
  <si>
    <t>3.04</t>
  </si>
  <si>
    <t>Silikonový tmel Intumex S v tubě</t>
  </si>
  <si>
    <t>D7</t>
  </si>
  <si>
    <t>Ostatní</t>
  </si>
  <si>
    <t>4.01</t>
  </si>
  <si>
    <t>Montážní práce - VZT</t>
  </si>
  <si>
    <t>-2117582168</t>
  </si>
  <si>
    <t>4.02</t>
  </si>
  <si>
    <t>Kompletace a zaregulování</t>
  </si>
  <si>
    <t>-1034917829</t>
  </si>
  <si>
    <t>4.03</t>
  </si>
  <si>
    <t>Doprava materiálu a kapacit</t>
  </si>
  <si>
    <t>1740459009</t>
  </si>
  <si>
    <t>4.04</t>
  </si>
  <si>
    <t>Technická příprava</t>
  </si>
  <si>
    <t>-911519226</t>
  </si>
  <si>
    <t>4.05</t>
  </si>
  <si>
    <t>Stavební přípomoce (prostupy vč. začištění, pomocné lešení apod.)</t>
  </si>
  <si>
    <t>-1232548627</t>
  </si>
  <si>
    <t>170409319</t>
  </si>
  <si>
    <t>07 - Vytápění / chlazení</t>
  </si>
  <si>
    <t>-69684514</t>
  </si>
  <si>
    <t>01 - Zařízení pro ochlazování staveb</t>
  </si>
  <si>
    <t>PSV - PSV</t>
  </si>
  <si>
    <t xml:space="preserve">    10000 - Ochlazování stavby</t>
  </si>
  <si>
    <t>HZS - Hodinové zúčtovací sazby</t>
  </si>
  <si>
    <t>10000</t>
  </si>
  <si>
    <t>Ochlazování stavby</t>
  </si>
  <si>
    <t>10001</t>
  </si>
  <si>
    <t>venkovní klimatizační jednotka Multisplit Qch10kW Qut 12kW SEER 8 A++ SCOP4,32 A+</t>
  </si>
  <si>
    <t>10002</t>
  </si>
  <si>
    <t>Vnitřní čtyřcestná klimatizační přisazená jednotka Qch 5,2kw Qut 5,6kw</t>
  </si>
  <si>
    <t>10003</t>
  </si>
  <si>
    <t>Řídící automatika pro 4 jednotky</t>
  </si>
  <si>
    <t>10004</t>
  </si>
  <si>
    <t>Nástěnný prostorový termostat digitální</t>
  </si>
  <si>
    <t>20001</t>
  </si>
  <si>
    <t xml:space="preserve">Izolované měděné potrubí chladiva  pr. 6,35/ 12,7 obě potrubí opatřené izolací</t>
  </si>
  <si>
    <t>10005</t>
  </si>
  <si>
    <t>nástěnná konzola pro vedenklovní jednotku</t>
  </si>
  <si>
    <t>20002</t>
  </si>
  <si>
    <t>kabeláž pro ovládací systém</t>
  </si>
  <si>
    <t>5000</t>
  </si>
  <si>
    <t>montáž venkovní jednotky klimatizace na stěnu</t>
  </si>
  <si>
    <t>50001</t>
  </si>
  <si>
    <t>montáž vnitřní jednotky klimatizace na strop</t>
  </si>
  <si>
    <t>50002</t>
  </si>
  <si>
    <t>Montáž propojovacího potrubí</t>
  </si>
  <si>
    <t>50003</t>
  </si>
  <si>
    <t>Plnění systému chladivem</t>
  </si>
  <si>
    <t>HZS</t>
  </si>
  <si>
    <t>Hodinové zúčtovací sazby</t>
  </si>
  <si>
    <t>HZS1301</t>
  </si>
  <si>
    <t>Hodinová zúčtovací sazba zedník</t>
  </si>
  <si>
    <t>hod</t>
  </si>
  <si>
    <t>262144</t>
  </si>
  <si>
    <t>HZS3231</t>
  </si>
  <si>
    <t>Hodinová zúčtovací sazba montér měřících a regulačních zařízení</t>
  </si>
  <si>
    <t>HZS4111</t>
  </si>
  <si>
    <t>Hodinová zúčtovací sazba řidič doprava materiálu a pracovníků</t>
  </si>
  <si>
    <t>HZS4211</t>
  </si>
  <si>
    <t>Hodinová zúčtovací sazba revizní technik</t>
  </si>
  <si>
    <t>02 - Plynová zařízení</t>
  </si>
  <si>
    <t xml:space="preserve">    723 - Zdravotechnika - vnitřní plynovod</t>
  </si>
  <si>
    <t>115101201</t>
  </si>
  <si>
    <t>Čerpání vody na dopravní výšku do 10 m průměrný přítok do 500 l/min</t>
  </si>
  <si>
    <t>-1783620662</t>
  </si>
  <si>
    <t>119001401</t>
  </si>
  <si>
    <t>Dočasné zajištění potrubí ocelového nebo litinového DN do 200</t>
  </si>
  <si>
    <t>11411796</t>
  </si>
  <si>
    <t>119001411</t>
  </si>
  <si>
    <t>Dočasné zajištění potrubí betonového, ŽB nebo kameninového DN do 200</t>
  </si>
  <si>
    <t>1754930817</t>
  </si>
  <si>
    <t>119001421</t>
  </si>
  <si>
    <t>Dočasné zajištění kabelů a kabelových tratí ze 3 volně ložených kabelů</t>
  </si>
  <si>
    <t>2012837545</t>
  </si>
  <si>
    <t>131201201</t>
  </si>
  <si>
    <t>Hloubení jam zapažených v hornině tř. 3 objemu do 100 m3</t>
  </si>
  <si>
    <t>-2024294491</t>
  </si>
  <si>
    <t>131201209</t>
  </si>
  <si>
    <t>Příplatek za lepivost u hloubení jam zapažených v hornině tř. 3</t>
  </si>
  <si>
    <t>917102100</t>
  </si>
  <si>
    <t>132201203</t>
  </si>
  <si>
    <t>Hloubení rýh š do 2000 mm v hornině tř. 3 objemu do 5000 m3</t>
  </si>
  <si>
    <t>425388614</t>
  </si>
  <si>
    <t>132201209</t>
  </si>
  <si>
    <t>Příplatek za lepivost k hloubení rýh š do 2000 mm v hornině tř. 3</t>
  </si>
  <si>
    <t>1831589727</t>
  </si>
  <si>
    <t>151101101</t>
  </si>
  <si>
    <t>Zřízení příložného pažení a rozepření stěn rýh hl do 2 m</t>
  </si>
  <si>
    <t>-360782309</t>
  </si>
  <si>
    <t>151101111</t>
  </si>
  <si>
    <t>Odstranění příložného pažení a rozepření stěn rýh hl do 2 m</t>
  </si>
  <si>
    <t>-199178166</t>
  </si>
  <si>
    <t>161101101</t>
  </si>
  <si>
    <t>Svislé přemístění výkopku z horniny tř. 1 až 4 hl výkopu do 2,5 m</t>
  </si>
  <si>
    <t>1775734427</t>
  </si>
  <si>
    <t>174101101</t>
  </si>
  <si>
    <t>Zásyp jam, šachet rýh nebo kolem objektů sypaninou se zhutněním</t>
  </si>
  <si>
    <t>1953331806</t>
  </si>
  <si>
    <t>175111101</t>
  </si>
  <si>
    <t>Obsypání potrubí ručně sypaninou bez prohození sítem, uloženou do 3 m</t>
  </si>
  <si>
    <t>-1757574527</t>
  </si>
  <si>
    <t>58331200</t>
  </si>
  <si>
    <t>štěrkopísek netříděný zásypový materiál</t>
  </si>
  <si>
    <t>2082327138</t>
  </si>
  <si>
    <t>181951101</t>
  </si>
  <si>
    <t>Úprava pláně v hornině tř. 1 až 4 bez zhutnění</t>
  </si>
  <si>
    <t>838097543</t>
  </si>
  <si>
    <t>899721111</t>
  </si>
  <si>
    <t>Signalizační vodič DN do 150 mm na potrubí</t>
  </si>
  <si>
    <t>398605562</t>
  </si>
  <si>
    <t>899722113</t>
  </si>
  <si>
    <t>Krytí potrubí z plastů výstražnou fólií z PVC 34cm</t>
  </si>
  <si>
    <t>-2031653199</t>
  </si>
  <si>
    <t>723</t>
  </si>
  <si>
    <t>Zdravotechnika - vnitřní plynovod</t>
  </si>
  <si>
    <t>600020</t>
  </si>
  <si>
    <t>Montáž elektrotvarovky</t>
  </si>
  <si>
    <t>-852879794</t>
  </si>
  <si>
    <t>723111205</t>
  </si>
  <si>
    <t>Potrubí ocelové závitové černé bezešvé svařované běžné DN 32</t>
  </si>
  <si>
    <t>1807716617</t>
  </si>
  <si>
    <t>723111206</t>
  </si>
  <si>
    <t>Potrubí ocelové závitové černé bezešvé svařované běžné DN 40 s tovární gumovou izolací</t>
  </si>
  <si>
    <t>-372173277</t>
  </si>
  <si>
    <t>723150367</t>
  </si>
  <si>
    <t>Chránička D 57x2,9 mm</t>
  </si>
  <si>
    <t>723500707</t>
  </si>
  <si>
    <t>723160204</t>
  </si>
  <si>
    <t>Přípojka k plynoměru spojované na závit bez ochozu G 1"</t>
  </si>
  <si>
    <t>soubor</t>
  </si>
  <si>
    <t>-1540762409</t>
  </si>
  <si>
    <t>723160334</t>
  </si>
  <si>
    <t>Rozpěrka přípojek plynoměru G 1"</t>
  </si>
  <si>
    <t>-296050196</t>
  </si>
  <si>
    <t>723170115</t>
  </si>
  <si>
    <t>Potrubí plynové plastové Pe 100, PN 0,4 MPa, D 40 x 3,7 mm spojované elektrotvarovkami</t>
  </si>
  <si>
    <t>-1453999854</t>
  </si>
  <si>
    <t>600018</t>
  </si>
  <si>
    <t>Koleno 90° d32 PE 100 SDR 11</t>
  </si>
  <si>
    <t>-568728146</t>
  </si>
  <si>
    <t>600019</t>
  </si>
  <si>
    <t xml:space="preserve">Přechod závitový  DN25/d32 PE 100 SDR 11</t>
  </si>
  <si>
    <t>-1438845445</t>
  </si>
  <si>
    <t>723170128</t>
  </si>
  <si>
    <t>Potrubí plynové plastové Pe 100, PN 0,1 MPa, D 90 x 5,2 mm spojované elektrotvarovkami</t>
  </si>
  <si>
    <t>-1773779351</t>
  </si>
  <si>
    <t>723190901</t>
  </si>
  <si>
    <t>Uzavření,otevření plynovodního potrubí při opravě</t>
  </si>
  <si>
    <t>130296977</t>
  </si>
  <si>
    <t>723190907</t>
  </si>
  <si>
    <t>Odvzdušnění nebo napuštění plynovodního potrubí</t>
  </si>
  <si>
    <t>568776809</t>
  </si>
  <si>
    <t>723190909</t>
  </si>
  <si>
    <t>Zkouška těsnosti potrubí plynovodního</t>
  </si>
  <si>
    <t>1176265422</t>
  </si>
  <si>
    <t>723231162</t>
  </si>
  <si>
    <t>Kohout kulový přímý G 1/2" PN 42 do 185°C plnoprůtokový vnitřní závit těžká řada</t>
  </si>
  <si>
    <t>-116687946</t>
  </si>
  <si>
    <t>723231164</t>
  </si>
  <si>
    <t>Kohout kulový přímý G 1" PN 42 do 185°C plnoprůtokový vnitřní závit těžká řada</t>
  </si>
  <si>
    <t>-1667850227</t>
  </si>
  <si>
    <t>723234311</t>
  </si>
  <si>
    <t>Regulátor tlaku plynu středotlaký jednostupňový výkon do 6 m3/hod pro zemní plyn</t>
  </si>
  <si>
    <t>-1063359208</t>
  </si>
  <si>
    <t>723239101</t>
  </si>
  <si>
    <t>Montáž armatur plynovodních se dvěma závity G 1/2" ostatní typ</t>
  </si>
  <si>
    <t>-1092044909</t>
  </si>
  <si>
    <t>723239103</t>
  </si>
  <si>
    <t>Montáž armatur plynovodních se dvěma závity G 1" ostatní typ</t>
  </si>
  <si>
    <t>-1782088377</t>
  </si>
  <si>
    <t>20000</t>
  </si>
  <si>
    <t>manometr 0-10kpa plynový s ventilem a smyčkou</t>
  </si>
  <si>
    <t>-1104681222</t>
  </si>
  <si>
    <t>998723101</t>
  </si>
  <si>
    <t>Přesun hmot tonážní pro vnitřní plynovod v objektech v do 6 m</t>
  </si>
  <si>
    <t>-427671607</t>
  </si>
  <si>
    <t>998723192</t>
  </si>
  <si>
    <t>Příplatek k přesunu hmot tonážní 723 za zvětšený přesun do 100 m</t>
  </si>
  <si>
    <t>947670929</t>
  </si>
  <si>
    <t>HZS4212</t>
  </si>
  <si>
    <t>Hodinová zúčtovací sazba revizní technik specialista</t>
  </si>
  <si>
    <t>382440404</t>
  </si>
  <si>
    <t>-1650156204</t>
  </si>
  <si>
    <t>03 - Zařízení pro vytápění staveb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</si>
  <si>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</si>
  <si>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</si>
  <si>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</si>
  <si>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</si>
  <si>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</si>
  <si>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731</t>
  </si>
  <si>
    <t>Ústřední vytápění - kotelny</t>
  </si>
  <si>
    <t>4000101</t>
  </si>
  <si>
    <t>Montáž regulační automatiky zdroje</t>
  </si>
  <si>
    <t>4000102</t>
  </si>
  <si>
    <t>Uvedení do provozu kotle a regulační automatiky</t>
  </si>
  <si>
    <t>40002</t>
  </si>
  <si>
    <t>Ekvitermní regulátor zdroje s vnitřním digitálním ovládáním a možností korekce na vnitřní teplotu</t>
  </si>
  <si>
    <t>400020</t>
  </si>
  <si>
    <t>kabeláž systému měření a regulace</t>
  </si>
  <si>
    <t>4000103</t>
  </si>
  <si>
    <t>Montáž systému odkouření a tlaková zkouška</t>
  </si>
  <si>
    <t>731244108</t>
  </si>
  <si>
    <t>Kotel ocelový závěsný na plyn kondenzační o výkonu 4,8-23,9 kW pro vytápění</t>
  </si>
  <si>
    <t>731244493</t>
  </si>
  <si>
    <t>Montáž kotle ocelového závěsného na plyn kondenzačního o výkonu do 28 kW</t>
  </si>
  <si>
    <t>731341140</t>
  </si>
  <si>
    <t>Hadice napouštěcí pryžové D 20/28</t>
  </si>
  <si>
    <t>731810322</t>
  </si>
  <si>
    <t>Nucený odtah spalin soustředným potrubím pro kondenzační kotel svislý 80/125 mm přes plochou střechu</t>
  </si>
  <si>
    <t>731810342</t>
  </si>
  <si>
    <t>Prodloužení soustředného potrubí pro kondenzační kotel průměru 80/125 mm</t>
  </si>
  <si>
    <t>998731101</t>
  </si>
  <si>
    <t>Přesun hmot tonážní pro kotelny v objektech v do 6 m</t>
  </si>
  <si>
    <t>998731193</t>
  </si>
  <si>
    <t>Příplatek k přesunu hmot tonážní 731 za zvětšený přesun do 500 m</t>
  </si>
  <si>
    <t>732</t>
  </si>
  <si>
    <t>Ústřední vytápění - strojovny</t>
  </si>
  <si>
    <t>732199100</t>
  </si>
  <si>
    <t>Montáž a dodávka orientačních štítků</t>
  </si>
  <si>
    <t>732211122</t>
  </si>
  <si>
    <t>Ohřívač stacionární zásobníkový s jedním výměníkem PN 1,0/1,6 o objemu 400 l v.pl. 1,80 m2</t>
  </si>
  <si>
    <t>732219301</t>
  </si>
  <si>
    <t>Montáž ohříváku vody stojatého kombinovaného do 500 litrů</t>
  </si>
  <si>
    <t>732331615</t>
  </si>
  <si>
    <t>Nádoba tlaková expanzní pro topnou a chladicí soustavu s membránou závitové připojení PN 0,6 o objemu 35 l</t>
  </si>
  <si>
    <t>732331777</t>
  </si>
  <si>
    <t>Příslušenství k expanzním nádobám bezpečnostní uzávěr G 3/4 k měření tlaku</t>
  </si>
  <si>
    <t>998732101</t>
  </si>
  <si>
    <t>Přesun hmot tonážní pro strojovny v objektech v do 6 m</t>
  </si>
  <si>
    <t>998732193</t>
  </si>
  <si>
    <t>Příplatek k přesunu hmot tonážní 732 za zvětšený přesun do 500 m</t>
  </si>
  <si>
    <t>733</t>
  </si>
  <si>
    <t>Ústřední vytápění - rozvodné potrubí</t>
  </si>
  <si>
    <t>733123110</t>
  </si>
  <si>
    <t>Příplatek k potrubí ocelovému hladkému za zhotovení přípojky z trubek ocelových hladkých D 22x2,6</t>
  </si>
  <si>
    <t>733123112</t>
  </si>
  <si>
    <t>Příplatek k potrubí ocelovému hladkému za zhotovení přípojky z trubek ocelových hladkých D 28x2,6</t>
  </si>
  <si>
    <t>733222102</t>
  </si>
  <si>
    <t>Potrubí měděné polotvrdé spojované měkkým pájením D 15x1</t>
  </si>
  <si>
    <t>733222104</t>
  </si>
  <si>
    <t>Potrubí měděné polotvrdé spojované měkkým pájením D 22x1</t>
  </si>
  <si>
    <t>733222103</t>
  </si>
  <si>
    <t>Potrubí měděné polotvrdé spojované měkkým pájením D 18x1</t>
  </si>
  <si>
    <t>733223105</t>
  </si>
  <si>
    <t>Potrubí měděné tvrdé spojované měkkým pájením D 28x1,5</t>
  </si>
  <si>
    <t>733291101</t>
  </si>
  <si>
    <t>Zkouška těsnosti potrubí měděné do D 35x1,5</t>
  </si>
  <si>
    <t>733811241</t>
  </si>
  <si>
    <t>Ochrana potrubí ústředního vytápění termoizolačními trubicemi z PE tl do 20 mm DN do 22 mm</t>
  </si>
  <si>
    <t>733811252</t>
  </si>
  <si>
    <t>Ochrana potrubí ústředního vytápění termoizolačními trubicemi z PE tl do 25 mm DN do 45 mm</t>
  </si>
  <si>
    <t>998733101</t>
  </si>
  <si>
    <t>Přesun hmot tonážní pro rozvody potrubí v objektech v do 6 m</t>
  </si>
  <si>
    <t>998733193</t>
  </si>
  <si>
    <t>Příplatek k přesunu hmot tonážní 733 za zvětšený přesun do 500 m</t>
  </si>
  <si>
    <t>734</t>
  </si>
  <si>
    <t>Ústřední vytápění - armatury</t>
  </si>
  <si>
    <t>734209103</t>
  </si>
  <si>
    <t>Montáž armatury závitové s jedním závitem G 1/2</t>
  </si>
  <si>
    <t>734209113</t>
  </si>
  <si>
    <t>Montáž armatury závitové s dvěma závity G 1/2</t>
  </si>
  <si>
    <t>734209114</t>
  </si>
  <si>
    <t>Montáž armatury závitové s dvěma závity G 3/4</t>
  </si>
  <si>
    <t>734209115</t>
  </si>
  <si>
    <t>Montáž armatury závitové s dvěma závity G 1</t>
  </si>
  <si>
    <t>734211127</t>
  </si>
  <si>
    <t>Ventil závitový odvzdušňovací G 1/2 PN 14 do 120°C automatický se zpětnou klapkou otopných těles</t>
  </si>
  <si>
    <t>734221682</t>
  </si>
  <si>
    <t>Termostatická hlavice kapalinová PN 10 do 110°C otopných těles VK</t>
  </si>
  <si>
    <t>734242413</t>
  </si>
  <si>
    <t>Ventil závitový zpětný přímý G 3/4 PN 16 do 110°C</t>
  </si>
  <si>
    <t>734242414</t>
  </si>
  <si>
    <t>Ventil závitový zpětný přímý G 1 PN 16 do 110°C</t>
  </si>
  <si>
    <t>734261403</t>
  </si>
  <si>
    <t>Armatura připojovací rohová G 3/4x18 PN 10 do 110°C radiátorů typu VK</t>
  </si>
  <si>
    <t>734261403m</t>
  </si>
  <si>
    <t>Armatura připojovací rohová G 3/4x18 PN 10 do 110°C radiátorů typu MM</t>
  </si>
  <si>
    <t>734291123</t>
  </si>
  <si>
    <t>Kohout plnící a vypouštěcí G 1/2 PN 10 do 90°C závitový</t>
  </si>
  <si>
    <t>734291263</t>
  </si>
  <si>
    <t>Filtr závitový přímý G 3/4 PN 30 do 110°C s vnitřními závity</t>
  </si>
  <si>
    <t>734291264</t>
  </si>
  <si>
    <t>Filtr závitový přímý G 1 PN 30 do 110°C s vnitřními závity</t>
  </si>
  <si>
    <t>734292714</t>
  </si>
  <si>
    <t>Kohout kulový přímý G 3/4 PN 42 do 185°C vnitřní závit</t>
  </si>
  <si>
    <t>734292715</t>
  </si>
  <si>
    <t>Kohout kulový přímý G 1 PN 42 do 185°C vnitřní závit</t>
  </si>
  <si>
    <t>998734101</t>
  </si>
  <si>
    <t>Přesun hmot tonážní pro armatury v objektech v do 6 m</t>
  </si>
  <si>
    <t>998734193</t>
  </si>
  <si>
    <t>Příplatek k přesunu hmot tonážní 734 za zvětšený přesun do 500 m</t>
  </si>
  <si>
    <t>735</t>
  </si>
  <si>
    <t>Ústřední vytápění - otopná tělesa</t>
  </si>
  <si>
    <t>735000912</t>
  </si>
  <si>
    <t>Vyregulování ventilu nebo kohoutu dvojregulačního s termostatickým ovládáním</t>
  </si>
  <si>
    <t>735152372</t>
  </si>
  <si>
    <t>Otopné těleso panelové VK hygienické provedení dvoudeskové bez přídavné přestupní plochy výška/délka 600/500 mm výkon 489 W</t>
  </si>
  <si>
    <t>735152373</t>
  </si>
  <si>
    <t>Otopné těleso panelové VK hygienické provedení dvoudeskové bez přídavné přestupní plochy výška/délka 600/600 mm výkon 587 W</t>
  </si>
  <si>
    <t>735152374</t>
  </si>
  <si>
    <t>Otopné těleso panelové VK hygienické provedení dvoudeskové bez přídavné přestupní plochy výška/délka 600/700 mm výkon 685 W</t>
  </si>
  <si>
    <t>735152377</t>
  </si>
  <si>
    <t>Otopné těleso panel VK hygienické provedení dvoudeskové bez přídavné přestupní plochy výška/délka 600/1000 mm výkon 978 W</t>
  </si>
  <si>
    <t>735152379</t>
  </si>
  <si>
    <t>Otopné těleso panel VK hygienické provedení dvoudeskové bez přídavné přestupní plochy výška/délka 600/1200 mm výkon 1174 W</t>
  </si>
  <si>
    <t>735152381</t>
  </si>
  <si>
    <t>Otopné těleso panel VK hygienické provedení dvoudeskové bez přídavné přestupní plochy výška/délka 600/1600 mm výkon 1565 W</t>
  </si>
  <si>
    <t>735152676</t>
  </si>
  <si>
    <t>Otopné těleso panelové VK hygienické provedení třídeskové 3 přídavné přestupní plochy výška/délka 600/900 mm výkon 2165 W</t>
  </si>
  <si>
    <t>735152680</t>
  </si>
  <si>
    <t>Otopné těleso panelové VK hygienické provedení třídeskové 3 přídavné přestupní plochy výška/délka 600/1400 mm výkon 3368 W</t>
  </si>
  <si>
    <t>735159210</t>
  </si>
  <si>
    <t>Montáž otopných těles panelových dvouřadých délky do 1140 mm</t>
  </si>
  <si>
    <t>735159220</t>
  </si>
  <si>
    <t>Montáž otopných těles panelových dvouřadých délky do 1500 mm</t>
  </si>
  <si>
    <t>735159310</t>
  </si>
  <si>
    <t>Montáž otopných těles panelových třířadých délky do 1140 mm</t>
  </si>
  <si>
    <t>735159320</t>
  </si>
  <si>
    <t>Montáž otopných těles panelových třířadých délky do 1500 mm</t>
  </si>
  <si>
    <t>735164251</t>
  </si>
  <si>
    <t>Otopné těleso trubkové výška/délka 1220/450 mm</t>
  </si>
  <si>
    <t>735164273</t>
  </si>
  <si>
    <t>Otopné těleso trubkové výška/délka 1820/750 mm</t>
  </si>
  <si>
    <t>735164512</t>
  </si>
  <si>
    <t>Montáž otopného tělesa trubkového na stěnu výšky tělesa přes 1500 mm</t>
  </si>
  <si>
    <t>735191910</t>
  </si>
  <si>
    <t>Napuštění vody do otopných těles</t>
  </si>
  <si>
    <t>998735201</t>
  </si>
  <si>
    <t>Přesun hmot pro otopná tělesa stanovený procentní sazbou (%) z ceny vodorovná dopravní vzdálenost do 50 m v objektech výšky do 6 m</t>
  </si>
  <si>
    <t>1447978915</t>
  </si>
  <si>
    <t>Hodinová zúčtovací sazba revizní technik topná zkouška</t>
  </si>
  <si>
    <t>-1891631950</t>
  </si>
  <si>
    <t>08 - Silnoproudé rozvody, osvětlení a hromosvod</t>
  </si>
  <si>
    <t>02 - Hromosvod</t>
  </si>
  <si>
    <t>446 - Bleskosvody</t>
  </si>
  <si>
    <t>D1 - Montáž bleskosvodu</t>
  </si>
  <si>
    <t>446</t>
  </si>
  <si>
    <t>Bleskosvody</t>
  </si>
  <si>
    <t>446,0001</t>
  </si>
  <si>
    <t xml:space="preserve">AlMgSi drát pr.8mm   č.100 019</t>
  </si>
  <si>
    <t>446,0002</t>
  </si>
  <si>
    <t xml:space="preserve">drát zemnící  FeZn pr. 10</t>
  </si>
  <si>
    <t>446,0003</t>
  </si>
  <si>
    <t>FeZn 30/4 zemnící pásek</t>
  </si>
  <si>
    <t>446,0004</t>
  </si>
  <si>
    <t>SR 02 - svorka pásek/pásek</t>
  </si>
  <si>
    <t>446,0005</t>
  </si>
  <si>
    <t>SR 03 - svorka pásek/kulatina</t>
  </si>
  <si>
    <t>446,0006</t>
  </si>
  <si>
    <t>štítek označení</t>
  </si>
  <si>
    <t>446,0007</t>
  </si>
  <si>
    <t xml:space="preserve">svorka zkušební  Al  č. 1332</t>
  </si>
  <si>
    <t>446,0008</t>
  </si>
  <si>
    <t xml:space="preserve">svorka připojovací   č. 1363</t>
  </si>
  <si>
    <t>446,0009</t>
  </si>
  <si>
    <t>šroub DIN 7504</t>
  </si>
  <si>
    <t>446,001</t>
  </si>
  <si>
    <t xml:space="preserve">UNI svorka univerzální   č. 111 271</t>
  </si>
  <si>
    <t>446,0011</t>
  </si>
  <si>
    <t xml:space="preserve">podpěra na "falc" č. 111 687   ( Al )</t>
  </si>
  <si>
    <t>446,0012</t>
  </si>
  <si>
    <t xml:space="preserve">lepená podpěra  č. 920 860</t>
  </si>
  <si>
    <t>446,0013</t>
  </si>
  <si>
    <t xml:space="preserve">svorka k jímací tyči ∅ 16/8    č. 111 433</t>
  </si>
  <si>
    <t>446,0014</t>
  </si>
  <si>
    <t>jímací set č. 1259 S</t>
  </si>
  <si>
    <t>446,0015</t>
  </si>
  <si>
    <t xml:space="preserve">svorka připojovací na konce potrubí / hrany   č. 111 887</t>
  </si>
  <si>
    <t>446,0016</t>
  </si>
  <si>
    <t xml:space="preserve">dilatace   č. 1380</t>
  </si>
  <si>
    <t>446,0017</t>
  </si>
  <si>
    <t>CY 16A zž</t>
  </si>
  <si>
    <t>446,0018</t>
  </si>
  <si>
    <t>svorky na pospojení</t>
  </si>
  <si>
    <t>KPL</t>
  </si>
  <si>
    <t>Montáž bleskosvodu</t>
  </si>
  <si>
    <t>446,0019</t>
  </si>
  <si>
    <t>montáž AlMgSi drát 8mm</t>
  </si>
  <si>
    <t>446,002</t>
  </si>
  <si>
    <t>tvarování montážních dílů</t>
  </si>
  <si>
    <t>446,0021</t>
  </si>
  <si>
    <t>montáž FeZn pásek uzemnění</t>
  </si>
  <si>
    <t>446,0022</t>
  </si>
  <si>
    <t>montáž svorky do 2 šroubů</t>
  </si>
  <si>
    <t>446,0023</t>
  </si>
  <si>
    <t>montáž svorky nad 2 šrouby</t>
  </si>
  <si>
    <t>446,0024</t>
  </si>
  <si>
    <t>montáž zemnící / jímací tyče</t>
  </si>
  <si>
    <t>446,0025</t>
  </si>
  <si>
    <t>označení svodů štítkem</t>
  </si>
  <si>
    <t>446,0026</t>
  </si>
  <si>
    <t>montáž pospojení</t>
  </si>
  <si>
    <t>revize</t>
  </si>
  <si>
    <t>-55768428</t>
  </si>
  <si>
    <t>01 - Elektroinstalace</t>
  </si>
  <si>
    <t>D1 - Spínací zařízení</t>
  </si>
  <si>
    <t xml:space="preserve">    D2 - ROZVÁDĚČ  RHS1  </t>
  </si>
  <si>
    <t xml:space="preserve">    D3 - ROZVÁDĚČ  R VZD.</t>
  </si>
  <si>
    <t xml:space="preserve">    D4 - ROZVÁDĚČ  RS 2</t>
  </si>
  <si>
    <t>D5 - Rozvody elektrické energie</t>
  </si>
  <si>
    <t>D6 - Kabely Cyky, vedení:</t>
  </si>
  <si>
    <t xml:space="preserve">D7 - Montáž rozvodů elektrické energie dle    C21 M, </t>
  </si>
  <si>
    <t xml:space="preserve">D8 - Osvětlení   Led  diodové</t>
  </si>
  <si>
    <t>D9 - Montáž osvětlení</t>
  </si>
  <si>
    <t>Spínací zařízení</t>
  </si>
  <si>
    <t>D2</t>
  </si>
  <si>
    <t xml:space="preserve">ROZVÁDĚČ  RHS1  </t>
  </si>
  <si>
    <t xml:space="preserve">SKŘIŇOVÁ ROZVODNICE š.700x200x400  IP 44 komplet</t>
  </si>
  <si>
    <t>ks.</t>
  </si>
  <si>
    <t xml:space="preserve">Vypínací, napěťová cívka  230 V.</t>
  </si>
  <si>
    <t>Přívodní deion 200A +podp. Cívka + zpož'd člen.</t>
  </si>
  <si>
    <t xml:space="preserve">Svodič přepětí  T1,T2  25 kA</t>
  </si>
  <si>
    <t xml:space="preserve">jistič  1 f- 6-16A    10 kA</t>
  </si>
  <si>
    <t xml:space="preserve">jističe výkon  3f.  125A</t>
  </si>
  <si>
    <t xml:space="preserve">3 f. jističe  63A</t>
  </si>
  <si>
    <t xml:space="preserve">3 f. jističe  10- 16A</t>
  </si>
  <si>
    <t>Spínač motorů</t>
  </si>
  <si>
    <t>Ks.</t>
  </si>
  <si>
    <t xml:space="preserve">3 f. jističe  C20A</t>
  </si>
  <si>
    <t>Pojistkový odpínač vč. pojistek 100A</t>
  </si>
  <si>
    <t>proudový chránič 40/4/0,03-G</t>
  </si>
  <si>
    <t>Jistič s proudovým chráničem 0,03 A 16A</t>
  </si>
  <si>
    <t xml:space="preserve">Impulsní relé   230 V 16A</t>
  </si>
  <si>
    <t>ks..</t>
  </si>
  <si>
    <t xml:space="preserve">Přípojnice  3x300A</t>
  </si>
  <si>
    <t xml:space="preserve">Propojovací hřebeny  3x63A</t>
  </si>
  <si>
    <t>m.</t>
  </si>
  <si>
    <t>Nulové přípojnice</t>
  </si>
  <si>
    <t>Vývodky vč. Montáže .</t>
  </si>
  <si>
    <t>Podružný materiál, propojení</t>
  </si>
  <si>
    <t>Montáž sestava kompletace odzkoušení štítek</t>
  </si>
  <si>
    <t>hzs</t>
  </si>
  <si>
    <t xml:space="preserve">Svorka  do 6 mm2  vč. Připojení</t>
  </si>
  <si>
    <t>D3</t>
  </si>
  <si>
    <t xml:space="preserve">ROZVÁDĚČ  R VZD.</t>
  </si>
  <si>
    <t>Plastová nástěnná rozvodnice pro 54 prvků IP 44t</t>
  </si>
  <si>
    <t>Spínač motorů (jištění ventilátorů</t>
  </si>
  <si>
    <t xml:space="preserve">Vypínač  3x40A</t>
  </si>
  <si>
    <t xml:space="preserve">3 f. jistič  10 kA 6-16A</t>
  </si>
  <si>
    <t xml:space="preserve">Stykač  4p   25A   c. 230 V</t>
  </si>
  <si>
    <t xml:space="preserve">Jistič  1 f.  6A   10 kA</t>
  </si>
  <si>
    <t xml:space="preserve">Svorky  4 mm2</t>
  </si>
  <si>
    <t xml:space="preserve">Propojovací hřeben  3x 63A</t>
  </si>
  <si>
    <t>m..</t>
  </si>
  <si>
    <t>Montáž a zapojení skříně</t>
  </si>
  <si>
    <t>hzs.</t>
  </si>
  <si>
    <t xml:space="preserve">Kontakt ke spínači motorů   1/1</t>
  </si>
  <si>
    <t>D4</t>
  </si>
  <si>
    <t xml:space="preserve">ROZVÁDĚČ  RS 2</t>
  </si>
  <si>
    <t xml:space="preserve">Plastová zapuštěná rozvodnice pro 42 prků  IP 30/20</t>
  </si>
  <si>
    <t xml:space="preserve">Vypínač  3 f.  40A</t>
  </si>
  <si>
    <t>Propojovací hřebeny do 63A</t>
  </si>
  <si>
    <t>Rozvody elektrické energie</t>
  </si>
  <si>
    <t xml:space="preserve">EI krabice zapuštěná  KR 68 pod přístorje spojitelná</t>
  </si>
  <si>
    <t xml:space="preserve">EI krabice nástěnná  rozbočná IP 44  žlabu na zdi.</t>
  </si>
  <si>
    <t>EI krabice zapuštěná rozvodná se svorkami</t>
  </si>
  <si>
    <t>Elektroinstalční trubka PE 20</t>
  </si>
  <si>
    <t>Ocelové všeobecne (atip díly upevnění) žlaby</t>
  </si>
  <si>
    <t>kg.</t>
  </si>
  <si>
    <t xml:space="preserve">Zemnící  přípojnice  MET .</t>
  </si>
  <si>
    <t>Výložník pro upevnění VO svítidel atyp. L=0,5 m</t>
  </si>
  <si>
    <t xml:space="preserve">Zásuvka 1f.  zapuštěná  dvojitá 230V</t>
  </si>
  <si>
    <t xml:space="preserve">Zásuvka zapuštěná  jednoduchá s clonkami  230V</t>
  </si>
  <si>
    <t xml:space="preserve">Zásuvka 1f.  V IP 44  zapuštěná  230V</t>
  </si>
  <si>
    <t xml:space="preserve">Zásuvka  3 f. 400V/16A  +1x 1f. nástěnná  IP 44  zapuštěná</t>
  </si>
  <si>
    <t xml:space="preserve">Plastová trubka  pevná PE  20-25 mm  svisle</t>
  </si>
  <si>
    <t xml:space="preserve">Vypínač  1 f.  Na povrch  Ip 44</t>
  </si>
  <si>
    <t xml:space="preserve">Vypínač  1 f.  Zapuštěný  lesklý  bílý</t>
  </si>
  <si>
    <t xml:space="preserve">Tlačítko zapušť. dvojité 2/0 10A  IP 44  (ovl osvětlení)</t>
  </si>
  <si>
    <t xml:space="preserve">Vypínač  1 f.  Zapuštěný  lesklý  bílý   se signálkou</t>
  </si>
  <si>
    <t xml:space="preserve">Přepínač sériový ř.5 (lustrový) zapuštěný  lesklý bílý IP20</t>
  </si>
  <si>
    <t xml:space="preserve">Přepínač sériový ř.5 (lustrový)  lesklý bílý  IP 44</t>
  </si>
  <si>
    <t xml:space="preserve">Přepínač střídavý  ř.6  zapuštěný  lesklý bílý  IP 44</t>
  </si>
  <si>
    <t xml:space="preserve">Přepínač sériovo střídavý  lesklý bílý  IP 44</t>
  </si>
  <si>
    <t xml:space="preserve">Přepínač sériový ř.5 zapuštěný  lesklý bílý IP 44</t>
  </si>
  <si>
    <t xml:space="preserve">Přepínač střídavý ř.6  zapuštěný lesklý bílý  IP 44</t>
  </si>
  <si>
    <t xml:space="preserve">Kabelový žlab kovový   š. 100-150   v=50 nas podhl.</t>
  </si>
  <si>
    <t xml:space="preserve">spojjka žlabů   vč. Tvarovek</t>
  </si>
  <si>
    <t xml:space="preserve">Podpěra žlabu  pro š. 100</t>
  </si>
  <si>
    <t xml:space="preserve">závitová tyč  8 mm</t>
  </si>
  <si>
    <t xml:space="preserve">Držák závitové tyče na  konstrukci</t>
  </si>
  <si>
    <t>Hmoždinky do d= 10 vč. šroubu</t>
  </si>
  <si>
    <t xml:space="preserve">Pohybový senzor nást.   120 st.</t>
  </si>
  <si>
    <t>Svorky pro pospojení připonovcí , spojovací , na potrubí</t>
  </si>
  <si>
    <t>Kabely Cyky, vedení:</t>
  </si>
  <si>
    <t>CY 6 zž</t>
  </si>
  <si>
    <t>CY16 zž</t>
  </si>
  <si>
    <t>CY25 zž</t>
  </si>
  <si>
    <t>CYKY J3x1,5</t>
  </si>
  <si>
    <t>CYKY O3x1,5</t>
  </si>
  <si>
    <t>CYKYJ 5x1,5</t>
  </si>
  <si>
    <t>CYKY J7x1,5</t>
  </si>
  <si>
    <t>CYKY J3x2,5</t>
  </si>
  <si>
    <t>CYKY J5x4</t>
  </si>
  <si>
    <t>CYKY J5x2,5</t>
  </si>
  <si>
    <t>CYKY-J 7x1.5</t>
  </si>
  <si>
    <t xml:space="preserve">CYKY-J3x70+50   (přívod technologie)</t>
  </si>
  <si>
    <t>CYKY-J 12x1.5</t>
  </si>
  <si>
    <t>Sádra stavební</t>
  </si>
  <si>
    <t>q</t>
  </si>
  <si>
    <t xml:space="preserve">Montáž rozvodů elektrické energie dle    C21 M, </t>
  </si>
  <si>
    <t>krabicová rozvodka zpuštěná vč. upevnění</t>
  </si>
  <si>
    <t>Připojení a upevnění rozbočné krabice</t>
  </si>
  <si>
    <t>Montáž hmoždinyky cihly. Beton 8 mm.</t>
  </si>
  <si>
    <t>Montáž hmoždinyky cihly. Beton 10 mm.</t>
  </si>
  <si>
    <t>Trubka PVC , pod omítku i na, povrchu</t>
  </si>
  <si>
    <t>Výroba atypického dílu upevnění drát kab. Žl. prostoru</t>
  </si>
  <si>
    <t>Připojení ovládacích prvků vypínače, tlačítka , pojyb. S.</t>
  </si>
  <si>
    <t>Tabulky a štítky na kabely</t>
  </si>
  <si>
    <t>Uzemnění upevnění vodiče do 25mm2</t>
  </si>
  <si>
    <t>Kabel CYKY na povrchu a pod om.</t>
  </si>
  <si>
    <t>Upevnění trubky po zdech</t>
  </si>
  <si>
    <t>Připojení a upevnění zásuvek 1f, 3 f. vzduchotech.</t>
  </si>
  <si>
    <t>Připojení ovládacích kabelů</t>
  </si>
  <si>
    <t>190</t>
  </si>
  <si>
    <t>Připojení a upevnění ovládačů (vyp., přep.) .</t>
  </si>
  <si>
    <t>192</t>
  </si>
  <si>
    <t>Zapojení vodičů pospojení</t>
  </si>
  <si>
    <t>194</t>
  </si>
  <si>
    <t>drát do 25 mm2 pevně ulož. Pospojení</t>
  </si>
  <si>
    <t>196</t>
  </si>
  <si>
    <t>Výchozí revizní zpráva 6 x kopie</t>
  </si>
  <si>
    <t>kpl</t>
  </si>
  <si>
    <t>198</t>
  </si>
  <si>
    <t>Činnos inspektor TIČR</t>
  </si>
  <si>
    <t>kpl.</t>
  </si>
  <si>
    <t>200</t>
  </si>
  <si>
    <t>Zednické přípomoce průrazy vysekání rýh, zazdění. + štuk</t>
  </si>
  <si>
    <t>202</t>
  </si>
  <si>
    <t>Uložení a upevnění Kabelú nad 16 mm2</t>
  </si>
  <si>
    <t>204</t>
  </si>
  <si>
    <t>Zakreslení skutečného stavu EI + 3 vyhotovení</t>
  </si>
  <si>
    <t>206</t>
  </si>
  <si>
    <t>D8</t>
  </si>
  <si>
    <t xml:space="preserve">Osvětlení   Led  diodové</t>
  </si>
  <si>
    <t xml:space="preserve">1  Svítidlo  LED  6K0 přisazené podlouhlé ip 20</t>
  </si>
  <si>
    <t>208</t>
  </si>
  <si>
    <t xml:space="preserve">2 Svítidlo  LED  průmyslové 5K4 /840    IP 55</t>
  </si>
  <si>
    <t>210</t>
  </si>
  <si>
    <t xml:space="preserve">3  Svítidlo  LED průmyslové 8K3 IP 55</t>
  </si>
  <si>
    <t>212</t>
  </si>
  <si>
    <t xml:space="preserve">4 Svítidlo LED diod. nap povrch kulaté  12 W  1K5   IP 20</t>
  </si>
  <si>
    <t>214</t>
  </si>
  <si>
    <t xml:space="preserve">Svítidlo LED  VO (v rozích) IP 44   30W</t>
  </si>
  <si>
    <t>216</t>
  </si>
  <si>
    <t xml:space="preserve">Venkovní LED svítidlo nad deřmi   IP 44  15W</t>
  </si>
  <si>
    <t>218</t>
  </si>
  <si>
    <t>D9</t>
  </si>
  <si>
    <t>Montáž osvětlení</t>
  </si>
  <si>
    <t>upevnění všech svítidel na konstukci</t>
  </si>
  <si>
    <t>220</t>
  </si>
  <si>
    <t>796683129</t>
  </si>
  <si>
    <t>09 - ZTI (voda + kanalizace)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</si>
  <si>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</si>
  <si>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</si>
  <si>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</si>
  <si>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</si>
  <si>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</si>
  <si>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>713463311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</si>
  <si>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do 50 mm</t>
  </si>
  <si>
    <t>-304423264</t>
  </si>
  <si>
    <t>63154005</t>
  </si>
  <si>
    <t>pouzdro izolační potrubní z minerální vlny s Al fólií max. 250/100°C 28/20mm</t>
  </si>
  <si>
    <t>-483849347</t>
  </si>
  <si>
    <t>63154006</t>
  </si>
  <si>
    <t>pouzdro izolační potrubní z minerální vlny s Al fólií max. 250/100°C 35/20mm</t>
  </si>
  <si>
    <t>-893688</t>
  </si>
  <si>
    <t>63154009</t>
  </si>
  <si>
    <t>pouzdro izolační potrubní z minerální vlny s Al fólií max. 250/100°C 54/20mm</t>
  </si>
  <si>
    <t>-182814954</t>
  </si>
  <si>
    <t>998713101</t>
  </si>
  <si>
    <t>Přesun hmot pro izolace tepelné stanovený z hmotnosti přesunovaného materiálu vodorovná dopravní vzdálenost do 50 m v objektech výšky do 6 m</t>
  </si>
  <si>
    <t>-1921036084</t>
  </si>
  <si>
    <t>721</t>
  </si>
  <si>
    <t>Zdravotechnika - vnitřní kanalizace</t>
  </si>
  <si>
    <t>721173401</t>
  </si>
  <si>
    <t>Potrubí z trub PVC SN4 svodné (ležaté) DN 110</t>
  </si>
  <si>
    <t>-2144782677</t>
  </si>
  <si>
    <t>721173402</t>
  </si>
  <si>
    <t>Potrubí z trub PVC SN4 svodné (ležaté) DN 125</t>
  </si>
  <si>
    <t>-52615899</t>
  </si>
  <si>
    <t>721173501x</t>
  </si>
  <si>
    <t>Zemní práve pro vnitřní kanalizaci - komplet včetně podsypu a obsypu pískem, odvozu a likvidace zeminy s poplatky</t>
  </si>
  <si>
    <t>-1893426268</t>
  </si>
  <si>
    <t>721174042</t>
  </si>
  <si>
    <t>Potrubí z trub polypropylenových připojovací DN 40</t>
  </si>
  <si>
    <t>1244618655</t>
  </si>
  <si>
    <t>721174043</t>
  </si>
  <si>
    <t>Potrubí z trub polypropylenových připojovací DN 50</t>
  </si>
  <si>
    <t>-1773203385</t>
  </si>
  <si>
    <t>721174044</t>
  </si>
  <si>
    <t>Potrubí z trub polypropylenových připojovací DN 75</t>
  </si>
  <si>
    <t>1323609342</t>
  </si>
  <si>
    <t>721174045</t>
  </si>
  <si>
    <t>Potrubí z trub polypropylenových připojovací DN 110</t>
  </si>
  <si>
    <t>1330236607</t>
  </si>
  <si>
    <t>72118001x</t>
  </si>
  <si>
    <t>Potrubí z trub PVC KG2000 svodné (ležaté, zelená barva, teplotně odolné) DN 110</t>
  </si>
  <si>
    <t>-707106113</t>
  </si>
  <si>
    <t>72118002x</t>
  </si>
  <si>
    <t>Potrubí z trub PVC KG2000 svodné (ležaté, zelená barva, teplotně odolné) DN 125</t>
  </si>
  <si>
    <t>963104040</t>
  </si>
  <si>
    <t>721194104</t>
  </si>
  <si>
    <t>Vyměření přípojek na potrubí vyvedení a upevnění odpadních výpustek DN 40</t>
  </si>
  <si>
    <t>1299109799</t>
  </si>
  <si>
    <t>721194105</t>
  </si>
  <si>
    <t>Vyměření přípojek na potrubí vyvedení a upevnění odpadních výpustek DN 50</t>
  </si>
  <si>
    <t>-622145695</t>
  </si>
  <si>
    <t>721194109</t>
  </si>
  <si>
    <t>Vyměření přípojek na potrubí vyvedení a upevnění odpadních výpustek DN 110</t>
  </si>
  <si>
    <t>761854777</t>
  </si>
  <si>
    <t>721210002x</t>
  </si>
  <si>
    <t>Sifon HL21</t>
  </si>
  <si>
    <t>2071363578</t>
  </si>
  <si>
    <t>721210003x</t>
  </si>
  <si>
    <t>Revizní dvířka obkladová do sádrokartonu kovová 200*200 mm</t>
  </si>
  <si>
    <t>1074403583</t>
  </si>
  <si>
    <t>721210004x</t>
  </si>
  <si>
    <t>Kondenzační sifon HL 136.N - pro VZT, CHLAZ</t>
  </si>
  <si>
    <t>-1446056490</t>
  </si>
  <si>
    <t>721210008x</t>
  </si>
  <si>
    <t>Potrubí PPR 32 PN10 ( (odvod kondenzátu od jednotek a potrubí VZT) - včetně montáže a zavěšení, , tlakové zkoušky</t>
  </si>
  <si>
    <t>-1755910940</t>
  </si>
  <si>
    <t>721210013x</t>
  </si>
  <si>
    <t>Ostatní zednické přípomoce na vnitřní kanalizaci (5% z ceny vnitřní kanalizace)</t>
  </si>
  <si>
    <t>-220224746</t>
  </si>
  <si>
    <t>721210014x</t>
  </si>
  <si>
    <t>Ostatní přepojovací práce na vnitřní kanalizaci</t>
  </si>
  <si>
    <t>-443282818</t>
  </si>
  <si>
    <t>721210015x</t>
  </si>
  <si>
    <t>Příplatek za lešení a montáž potrubí ve výšce nad 3 m</t>
  </si>
  <si>
    <t>-519543994</t>
  </si>
  <si>
    <t>721210018X</t>
  </si>
  <si>
    <t>Poklop pro zadláždění vodotěsný, pachotěsný, nerez provedení, únosnost C250, GAP 600/600 mm (komplet)</t>
  </si>
  <si>
    <t>1328818413</t>
  </si>
  <si>
    <t>721210019x</t>
  </si>
  <si>
    <t>Systémová chránička pro prostup šachtou DN125 (komplet vč montáže, dodávky)</t>
  </si>
  <si>
    <t>1198445685</t>
  </si>
  <si>
    <t>72121001x</t>
  </si>
  <si>
    <t>Nerezová hygienická vpust, AISI304, teleskopická vpust se standardním okrajem, odtokový dílec s přírubou pro natavení HI, svislý odtok DN100, sifon, kalový koš, krycí rošt příčkový, R50_x000d_
VP: 200x200 mm, protiskluzný rošt - komplet včetně montáže (viz příloha TZ)</t>
  </si>
  <si>
    <t>-158152845</t>
  </si>
  <si>
    <t>72121002x</t>
  </si>
  <si>
    <t>Krabicový nerezový hygienický žlab, AISI304, hygienický žlab se standardním okrajem, odtokový dílec s přírubou pro natavení HI, svislý odtok DN100, sifon, kalový koš, krycí rošt příčkový, R50_x000d_
OŽ: 0,2 x 7 m; 2x vpust se standardním okrajem, svislý odtok DN100, sifon, kalový koš, krycí rošt příčkový, R50, protiskluznýrošt - komplet včetně osazení, přeměření (viz příloha TZ)</t>
  </si>
  <si>
    <t>-1851601402</t>
  </si>
  <si>
    <t>721211422</t>
  </si>
  <si>
    <t>Podlahové vpusti se svislým odtokem DN 50/75/110 mřížka nerez 138x138</t>
  </si>
  <si>
    <t>1274782781</t>
  </si>
  <si>
    <t>721211913</t>
  </si>
  <si>
    <t>Podlahové vpusti montáž podlahových vpustí ostatních typů DN 110</t>
  </si>
  <si>
    <t>466403083</t>
  </si>
  <si>
    <t>721226512</t>
  </si>
  <si>
    <t>Zápachové uzávěrky podomítkové (Pe) s krycí deskou pro pračku a myčku DN 50</t>
  </si>
  <si>
    <t>-334081018</t>
  </si>
  <si>
    <t>721242115</t>
  </si>
  <si>
    <t>Lapače střešních splavenin polypropylenové (PP) s kulovým kloubem na odtoku DN 110</t>
  </si>
  <si>
    <t>279592971</t>
  </si>
  <si>
    <t>721273153</t>
  </si>
  <si>
    <t>Ventilační hlavice z polypropylenu (PP) DN 110</t>
  </si>
  <si>
    <t>592741057</t>
  </si>
  <si>
    <t>721274121</t>
  </si>
  <si>
    <t>Ventily přivzdušňovací odpadních potrubí vnitřní od DN 32 do DN 50</t>
  </si>
  <si>
    <t>-929614428</t>
  </si>
  <si>
    <t>721290111</t>
  </si>
  <si>
    <t>Zkouška těsnosti kanalizace v objektech vodou do DN 125</t>
  </si>
  <si>
    <t>1200102757</t>
  </si>
  <si>
    <t>998721101</t>
  </si>
  <si>
    <t>Přesun hmot pro vnitřní kanalizace stanovený z hmotnosti přesunovaného materiálu vodorovná dopravní vzdálenost do 50 m v objektech výšky do 6 m</t>
  </si>
  <si>
    <t>203247988</t>
  </si>
  <si>
    <t>722</t>
  </si>
  <si>
    <t>Zdravotechnika - vnitřní vodovod</t>
  </si>
  <si>
    <t>722130233</t>
  </si>
  <si>
    <t>Potrubí z ocelových trubek pozinkovaných závitových svařovaných běžných DN 25</t>
  </si>
  <si>
    <t>-807856745</t>
  </si>
  <si>
    <t>722130235</t>
  </si>
  <si>
    <t>Potrubí z ocelových trubek pozinkovaných závitových svařovaných běžných DN 40</t>
  </si>
  <si>
    <t>-889062156</t>
  </si>
  <si>
    <t>722174063</t>
  </si>
  <si>
    <t>Potrubí z plastových trubek z polypropylenu PPR svařovaných polyfuzně křížení potrubí (PPR) PN 20 (SDR 6) D 25 x 4,2</t>
  </si>
  <si>
    <t>415680111</t>
  </si>
  <si>
    <t>722174064</t>
  </si>
  <si>
    <t>Potrubí z plastových trubek z polypropylenu PPR svařovaných polyfuzně křížení potrubí (PPR) PN 20 (SDR 6) D 32 x 5,4</t>
  </si>
  <si>
    <t>2104921221</t>
  </si>
  <si>
    <t>722174073</t>
  </si>
  <si>
    <t>Potrubí z plastových trubek z polypropylenu PPR svařovaných polyfuzně kompenzační smyčky na potrubí (PPR) D 25 x 4,2</t>
  </si>
  <si>
    <t>-1644535666</t>
  </si>
  <si>
    <t>722174074</t>
  </si>
  <si>
    <t>Potrubí z plastových trubek z polypropylenu PPR svařovaných polyfuzně kompenzační smyčky na potrubí (PPR) D 32 x 5,4</t>
  </si>
  <si>
    <t>1300155791</t>
  </si>
  <si>
    <t>722175002</t>
  </si>
  <si>
    <t>Potrubí z plastových trubek z polypropylenu PP-RCT svařovaných polyfuzně D 20 x 2,8</t>
  </si>
  <si>
    <t>1802755465</t>
  </si>
  <si>
    <t>722175003</t>
  </si>
  <si>
    <t>Potrubí z plastových trubek z polypropylenu PP-RCT svařovaných polyfuzně D 25 x 3,5</t>
  </si>
  <si>
    <t>51162089</t>
  </si>
  <si>
    <t>722175004</t>
  </si>
  <si>
    <t>Potrubí z plastových trubek z polypropylenu PP-RCT svařovaných polyfuzně D 32 x 4,4</t>
  </si>
  <si>
    <t>-421599293</t>
  </si>
  <si>
    <t>722175005</t>
  </si>
  <si>
    <t>Potrubí z plastových trubek z polypropylenu PP-RCT svařovaných polyfuzně D 40 x 5,5</t>
  </si>
  <si>
    <t>-842337426</t>
  </si>
  <si>
    <t>722175006</t>
  </si>
  <si>
    <t>Potrubí z plastových trubek z polypropylenu PP-RCT svařovaných polyfuzně D 50 x 6,9</t>
  </si>
  <si>
    <t>1036412327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</si>
  <si>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</si>
  <si>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</si>
  <si>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-1958186404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</si>
  <si>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</si>
  <si>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</si>
  <si>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-33331826</t>
  </si>
  <si>
    <t>722182012</t>
  </si>
  <si>
    <t>Podpůrný žlab pro potrubí průměru D 25</t>
  </si>
  <si>
    <t>-1409917518</t>
  </si>
  <si>
    <t>722182013</t>
  </si>
  <si>
    <t>Podpůrný žlab pro potrubí průměru D 32</t>
  </si>
  <si>
    <t>-159631573</t>
  </si>
  <si>
    <t>722182015</t>
  </si>
  <si>
    <t>Podpůrný žlab pro potrubí průměru D 50</t>
  </si>
  <si>
    <t>1295694799</t>
  </si>
  <si>
    <t>722190401</t>
  </si>
  <si>
    <t>Zřízení přípojek na potrubí vyvedení a upevnění výpustek do DN 25</t>
  </si>
  <si>
    <t>1277755964</t>
  </si>
  <si>
    <t>722220111</t>
  </si>
  <si>
    <t>Armatury s jedním závitem nástěnky pro výtokový ventil G 1/2"</t>
  </si>
  <si>
    <t>-1142668738</t>
  </si>
  <si>
    <t>722220232</t>
  </si>
  <si>
    <t>Armatury s jedním závitem přechodové tvarovky PPR, PN 20 (SDR 6) s kovovým závitem vnitřním přechodky dGK D 25 x G 3/4"</t>
  </si>
  <si>
    <t>-1688449339</t>
  </si>
  <si>
    <t>722220233</t>
  </si>
  <si>
    <t>Armatury s jedním závitem přechodové tvarovky PPR, PN 20 (SDR 6) s kovovým závitem vnitřním přechodky dGK D 32 x G 1"</t>
  </si>
  <si>
    <t>1970645503</t>
  </si>
  <si>
    <t>722220235</t>
  </si>
  <si>
    <t>Armatury s jedním závitem přechodové tvarovky PPR, PN 20 (SDR 6) s kovovým závitem vnitřním přechodky dGK D 50 x G 6/4"</t>
  </si>
  <si>
    <t>-1902388558</t>
  </si>
  <si>
    <t>722224115</t>
  </si>
  <si>
    <t>Armatury s jedním závitem kohouty plnicí a vypouštěcí PN 10 G 1/2"</t>
  </si>
  <si>
    <t>-488886955</t>
  </si>
  <si>
    <t>722231073</t>
  </si>
  <si>
    <t>Armatury se dvěma závity ventily zpětné mosazné PN 10 do 110°C G 3/4"</t>
  </si>
  <si>
    <t>-2098649486</t>
  </si>
  <si>
    <t>722231074</t>
  </si>
  <si>
    <t>Armatury se dvěma závity ventily zpětné mosazné PN 10 do 110°C G 1"</t>
  </si>
  <si>
    <t>1596397769</t>
  </si>
  <si>
    <t>722231075</t>
  </si>
  <si>
    <t>Armatury se dvěma závity ventily zpětné mosazné PN 10 do 110°C G 5/4"</t>
  </si>
  <si>
    <t>-1140274793</t>
  </si>
  <si>
    <t>722231142</t>
  </si>
  <si>
    <t>Armatury se dvěma závity ventily pojistné rohové G 3/4"</t>
  </si>
  <si>
    <t>1679823417</t>
  </si>
  <si>
    <t>722232153</t>
  </si>
  <si>
    <t>Armatury se dvěma závity kulové kohouty PN 42 do 185 °C plnoprůtokové vnitřní závit těžká řada G 1/2"</t>
  </si>
  <si>
    <t>306584058</t>
  </si>
  <si>
    <t>722232154</t>
  </si>
  <si>
    <t>Armatury se dvěma závity kulové kohouty PN 42 do 185 °C plnoprůtokové vnitřní závit těžká řada G 3/4"</t>
  </si>
  <si>
    <t>1734028984</t>
  </si>
  <si>
    <t>722232155</t>
  </si>
  <si>
    <t>Armatury se dvěma závity kulové kohouty PN 42 do 185 °C plnoprůtokové vnitřní závit těžká řada G 1"</t>
  </si>
  <si>
    <t>1515470907</t>
  </si>
  <si>
    <t>722232156</t>
  </si>
  <si>
    <t>Armatury se dvěma závity kulové kohouty PN 42 do 185 °C plnoprůtokové vnitřní závit těžká řada G 5/4"</t>
  </si>
  <si>
    <t>1868747254</t>
  </si>
  <si>
    <t>722232501</t>
  </si>
  <si>
    <t>Armatury se dvěma závity potrubní oddělovače vnější závit PN 10 do 65 °C G 1/2"</t>
  </si>
  <si>
    <t>-1092819699</t>
  </si>
  <si>
    <t>722232502</t>
  </si>
  <si>
    <t>Armatury se dvěma závity potrubní oddělovače vnější závit PN 10 do 65 °C G 3/4"</t>
  </si>
  <si>
    <t>1002061913</t>
  </si>
  <si>
    <t>722234263</t>
  </si>
  <si>
    <t>Armatury se dvěma závity filtry mosazný PN 20 do 80 °C G 1/2"</t>
  </si>
  <si>
    <t>-921023009</t>
  </si>
  <si>
    <t>722234264</t>
  </si>
  <si>
    <t>Armatury se dvěma závity filtry mosazný PN 20 do 80 °C G 3/4"</t>
  </si>
  <si>
    <t>1688593522</t>
  </si>
  <si>
    <t>722262301</t>
  </si>
  <si>
    <t>Vodoměry pro vodu do 40°C závitové vertikální vícevtokové mokroběžné G 1"x 105 mm Qn 2,5</t>
  </si>
  <si>
    <t>-1564889397</t>
  </si>
  <si>
    <t>72227006x</t>
  </si>
  <si>
    <t>Ostatní přepojovací prácena vnitřním vodovodu</t>
  </si>
  <si>
    <t>2050178936</t>
  </si>
  <si>
    <t>72227007x</t>
  </si>
  <si>
    <t>Zednické přípomoce na vnitřním vodovodu (včetně odvozu suti s poplatky, hrubé vyspravení rýhy - 4% z ceny vnitřní vod.)</t>
  </si>
  <si>
    <t>1074152922</t>
  </si>
  <si>
    <t>72227008x</t>
  </si>
  <si>
    <t xml:space="preserve">Ostatní kovový materiál pro uchycení a zavěšení potrubí </t>
  </si>
  <si>
    <t>-224258545</t>
  </si>
  <si>
    <t>72227009x</t>
  </si>
  <si>
    <t xml:space="preserve">Štítky s popisem a značením potrubí, větví a sekcí u jednotlivých uzávěrů (dle standardů investora) </t>
  </si>
  <si>
    <t>-1607535717</t>
  </si>
  <si>
    <t>722270103</t>
  </si>
  <si>
    <t>Vodoměrové sestavy závitové G 5/4"</t>
  </si>
  <si>
    <t>-801514345</t>
  </si>
  <si>
    <t>72227010x</t>
  </si>
  <si>
    <t>Chránička korugovaná d75 mm</t>
  </si>
  <si>
    <t>-1190258608</t>
  </si>
  <si>
    <t>722290226</t>
  </si>
  <si>
    <t>Zkoušky, proplach a desinfekce vodovodního potrubí zkoušky těsnosti vodovodního potrubí závitového do DN 50</t>
  </si>
  <si>
    <t>1262493437</t>
  </si>
  <si>
    <t>722290234</t>
  </si>
  <si>
    <t>Zkoušky, proplach a desinfekce vodovodního potrubí proplach a desinfekce vodovodního potrubí do DN 80</t>
  </si>
  <si>
    <t>976625476</t>
  </si>
  <si>
    <t>998722101</t>
  </si>
  <si>
    <t>Přesun hmot pro vnitřní vodovod stanovený z hmotnosti přesunovaného materiálu vodorovná dopravní vzdálenost do 50 m v objektech výšky do 6 m</t>
  </si>
  <si>
    <t>632115910</t>
  </si>
  <si>
    <t>724</t>
  </si>
  <si>
    <t>Zdravotechnika - strojní vybavení</t>
  </si>
  <si>
    <t>724231127</t>
  </si>
  <si>
    <t>Příslušenství domovních vodáren měřicí manometr s membránou</t>
  </si>
  <si>
    <t>1511572942</t>
  </si>
  <si>
    <t>724234106</t>
  </si>
  <si>
    <t>Příslušenství domovních vodáren nádoby tlakové s pryžovým vakem vertikální objemu 12 l</t>
  </si>
  <si>
    <t>1719806672</t>
  </si>
  <si>
    <t>724242213</t>
  </si>
  <si>
    <t>Zařízení pro úpravu vody filtry domácí na studenou vodu se zpětným proplachem G 5/4"</t>
  </si>
  <si>
    <t>-653134608</t>
  </si>
  <si>
    <t>998724101</t>
  </si>
  <si>
    <t>Přesun hmot pro strojní vybavení stanovený z hmotnosti přesunovaného materiálu vodorovná dopravní vzdálenost do 50 m v objektech výšky do 6 m</t>
  </si>
  <si>
    <t>1664981508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</si>
  <si>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</si>
  <si>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</si>
  <si>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</si>
  <si>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</si>
  <si>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1092575224</t>
  </si>
  <si>
    <t>725211616</t>
  </si>
  <si>
    <t>Umyvadla keramická bílá bez výtokových armatur připevněná na stěnu šrouby s krytem na sifon (polosloupem), šířka umyvadla 550 mm</t>
  </si>
  <si>
    <t>-2116042718</t>
  </si>
  <si>
    <t>725241532</t>
  </si>
  <si>
    <t>Sprchové vaničky keramické čtvrtkruhové 900x900 mm</t>
  </si>
  <si>
    <t>-118398496</t>
  </si>
  <si>
    <t>725244813</t>
  </si>
  <si>
    <t>Sprchové dveře a zástěny zástěny sprchové rohové čtvrtkruhové rámové se skleněnou výplní tl. 4 a 5 mm dveře posuvné dvoudílné, vstup z oblouku, na vaničku 900x900 mm</t>
  </si>
  <si>
    <t>1095313685</t>
  </si>
  <si>
    <t>725291111</t>
  </si>
  <si>
    <t>Doplňky zařízení koupelen a záchodů keramické toaletní deska rovná šířka 450 mm</t>
  </si>
  <si>
    <t>-1388558300</t>
  </si>
  <si>
    <t>725291511</t>
  </si>
  <si>
    <t>Doplňky zařízení koupelen a záchodů plastové dávkovač tekutého mýdla na 350 ml</t>
  </si>
  <si>
    <t>-1946371033</t>
  </si>
  <si>
    <t>725291521</t>
  </si>
  <si>
    <t>Doplňky zařízení koupelen a záchodů plastové zásobník toaletních papírů</t>
  </si>
  <si>
    <t>819317433</t>
  </si>
  <si>
    <t>725291631</t>
  </si>
  <si>
    <t>Doplňky zařízení koupelen a záchodů nerezové zásobník papírových ručníků</t>
  </si>
  <si>
    <t>604413010</t>
  </si>
  <si>
    <t>72530001x</t>
  </si>
  <si>
    <t>Souprava WC (sklo - nerez)</t>
  </si>
  <si>
    <t>-763451500</t>
  </si>
  <si>
    <t>725311121</t>
  </si>
  <si>
    <t>Dřezy bez výtokových armatur jednoduché se zápachovou uzávěrkou nerezové s odkapávací plochou 560x480 mm a miskou</t>
  </si>
  <si>
    <t>1358049204</t>
  </si>
  <si>
    <t>725311131</t>
  </si>
  <si>
    <t>Dřezy bez výtokových armatur dvojité se zápachovou uzávěrkou nerezové nástavné 900x600 mm</t>
  </si>
  <si>
    <t>-897179298</t>
  </si>
  <si>
    <t>725339111</t>
  </si>
  <si>
    <t>Výlevky montáž výlevky</t>
  </si>
  <si>
    <t>-11176332</t>
  </si>
  <si>
    <t>72533002x</t>
  </si>
  <si>
    <t>Výlevka plastová, se sklopnou přížkou, 55*45*20 cm, odpad DN50</t>
  </si>
  <si>
    <t>1175602725</t>
  </si>
  <si>
    <t>72533001x</t>
  </si>
  <si>
    <t xml:space="preserve">Výlevka keramická závěsná  s odpadem DN100 + závěsný modul pro zazdění</t>
  </si>
  <si>
    <t>-1096109674</t>
  </si>
  <si>
    <t>725535212</t>
  </si>
  <si>
    <t>Elektrické ohřívače zásobníkové pojistné armatury pojistný ventil G 3/4"</t>
  </si>
  <si>
    <t>-1621498283</t>
  </si>
  <si>
    <t>725813112</t>
  </si>
  <si>
    <t>Ventily rohové bez připojovací trubičky nebo flexi hadičky pračkové G 3/4"</t>
  </si>
  <si>
    <t>-790106030</t>
  </si>
  <si>
    <t>725821312</t>
  </si>
  <si>
    <t>Baterie dřezové nástěnné pákové s otáčivým kulatým ústím a délkou ramínka 300 mm</t>
  </si>
  <si>
    <t>456017293</t>
  </si>
  <si>
    <t>725821315</t>
  </si>
  <si>
    <t>Baterie dřezové nástěnné pákové s otáčivým plochým ústím a délkou ramínka 200 mm</t>
  </si>
  <si>
    <t>-1601282553</t>
  </si>
  <si>
    <t>725822611</t>
  </si>
  <si>
    <t>Baterie umyvadlové stojánkové pákové bez výpusti</t>
  </si>
  <si>
    <t>1397492226</t>
  </si>
  <si>
    <t>725849411</t>
  </si>
  <si>
    <t>Baterie sprchové montáž nástěnných baterií s nastavitelnou výškou sprchy</t>
  </si>
  <si>
    <t>1441670550</t>
  </si>
  <si>
    <t>55145594</t>
  </si>
  <si>
    <t>baterie sprchová páková 150mm chrom</t>
  </si>
  <si>
    <t>-1880006181</t>
  </si>
  <si>
    <t>725851315</t>
  </si>
  <si>
    <t>Ventily odpadní pro zařizovací předměty dřezové s přepadem G 6/4"</t>
  </si>
  <si>
    <t>1199623669</t>
  </si>
  <si>
    <t>725851317</t>
  </si>
  <si>
    <t>Ventily odpadní pro zařizovací předměty dřezové s přepadem G 6/4" pro dvojdřez</t>
  </si>
  <si>
    <t>-131857755</t>
  </si>
  <si>
    <t>725851325</t>
  </si>
  <si>
    <t>Ventily odpadní pro zařizovací předměty umyvadlové bez přepadu G 5/4"</t>
  </si>
  <si>
    <t>1641446404</t>
  </si>
  <si>
    <t>725861102</t>
  </si>
  <si>
    <t>Zápachové uzávěrky zařizovacích předmětů pro umyvadla DN 40</t>
  </si>
  <si>
    <t>-1819910454</t>
  </si>
  <si>
    <t>725862103</t>
  </si>
  <si>
    <t>Zápachové uzávěrky zařizovacích předmětů pro dřezy DN 40/50</t>
  </si>
  <si>
    <t>1180282731</t>
  </si>
  <si>
    <t>725862123</t>
  </si>
  <si>
    <t>Zápachové uzávěrky zařizovacích předmětů pro dvojdřezy s přípojkou pro pračku nebo myčku DN 40/50</t>
  </si>
  <si>
    <t>-288637919</t>
  </si>
  <si>
    <t>725865311</t>
  </si>
  <si>
    <t>Zápachové uzávěrky zařizovacích předmětů pro vany sprchových koutů s kulovým kloubem na odtoku DN 40/50</t>
  </si>
  <si>
    <t>-1888567188</t>
  </si>
  <si>
    <t>998725101</t>
  </si>
  <si>
    <t>Přesun hmot pro zařizovací předměty stanovený z hmotnosti přesunovaného materiálu vodorovná dopravní vzdálenost do 50 m v objektech výšky do 6 m</t>
  </si>
  <si>
    <t>-929221558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</si>
  <si>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</si>
  <si>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</si>
  <si>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</si>
  <si>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</si>
  <si>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626549807</t>
  </si>
  <si>
    <t>726191001</t>
  </si>
  <si>
    <t>Ostatní příslušenství instalačních systémů zvukoizolační souprava pro WC a bidet</t>
  </si>
  <si>
    <t>54792341</t>
  </si>
  <si>
    <t>726191002</t>
  </si>
  <si>
    <t>Ostatní příslušenství instalačních systémů souprava pro předstěnovou montáž</t>
  </si>
  <si>
    <t>-2049084173</t>
  </si>
  <si>
    <t>998726111</t>
  </si>
  <si>
    <t>Přesun hmot pro instalační prefabrikáty stanovený z hmotnosti přesunovaného materiálu vodorovná dopravní vzdálenost do 50 m v objektech výšky do 6 m</t>
  </si>
  <si>
    <t>-1828780609</t>
  </si>
  <si>
    <t>732421201</t>
  </si>
  <si>
    <t>Čerpadla teplovodní závitová mokroběžná cirkulační pro TUV (elektronicky řízená) PN 10, do 80°C DN přípojky/dopravní výška H (m) - čerpací výkon Q (m3/h) DN 15 / do 0,9 m / 0,35 m3/h</t>
  </si>
  <si>
    <t>1470471645</t>
  </si>
  <si>
    <t>Přesun hmot pro strojovny stanovený z hmotnosti přesunovaného materiálu vodorovná dopravní vzdálenost do 50 m v objektech výšky do 6 m</t>
  </si>
  <si>
    <t>816066222</t>
  </si>
  <si>
    <t>-1973541283</t>
  </si>
  <si>
    <t>10 - Přípojky</t>
  </si>
  <si>
    <t>01 - Vodovodní přípojka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</si>
  <si>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</si>
  <si>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</si>
  <si>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-1972419946</t>
  </si>
  <si>
    <t>119001422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</si>
  <si>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3 do 6 kabelů</t>
  </si>
  <si>
    <t>1362780808</t>
  </si>
  <si>
    <t>132254102</t>
  </si>
  <si>
    <t>Hloubení zapažených rýh šířky do 800 mm strojně s urovnáním dna do předepsaného profilu a spádu v hornině třídy těžitelnosti I skupiny 3 přes 20 do 50 m3</t>
  </si>
  <si>
    <t>1586770171</t>
  </si>
  <si>
    <t>17,0*0,8*1,3</t>
  </si>
  <si>
    <t>133254101</t>
  </si>
  <si>
    <t>Hloubení zapažených šachet strojně v hornině třídy těžitelnosti I skupiny 3 do 20 m3</t>
  </si>
  <si>
    <t>1428530126</t>
  </si>
  <si>
    <t>2,0*2,0*1,5</t>
  </si>
  <si>
    <t>-368542976</t>
  </si>
  <si>
    <t xml:space="preserve">"obsyp potrubí"  8,16</t>
  </si>
  <si>
    <t xml:space="preserve">"podsyp potrubí"  2,04</t>
  </si>
  <si>
    <t>739355323</t>
  </si>
  <si>
    <t>"odvoz 25 km" 25*10,2</t>
  </si>
  <si>
    <t>-823814258</t>
  </si>
  <si>
    <t>1935736560</t>
  </si>
  <si>
    <t>17,68+6,00-8,16-2,04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</si>
  <si>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</si>
  <si>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</si>
  <si>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-1949647607</t>
  </si>
  <si>
    <t>17,0*0,8*0,6</t>
  </si>
  <si>
    <t>58337308</t>
  </si>
  <si>
    <t>štěrkopísek frakce 0/2</t>
  </si>
  <si>
    <t>-1500638657</t>
  </si>
  <si>
    <t>8,16*2 "Přepočtené koeficientem množství</t>
  </si>
  <si>
    <t>451572111</t>
  </si>
  <si>
    <t>Lože pod potrubí, stoky a drobné objekty v otevřeném výkopu z kameniva drobného těženého 0 až 4 mm</t>
  </si>
  <si>
    <t>984883985</t>
  </si>
  <si>
    <t>17,0*0,8*0,15</t>
  </si>
  <si>
    <t>871181141</t>
  </si>
  <si>
    <t>Montáž vodovodního potrubí z plastů v otevřeném výkopu z polyetylenu PE 100 svařovaných na tupo SDR 11/PN16 D 50 x 4,6 mm</t>
  </si>
  <si>
    <t>313389661</t>
  </si>
  <si>
    <t>28613172</t>
  </si>
  <si>
    <t>potrubí vodovodní PE100 SDR11 se signalizační vrstvou 100m 50x4,6mm</t>
  </si>
  <si>
    <t>-1597321449</t>
  </si>
  <si>
    <t>19*1,05 "Přepočtené koeficientem množství</t>
  </si>
  <si>
    <t>879181111</t>
  </si>
  <si>
    <t>Montáž napojení vodovodní přípojky v otevřeném výkopu ve sklonu přes 20 % DN 40</t>
  </si>
  <si>
    <t>-1805976641</t>
  </si>
  <si>
    <t>87922002x</t>
  </si>
  <si>
    <t>Navrtávací pas 100/ 6/4", šoupě s vněj. závitem DN40, zemní souprava. poklop - komplet včetně montáže</t>
  </si>
  <si>
    <t>-1945784301</t>
  </si>
  <si>
    <t>892241111</t>
  </si>
  <si>
    <t>Tlakové zkoušky vodou na potrubí DN do 80</t>
  </si>
  <si>
    <t>389744682</t>
  </si>
  <si>
    <t>899401112</t>
  </si>
  <si>
    <t>Osazení poklopů litinových šoupátkových</t>
  </si>
  <si>
    <t>-1452548205</t>
  </si>
  <si>
    <t>42291352</t>
  </si>
  <si>
    <t>poklop litinový šoupátkový pro zemní soupravy osazení do terénu a do vozovky</t>
  </si>
  <si>
    <t>-649158210</t>
  </si>
  <si>
    <t>899623151</t>
  </si>
  <si>
    <t>Obetonování potrubí nebo zdiva stok betonem prostým v otevřeném výkopu, beton tř. C 16/20</t>
  </si>
  <si>
    <t>2056744919</t>
  </si>
  <si>
    <t>899713111</t>
  </si>
  <si>
    <t>Orientační tabulky na vodovodních a kanalizačních řadech na sloupku ocelovém nebo betonovém</t>
  </si>
  <si>
    <t>-428680840</t>
  </si>
  <si>
    <t>899722112</t>
  </si>
  <si>
    <t>Krytí potrubí z plastů výstražnou fólií z PVC šířky 25 cm</t>
  </si>
  <si>
    <t>-134077773</t>
  </si>
  <si>
    <t>1716172139</t>
  </si>
  <si>
    <t>998276101</t>
  </si>
  <si>
    <t>Přesun hmot pro trubní vedení hloubené z trub z plastických hmot nebo sklolaminátových pro vodovody nebo kanalizace v otevřeném výkopu dopravní vzdálenost do 15 m</t>
  </si>
  <si>
    <t>-1651821917</t>
  </si>
  <si>
    <t>1805536080</t>
  </si>
  <si>
    <t>02 - Kanalizační přípojka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</si>
  <si>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</si>
  <si>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</si>
  <si>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1287743527</t>
  </si>
  <si>
    <t>211,20*(0,80)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</si>
  <si>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</si>
  <si>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</si>
  <si>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-425298871</t>
  </si>
  <si>
    <t>211,20*(0,15+0,80+0,15)</t>
  </si>
  <si>
    <t>Čerpání vody na dopravní výšku do 10 m s uvažovaným průměrným přítokem do 500 l/min</t>
  </si>
  <si>
    <t>-431901996</t>
  </si>
  <si>
    <t xml:space="preserve">"3 dny"  72,0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</si>
  <si>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</si>
  <si>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-1909206840</t>
  </si>
  <si>
    <t>-906796052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</si>
  <si>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do 200 mm</t>
  </si>
  <si>
    <t>988658129</t>
  </si>
  <si>
    <t>-1492490492</t>
  </si>
  <si>
    <t>132254104</t>
  </si>
  <si>
    <t>Hloubení zapažených rýh šířky do 800 mm strojně s urovnáním dna do předepsaného profilu a spádu v hornině třídy těžitelnosti I skupiny 3 přes 100 m3</t>
  </si>
  <si>
    <t>-128388447</t>
  </si>
  <si>
    <t xml:space="preserve">"SŠ1-Šs7"  211,2*0,8*(1,60-0,25)</t>
  </si>
  <si>
    <t xml:space="preserve">"Šd1-D3"  47,7*0,8*1,50</t>
  </si>
  <si>
    <t xml:space="preserve">"ostatní"  50,5*0,7*1,10</t>
  </si>
  <si>
    <t>133254103</t>
  </si>
  <si>
    <t>Hloubení zapažených šachet strojně v hornině třídy těžitelnosti I skupiny 3 přes 50 do 100 m3</t>
  </si>
  <si>
    <t>1692892749</t>
  </si>
  <si>
    <t xml:space="preserve">"Šs1-Šs6, Šd1"  7*(2,5*2,5*1,4)</t>
  </si>
  <si>
    <t xml:space="preserve">"OT"  3,0*3,0*1,8</t>
  </si>
  <si>
    <t xml:space="preserve">"UV1,2"  2*(2,5*1,5*1,0)</t>
  </si>
  <si>
    <t>139951122</t>
  </si>
  <si>
    <t>Bourání konstrukcí v hloubených vykopávkách strojně s přemístěním suti na hromady na vzdálenost do 20 m nebo s naložením na dopravní prostředek z betonu prostého prokládaného kamenem</t>
  </si>
  <si>
    <t>1841001663</t>
  </si>
  <si>
    <t>Zřízení pažení a rozepření stěn rýh pro podzemní vedení příložné pro jakoukoliv mezerovitost, hloubky do 2 m</t>
  </si>
  <si>
    <t>1471745914</t>
  </si>
  <si>
    <t xml:space="preserve">"SŠ1-Šs7  50%"  2*(211,2*1,5)*0,5</t>
  </si>
  <si>
    <t xml:space="preserve">"šachty"  60,0</t>
  </si>
  <si>
    <t>Odstranění pažení a rozepření stěn rýh pro podzemní vedení s uložením materiálu na vzdálenost do 3 m od kraje výkopu příložné, hloubky do 2 m</t>
  </si>
  <si>
    <t>-1457242275</t>
  </si>
  <si>
    <t>492599293</t>
  </si>
  <si>
    <t xml:space="preserve">"rýhy"  366,5</t>
  </si>
  <si>
    <t xml:space="preserve">"šachty"  84,95</t>
  </si>
  <si>
    <t>-169962358</t>
  </si>
  <si>
    <t xml:space="preserve">"odvoz 25 km"  25*184,19</t>
  </si>
  <si>
    <t>Uložení sypanin do násypů strojně s rozprostřením sypaniny ve vrstvách a s hrubým urovnáním zhutněných z hornin soudržných jakékoliv třídy těžitelnosti</t>
  </si>
  <si>
    <t>-739948956</t>
  </si>
  <si>
    <t xml:space="preserve">"odpočet - podsyp"  24,24</t>
  </si>
  <si>
    <t xml:space="preserve">"odpočet - obsyp"  141,95</t>
  </si>
  <si>
    <t xml:space="preserve">"vytlačená zemina - šachty"  12,0</t>
  </si>
  <si>
    <t xml:space="preserve">"vytlačená zemina - OT, vpusti"  6,0</t>
  </si>
  <si>
    <t>-149239891</t>
  </si>
  <si>
    <t>184,19*1,3 "Přepočtené koeficientem množství</t>
  </si>
  <si>
    <t>-545958111</t>
  </si>
  <si>
    <t>-1084694862</t>
  </si>
  <si>
    <t>366,45+84,95-141,79-24,3</t>
  </si>
  <si>
    <t>-1065515981</t>
  </si>
  <si>
    <t xml:space="preserve">"SŠ1-Šs7"  211,2*0,8*0,6</t>
  </si>
  <si>
    <t xml:space="preserve">"Šd1-D3"  47,7*0,8*0,6</t>
  </si>
  <si>
    <t xml:space="preserve">"ostatní"  50,5*0,7*0,5</t>
  </si>
  <si>
    <t>58337310</t>
  </si>
  <si>
    <t>štěrkopísek frakce 0/4</t>
  </si>
  <si>
    <t>1011295314</t>
  </si>
  <si>
    <t>141,947*2 "Přepočtené koeficientem množství</t>
  </si>
  <si>
    <t>359901111</t>
  </si>
  <si>
    <t>Vyčištění stok jakékoliv výšky</t>
  </si>
  <si>
    <t>-1604858426</t>
  </si>
  <si>
    <t>359901211</t>
  </si>
  <si>
    <t>Monitoring stok (kamerový systém) jakékoli výšky nová kanalizace</t>
  </si>
  <si>
    <t>1629267643</t>
  </si>
  <si>
    <t>386120102</t>
  </si>
  <si>
    <t>Montáž odlučovačů ropných látek železobetonových, průtoku 6 l/s</t>
  </si>
  <si>
    <t>-1724070374</t>
  </si>
  <si>
    <t>56241500</t>
  </si>
  <si>
    <t>odlučovač ropných látek plastový (PP), průtok max 4L/s, plocha do 300m2 s mříží do 3,5t</t>
  </si>
  <si>
    <t>1754046292</t>
  </si>
  <si>
    <t>386121112</t>
  </si>
  <si>
    <t>Montáž odlučovačů tuků a olejů železobetonových, průtoku 4 l/s</t>
  </si>
  <si>
    <t>-840935358</t>
  </si>
  <si>
    <t>386121001x</t>
  </si>
  <si>
    <t>Odlučovač tuků - dvouplašťový skelet z PP, výplň betonem, samonosný, do spodní vody, typ NS 2 (EO/PB-SV), průměr 1525 mm, výška 1340 mm</t>
  </si>
  <si>
    <t>-1388525970</t>
  </si>
  <si>
    <t>423355913</t>
  </si>
  <si>
    <t xml:space="preserve">"SŠ1-Šs7"  211,2*0,8*0,1</t>
  </si>
  <si>
    <t xml:space="preserve">"Šd1-D3"  47,7*0,8*0,1</t>
  </si>
  <si>
    <t xml:space="preserve">"ostatní"  50,5*0,7*0,1</t>
  </si>
  <si>
    <t>452311161</t>
  </si>
  <si>
    <t>Podkladní a zajišťovací konstrukce z betonu prostého v otevřeném výkopu desky pod potrubí, stoky a drobné objekty z betonu tř. C 25/30</t>
  </si>
  <si>
    <t>392521882</t>
  </si>
  <si>
    <t>452312161</t>
  </si>
  <si>
    <t>Podkladní a zajišťovací konstrukce z betonu prostého v otevřeném výkopu sedlové lože pod potrubí z betonu tř. C 25/30</t>
  </si>
  <si>
    <t>1940398488</t>
  </si>
  <si>
    <t>1136159943</t>
  </si>
  <si>
    <t>891969615</t>
  </si>
  <si>
    <t>577144031</t>
  </si>
  <si>
    <t>Asfaltový beton vrstva obrusná ACO 11 (ABS) s rozprostřením a se zhutněním z modifikovaného asfaltu v pruhu šířky do 1,5 m, po zhutnění tl. 50 mm</t>
  </si>
  <si>
    <t>-2053379303</t>
  </si>
  <si>
    <t>577165032</t>
  </si>
  <si>
    <t>Asfaltový beton vrstva ložní ACL 16 (ABH) s rozprostřením a zhutněním z modifikovaného asfaltu v pruhu šířky do 1,5 m, po zhutnění tl. 70 mm</t>
  </si>
  <si>
    <t>-1537424157</t>
  </si>
  <si>
    <t>871275211</t>
  </si>
  <si>
    <t>Kanalizační potrubí z tvrdého PVC v otevřeném výkopu ve sklonu do 20 %, hladkého plnostěnného jednovrstvého, tuhost třídy SN 4 DN 125</t>
  </si>
  <si>
    <t>920114700</t>
  </si>
  <si>
    <t>57*1,05 "Přepočtené koeficientem množství</t>
  </si>
  <si>
    <t>871315221</t>
  </si>
  <si>
    <t>Kanalizační potrubí z tvrdého PVC v otevřeném výkopu ve sklonu do 20 %, hladkého plnostěnného jednovrstvého, tuhost třídy SN 8 DN 160</t>
  </si>
  <si>
    <t>2094056890</t>
  </si>
  <si>
    <t>36*1,05 "Přepočtené koeficientem množství</t>
  </si>
  <si>
    <t>871355221</t>
  </si>
  <si>
    <t>Kanalizační potrubí z tvrdého PVC v otevřeném výkopu ve sklonu do 20 %, hladkého plnostěnného jednovrstvého, tuhost třídy SN 8 DN 200</t>
  </si>
  <si>
    <t>1058639131</t>
  </si>
  <si>
    <t>218*1,05 "Přepočtené koeficientem množství</t>
  </si>
  <si>
    <t>892351111</t>
  </si>
  <si>
    <t>Tlakové zkoušky vodou na potrubí DN 150 nebo 200</t>
  </si>
  <si>
    <t>1234682478</t>
  </si>
  <si>
    <t>892381111</t>
  </si>
  <si>
    <t>Tlakové zkoušky vodou na potrubí DN 250, 300 nebo 350</t>
  </si>
  <si>
    <t>833390234</t>
  </si>
  <si>
    <t>894118001</t>
  </si>
  <si>
    <t>Šachty kanalizační zděné Příplatek k cenám za každých dalších 0,60 m výšky vstupu</t>
  </si>
  <si>
    <t>2048727391</t>
  </si>
  <si>
    <t>894211111</t>
  </si>
  <si>
    <t>Šachty kanalizační z prostého betonu výšky vstupu do 1,50 m kruhové s obložením dna betonem tř. C 25/30, na potrubí DN do 200</t>
  </si>
  <si>
    <t>-2058684146</t>
  </si>
  <si>
    <t>894411111</t>
  </si>
  <si>
    <t>Zřízení šachet kanalizačních z betonových dílců výšky vstupu do 1,50 m s obložením dna betonem tř. C 25/30, na potrubí DN do 200</t>
  </si>
  <si>
    <t>1929807668</t>
  </si>
  <si>
    <t>59224023</t>
  </si>
  <si>
    <t>dno betonové šachtové DN 200 betonový žlab i nástupnice 100x63,5x15cm</t>
  </si>
  <si>
    <t>1716670518</t>
  </si>
  <si>
    <t>59224011</t>
  </si>
  <si>
    <t>prstenec šachtový vyrovnávací betonový 625x100x60mm</t>
  </si>
  <si>
    <t>254028446</t>
  </si>
  <si>
    <t>59224012</t>
  </si>
  <si>
    <t>prstenec šachtový vyrovnávací betonový 625x100x80mm</t>
  </si>
  <si>
    <t>-202685657</t>
  </si>
  <si>
    <t>59224168</t>
  </si>
  <si>
    <t>skruž betonová přechodová 62,5/100x60x12cm, stupadla poplastovaná kapsová</t>
  </si>
  <si>
    <t>-597407265</t>
  </si>
  <si>
    <t>5*1,05 "Přepočtené koeficientem množství</t>
  </si>
  <si>
    <t>59224160</t>
  </si>
  <si>
    <t>skruž kanalizační s ocelovými stupadly 100x25x12cm</t>
  </si>
  <si>
    <t>-1728387513</t>
  </si>
  <si>
    <t>3*1,05 "Přepočtené koeficientem množství</t>
  </si>
  <si>
    <t>59224161</t>
  </si>
  <si>
    <t>skruž kanalizační s ocelovými stupadly 100x50x12cm</t>
  </si>
  <si>
    <t>1209795515</t>
  </si>
  <si>
    <t>4*1,05 "Přepočtené koeficientem množství</t>
  </si>
  <si>
    <t>59224162</t>
  </si>
  <si>
    <t>skruž kanalizační s ocelovými stupadly 100x100x12cm</t>
  </si>
  <si>
    <t>-704591885</t>
  </si>
  <si>
    <t>1*1,05 "Přepočtené koeficientem množství</t>
  </si>
  <si>
    <t>59224130</t>
  </si>
  <si>
    <t>deska betonová přechodová pro tlak kola 5kN 62,5x20x9cm</t>
  </si>
  <si>
    <t>178579825</t>
  </si>
  <si>
    <t>894812202</t>
  </si>
  <si>
    <t>Revizní a čistící šachta z polypropylenu PP pro hladké trouby DN 425 šachtové dno (DN šachty / DN trubního vedení) DN 425/150 průtočné 30°,60°,90°</t>
  </si>
  <si>
    <t>438364406</t>
  </si>
  <si>
    <t>894812204</t>
  </si>
  <si>
    <t>Revizní a čistící šachta z polypropylenu PP pro hladké trouby DN 425 šachtové dno (DN šachty / DN trubního vedení) DN 425/150 sběrné tvaru X</t>
  </si>
  <si>
    <t>1404948984</t>
  </si>
  <si>
    <t>894812208</t>
  </si>
  <si>
    <t>Revizní a čistící šachta z polypropylenu PP pro hladké trouby DN 425 šachtové dno (DN šachty / DN trubního vedení) DN 425/200 sběrné tvaru X</t>
  </si>
  <si>
    <t>1721180188</t>
  </si>
  <si>
    <t>894812231</t>
  </si>
  <si>
    <t>Revizní a čistící šachta z polypropylenu PP pro hladké trouby DN 425 roura šachtová korugovaná bez hrdla, světlé hloubky 1500 mm</t>
  </si>
  <si>
    <t>-1600215435</t>
  </si>
  <si>
    <t>894812241</t>
  </si>
  <si>
    <t>Revizní a čistící šachta z polypropylenu PP pro hladké trouby DN 425 roura šachtová korugovaná teleskopická (včetně těsnění) 375 mm</t>
  </si>
  <si>
    <t>1287572496</t>
  </si>
  <si>
    <t>894812249</t>
  </si>
  <si>
    <t>Revizní a čistící šachta z polypropylenu PP pro hladké trouby DN 425 roura šachtová korugovaná Příplatek k cenám 2231 - 2242 za uříznutí šachtové roury</t>
  </si>
  <si>
    <t>849422784</t>
  </si>
  <si>
    <t>894812262</t>
  </si>
  <si>
    <t>Revizní a čistící šachta z polypropylenu PP pro hladké trouby DN 425 poklop litinový (pro třídu zatížení) plný do teleskopické trubky (D400)</t>
  </si>
  <si>
    <t>-777716581</t>
  </si>
  <si>
    <t>899103113</t>
  </si>
  <si>
    <t>Osazení poklopů litinových a ocelových bez rámů hmotnosti jednotlivě přes 100 kg do 150 kg</t>
  </si>
  <si>
    <t>-96353328</t>
  </si>
  <si>
    <t>28661935</t>
  </si>
  <si>
    <t xml:space="preserve">poklop šachtový litinový  DN 600 pro třídu zatížení D400</t>
  </si>
  <si>
    <t>-2838187</t>
  </si>
  <si>
    <t>899623161</t>
  </si>
  <si>
    <t>Obetonování potrubí nebo zdiva stok betonem prostým v otevřeném výkopu, beton tř. C 20/25</t>
  </si>
  <si>
    <t>2017980573</t>
  </si>
  <si>
    <t>899721112</t>
  </si>
  <si>
    <t>Signalizační vodič na potrubí DN nad 150 mm</t>
  </si>
  <si>
    <t>-1938751318</t>
  </si>
  <si>
    <t>Krytí potrubí z plastů výstražnou fólií z PVC šířky 34 cm</t>
  </si>
  <si>
    <t>-737235704</t>
  </si>
  <si>
    <t>89999001x</t>
  </si>
  <si>
    <t>Jádrový vývrt DN200 do šachty SŠ1 (včetně utěsnění)</t>
  </si>
  <si>
    <t>-1890396434</t>
  </si>
  <si>
    <t>89999002x</t>
  </si>
  <si>
    <t>Úprava kanalizace v místě napojení Šd1</t>
  </si>
  <si>
    <t>-380644501</t>
  </si>
  <si>
    <t>919735113</t>
  </si>
  <si>
    <t>Řezání stávajícího živičného krytu nebo podkladu hloubky přes 100 do 150 mm</t>
  </si>
  <si>
    <t>463781819</t>
  </si>
  <si>
    <t>212,00*2</t>
  </si>
  <si>
    <t>997221611</t>
  </si>
  <si>
    <t>Nakládání na dopravní prostředky pro vodorovnou dopravu suti</t>
  </si>
  <si>
    <t>1507489117</t>
  </si>
  <si>
    <t>-726308660</t>
  </si>
  <si>
    <t>2085401199</t>
  </si>
  <si>
    <t>28,723*29 'Přepočtené koeficientem množství</t>
  </si>
  <si>
    <t>-1837939037</t>
  </si>
  <si>
    <t>963348319</t>
  </si>
  <si>
    <t>78,271*29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</si>
  <si>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</si>
  <si>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</si>
  <si>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1341776685</t>
  </si>
  <si>
    <t>997221873</t>
  </si>
  <si>
    <t>1306812223</t>
  </si>
  <si>
    <t>-739043547</t>
  </si>
  <si>
    <t>1614400840</t>
  </si>
  <si>
    <t>-57493795</t>
  </si>
  <si>
    <t>-1361203253</t>
  </si>
  <si>
    <t>2123850908</t>
  </si>
  <si>
    <t>-1868430412</t>
  </si>
  <si>
    <t>04 - Přípojka nn</t>
  </si>
  <si>
    <t>6 - Spínací zařízení</t>
  </si>
  <si>
    <t xml:space="preserve">    7 - ROZVÁDĚČ  RE1  </t>
  </si>
  <si>
    <t xml:space="preserve">    12 - Rozvody elektrické energie</t>
  </si>
  <si>
    <t xml:space="preserve">15 - Kabely </t>
  </si>
  <si>
    <t xml:space="preserve">20 - Zemní práce  C 46 M</t>
  </si>
  <si>
    <t xml:space="preserve">31 - Montáž rozvodů elektrické energie dle    C21 M, </t>
  </si>
  <si>
    <t xml:space="preserve">ROZVÁDĚČ  RE1  </t>
  </si>
  <si>
    <t>Pojistková rozpojovací skříň 1 sada pojistek v kompl.pilíři.</t>
  </si>
  <si>
    <t>-223377754</t>
  </si>
  <si>
    <t xml:space="preserve">Pojistkové spodky  PH  200A</t>
  </si>
  <si>
    <t>1910962857</t>
  </si>
  <si>
    <t xml:space="preserve">Rozvaděč elektro, nepřímý  kompl. pilíř vč. zákl. do 200A vč. deionu  3x 160A</t>
  </si>
  <si>
    <t>-1407896331</t>
  </si>
  <si>
    <t xml:space="preserve">Zemnící vedení FeZn  d=10 mm.</t>
  </si>
  <si>
    <t>800583846</t>
  </si>
  <si>
    <t xml:space="preserve">Zemnící svorky  SS. SP.</t>
  </si>
  <si>
    <t>-2123042853</t>
  </si>
  <si>
    <t xml:space="preserve">Kabely </t>
  </si>
  <si>
    <t>AYKY J3x240 +120</t>
  </si>
  <si>
    <t>1686393574</t>
  </si>
  <si>
    <t xml:space="preserve">CYKY-O 3x2,5  impuls</t>
  </si>
  <si>
    <t>835181805</t>
  </si>
  <si>
    <t>17.1</t>
  </si>
  <si>
    <t xml:space="preserve">CYKY-J 5x2,5  (brána)</t>
  </si>
  <si>
    <t>-953566202</t>
  </si>
  <si>
    <t xml:space="preserve">Kabelová chránička  d=50  dvojpášťová korung. IP40</t>
  </si>
  <si>
    <t>-1931542880</t>
  </si>
  <si>
    <t xml:space="preserve">Kabelová chránička  d=100  dvojpášťová korung. IP40</t>
  </si>
  <si>
    <t>-1233686380</t>
  </si>
  <si>
    <t xml:space="preserve">Zemní práce  C 46 M</t>
  </si>
  <si>
    <t>Výkopové práce zemina 4 , 80 x35 výkop, zához</t>
  </si>
  <si>
    <t>2007740598</t>
  </si>
  <si>
    <t>Zřízení kabelového lože písek, fólie</t>
  </si>
  <si>
    <t>1794971297</t>
  </si>
  <si>
    <t>Zhutnění úprava pvrchu trasy, odvoz zeminy</t>
  </si>
  <si>
    <t>-172033848</t>
  </si>
  <si>
    <t>Výkopové práce zemina 4 , 120 x35 výkop, zához, prořez</t>
  </si>
  <si>
    <t>-231907406</t>
  </si>
  <si>
    <t>Obnovéní živičného povrchu 15 cm.</t>
  </si>
  <si>
    <t>m2.</t>
  </si>
  <si>
    <t>-309095285</t>
  </si>
  <si>
    <t>Štěrková pdklad pod komunikaci 30 cm.</t>
  </si>
  <si>
    <t>m3.</t>
  </si>
  <si>
    <t>-1388271921</t>
  </si>
  <si>
    <t>Kácení porostů v trase zemního vedení vč. likvidace</t>
  </si>
  <si>
    <t>938822229</t>
  </si>
  <si>
    <t>Ukotvení pojistkové a elektroměrové rozvodnice</t>
  </si>
  <si>
    <t>-107447182</t>
  </si>
  <si>
    <t>-1599109323</t>
  </si>
  <si>
    <t>Kabel do 5x4 volně uložení - chránička.</t>
  </si>
  <si>
    <t>673223097</t>
  </si>
  <si>
    <t>Kabel AYKY 4x240 uložení do chráničky</t>
  </si>
  <si>
    <t>-246381509</t>
  </si>
  <si>
    <t>Ukončení kabelu 4x240</t>
  </si>
  <si>
    <t>-27829963</t>
  </si>
  <si>
    <t>Ukončení kabelu do 5x4 (brána)..</t>
  </si>
  <si>
    <t>-498629350</t>
  </si>
  <si>
    <t>Ukončení zemnícího vedení SD= 10 mm..</t>
  </si>
  <si>
    <t>-86796440</t>
  </si>
  <si>
    <t>853503006</t>
  </si>
  <si>
    <t>-1856326833</t>
  </si>
  <si>
    <t>1414960811</t>
  </si>
  <si>
    <t>03 - Plynovodní přípojka</t>
  </si>
  <si>
    <t>410255212</t>
  </si>
  <si>
    <t>-1740900526</t>
  </si>
  <si>
    <t>93868377</t>
  </si>
  <si>
    <t>2131646610</t>
  </si>
  <si>
    <t>119003131</t>
  </si>
  <si>
    <t>Výstražná páska pro zabezpečení výkopu zřízení</t>
  </si>
  <si>
    <t>-712291877</t>
  </si>
  <si>
    <t>119003132</t>
  </si>
  <si>
    <t>Výstražná páska pro zabezpečení výkopu odstranění</t>
  </si>
  <si>
    <t>1726853578</t>
  </si>
  <si>
    <t>119003211</t>
  </si>
  <si>
    <t>Mobilní plotová zábrana s reflexním pásem výšky do 1,5 m pro zabezpečení výkopu zřízení</t>
  </si>
  <si>
    <t>-584060991</t>
  </si>
  <si>
    <t>119003212</t>
  </si>
  <si>
    <t>Mobilní plotová zábrana s reflexním pásem výšky do 1,5 m pro zabezpečení výkopu odstranění</t>
  </si>
  <si>
    <t>137485452</t>
  </si>
  <si>
    <t>1289622113</t>
  </si>
  <si>
    <t>409719536</t>
  </si>
  <si>
    <t>-1798002289</t>
  </si>
  <si>
    <t>1649477828</t>
  </si>
  <si>
    <t>141721211</t>
  </si>
  <si>
    <t>Řízený zemní protlak délky do 50 m hloubky do 6 m s protlačením potrubí vnějšího průměru vrtu do 90 mm v hornině tř 1 až 4</t>
  </si>
  <si>
    <t>-1987940245</t>
  </si>
  <si>
    <t>-1964819949</t>
  </si>
  <si>
    <t>1209597365</t>
  </si>
  <si>
    <t>231016072</t>
  </si>
  <si>
    <t>1550155050</t>
  </si>
  <si>
    <t>176660803</t>
  </si>
  <si>
    <t>-1406445318</t>
  </si>
  <si>
    <t>1158176839</t>
  </si>
  <si>
    <t>279232513</t>
  </si>
  <si>
    <t>Postupná podezdívka základového zdiva cihlami betonovými na MC</t>
  </si>
  <si>
    <t>34426863</t>
  </si>
  <si>
    <t>1412184623</t>
  </si>
  <si>
    <t>-1253229618</t>
  </si>
  <si>
    <t>-1577755688</t>
  </si>
  <si>
    <t>723170114</t>
  </si>
  <si>
    <t>Potrubí plynové plastové Pe 100, PN 0,4 MPa, D 32 opláštěné spojované elektrotvarovkami</t>
  </si>
  <si>
    <t>1771931517</t>
  </si>
  <si>
    <t>723170117</t>
  </si>
  <si>
    <t>Potrubí plynové plastové Pe 100, PN 0,4 MPa, D 63 x 5,8 mm spojované elektrotvarovkami</t>
  </si>
  <si>
    <t>-1838671613</t>
  </si>
  <si>
    <t>60003</t>
  </si>
  <si>
    <t xml:space="preserve">T kus navrtávací  d63/d32 PE 100 SDR 11</t>
  </si>
  <si>
    <t>1829447390</t>
  </si>
  <si>
    <t>60001</t>
  </si>
  <si>
    <t xml:space="preserve">T kus plnoprůtočný boční navrtávací  d63/d90 PE 100 SDR 11</t>
  </si>
  <si>
    <t>1559811094</t>
  </si>
  <si>
    <t>60004</t>
  </si>
  <si>
    <t xml:space="preserve">Spojka  d63 PE 100 SDR 11</t>
  </si>
  <si>
    <t>-1101345513</t>
  </si>
  <si>
    <t>60005</t>
  </si>
  <si>
    <t xml:space="preserve">Záslepka  d63 PE 100 SDR 11</t>
  </si>
  <si>
    <t>2087236395</t>
  </si>
  <si>
    <t>600011</t>
  </si>
  <si>
    <t>Koleno 90° d63 PE 100 SDR 11</t>
  </si>
  <si>
    <t>1024201712</t>
  </si>
  <si>
    <t>-183186710</t>
  </si>
  <si>
    <t>-1883912310</t>
  </si>
  <si>
    <t>7000</t>
  </si>
  <si>
    <t>Pilíř pro plynoměr/elektroměr vnější rozměr 700/700/400,výška 1500, dvířka pozink 620/620 z dílců dodávka a montáž</t>
  </si>
  <si>
    <t>1219856718</t>
  </si>
  <si>
    <t>1182915413</t>
  </si>
  <si>
    <t>-1123554245</t>
  </si>
  <si>
    <t>-398909001</t>
  </si>
  <si>
    <t>2102056418</t>
  </si>
  <si>
    <t>851195289</t>
  </si>
  <si>
    <t>-1874922212</t>
  </si>
  <si>
    <t>-1146526920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</si>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</sst>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23" xfId="0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theme" Target="theme/theme1.xml" /><Relationship Id="rId28" Type="http://schemas.openxmlformats.org/officeDocument/2006/relationships/calcChain" Target="calcChain.xml" /><Relationship Id="rId2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&#65279;<?xml version="1.0" encoding="utf-8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&#65279;<?xml version="1.0" encoding="utf-8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41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42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43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44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45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46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47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48</v>
      </c>
      <c r="E29" s="49"/>
      <c r="F29" s="34" t="s">
        <v>49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50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51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52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53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54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55</v>
      </c>
      <c r="U35" s="56"/>
      <c r="V35" s="56"/>
      <c r="W35" s="56"/>
      <c r="X35" s="58" t="s">
        <v>56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57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0190-06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Sýrárna Broumov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8. 9. 2020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Sýrárna Broumov s.r.o.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JOSTA s.r.o.</v>
      </c>
      <c r="AN49" s="66"/>
      <c r="AO49" s="66"/>
      <c r="AP49" s="66"/>
      <c r="AQ49" s="42"/>
      <c r="AR49" s="46"/>
      <c r="AS49" s="76" t="s">
        <v>58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Tomáš Valenta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59</v>
      </c>
      <c r="D52" s="89"/>
      <c r="E52" s="89"/>
      <c r="F52" s="89"/>
      <c r="G52" s="89"/>
      <c r="H52" s="90"/>
      <c r="I52" s="91" t="s">
        <v>60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61</v>
      </c>
      <c r="AH52" s="89"/>
      <c r="AI52" s="89"/>
      <c r="AJ52" s="89"/>
      <c r="AK52" s="89"/>
      <c r="AL52" s="89"/>
      <c r="AM52" s="89"/>
      <c r="AN52" s="91" t="s">
        <v>62</v>
      </c>
      <c r="AO52" s="89"/>
      <c r="AP52" s="89"/>
      <c r="AQ52" s="93" t="s">
        <v>63</v>
      </c>
      <c r="AR52" s="46"/>
      <c r="AS52" s="94" t="s">
        <v>64</v>
      </c>
      <c r="AT52" s="95" t="s">
        <v>65</v>
      </c>
      <c r="AU52" s="95" t="s">
        <v>66</v>
      </c>
      <c r="AV52" s="95" t="s">
        <v>67</v>
      </c>
      <c r="AW52" s="95" t="s">
        <v>68</v>
      </c>
      <c r="AX52" s="95" t="s">
        <v>69</v>
      </c>
      <c r="AY52" s="95" t="s">
        <v>70</v>
      </c>
      <c r="AZ52" s="95" t="s">
        <v>71</v>
      </c>
      <c r="BA52" s="95" t="s">
        <v>72</v>
      </c>
      <c r="BB52" s="95" t="s">
        <v>73</v>
      </c>
      <c r="BC52" s="95" t="s">
        <v>74</v>
      </c>
      <c r="BD52" s="96" t="s">
        <v>75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ROUND(AG55+AG56+AG59+SUM(AG66:AG69)+AG74+AG77+AG78,2)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ROUND(AS55+AS56+AS59+SUM(AS66:AS69)+AS74+AS77+AS78,2)</f>
        <v>0</v>
      </c>
      <c r="AT54" s="108">
        <f>ROUND(SUM(AV54:AW54),2)</f>
        <v>0</v>
      </c>
      <c r="AU54" s="109">
        <f>ROUND(AU55+AU56+AU59+SUM(AU66:AU69)+AU74+AU77+AU78,5)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ROUND(AZ55+AZ56+AZ59+SUM(AZ66:AZ69)+AZ74+AZ77+AZ78,2)</f>
        <v>0</v>
      </c>
      <c r="BA54" s="108">
        <f>ROUND(BA55+BA56+BA59+SUM(BA66:BA69)+BA74+BA77+BA78,2)</f>
        <v>0</v>
      </c>
      <c r="BB54" s="108">
        <f>ROUND(BB55+BB56+BB59+SUM(BB66:BB69)+BB74+BB77+BB78,2)</f>
        <v>0</v>
      </c>
      <c r="BC54" s="108">
        <f>ROUND(BC55+BC56+BC59+SUM(BC66:BC69)+BC74+BC77+BC78,2)</f>
        <v>0</v>
      </c>
      <c r="BD54" s="110">
        <f>ROUND(BD55+BD56+BD59+SUM(BD66:BD69)+BD74+BD77+BD78,2)</f>
        <v>0</v>
      </c>
      <c r="BE54" s="6"/>
      <c r="BS54" s="111" t="s">
        <v>77</v>
      </c>
      <c r="BT54" s="111" t="s">
        <v>78</v>
      </c>
      <c r="BU54" s="112" t="s">
        <v>79</v>
      </c>
      <c r="BV54" s="111" t="s">
        <v>80</v>
      </c>
      <c r="BW54" s="111" t="s">
        <v>5</v>
      </c>
      <c r="BX54" s="111" t="s">
        <v>81</v>
      </c>
      <c r="CL54" s="111" t="s">
        <v>19</v>
      </c>
    </row>
    <row r="55" s="7" customFormat="1" ht="16.5" customHeight="1">
      <c r="A55" s="113" t="s">
        <v>82</v>
      </c>
      <c r="B55" s="114"/>
      <c r="C55" s="115"/>
      <c r="D55" s="116" t="s">
        <v>83</v>
      </c>
      <c r="E55" s="116"/>
      <c r="F55" s="116"/>
      <c r="G55" s="116"/>
      <c r="H55" s="116"/>
      <c r="I55" s="117"/>
      <c r="J55" s="116" t="s">
        <v>84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Bourací práce'!J30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85</v>
      </c>
      <c r="AR55" s="120"/>
      <c r="AS55" s="121">
        <v>0</v>
      </c>
      <c r="AT55" s="122">
        <f>ROUND(SUM(AV55:AW55),2)</f>
        <v>0</v>
      </c>
      <c r="AU55" s="123">
        <f>'01 - Bourací práce'!P85</f>
        <v>0</v>
      </c>
      <c r="AV55" s="122">
        <f>'01 - Bourací práce'!J33</f>
        <v>0</v>
      </c>
      <c r="AW55" s="122">
        <f>'01 - Bourací práce'!J34</f>
        <v>0</v>
      </c>
      <c r="AX55" s="122">
        <f>'01 - Bourací práce'!J35</f>
        <v>0</v>
      </c>
      <c r="AY55" s="122">
        <f>'01 - Bourací práce'!J36</f>
        <v>0</v>
      </c>
      <c r="AZ55" s="122">
        <f>'01 - Bourací práce'!F33</f>
        <v>0</v>
      </c>
      <c r="BA55" s="122">
        <f>'01 - Bourací práce'!F34</f>
        <v>0</v>
      </c>
      <c r="BB55" s="122">
        <f>'01 - Bourací práce'!F35</f>
        <v>0</v>
      </c>
      <c r="BC55" s="122">
        <f>'01 - Bourací práce'!F36</f>
        <v>0</v>
      </c>
      <c r="BD55" s="124">
        <f>'01 - Bourací práce'!F37</f>
        <v>0</v>
      </c>
      <c r="BE55" s="7"/>
      <c r="BT55" s="125" t="s">
        <v>86</v>
      </c>
      <c r="BV55" s="125" t="s">
        <v>80</v>
      </c>
      <c r="BW55" s="125" t="s">
        <v>87</v>
      </c>
      <c r="BX55" s="125" t="s">
        <v>5</v>
      </c>
      <c r="CL55" s="125" t="s">
        <v>19</v>
      </c>
      <c r="CM55" s="125" t="s">
        <v>88</v>
      </c>
    </row>
    <row r="56" s="7" customFormat="1" ht="16.5" customHeight="1">
      <c r="A56" s="7"/>
      <c r="B56" s="114"/>
      <c r="C56" s="115"/>
      <c r="D56" s="116" t="s">
        <v>89</v>
      </c>
      <c r="E56" s="116"/>
      <c r="F56" s="116"/>
      <c r="G56" s="116"/>
      <c r="H56" s="116"/>
      <c r="I56" s="117"/>
      <c r="J56" s="116" t="s">
        <v>90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26">
        <f>ROUND(SUM(AG57:AG58),2)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85</v>
      </c>
      <c r="AR56" s="120"/>
      <c r="AS56" s="121">
        <f>ROUND(SUM(AS57:AS58),2)</f>
        <v>0</v>
      </c>
      <c r="AT56" s="122">
        <f>ROUND(SUM(AV56:AW56),2)</f>
        <v>0</v>
      </c>
      <c r="AU56" s="123">
        <f>ROUND(SUM(AU57:AU58),5)</f>
        <v>0</v>
      </c>
      <c r="AV56" s="122">
        <f>ROUND(AZ56*L29,2)</f>
        <v>0</v>
      </c>
      <c r="AW56" s="122">
        <f>ROUND(BA56*L30,2)</f>
        <v>0</v>
      </c>
      <c r="AX56" s="122">
        <f>ROUND(BB56*L29,2)</f>
        <v>0</v>
      </c>
      <c r="AY56" s="122">
        <f>ROUND(BC56*L30,2)</f>
        <v>0</v>
      </c>
      <c r="AZ56" s="122">
        <f>ROUND(SUM(AZ57:AZ58),2)</f>
        <v>0</v>
      </c>
      <c r="BA56" s="122">
        <f>ROUND(SUM(BA57:BA58),2)</f>
        <v>0</v>
      </c>
      <c r="BB56" s="122">
        <f>ROUND(SUM(BB57:BB58),2)</f>
        <v>0</v>
      </c>
      <c r="BC56" s="122">
        <f>ROUND(SUM(BC57:BC58),2)</f>
        <v>0</v>
      </c>
      <c r="BD56" s="124">
        <f>ROUND(SUM(BD57:BD58),2)</f>
        <v>0</v>
      </c>
      <c r="BE56" s="7"/>
      <c r="BS56" s="125" t="s">
        <v>77</v>
      </c>
      <c r="BT56" s="125" t="s">
        <v>86</v>
      </c>
      <c r="BU56" s="125" t="s">
        <v>79</v>
      </c>
      <c r="BV56" s="125" t="s">
        <v>80</v>
      </c>
      <c r="BW56" s="125" t="s">
        <v>91</v>
      </c>
      <c r="BX56" s="125" t="s">
        <v>5</v>
      </c>
      <c r="CL56" s="125" t="s">
        <v>19</v>
      </c>
      <c r="CM56" s="125" t="s">
        <v>88</v>
      </c>
    </row>
    <row r="57" s="4" customFormat="1" ht="16.5" customHeight="1">
      <c r="A57" s="113" t="s">
        <v>82</v>
      </c>
      <c r="B57" s="65"/>
      <c r="C57" s="127"/>
      <c r="D57" s="127"/>
      <c r="E57" s="128" t="s">
        <v>83</v>
      </c>
      <c r="F57" s="128"/>
      <c r="G57" s="128"/>
      <c r="H57" s="128"/>
      <c r="I57" s="128"/>
      <c r="J57" s="127"/>
      <c r="K57" s="128" t="s">
        <v>92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'01 - Hala + výplně otvorů'!J32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93</v>
      </c>
      <c r="AR57" s="67"/>
      <c r="AS57" s="131">
        <v>0</v>
      </c>
      <c r="AT57" s="132">
        <f>ROUND(SUM(AV57:AW57),2)</f>
        <v>0</v>
      </c>
      <c r="AU57" s="133">
        <f>'01 - Hala + výplně otvorů'!P95</f>
        <v>0</v>
      </c>
      <c r="AV57" s="132">
        <f>'01 - Hala + výplně otvorů'!J35</f>
        <v>0</v>
      </c>
      <c r="AW57" s="132">
        <f>'01 - Hala + výplně otvorů'!J36</f>
        <v>0</v>
      </c>
      <c r="AX57" s="132">
        <f>'01 - Hala + výplně otvorů'!J37</f>
        <v>0</v>
      </c>
      <c r="AY57" s="132">
        <f>'01 - Hala + výplně otvorů'!J38</f>
        <v>0</v>
      </c>
      <c r="AZ57" s="132">
        <f>'01 - Hala + výplně otvorů'!F35</f>
        <v>0</v>
      </c>
      <c r="BA57" s="132">
        <f>'01 - Hala + výplně otvorů'!F36</f>
        <v>0</v>
      </c>
      <c r="BB57" s="132">
        <f>'01 - Hala + výplně otvorů'!F37</f>
        <v>0</v>
      </c>
      <c r="BC57" s="132">
        <f>'01 - Hala + výplně otvorů'!F38</f>
        <v>0</v>
      </c>
      <c r="BD57" s="134">
        <f>'01 - Hala + výplně otvorů'!F39</f>
        <v>0</v>
      </c>
      <c r="BE57" s="4"/>
      <c r="BT57" s="135" t="s">
        <v>88</v>
      </c>
      <c r="BV57" s="135" t="s">
        <v>80</v>
      </c>
      <c r="BW57" s="135" t="s">
        <v>94</v>
      </c>
      <c r="BX57" s="135" t="s">
        <v>91</v>
      </c>
      <c r="CL57" s="135" t="s">
        <v>19</v>
      </c>
    </row>
    <row r="58" s="4" customFormat="1" ht="16.5" customHeight="1">
      <c r="A58" s="113" t="s">
        <v>82</v>
      </c>
      <c r="B58" s="65"/>
      <c r="C58" s="127"/>
      <c r="D58" s="127"/>
      <c r="E58" s="128" t="s">
        <v>89</v>
      </c>
      <c r="F58" s="128"/>
      <c r="G58" s="128"/>
      <c r="H58" s="128"/>
      <c r="I58" s="128"/>
      <c r="J58" s="127"/>
      <c r="K58" s="128" t="s">
        <v>95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'02 - Stavební práce'!J32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93</v>
      </c>
      <c r="AR58" s="67"/>
      <c r="AS58" s="131">
        <v>0</v>
      </c>
      <c r="AT58" s="132">
        <f>ROUND(SUM(AV58:AW58),2)</f>
        <v>0</v>
      </c>
      <c r="AU58" s="133">
        <f>'02 - Stavební práce'!P108</f>
        <v>0</v>
      </c>
      <c r="AV58" s="132">
        <f>'02 - Stavební práce'!J35</f>
        <v>0</v>
      </c>
      <c r="AW58" s="132">
        <f>'02 - Stavební práce'!J36</f>
        <v>0</v>
      </c>
      <c r="AX58" s="132">
        <f>'02 - Stavební práce'!J37</f>
        <v>0</v>
      </c>
      <c r="AY58" s="132">
        <f>'02 - Stavební práce'!J38</f>
        <v>0</v>
      </c>
      <c r="AZ58" s="132">
        <f>'02 - Stavební práce'!F35</f>
        <v>0</v>
      </c>
      <c r="BA58" s="132">
        <f>'02 - Stavební práce'!F36</f>
        <v>0</v>
      </c>
      <c r="BB58" s="132">
        <f>'02 - Stavební práce'!F37</f>
        <v>0</v>
      </c>
      <c r="BC58" s="132">
        <f>'02 - Stavební práce'!F38</f>
        <v>0</v>
      </c>
      <c r="BD58" s="134">
        <f>'02 - Stavební práce'!F39</f>
        <v>0</v>
      </c>
      <c r="BE58" s="4"/>
      <c r="BT58" s="135" t="s">
        <v>88</v>
      </c>
      <c r="BV58" s="135" t="s">
        <v>80</v>
      </c>
      <c r="BW58" s="135" t="s">
        <v>96</v>
      </c>
      <c r="BX58" s="135" t="s">
        <v>91</v>
      </c>
      <c r="CL58" s="135" t="s">
        <v>19</v>
      </c>
    </row>
    <row r="59" s="7" customFormat="1" ht="16.5" customHeight="1">
      <c r="A59" s="7"/>
      <c r="B59" s="114"/>
      <c r="C59" s="115"/>
      <c r="D59" s="116" t="s">
        <v>97</v>
      </c>
      <c r="E59" s="116"/>
      <c r="F59" s="116"/>
      <c r="G59" s="116"/>
      <c r="H59" s="116"/>
      <c r="I59" s="117"/>
      <c r="J59" s="116" t="s">
        <v>98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26">
        <f>ROUND(SUM(AG60:AG65),2)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85</v>
      </c>
      <c r="AR59" s="120"/>
      <c r="AS59" s="121">
        <f>ROUND(SUM(AS60:AS65),2)</f>
        <v>0</v>
      </c>
      <c r="AT59" s="122">
        <f>ROUND(SUM(AV59:AW59),2)</f>
        <v>0</v>
      </c>
      <c r="AU59" s="123">
        <f>ROUND(SUM(AU60:AU65),5)</f>
        <v>0</v>
      </c>
      <c r="AV59" s="122">
        <f>ROUND(AZ59*L29,2)</f>
        <v>0</v>
      </c>
      <c r="AW59" s="122">
        <f>ROUND(BA59*L30,2)</f>
        <v>0</v>
      </c>
      <c r="AX59" s="122">
        <f>ROUND(BB59*L29,2)</f>
        <v>0</v>
      </c>
      <c r="AY59" s="122">
        <f>ROUND(BC59*L30,2)</f>
        <v>0</v>
      </c>
      <c r="AZ59" s="122">
        <f>ROUND(SUM(AZ60:AZ65),2)</f>
        <v>0</v>
      </c>
      <c r="BA59" s="122">
        <f>ROUND(SUM(BA60:BA65),2)</f>
        <v>0</v>
      </c>
      <c r="BB59" s="122">
        <f>ROUND(SUM(BB60:BB65),2)</f>
        <v>0</v>
      </c>
      <c r="BC59" s="122">
        <f>ROUND(SUM(BC60:BC65),2)</f>
        <v>0</v>
      </c>
      <c r="BD59" s="124">
        <f>ROUND(SUM(BD60:BD65),2)</f>
        <v>0</v>
      </c>
      <c r="BE59" s="7"/>
      <c r="BS59" s="125" t="s">
        <v>77</v>
      </c>
      <c r="BT59" s="125" t="s">
        <v>86</v>
      </c>
      <c r="BU59" s="125" t="s">
        <v>79</v>
      </c>
      <c r="BV59" s="125" t="s">
        <v>80</v>
      </c>
      <c r="BW59" s="125" t="s">
        <v>99</v>
      </c>
      <c r="BX59" s="125" t="s">
        <v>5</v>
      </c>
      <c r="CL59" s="125" t="s">
        <v>19</v>
      </c>
      <c r="CM59" s="125" t="s">
        <v>88</v>
      </c>
    </row>
    <row r="60" s="4" customFormat="1" ht="16.5" customHeight="1">
      <c r="A60" s="113" t="s">
        <v>82</v>
      </c>
      <c r="B60" s="65"/>
      <c r="C60" s="127"/>
      <c r="D60" s="127"/>
      <c r="E60" s="128" t="s">
        <v>100</v>
      </c>
      <c r="F60" s="128"/>
      <c r="G60" s="128"/>
      <c r="H60" s="128"/>
      <c r="I60" s="128"/>
      <c r="J60" s="127"/>
      <c r="K60" s="128" t="s">
        <v>101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'A - Asfaltobeton'!J32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93</v>
      </c>
      <c r="AR60" s="67"/>
      <c r="AS60" s="131">
        <v>0</v>
      </c>
      <c r="AT60" s="132">
        <f>ROUND(SUM(AV60:AW60),2)</f>
        <v>0</v>
      </c>
      <c r="AU60" s="133">
        <f>'A - Asfaltobeton'!P93</f>
        <v>0</v>
      </c>
      <c r="AV60" s="132">
        <f>'A - Asfaltobeton'!J35</f>
        <v>0</v>
      </c>
      <c r="AW60" s="132">
        <f>'A - Asfaltobeton'!J36</f>
        <v>0</v>
      </c>
      <c r="AX60" s="132">
        <f>'A - Asfaltobeton'!J37</f>
        <v>0</v>
      </c>
      <c r="AY60" s="132">
        <f>'A - Asfaltobeton'!J38</f>
        <v>0</v>
      </c>
      <c r="AZ60" s="132">
        <f>'A - Asfaltobeton'!F35</f>
        <v>0</v>
      </c>
      <c r="BA60" s="132">
        <f>'A - Asfaltobeton'!F36</f>
        <v>0</v>
      </c>
      <c r="BB60" s="132">
        <f>'A - Asfaltobeton'!F37</f>
        <v>0</v>
      </c>
      <c r="BC60" s="132">
        <f>'A - Asfaltobeton'!F38</f>
        <v>0</v>
      </c>
      <c r="BD60" s="134">
        <f>'A - Asfaltobeton'!F39</f>
        <v>0</v>
      </c>
      <c r="BE60" s="4"/>
      <c r="BT60" s="135" t="s">
        <v>88</v>
      </c>
      <c r="BV60" s="135" t="s">
        <v>80</v>
      </c>
      <c r="BW60" s="135" t="s">
        <v>102</v>
      </c>
      <c r="BX60" s="135" t="s">
        <v>99</v>
      </c>
      <c r="CL60" s="135" t="s">
        <v>19</v>
      </c>
    </row>
    <row r="61" s="4" customFormat="1" ht="16.5" customHeight="1">
      <c r="A61" s="113" t="s">
        <v>82</v>
      </c>
      <c r="B61" s="65"/>
      <c r="C61" s="127"/>
      <c r="D61" s="127"/>
      <c r="E61" s="128" t="s">
        <v>103</v>
      </c>
      <c r="F61" s="128"/>
      <c r="G61" s="128"/>
      <c r="H61" s="128"/>
      <c r="I61" s="128"/>
      <c r="J61" s="127"/>
      <c r="K61" s="128" t="s">
        <v>104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'B - Zámková dlažba - odst...'!J32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93</v>
      </c>
      <c r="AR61" s="67"/>
      <c r="AS61" s="131">
        <v>0</v>
      </c>
      <c r="AT61" s="132">
        <f>ROUND(SUM(AV61:AW61),2)</f>
        <v>0</v>
      </c>
      <c r="AU61" s="133">
        <f>'B - Zámková dlažba - odst...'!P96</f>
        <v>0</v>
      </c>
      <c r="AV61" s="132">
        <f>'B - Zámková dlažba - odst...'!J35</f>
        <v>0</v>
      </c>
      <c r="AW61" s="132">
        <f>'B - Zámková dlažba - odst...'!J36</f>
        <v>0</v>
      </c>
      <c r="AX61" s="132">
        <f>'B - Zámková dlažba - odst...'!J37</f>
        <v>0</v>
      </c>
      <c r="AY61" s="132">
        <f>'B - Zámková dlažba - odst...'!J38</f>
        <v>0</v>
      </c>
      <c r="AZ61" s="132">
        <f>'B - Zámková dlažba - odst...'!F35</f>
        <v>0</v>
      </c>
      <c r="BA61" s="132">
        <f>'B - Zámková dlažba - odst...'!F36</f>
        <v>0</v>
      </c>
      <c r="BB61" s="132">
        <f>'B - Zámková dlažba - odst...'!F37</f>
        <v>0</v>
      </c>
      <c r="BC61" s="132">
        <f>'B - Zámková dlažba - odst...'!F38</f>
        <v>0</v>
      </c>
      <c r="BD61" s="134">
        <f>'B - Zámková dlažba - odst...'!F39</f>
        <v>0</v>
      </c>
      <c r="BE61" s="4"/>
      <c r="BT61" s="135" t="s">
        <v>88</v>
      </c>
      <c r="BV61" s="135" t="s">
        <v>80</v>
      </c>
      <c r="BW61" s="135" t="s">
        <v>105</v>
      </c>
      <c r="BX61" s="135" t="s">
        <v>99</v>
      </c>
      <c r="CL61" s="135" t="s">
        <v>19</v>
      </c>
    </row>
    <row r="62" s="4" customFormat="1" ht="16.5" customHeight="1">
      <c r="A62" s="113" t="s">
        <v>82</v>
      </c>
      <c r="B62" s="65"/>
      <c r="C62" s="127"/>
      <c r="D62" s="127"/>
      <c r="E62" s="128" t="s">
        <v>106</v>
      </c>
      <c r="F62" s="128"/>
      <c r="G62" s="128"/>
      <c r="H62" s="128"/>
      <c r="I62" s="128"/>
      <c r="J62" s="127"/>
      <c r="K62" s="128" t="s">
        <v>107</v>
      </c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'C - Zámková dlažba - chodník'!J32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93</v>
      </c>
      <c r="AR62" s="67"/>
      <c r="AS62" s="131">
        <v>0</v>
      </c>
      <c r="AT62" s="132">
        <f>ROUND(SUM(AV62:AW62),2)</f>
        <v>0</v>
      </c>
      <c r="AU62" s="133">
        <f>'C - Zámková dlažba - chodník'!P93</f>
        <v>0</v>
      </c>
      <c r="AV62" s="132">
        <f>'C - Zámková dlažba - chodník'!J35</f>
        <v>0</v>
      </c>
      <c r="AW62" s="132">
        <f>'C - Zámková dlažba - chodník'!J36</f>
        <v>0</v>
      </c>
      <c r="AX62" s="132">
        <f>'C - Zámková dlažba - chodník'!J37</f>
        <v>0</v>
      </c>
      <c r="AY62" s="132">
        <f>'C - Zámková dlažba - chodník'!J38</f>
        <v>0</v>
      </c>
      <c r="AZ62" s="132">
        <f>'C - Zámková dlažba - chodník'!F35</f>
        <v>0</v>
      </c>
      <c r="BA62" s="132">
        <f>'C - Zámková dlažba - chodník'!F36</f>
        <v>0</v>
      </c>
      <c r="BB62" s="132">
        <f>'C - Zámková dlažba - chodník'!F37</f>
        <v>0</v>
      </c>
      <c r="BC62" s="132">
        <f>'C - Zámková dlažba - chodník'!F38</f>
        <v>0</v>
      </c>
      <c r="BD62" s="134">
        <f>'C - Zámková dlažba - chodník'!F39</f>
        <v>0</v>
      </c>
      <c r="BE62" s="4"/>
      <c r="BT62" s="135" t="s">
        <v>88</v>
      </c>
      <c r="BV62" s="135" t="s">
        <v>80</v>
      </c>
      <c r="BW62" s="135" t="s">
        <v>108</v>
      </c>
      <c r="BX62" s="135" t="s">
        <v>99</v>
      </c>
      <c r="CL62" s="135" t="s">
        <v>19</v>
      </c>
    </row>
    <row r="63" s="4" customFormat="1" ht="16.5" customHeight="1">
      <c r="A63" s="113" t="s">
        <v>82</v>
      </c>
      <c r="B63" s="65"/>
      <c r="C63" s="127"/>
      <c r="D63" s="127"/>
      <c r="E63" s="128" t="s">
        <v>77</v>
      </c>
      <c r="F63" s="128"/>
      <c r="G63" s="128"/>
      <c r="H63" s="128"/>
      <c r="I63" s="128"/>
      <c r="J63" s="127"/>
      <c r="K63" s="128" t="s">
        <v>109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'D - Okapový chodník - bet...'!J32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93</v>
      </c>
      <c r="AR63" s="67"/>
      <c r="AS63" s="131">
        <v>0</v>
      </c>
      <c r="AT63" s="132">
        <f>ROUND(SUM(AV63:AW63),2)</f>
        <v>0</v>
      </c>
      <c r="AU63" s="133">
        <f>'D - Okapový chodník - bet...'!P89</f>
        <v>0</v>
      </c>
      <c r="AV63" s="132">
        <f>'D - Okapový chodník - bet...'!J35</f>
        <v>0</v>
      </c>
      <c r="AW63" s="132">
        <f>'D - Okapový chodník - bet...'!J36</f>
        <v>0</v>
      </c>
      <c r="AX63" s="132">
        <f>'D - Okapový chodník - bet...'!J37</f>
        <v>0</v>
      </c>
      <c r="AY63" s="132">
        <f>'D - Okapový chodník - bet...'!J38</f>
        <v>0</v>
      </c>
      <c r="AZ63" s="132">
        <f>'D - Okapový chodník - bet...'!F35</f>
        <v>0</v>
      </c>
      <c r="BA63" s="132">
        <f>'D - Okapový chodník - bet...'!F36</f>
        <v>0</v>
      </c>
      <c r="BB63" s="132">
        <f>'D - Okapový chodník - bet...'!F37</f>
        <v>0</v>
      </c>
      <c r="BC63" s="132">
        <f>'D - Okapový chodník - bet...'!F38</f>
        <v>0</v>
      </c>
      <c r="BD63" s="134">
        <f>'D - Okapový chodník - bet...'!F39</f>
        <v>0</v>
      </c>
      <c r="BE63" s="4"/>
      <c r="BT63" s="135" t="s">
        <v>88</v>
      </c>
      <c r="BV63" s="135" t="s">
        <v>80</v>
      </c>
      <c r="BW63" s="135" t="s">
        <v>110</v>
      </c>
      <c r="BX63" s="135" t="s">
        <v>99</v>
      </c>
      <c r="CL63" s="135" t="s">
        <v>19</v>
      </c>
    </row>
    <row r="64" s="4" customFormat="1" ht="16.5" customHeight="1">
      <c r="A64" s="113" t="s">
        <v>82</v>
      </c>
      <c r="B64" s="65"/>
      <c r="C64" s="127"/>
      <c r="D64" s="127"/>
      <c r="E64" s="128" t="s">
        <v>111</v>
      </c>
      <c r="F64" s="128"/>
      <c r="G64" s="128"/>
      <c r="H64" s="128"/>
      <c r="I64" s="128"/>
      <c r="J64" s="127"/>
      <c r="K64" s="128" t="s">
        <v>112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'E - Penetrační makadam'!J32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93</v>
      </c>
      <c r="AR64" s="67"/>
      <c r="AS64" s="131">
        <v>0</v>
      </c>
      <c r="AT64" s="132">
        <f>ROUND(SUM(AV64:AW64),2)</f>
        <v>0</v>
      </c>
      <c r="AU64" s="133">
        <f>'E - Penetrační makadam'!P92</f>
        <v>0</v>
      </c>
      <c r="AV64" s="132">
        <f>'E - Penetrační makadam'!J35</f>
        <v>0</v>
      </c>
      <c r="AW64" s="132">
        <f>'E - Penetrační makadam'!J36</f>
        <v>0</v>
      </c>
      <c r="AX64" s="132">
        <f>'E - Penetrační makadam'!J37</f>
        <v>0</v>
      </c>
      <c r="AY64" s="132">
        <f>'E - Penetrační makadam'!J38</f>
        <v>0</v>
      </c>
      <c r="AZ64" s="132">
        <f>'E - Penetrační makadam'!F35</f>
        <v>0</v>
      </c>
      <c r="BA64" s="132">
        <f>'E - Penetrační makadam'!F36</f>
        <v>0</v>
      </c>
      <c r="BB64" s="132">
        <f>'E - Penetrační makadam'!F37</f>
        <v>0</v>
      </c>
      <c r="BC64" s="132">
        <f>'E - Penetrační makadam'!F38</f>
        <v>0</v>
      </c>
      <c r="BD64" s="134">
        <f>'E - Penetrační makadam'!F39</f>
        <v>0</v>
      </c>
      <c r="BE64" s="4"/>
      <c r="BT64" s="135" t="s">
        <v>88</v>
      </c>
      <c r="BV64" s="135" t="s">
        <v>80</v>
      </c>
      <c r="BW64" s="135" t="s">
        <v>113</v>
      </c>
      <c r="BX64" s="135" t="s">
        <v>99</v>
      </c>
      <c r="CL64" s="135" t="s">
        <v>19</v>
      </c>
    </row>
    <row r="65" s="4" customFormat="1" ht="16.5" customHeight="1">
      <c r="A65" s="113" t="s">
        <v>82</v>
      </c>
      <c r="B65" s="65"/>
      <c r="C65" s="127"/>
      <c r="D65" s="127"/>
      <c r="E65" s="128" t="s">
        <v>114</v>
      </c>
      <c r="F65" s="128"/>
      <c r="G65" s="128"/>
      <c r="H65" s="128"/>
      <c r="I65" s="128"/>
      <c r="J65" s="127"/>
      <c r="K65" s="128" t="s">
        <v>115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'F - Zahradnické úpravy, n...'!J32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93</v>
      </c>
      <c r="AR65" s="67"/>
      <c r="AS65" s="131">
        <v>0</v>
      </c>
      <c r="AT65" s="132">
        <f>ROUND(SUM(AV65:AW65),2)</f>
        <v>0</v>
      </c>
      <c r="AU65" s="133">
        <f>'F - Zahradnické úpravy, n...'!P87</f>
        <v>0</v>
      </c>
      <c r="AV65" s="132">
        <f>'F - Zahradnické úpravy, n...'!J35</f>
        <v>0</v>
      </c>
      <c r="AW65" s="132">
        <f>'F - Zahradnické úpravy, n...'!J36</f>
        <v>0</v>
      </c>
      <c r="AX65" s="132">
        <f>'F - Zahradnické úpravy, n...'!J37</f>
        <v>0</v>
      </c>
      <c r="AY65" s="132">
        <f>'F - Zahradnické úpravy, n...'!J38</f>
        <v>0</v>
      </c>
      <c r="AZ65" s="132">
        <f>'F - Zahradnické úpravy, n...'!F35</f>
        <v>0</v>
      </c>
      <c r="BA65" s="132">
        <f>'F - Zahradnické úpravy, n...'!F36</f>
        <v>0</v>
      </c>
      <c r="BB65" s="132">
        <f>'F - Zahradnické úpravy, n...'!F37</f>
        <v>0</v>
      </c>
      <c r="BC65" s="132">
        <f>'F - Zahradnické úpravy, n...'!F38</f>
        <v>0</v>
      </c>
      <c r="BD65" s="134">
        <f>'F - Zahradnické úpravy, n...'!F39</f>
        <v>0</v>
      </c>
      <c r="BE65" s="4"/>
      <c r="BT65" s="135" t="s">
        <v>88</v>
      </c>
      <c r="BV65" s="135" t="s">
        <v>80</v>
      </c>
      <c r="BW65" s="135" t="s">
        <v>116</v>
      </c>
      <c r="BX65" s="135" t="s">
        <v>99</v>
      </c>
      <c r="CL65" s="135" t="s">
        <v>19</v>
      </c>
    </row>
    <row r="66" s="7" customFormat="1" ht="16.5" customHeight="1">
      <c r="A66" s="113" t="s">
        <v>82</v>
      </c>
      <c r="B66" s="114"/>
      <c r="C66" s="115"/>
      <c r="D66" s="116" t="s">
        <v>117</v>
      </c>
      <c r="E66" s="116"/>
      <c r="F66" s="116"/>
      <c r="G66" s="116"/>
      <c r="H66" s="116"/>
      <c r="I66" s="117"/>
      <c r="J66" s="116" t="s">
        <v>118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'04 - Venkovní úpravy - op...'!J30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85</v>
      </c>
      <c r="AR66" s="120"/>
      <c r="AS66" s="121">
        <v>0</v>
      </c>
      <c r="AT66" s="122">
        <f>ROUND(SUM(AV66:AW66),2)</f>
        <v>0</v>
      </c>
      <c r="AU66" s="123">
        <f>'04 - Venkovní úpravy - op...'!P84</f>
        <v>0</v>
      </c>
      <c r="AV66" s="122">
        <f>'04 - Venkovní úpravy - op...'!J33</f>
        <v>0</v>
      </c>
      <c r="AW66" s="122">
        <f>'04 - Venkovní úpravy - op...'!J34</f>
        <v>0</v>
      </c>
      <c r="AX66" s="122">
        <f>'04 - Venkovní úpravy - op...'!J35</f>
        <v>0</v>
      </c>
      <c r="AY66" s="122">
        <f>'04 - Venkovní úpravy - op...'!J36</f>
        <v>0</v>
      </c>
      <c r="AZ66" s="122">
        <f>'04 - Venkovní úpravy - op...'!F33</f>
        <v>0</v>
      </c>
      <c r="BA66" s="122">
        <f>'04 - Venkovní úpravy - op...'!F34</f>
        <v>0</v>
      </c>
      <c r="BB66" s="122">
        <f>'04 - Venkovní úpravy - op...'!F35</f>
        <v>0</v>
      </c>
      <c r="BC66" s="122">
        <f>'04 - Venkovní úpravy - op...'!F36</f>
        <v>0</v>
      </c>
      <c r="BD66" s="124">
        <f>'04 - Venkovní úpravy - op...'!F37</f>
        <v>0</v>
      </c>
      <c r="BE66" s="7"/>
      <c r="BT66" s="125" t="s">
        <v>86</v>
      </c>
      <c r="BV66" s="125" t="s">
        <v>80</v>
      </c>
      <c r="BW66" s="125" t="s">
        <v>119</v>
      </c>
      <c r="BX66" s="125" t="s">
        <v>5</v>
      </c>
      <c r="CL66" s="125" t="s">
        <v>19</v>
      </c>
      <c r="CM66" s="125" t="s">
        <v>88</v>
      </c>
    </row>
    <row r="67" s="7" customFormat="1" ht="16.5" customHeight="1">
      <c r="A67" s="113" t="s">
        <v>82</v>
      </c>
      <c r="B67" s="114"/>
      <c r="C67" s="115"/>
      <c r="D67" s="116" t="s">
        <v>120</v>
      </c>
      <c r="E67" s="116"/>
      <c r="F67" s="116"/>
      <c r="G67" s="116"/>
      <c r="H67" s="116"/>
      <c r="I67" s="117"/>
      <c r="J67" s="116" t="s">
        <v>121</v>
      </c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8">
        <f>'05 - Venkovní úpravy - po...'!J30</f>
        <v>0</v>
      </c>
      <c r="AH67" s="117"/>
      <c r="AI67" s="117"/>
      <c r="AJ67" s="117"/>
      <c r="AK67" s="117"/>
      <c r="AL67" s="117"/>
      <c r="AM67" s="117"/>
      <c r="AN67" s="118">
        <f>SUM(AG67,AT67)</f>
        <v>0</v>
      </c>
      <c r="AO67" s="117"/>
      <c r="AP67" s="117"/>
      <c r="AQ67" s="119" t="s">
        <v>85</v>
      </c>
      <c r="AR67" s="120"/>
      <c r="AS67" s="121">
        <v>0</v>
      </c>
      <c r="AT67" s="122">
        <f>ROUND(SUM(AV67:AW67),2)</f>
        <v>0</v>
      </c>
      <c r="AU67" s="123">
        <f>'05 - Venkovní úpravy - po...'!P89</f>
        <v>0</v>
      </c>
      <c r="AV67" s="122">
        <f>'05 - Venkovní úpravy - po...'!J33</f>
        <v>0</v>
      </c>
      <c r="AW67" s="122">
        <f>'05 - Venkovní úpravy - po...'!J34</f>
        <v>0</v>
      </c>
      <c r="AX67" s="122">
        <f>'05 - Venkovní úpravy - po...'!J35</f>
        <v>0</v>
      </c>
      <c r="AY67" s="122">
        <f>'05 - Venkovní úpravy - po...'!J36</f>
        <v>0</v>
      </c>
      <c r="AZ67" s="122">
        <f>'05 - Venkovní úpravy - po...'!F33</f>
        <v>0</v>
      </c>
      <c r="BA67" s="122">
        <f>'05 - Venkovní úpravy - po...'!F34</f>
        <v>0</v>
      </c>
      <c r="BB67" s="122">
        <f>'05 - Venkovní úpravy - po...'!F35</f>
        <v>0</v>
      </c>
      <c r="BC67" s="122">
        <f>'05 - Venkovní úpravy - po...'!F36</f>
        <v>0</v>
      </c>
      <c r="BD67" s="124">
        <f>'05 - Venkovní úpravy - po...'!F37</f>
        <v>0</v>
      </c>
      <c r="BE67" s="7"/>
      <c r="BT67" s="125" t="s">
        <v>86</v>
      </c>
      <c r="BV67" s="125" t="s">
        <v>80</v>
      </c>
      <c r="BW67" s="125" t="s">
        <v>122</v>
      </c>
      <c r="BX67" s="125" t="s">
        <v>5</v>
      </c>
      <c r="CL67" s="125" t="s">
        <v>19</v>
      </c>
      <c r="CM67" s="125" t="s">
        <v>88</v>
      </c>
    </row>
    <row r="68" s="7" customFormat="1" ht="16.5" customHeight="1">
      <c r="A68" s="113" t="s">
        <v>82</v>
      </c>
      <c r="B68" s="114"/>
      <c r="C68" s="115"/>
      <c r="D68" s="116" t="s">
        <v>123</v>
      </c>
      <c r="E68" s="116"/>
      <c r="F68" s="116"/>
      <c r="G68" s="116"/>
      <c r="H68" s="116"/>
      <c r="I68" s="117"/>
      <c r="J68" s="116" t="s">
        <v>124</v>
      </c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8">
        <f>'06 - Vzduchotechnika'!J30</f>
        <v>0</v>
      </c>
      <c r="AH68" s="117"/>
      <c r="AI68" s="117"/>
      <c r="AJ68" s="117"/>
      <c r="AK68" s="117"/>
      <c r="AL68" s="117"/>
      <c r="AM68" s="117"/>
      <c r="AN68" s="118">
        <f>SUM(AG68,AT68)</f>
        <v>0</v>
      </c>
      <c r="AO68" s="117"/>
      <c r="AP68" s="117"/>
      <c r="AQ68" s="119" t="s">
        <v>85</v>
      </c>
      <c r="AR68" s="120"/>
      <c r="AS68" s="121">
        <v>0</v>
      </c>
      <c r="AT68" s="122">
        <f>ROUND(SUM(AV68:AW68),2)</f>
        <v>0</v>
      </c>
      <c r="AU68" s="123">
        <f>'06 - Vzduchotechnika'!P85</f>
        <v>0</v>
      </c>
      <c r="AV68" s="122">
        <f>'06 - Vzduchotechnika'!J33</f>
        <v>0</v>
      </c>
      <c r="AW68" s="122">
        <f>'06 - Vzduchotechnika'!J34</f>
        <v>0</v>
      </c>
      <c r="AX68" s="122">
        <f>'06 - Vzduchotechnika'!J35</f>
        <v>0</v>
      </c>
      <c r="AY68" s="122">
        <f>'06 - Vzduchotechnika'!J36</f>
        <v>0</v>
      </c>
      <c r="AZ68" s="122">
        <f>'06 - Vzduchotechnika'!F33</f>
        <v>0</v>
      </c>
      <c r="BA68" s="122">
        <f>'06 - Vzduchotechnika'!F34</f>
        <v>0</v>
      </c>
      <c r="BB68" s="122">
        <f>'06 - Vzduchotechnika'!F35</f>
        <v>0</v>
      </c>
      <c r="BC68" s="122">
        <f>'06 - Vzduchotechnika'!F36</f>
        <v>0</v>
      </c>
      <c r="BD68" s="124">
        <f>'06 - Vzduchotechnika'!F37</f>
        <v>0</v>
      </c>
      <c r="BE68" s="7"/>
      <c r="BT68" s="125" t="s">
        <v>86</v>
      </c>
      <c r="BV68" s="125" t="s">
        <v>80</v>
      </c>
      <c r="BW68" s="125" t="s">
        <v>125</v>
      </c>
      <c r="BX68" s="125" t="s">
        <v>5</v>
      </c>
      <c r="CL68" s="125" t="s">
        <v>19</v>
      </c>
      <c r="CM68" s="125" t="s">
        <v>88</v>
      </c>
    </row>
    <row r="69" s="7" customFormat="1" ht="16.5" customHeight="1">
      <c r="A69" s="7"/>
      <c r="B69" s="114"/>
      <c r="C69" s="115"/>
      <c r="D69" s="116" t="s">
        <v>126</v>
      </c>
      <c r="E69" s="116"/>
      <c r="F69" s="116"/>
      <c r="G69" s="116"/>
      <c r="H69" s="116"/>
      <c r="I69" s="117"/>
      <c r="J69" s="116" t="s">
        <v>127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26">
        <f>ROUND(SUM(AG70:AG73),2)</f>
        <v>0</v>
      </c>
      <c r="AH69" s="117"/>
      <c r="AI69" s="117"/>
      <c r="AJ69" s="117"/>
      <c r="AK69" s="117"/>
      <c r="AL69" s="117"/>
      <c r="AM69" s="117"/>
      <c r="AN69" s="118">
        <f>SUM(AG69,AT69)</f>
        <v>0</v>
      </c>
      <c r="AO69" s="117"/>
      <c r="AP69" s="117"/>
      <c r="AQ69" s="119" t="s">
        <v>85</v>
      </c>
      <c r="AR69" s="120"/>
      <c r="AS69" s="121">
        <f>ROUND(SUM(AS70:AS73),2)</f>
        <v>0</v>
      </c>
      <c r="AT69" s="122">
        <f>ROUND(SUM(AV69:AW69),2)</f>
        <v>0</v>
      </c>
      <c r="AU69" s="123">
        <f>ROUND(SUM(AU70:AU73),5)</f>
        <v>0</v>
      </c>
      <c r="AV69" s="122">
        <f>ROUND(AZ69*L29,2)</f>
        <v>0</v>
      </c>
      <c r="AW69" s="122">
        <f>ROUND(BA69*L30,2)</f>
        <v>0</v>
      </c>
      <c r="AX69" s="122">
        <f>ROUND(BB69*L29,2)</f>
        <v>0</v>
      </c>
      <c r="AY69" s="122">
        <f>ROUND(BC69*L30,2)</f>
        <v>0</v>
      </c>
      <c r="AZ69" s="122">
        <f>ROUND(SUM(AZ70:AZ73),2)</f>
        <v>0</v>
      </c>
      <c r="BA69" s="122">
        <f>ROUND(SUM(BA70:BA73),2)</f>
        <v>0</v>
      </c>
      <c r="BB69" s="122">
        <f>ROUND(SUM(BB70:BB73),2)</f>
        <v>0</v>
      </c>
      <c r="BC69" s="122">
        <f>ROUND(SUM(BC70:BC73),2)</f>
        <v>0</v>
      </c>
      <c r="BD69" s="124">
        <f>ROUND(SUM(BD70:BD73),2)</f>
        <v>0</v>
      </c>
      <c r="BE69" s="7"/>
      <c r="BS69" s="125" t="s">
        <v>77</v>
      </c>
      <c r="BT69" s="125" t="s">
        <v>86</v>
      </c>
      <c r="BV69" s="125" t="s">
        <v>80</v>
      </c>
      <c r="BW69" s="125" t="s">
        <v>128</v>
      </c>
      <c r="BX69" s="125" t="s">
        <v>5</v>
      </c>
      <c r="CL69" s="125" t="s">
        <v>19</v>
      </c>
      <c r="CM69" s="125" t="s">
        <v>88</v>
      </c>
    </row>
    <row r="70" s="4" customFormat="1" ht="16.5" customHeight="1">
      <c r="A70" s="113" t="s">
        <v>82</v>
      </c>
      <c r="B70" s="65"/>
      <c r="C70" s="127"/>
      <c r="D70" s="127"/>
      <c r="E70" s="128" t="s">
        <v>126</v>
      </c>
      <c r="F70" s="128"/>
      <c r="G70" s="128"/>
      <c r="H70" s="128"/>
      <c r="I70" s="128"/>
      <c r="J70" s="127"/>
      <c r="K70" s="128" t="s">
        <v>127</v>
      </c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9">
        <f>'07 - Vytápění - chlazení'!J30</f>
        <v>0</v>
      </c>
      <c r="AH70" s="127"/>
      <c r="AI70" s="127"/>
      <c r="AJ70" s="127"/>
      <c r="AK70" s="127"/>
      <c r="AL70" s="127"/>
      <c r="AM70" s="127"/>
      <c r="AN70" s="129">
        <f>SUM(AG70,AT70)</f>
        <v>0</v>
      </c>
      <c r="AO70" s="127"/>
      <c r="AP70" s="127"/>
      <c r="AQ70" s="130" t="s">
        <v>93</v>
      </c>
      <c r="AR70" s="67"/>
      <c r="AS70" s="131">
        <v>0</v>
      </c>
      <c r="AT70" s="132">
        <f>ROUND(SUM(AV70:AW70),2)</f>
        <v>0</v>
      </c>
      <c r="AU70" s="133">
        <f>'07 - Vytápění - chlazení'!P81</f>
        <v>0</v>
      </c>
      <c r="AV70" s="132">
        <f>'07 - Vytápění - chlazení'!J33</f>
        <v>0</v>
      </c>
      <c r="AW70" s="132">
        <f>'07 - Vytápění - chlazení'!J34</f>
        <v>0</v>
      </c>
      <c r="AX70" s="132">
        <f>'07 - Vytápění - chlazení'!J35</f>
        <v>0</v>
      </c>
      <c r="AY70" s="132">
        <f>'07 - Vytápění - chlazení'!J36</f>
        <v>0</v>
      </c>
      <c r="AZ70" s="132">
        <f>'07 - Vytápění - chlazení'!F33</f>
        <v>0</v>
      </c>
      <c r="BA70" s="132">
        <f>'07 - Vytápění - chlazení'!F34</f>
        <v>0</v>
      </c>
      <c r="BB70" s="132">
        <f>'07 - Vytápění - chlazení'!F35</f>
        <v>0</v>
      </c>
      <c r="BC70" s="132">
        <f>'07 - Vytápění - chlazení'!F36</f>
        <v>0</v>
      </c>
      <c r="BD70" s="134">
        <f>'07 - Vytápění - chlazení'!F37</f>
        <v>0</v>
      </c>
      <c r="BE70" s="4"/>
      <c r="BT70" s="135" t="s">
        <v>88</v>
      </c>
      <c r="BU70" s="135" t="s">
        <v>129</v>
      </c>
      <c r="BV70" s="135" t="s">
        <v>80</v>
      </c>
      <c r="BW70" s="135" t="s">
        <v>128</v>
      </c>
      <c r="BX70" s="135" t="s">
        <v>5</v>
      </c>
      <c r="CL70" s="135" t="s">
        <v>19</v>
      </c>
      <c r="CM70" s="135" t="s">
        <v>88</v>
      </c>
    </row>
    <row r="71" s="4" customFormat="1" ht="16.5" customHeight="1">
      <c r="A71" s="113" t="s">
        <v>82</v>
      </c>
      <c r="B71" s="65"/>
      <c r="C71" s="127"/>
      <c r="D71" s="127"/>
      <c r="E71" s="128" t="s">
        <v>83</v>
      </c>
      <c r="F71" s="128"/>
      <c r="G71" s="128"/>
      <c r="H71" s="128"/>
      <c r="I71" s="128"/>
      <c r="J71" s="127"/>
      <c r="K71" s="128" t="s">
        <v>130</v>
      </c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9">
        <f>'01 - Zařízení pro ochlazo...'!J32</f>
        <v>0</v>
      </c>
      <c r="AH71" s="127"/>
      <c r="AI71" s="127"/>
      <c r="AJ71" s="127"/>
      <c r="AK71" s="127"/>
      <c r="AL71" s="127"/>
      <c r="AM71" s="127"/>
      <c r="AN71" s="129">
        <f>SUM(AG71,AT71)</f>
        <v>0</v>
      </c>
      <c r="AO71" s="127"/>
      <c r="AP71" s="127"/>
      <c r="AQ71" s="130" t="s">
        <v>93</v>
      </c>
      <c r="AR71" s="67"/>
      <c r="AS71" s="131">
        <v>0</v>
      </c>
      <c r="AT71" s="132">
        <f>ROUND(SUM(AV71:AW71),2)</f>
        <v>0</v>
      </c>
      <c r="AU71" s="133">
        <f>'01 - Zařízení pro ochlazo...'!P88</f>
        <v>0</v>
      </c>
      <c r="AV71" s="132">
        <f>'01 - Zařízení pro ochlazo...'!J35</f>
        <v>0</v>
      </c>
      <c r="AW71" s="132">
        <f>'01 - Zařízení pro ochlazo...'!J36</f>
        <v>0</v>
      </c>
      <c r="AX71" s="132">
        <f>'01 - Zařízení pro ochlazo...'!J37</f>
        <v>0</v>
      </c>
      <c r="AY71" s="132">
        <f>'01 - Zařízení pro ochlazo...'!J38</f>
        <v>0</v>
      </c>
      <c r="AZ71" s="132">
        <f>'01 - Zařízení pro ochlazo...'!F35</f>
        <v>0</v>
      </c>
      <c r="BA71" s="132">
        <f>'01 - Zařízení pro ochlazo...'!F36</f>
        <v>0</v>
      </c>
      <c r="BB71" s="132">
        <f>'01 - Zařízení pro ochlazo...'!F37</f>
        <v>0</v>
      </c>
      <c r="BC71" s="132">
        <f>'01 - Zařízení pro ochlazo...'!F38</f>
        <v>0</v>
      </c>
      <c r="BD71" s="134">
        <f>'01 - Zařízení pro ochlazo...'!F39</f>
        <v>0</v>
      </c>
      <c r="BE71" s="4"/>
      <c r="BT71" s="135" t="s">
        <v>88</v>
      </c>
      <c r="BV71" s="135" t="s">
        <v>80</v>
      </c>
      <c r="BW71" s="135" t="s">
        <v>131</v>
      </c>
      <c r="BX71" s="135" t="s">
        <v>128</v>
      </c>
      <c r="CL71" s="135" t="s">
        <v>19</v>
      </c>
    </row>
    <row r="72" s="4" customFormat="1" ht="16.5" customHeight="1">
      <c r="A72" s="113" t="s">
        <v>82</v>
      </c>
      <c r="B72" s="65"/>
      <c r="C72" s="127"/>
      <c r="D72" s="127"/>
      <c r="E72" s="128" t="s">
        <v>89</v>
      </c>
      <c r="F72" s="128"/>
      <c r="G72" s="128"/>
      <c r="H72" s="128"/>
      <c r="I72" s="128"/>
      <c r="J72" s="127"/>
      <c r="K72" s="128" t="s">
        <v>132</v>
      </c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9">
        <f>'02 - Plynová zařízení'!J32</f>
        <v>0</v>
      </c>
      <c r="AH72" s="127"/>
      <c r="AI72" s="127"/>
      <c r="AJ72" s="127"/>
      <c r="AK72" s="127"/>
      <c r="AL72" s="127"/>
      <c r="AM72" s="127"/>
      <c r="AN72" s="129">
        <f>SUM(AG72,AT72)</f>
        <v>0</v>
      </c>
      <c r="AO72" s="127"/>
      <c r="AP72" s="127"/>
      <c r="AQ72" s="130" t="s">
        <v>93</v>
      </c>
      <c r="AR72" s="67"/>
      <c r="AS72" s="131">
        <v>0</v>
      </c>
      <c r="AT72" s="132">
        <f>ROUND(SUM(AV72:AW72),2)</f>
        <v>0</v>
      </c>
      <c r="AU72" s="133">
        <f>'02 - Plynová zařízení'!P93</f>
        <v>0</v>
      </c>
      <c r="AV72" s="132">
        <f>'02 - Plynová zařízení'!J35</f>
        <v>0</v>
      </c>
      <c r="AW72" s="132">
        <f>'02 - Plynová zařízení'!J36</f>
        <v>0</v>
      </c>
      <c r="AX72" s="132">
        <f>'02 - Plynová zařízení'!J37</f>
        <v>0</v>
      </c>
      <c r="AY72" s="132">
        <f>'02 - Plynová zařízení'!J38</f>
        <v>0</v>
      </c>
      <c r="AZ72" s="132">
        <f>'02 - Plynová zařízení'!F35</f>
        <v>0</v>
      </c>
      <c r="BA72" s="132">
        <f>'02 - Plynová zařízení'!F36</f>
        <v>0</v>
      </c>
      <c r="BB72" s="132">
        <f>'02 - Plynová zařízení'!F37</f>
        <v>0</v>
      </c>
      <c r="BC72" s="132">
        <f>'02 - Plynová zařízení'!F38</f>
        <v>0</v>
      </c>
      <c r="BD72" s="134">
        <f>'02 - Plynová zařízení'!F39</f>
        <v>0</v>
      </c>
      <c r="BE72" s="4"/>
      <c r="BT72" s="135" t="s">
        <v>88</v>
      </c>
      <c r="BV72" s="135" t="s">
        <v>80</v>
      </c>
      <c r="BW72" s="135" t="s">
        <v>133</v>
      </c>
      <c r="BX72" s="135" t="s">
        <v>128</v>
      </c>
      <c r="CL72" s="135" t="s">
        <v>19</v>
      </c>
    </row>
    <row r="73" s="4" customFormat="1" ht="16.5" customHeight="1">
      <c r="A73" s="113" t="s">
        <v>82</v>
      </c>
      <c r="B73" s="65"/>
      <c r="C73" s="127"/>
      <c r="D73" s="127"/>
      <c r="E73" s="128" t="s">
        <v>97</v>
      </c>
      <c r="F73" s="128"/>
      <c r="G73" s="128"/>
      <c r="H73" s="128"/>
      <c r="I73" s="128"/>
      <c r="J73" s="127"/>
      <c r="K73" s="128" t="s">
        <v>134</v>
      </c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9">
        <f>'03 - Zařízení pro vytápěn...'!J32</f>
        <v>0</v>
      </c>
      <c r="AH73" s="127"/>
      <c r="AI73" s="127"/>
      <c r="AJ73" s="127"/>
      <c r="AK73" s="127"/>
      <c r="AL73" s="127"/>
      <c r="AM73" s="127"/>
      <c r="AN73" s="129">
        <f>SUM(AG73,AT73)</f>
        <v>0</v>
      </c>
      <c r="AO73" s="127"/>
      <c r="AP73" s="127"/>
      <c r="AQ73" s="130" t="s">
        <v>93</v>
      </c>
      <c r="AR73" s="67"/>
      <c r="AS73" s="131">
        <v>0</v>
      </c>
      <c r="AT73" s="132">
        <f>ROUND(SUM(AV73:AW73),2)</f>
        <v>0</v>
      </c>
      <c r="AU73" s="133">
        <f>'03 - Zařízení pro vytápěn...'!P94</f>
        <v>0</v>
      </c>
      <c r="AV73" s="132">
        <f>'03 - Zařízení pro vytápěn...'!J35</f>
        <v>0</v>
      </c>
      <c r="AW73" s="132">
        <f>'03 - Zařízení pro vytápěn...'!J36</f>
        <v>0</v>
      </c>
      <c r="AX73" s="132">
        <f>'03 - Zařízení pro vytápěn...'!J37</f>
        <v>0</v>
      </c>
      <c r="AY73" s="132">
        <f>'03 - Zařízení pro vytápěn...'!J38</f>
        <v>0</v>
      </c>
      <c r="AZ73" s="132">
        <f>'03 - Zařízení pro vytápěn...'!F35</f>
        <v>0</v>
      </c>
      <c r="BA73" s="132">
        <f>'03 - Zařízení pro vytápěn...'!F36</f>
        <v>0</v>
      </c>
      <c r="BB73" s="132">
        <f>'03 - Zařízení pro vytápěn...'!F37</f>
        <v>0</v>
      </c>
      <c r="BC73" s="132">
        <f>'03 - Zařízení pro vytápěn...'!F38</f>
        <v>0</v>
      </c>
      <c r="BD73" s="134">
        <f>'03 - Zařízení pro vytápěn...'!F39</f>
        <v>0</v>
      </c>
      <c r="BE73" s="4"/>
      <c r="BT73" s="135" t="s">
        <v>88</v>
      </c>
      <c r="BV73" s="135" t="s">
        <v>80</v>
      </c>
      <c r="BW73" s="135" t="s">
        <v>135</v>
      </c>
      <c r="BX73" s="135" t="s">
        <v>128</v>
      </c>
      <c r="CL73" s="135" t="s">
        <v>19</v>
      </c>
    </row>
    <row r="74" s="7" customFormat="1" ht="24.75" customHeight="1">
      <c r="A74" s="7"/>
      <c r="B74" s="114"/>
      <c r="C74" s="115"/>
      <c r="D74" s="116" t="s">
        <v>136</v>
      </c>
      <c r="E74" s="116"/>
      <c r="F74" s="116"/>
      <c r="G74" s="116"/>
      <c r="H74" s="116"/>
      <c r="I74" s="117"/>
      <c r="J74" s="116" t="s">
        <v>137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26">
        <f>ROUND(SUM(AG75:AG76),2)</f>
        <v>0</v>
      </c>
      <c r="AH74" s="117"/>
      <c r="AI74" s="117"/>
      <c r="AJ74" s="117"/>
      <c r="AK74" s="117"/>
      <c r="AL74" s="117"/>
      <c r="AM74" s="117"/>
      <c r="AN74" s="118">
        <f>SUM(AG74,AT74)</f>
        <v>0</v>
      </c>
      <c r="AO74" s="117"/>
      <c r="AP74" s="117"/>
      <c r="AQ74" s="119" t="s">
        <v>85</v>
      </c>
      <c r="AR74" s="120"/>
      <c r="AS74" s="121">
        <f>ROUND(SUM(AS75:AS76),2)</f>
        <v>0</v>
      </c>
      <c r="AT74" s="122">
        <f>ROUND(SUM(AV74:AW74),2)</f>
        <v>0</v>
      </c>
      <c r="AU74" s="123">
        <f>ROUND(SUM(AU75:AU76),5)</f>
        <v>0</v>
      </c>
      <c r="AV74" s="122">
        <f>ROUND(AZ74*L29,2)</f>
        <v>0</v>
      </c>
      <c r="AW74" s="122">
        <f>ROUND(BA74*L30,2)</f>
        <v>0</v>
      </c>
      <c r="AX74" s="122">
        <f>ROUND(BB74*L29,2)</f>
        <v>0</v>
      </c>
      <c r="AY74" s="122">
        <f>ROUND(BC74*L30,2)</f>
        <v>0</v>
      </c>
      <c r="AZ74" s="122">
        <f>ROUND(SUM(AZ75:AZ76),2)</f>
        <v>0</v>
      </c>
      <c r="BA74" s="122">
        <f>ROUND(SUM(BA75:BA76),2)</f>
        <v>0</v>
      </c>
      <c r="BB74" s="122">
        <f>ROUND(SUM(BB75:BB76),2)</f>
        <v>0</v>
      </c>
      <c r="BC74" s="122">
        <f>ROUND(SUM(BC75:BC76),2)</f>
        <v>0</v>
      </c>
      <c r="BD74" s="124">
        <f>ROUND(SUM(BD75:BD76),2)</f>
        <v>0</v>
      </c>
      <c r="BE74" s="7"/>
      <c r="BS74" s="125" t="s">
        <v>77</v>
      </c>
      <c r="BT74" s="125" t="s">
        <v>86</v>
      </c>
      <c r="BU74" s="125" t="s">
        <v>79</v>
      </c>
      <c r="BV74" s="125" t="s">
        <v>80</v>
      </c>
      <c r="BW74" s="125" t="s">
        <v>138</v>
      </c>
      <c r="BX74" s="125" t="s">
        <v>5</v>
      </c>
      <c r="CL74" s="125" t="s">
        <v>19</v>
      </c>
      <c r="CM74" s="125" t="s">
        <v>88</v>
      </c>
    </row>
    <row r="75" s="4" customFormat="1" ht="16.5" customHeight="1">
      <c r="A75" s="113" t="s">
        <v>82</v>
      </c>
      <c r="B75" s="65"/>
      <c r="C75" s="127"/>
      <c r="D75" s="127"/>
      <c r="E75" s="128" t="s">
        <v>89</v>
      </c>
      <c r="F75" s="128"/>
      <c r="G75" s="128"/>
      <c r="H75" s="128"/>
      <c r="I75" s="128"/>
      <c r="J75" s="127"/>
      <c r="K75" s="128" t="s">
        <v>139</v>
      </c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9">
        <f>'02 - Hromosvod'!J32</f>
        <v>0</v>
      </c>
      <c r="AH75" s="127"/>
      <c r="AI75" s="127"/>
      <c r="AJ75" s="127"/>
      <c r="AK75" s="127"/>
      <c r="AL75" s="127"/>
      <c r="AM75" s="127"/>
      <c r="AN75" s="129">
        <f>SUM(AG75,AT75)</f>
        <v>0</v>
      </c>
      <c r="AO75" s="127"/>
      <c r="AP75" s="127"/>
      <c r="AQ75" s="130" t="s">
        <v>93</v>
      </c>
      <c r="AR75" s="67"/>
      <c r="AS75" s="131">
        <v>0</v>
      </c>
      <c r="AT75" s="132">
        <f>ROUND(SUM(AV75:AW75),2)</f>
        <v>0</v>
      </c>
      <c r="AU75" s="133">
        <f>'02 - Hromosvod'!P89</f>
        <v>0</v>
      </c>
      <c r="AV75" s="132">
        <f>'02 - Hromosvod'!J35</f>
        <v>0</v>
      </c>
      <c r="AW75" s="132">
        <f>'02 - Hromosvod'!J36</f>
        <v>0</v>
      </c>
      <c r="AX75" s="132">
        <f>'02 - Hromosvod'!J37</f>
        <v>0</v>
      </c>
      <c r="AY75" s="132">
        <f>'02 - Hromosvod'!J38</f>
        <v>0</v>
      </c>
      <c r="AZ75" s="132">
        <f>'02 - Hromosvod'!F35</f>
        <v>0</v>
      </c>
      <c r="BA75" s="132">
        <f>'02 - Hromosvod'!F36</f>
        <v>0</v>
      </c>
      <c r="BB75" s="132">
        <f>'02 - Hromosvod'!F37</f>
        <v>0</v>
      </c>
      <c r="BC75" s="132">
        <f>'02 - Hromosvod'!F38</f>
        <v>0</v>
      </c>
      <c r="BD75" s="134">
        <f>'02 - Hromosvod'!F39</f>
        <v>0</v>
      </c>
      <c r="BE75" s="4"/>
      <c r="BT75" s="135" t="s">
        <v>88</v>
      </c>
      <c r="BV75" s="135" t="s">
        <v>80</v>
      </c>
      <c r="BW75" s="135" t="s">
        <v>140</v>
      </c>
      <c r="BX75" s="135" t="s">
        <v>138</v>
      </c>
      <c r="CL75" s="135" t="s">
        <v>19</v>
      </c>
    </row>
    <row r="76" s="4" customFormat="1" ht="16.5" customHeight="1">
      <c r="A76" s="113" t="s">
        <v>82</v>
      </c>
      <c r="B76" s="65"/>
      <c r="C76" s="127"/>
      <c r="D76" s="127"/>
      <c r="E76" s="128" t="s">
        <v>83</v>
      </c>
      <c r="F76" s="128"/>
      <c r="G76" s="128"/>
      <c r="H76" s="128"/>
      <c r="I76" s="128"/>
      <c r="J76" s="127"/>
      <c r="K76" s="128" t="s">
        <v>141</v>
      </c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9">
        <f>'01 - Elektroinstalace'!J32</f>
        <v>0</v>
      </c>
      <c r="AH76" s="127"/>
      <c r="AI76" s="127"/>
      <c r="AJ76" s="127"/>
      <c r="AK76" s="127"/>
      <c r="AL76" s="127"/>
      <c r="AM76" s="127"/>
      <c r="AN76" s="129">
        <f>SUM(AG76,AT76)</f>
        <v>0</v>
      </c>
      <c r="AO76" s="127"/>
      <c r="AP76" s="127"/>
      <c r="AQ76" s="130" t="s">
        <v>93</v>
      </c>
      <c r="AR76" s="67"/>
      <c r="AS76" s="131">
        <v>0</v>
      </c>
      <c r="AT76" s="132">
        <f>ROUND(SUM(AV76:AW76),2)</f>
        <v>0</v>
      </c>
      <c r="AU76" s="133">
        <f>'01 - Elektroinstalace'!P96</f>
        <v>0</v>
      </c>
      <c r="AV76" s="132">
        <f>'01 - Elektroinstalace'!J35</f>
        <v>0</v>
      </c>
      <c r="AW76" s="132">
        <f>'01 - Elektroinstalace'!J36</f>
        <v>0</v>
      </c>
      <c r="AX76" s="132">
        <f>'01 - Elektroinstalace'!J37</f>
        <v>0</v>
      </c>
      <c r="AY76" s="132">
        <f>'01 - Elektroinstalace'!J38</f>
        <v>0</v>
      </c>
      <c r="AZ76" s="132">
        <f>'01 - Elektroinstalace'!F35</f>
        <v>0</v>
      </c>
      <c r="BA76" s="132">
        <f>'01 - Elektroinstalace'!F36</f>
        <v>0</v>
      </c>
      <c r="BB76" s="132">
        <f>'01 - Elektroinstalace'!F37</f>
        <v>0</v>
      </c>
      <c r="BC76" s="132">
        <f>'01 - Elektroinstalace'!F38</f>
        <v>0</v>
      </c>
      <c r="BD76" s="134">
        <f>'01 - Elektroinstalace'!F39</f>
        <v>0</v>
      </c>
      <c r="BE76" s="4"/>
      <c r="BT76" s="135" t="s">
        <v>88</v>
      </c>
      <c r="BV76" s="135" t="s">
        <v>80</v>
      </c>
      <c r="BW76" s="135" t="s">
        <v>142</v>
      </c>
      <c r="BX76" s="135" t="s">
        <v>138</v>
      </c>
      <c r="CL76" s="135" t="s">
        <v>19</v>
      </c>
    </row>
    <row r="77" s="7" customFormat="1" ht="16.5" customHeight="1">
      <c r="A77" s="113" t="s">
        <v>82</v>
      </c>
      <c r="B77" s="114"/>
      <c r="C77" s="115"/>
      <c r="D77" s="116" t="s">
        <v>143</v>
      </c>
      <c r="E77" s="116"/>
      <c r="F77" s="116"/>
      <c r="G77" s="116"/>
      <c r="H77" s="116"/>
      <c r="I77" s="117"/>
      <c r="J77" s="116" t="s">
        <v>144</v>
      </c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8">
        <f>'09 - ZTI (voda + kanalizace)'!J30</f>
        <v>0</v>
      </c>
      <c r="AH77" s="117"/>
      <c r="AI77" s="117"/>
      <c r="AJ77" s="117"/>
      <c r="AK77" s="117"/>
      <c r="AL77" s="117"/>
      <c r="AM77" s="117"/>
      <c r="AN77" s="118">
        <f>SUM(AG77,AT77)</f>
        <v>0</v>
      </c>
      <c r="AO77" s="117"/>
      <c r="AP77" s="117"/>
      <c r="AQ77" s="119" t="s">
        <v>85</v>
      </c>
      <c r="AR77" s="120"/>
      <c r="AS77" s="121">
        <v>0</v>
      </c>
      <c r="AT77" s="122">
        <f>ROUND(SUM(AV77:AW77),2)</f>
        <v>0</v>
      </c>
      <c r="AU77" s="123">
        <f>'09 - ZTI (voda + kanalizace)'!P89</f>
        <v>0</v>
      </c>
      <c r="AV77" s="122">
        <f>'09 - ZTI (voda + kanalizace)'!J33</f>
        <v>0</v>
      </c>
      <c r="AW77" s="122">
        <f>'09 - ZTI (voda + kanalizace)'!J34</f>
        <v>0</v>
      </c>
      <c r="AX77" s="122">
        <f>'09 - ZTI (voda + kanalizace)'!J35</f>
        <v>0</v>
      </c>
      <c r="AY77" s="122">
        <f>'09 - ZTI (voda + kanalizace)'!J36</f>
        <v>0</v>
      </c>
      <c r="AZ77" s="122">
        <f>'09 - ZTI (voda + kanalizace)'!F33</f>
        <v>0</v>
      </c>
      <c r="BA77" s="122">
        <f>'09 - ZTI (voda + kanalizace)'!F34</f>
        <v>0</v>
      </c>
      <c r="BB77" s="122">
        <f>'09 - ZTI (voda + kanalizace)'!F35</f>
        <v>0</v>
      </c>
      <c r="BC77" s="122">
        <f>'09 - ZTI (voda + kanalizace)'!F36</f>
        <v>0</v>
      </c>
      <c r="BD77" s="124">
        <f>'09 - ZTI (voda + kanalizace)'!F37</f>
        <v>0</v>
      </c>
      <c r="BE77" s="7"/>
      <c r="BT77" s="125" t="s">
        <v>86</v>
      </c>
      <c r="BV77" s="125" t="s">
        <v>80</v>
      </c>
      <c r="BW77" s="125" t="s">
        <v>145</v>
      </c>
      <c r="BX77" s="125" t="s">
        <v>5</v>
      </c>
      <c r="CL77" s="125" t="s">
        <v>19</v>
      </c>
      <c r="CM77" s="125" t="s">
        <v>88</v>
      </c>
    </row>
    <row r="78" s="7" customFormat="1" ht="16.5" customHeight="1">
      <c r="A78" s="7"/>
      <c r="B78" s="114"/>
      <c r="C78" s="115"/>
      <c r="D78" s="116" t="s">
        <v>146</v>
      </c>
      <c r="E78" s="116"/>
      <c r="F78" s="116"/>
      <c r="G78" s="116"/>
      <c r="H78" s="116"/>
      <c r="I78" s="117"/>
      <c r="J78" s="116" t="s">
        <v>147</v>
      </c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26">
        <f>ROUND(SUM(AG79:AG82),2)</f>
        <v>0</v>
      </c>
      <c r="AH78" s="117"/>
      <c r="AI78" s="117"/>
      <c r="AJ78" s="117"/>
      <c r="AK78" s="117"/>
      <c r="AL78" s="117"/>
      <c r="AM78" s="117"/>
      <c r="AN78" s="118">
        <f>SUM(AG78,AT78)</f>
        <v>0</v>
      </c>
      <c r="AO78" s="117"/>
      <c r="AP78" s="117"/>
      <c r="AQ78" s="119" t="s">
        <v>85</v>
      </c>
      <c r="AR78" s="120"/>
      <c r="AS78" s="121">
        <f>ROUND(SUM(AS79:AS82),2)</f>
        <v>0</v>
      </c>
      <c r="AT78" s="122">
        <f>ROUND(SUM(AV78:AW78),2)</f>
        <v>0</v>
      </c>
      <c r="AU78" s="123">
        <f>ROUND(SUM(AU79:AU82),5)</f>
        <v>0</v>
      </c>
      <c r="AV78" s="122">
        <f>ROUND(AZ78*L29,2)</f>
        <v>0</v>
      </c>
      <c r="AW78" s="122">
        <f>ROUND(BA78*L30,2)</f>
        <v>0</v>
      </c>
      <c r="AX78" s="122">
        <f>ROUND(BB78*L29,2)</f>
        <v>0</v>
      </c>
      <c r="AY78" s="122">
        <f>ROUND(BC78*L30,2)</f>
        <v>0</v>
      </c>
      <c r="AZ78" s="122">
        <f>ROUND(SUM(AZ79:AZ82),2)</f>
        <v>0</v>
      </c>
      <c r="BA78" s="122">
        <f>ROUND(SUM(BA79:BA82),2)</f>
        <v>0</v>
      </c>
      <c r="BB78" s="122">
        <f>ROUND(SUM(BB79:BB82),2)</f>
        <v>0</v>
      </c>
      <c r="BC78" s="122">
        <f>ROUND(SUM(BC79:BC82),2)</f>
        <v>0</v>
      </c>
      <c r="BD78" s="124">
        <f>ROUND(SUM(BD79:BD82),2)</f>
        <v>0</v>
      </c>
      <c r="BE78" s="7"/>
      <c r="BS78" s="125" t="s">
        <v>77</v>
      </c>
      <c r="BT78" s="125" t="s">
        <v>86</v>
      </c>
      <c r="BU78" s="125" t="s">
        <v>79</v>
      </c>
      <c r="BV78" s="125" t="s">
        <v>80</v>
      </c>
      <c r="BW78" s="125" t="s">
        <v>148</v>
      </c>
      <c r="BX78" s="125" t="s">
        <v>5</v>
      </c>
      <c r="CL78" s="125" t="s">
        <v>19</v>
      </c>
      <c r="CM78" s="125" t="s">
        <v>88</v>
      </c>
    </row>
    <row r="79" s="4" customFormat="1" ht="16.5" customHeight="1">
      <c r="A79" s="113" t="s">
        <v>82</v>
      </c>
      <c r="B79" s="65"/>
      <c r="C79" s="127"/>
      <c r="D79" s="127"/>
      <c r="E79" s="128" t="s">
        <v>83</v>
      </c>
      <c r="F79" s="128"/>
      <c r="G79" s="128"/>
      <c r="H79" s="128"/>
      <c r="I79" s="128"/>
      <c r="J79" s="127"/>
      <c r="K79" s="128" t="s">
        <v>149</v>
      </c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9">
        <f>'01 - Vodovodní přípojka'!J32</f>
        <v>0</v>
      </c>
      <c r="AH79" s="127"/>
      <c r="AI79" s="127"/>
      <c r="AJ79" s="127"/>
      <c r="AK79" s="127"/>
      <c r="AL79" s="127"/>
      <c r="AM79" s="127"/>
      <c r="AN79" s="129">
        <f>SUM(AG79,AT79)</f>
        <v>0</v>
      </c>
      <c r="AO79" s="127"/>
      <c r="AP79" s="127"/>
      <c r="AQ79" s="130" t="s">
        <v>93</v>
      </c>
      <c r="AR79" s="67"/>
      <c r="AS79" s="131">
        <v>0</v>
      </c>
      <c r="AT79" s="132">
        <f>ROUND(SUM(AV79:AW79),2)</f>
        <v>0</v>
      </c>
      <c r="AU79" s="133">
        <f>'01 - Vodovodní přípojka'!P92</f>
        <v>0</v>
      </c>
      <c r="AV79" s="132">
        <f>'01 - Vodovodní přípojka'!J35</f>
        <v>0</v>
      </c>
      <c r="AW79" s="132">
        <f>'01 - Vodovodní přípojka'!J36</f>
        <v>0</v>
      </c>
      <c r="AX79" s="132">
        <f>'01 - Vodovodní přípojka'!J37</f>
        <v>0</v>
      </c>
      <c r="AY79" s="132">
        <f>'01 - Vodovodní přípojka'!J38</f>
        <v>0</v>
      </c>
      <c r="AZ79" s="132">
        <f>'01 - Vodovodní přípojka'!F35</f>
        <v>0</v>
      </c>
      <c r="BA79" s="132">
        <f>'01 - Vodovodní přípojka'!F36</f>
        <v>0</v>
      </c>
      <c r="BB79" s="132">
        <f>'01 - Vodovodní přípojka'!F37</f>
        <v>0</v>
      </c>
      <c r="BC79" s="132">
        <f>'01 - Vodovodní přípojka'!F38</f>
        <v>0</v>
      </c>
      <c r="BD79" s="134">
        <f>'01 - Vodovodní přípojka'!F39</f>
        <v>0</v>
      </c>
      <c r="BE79" s="4"/>
      <c r="BT79" s="135" t="s">
        <v>88</v>
      </c>
      <c r="BV79" s="135" t="s">
        <v>80</v>
      </c>
      <c r="BW79" s="135" t="s">
        <v>150</v>
      </c>
      <c r="BX79" s="135" t="s">
        <v>148</v>
      </c>
      <c r="CL79" s="135" t="s">
        <v>19</v>
      </c>
    </row>
    <row r="80" s="4" customFormat="1" ht="16.5" customHeight="1">
      <c r="A80" s="113" t="s">
        <v>82</v>
      </c>
      <c r="B80" s="65"/>
      <c r="C80" s="127"/>
      <c r="D80" s="127"/>
      <c r="E80" s="128" t="s">
        <v>89</v>
      </c>
      <c r="F80" s="128"/>
      <c r="G80" s="128"/>
      <c r="H80" s="128"/>
      <c r="I80" s="128"/>
      <c r="J80" s="127"/>
      <c r="K80" s="128" t="s">
        <v>151</v>
      </c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9">
        <f>'02 - Kanalizační přípojka'!J32</f>
        <v>0</v>
      </c>
      <c r="AH80" s="127"/>
      <c r="AI80" s="127"/>
      <c r="AJ80" s="127"/>
      <c r="AK80" s="127"/>
      <c r="AL80" s="127"/>
      <c r="AM80" s="127"/>
      <c r="AN80" s="129">
        <f>SUM(AG80,AT80)</f>
        <v>0</v>
      </c>
      <c r="AO80" s="127"/>
      <c r="AP80" s="127"/>
      <c r="AQ80" s="130" t="s">
        <v>93</v>
      </c>
      <c r="AR80" s="67"/>
      <c r="AS80" s="131">
        <v>0</v>
      </c>
      <c r="AT80" s="132">
        <f>ROUND(SUM(AV80:AW80),2)</f>
        <v>0</v>
      </c>
      <c r="AU80" s="133">
        <f>'02 - Kanalizační přípojka'!P98</f>
        <v>0</v>
      </c>
      <c r="AV80" s="132">
        <f>'02 - Kanalizační přípojka'!J35</f>
        <v>0</v>
      </c>
      <c r="AW80" s="132">
        <f>'02 - Kanalizační přípojka'!J36</f>
        <v>0</v>
      </c>
      <c r="AX80" s="132">
        <f>'02 - Kanalizační přípojka'!J37</f>
        <v>0</v>
      </c>
      <c r="AY80" s="132">
        <f>'02 - Kanalizační přípojka'!J38</f>
        <v>0</v>
      </c>
      <c r="AZ80" s="132">
        <f>'02 - Kanalizační přípojka'!F35</f>
        <v>0</v>
      </c>
      <c r="BA80" s="132">
        <f>'02 - Kanalizační přípojka'!F36</f>
        <v>0</v>
      </c>
      <c r="BB80" s="132">
        <f>'02 - Kanalizační přípojka'!F37</f>
        <v>0</v>
      </c>
      <c r="BC80" s="132">
        <f>'02 - Kanalizační přípojka'!F38</f>
        <v>0</v>
      </c>
      <c r="BD80" s="134">
        <f>'02 - Kanalizační přípojka'!F39</f>
        <v>0</v>
      </c>
      <c r="BE80" s="4"/>
      <c r="BT80" s="135" t="s">
        <v>88</v>
      </c>
      <c r="BV80" s="135" t="s">
        <v>80</v>
      </c>
      <c r="BW80" s="135" t="s">
        <v>152</v>
      </c>
      <c r="BX80" s="135" t="s">
        <v>148</v>
      </c>
      <c r="CL80" s="135" t="s">
        <v>19</v>
      </c>
    </row>
    <row r="81" s="4" customFormat="1" ht="16.5" customHeight="1">
      <c r="A81" s="113" t="s">
        <v>82</v>
      </c>
      <c r="B81" s="65"/>
      <c r="C81" s="127"/>
      <c r="D81" s="127"/>
      <c r="E81" s="128" t="s">
        <v>117</v>
      </c>
      <c r="F81" s="128"/>
      <c r="G81" s="128"/>
      <c r="H81" s="128"/>
      <c r="I81" s="128"/>
      <c r="J81" s="127"/>
      <c r="K81" s="128" t="s">
        <v>153</v>
      </c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9">
        <f>'04 - Přípojka nn'!J32</f>
        <v>0</v>
      </c>
      <c r="AH81" s="127"/>
      <c r="AI81" s="127"/>
      <c r="AJ81" s="127"/>
      <c r="AK81" s="127"/>
      <c r="AL81" s="127"/>
      <c r="AM81" s="127"/>
      <c r="AN81" s="129">
        <f>SUM(AG81,AT81)</f>
        <v>0</v>
      </c>
      <c r="AO81" s="127"/>
      <c r="AP81" s="127"/>
      <c r="AQ81" s="130" t="s">
        <v>93</v>
      </c>
      <c r="AR81" s="67"/>
      <c r="AS81" s="131">
        <v>0</v>
      </c>
      <c r="AT81" s="132">
        <f>ROUND(SUM(AV81:AW81),2)</f>
        <v>0</v>
      </c>
      <c r="AU81" s="133">
        <f>'04 - Přípojka nn'!P93</f>
        <v>0</v>
      </c>
      <c r="AV81" s="132">
        <f>'04 - Přípojka nn'!J35</f>
        <v>0</v>
      </c>
      <c r="AW81" s="132">
        <f>'04 - Přípojka nn'!J36</f>
        <v>0</v>
      </c>
      <c r="AX81" s="132">
        <f>'04 - Přípojka nn'!J37</f>
        <v>0</v>
      </c>
      <c r="AY81" s="132">
        <f>'04 - Přípojka nn'!J38</f>
        <v>0</v>
      </c>
      <c r="AZ81" s="132">
        <f>'04 - Přípojka nn'!F35</f>
        <v>0</v>
      </c>
      <c r="BA81" s="132">
        <f>'04 - Přípojka nn'!F36</f>
        <v>0</v>
      </c>
      <c r="BB81" s="132">
        <f>'04 - Přípojka nn'!F37</f>
        <v>0</v>
      </c>
      <c r="BC81" s="132">
        <f>'04 - Přípojka nn'!F38</f>
        <v>0</v>
      </c>
      <c r="BD81" s="134">
        <f>'04 - Přípojka nn'!F39</f>
        <v>0</v>
      </c>
      <c r="BE81" s="4"/>
      <c r="BT81" s="135" t="s">
        <v>88</v>
      </c>
      <c r="BV81" s="135" t="s">
        <v>80</v>
      </c>
      <c r="BW81" s="135" t="s">
        <v>154</v>
      </c>
      <c r="BX81" s="135" t="s">
        <v>148</v>
      </c>
      <c r="CL81" s="135" t="s">
        <v>19</v>
      </c>
    </row>
    <row r="82" s="4" customFormat="1" ht="16.5" customHeight="1">
      <c r="A82" s="113" t="s">
        <v>82</v>
      </c>
      <c r="B82" s="65"/>
      <c r="C82" s="127"/>
      <c r="D82" s="127"/>
      <c r="E82" s="128" t="s">
        <v>97</v>
      </c>
      <c r="F82" s="128"/>
      <c r="G82" s="128"/>
      <c r="H82" s="128"/>
      <c r="I82" s="128"/>
      <c r="J82" s="127"/>
      <c r="K82" s="128" t="s">
        <v>155</v>
      </c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9">
        <f>'03 - Plynovodní přípojka'!J32</f>
        <v>0</v>
      </c>
      <c r="AH82" s="127"/>
      <c r="AI82" s="127"/>
      <c r="AJ82" s="127"/>
      <c r="AK82" s="127"/>
      <c r="AL82" s="127"/>
      <c r="AM82" s="127"/>
      <c r="AN82" s="129">
        <f>SUM(AG82,AT82)</f>
        <v>0</v>
      </c>
      <c r="AO82" s="127"/>
      <c r="AP82" s="127"/>
      <c r="AQ82" s="130" t="s">
        <v>93</v>
      </c>
      <c r="AR82" s="67"/>
      <c r="AS82" s="136">
        <v>0</v>
      </c>
      <c r="AT82" s="137">
        <f>ROUND(SUM(AV82:AW82),2)</f>
        <v>0</v>
      </c>
      <c r="AU82" s="138">
        <f>'03 - Plynovodní přípojka'!P94</f>
        <v>0</v>
      </c>
      <c r="AV82" s="137">
        <f>'03 - Plynovodní přípojka'!J35</f>
        <v>0</v>
      </c>
      <c r="AW82" s="137">
        <f>'03 - Plynovodní přípojka'!J36</f>
        <v>0</v>
      </c>
      <c r="AX82" s="137">
        <f>'03 - Plynovodní přípojka'!J37</f>
        <v>0</v>
      </c>
      <c r="AY82" s="137">
        <f>'03 - Plynovodní přípojka'!J38</f>
        <v>0</v>
      </c>
      <c r="AZ82" s="137">
        <f>'03 - Plynovodní přípojka'!F35</f>
        <v>0</v>
      </c>
      <c r="BA82" s="137">
        <f>'03 - Plynovodní přípojka'!F36</f>
        <v>0</v>
      </c>
      <c r="BB82" s="137">
        <f>'03 - Plynovodní přípojka'!F37</f>
        <v>0</v>
      </c>
      <c r="BC82" s="137">
        <f>'03 - Plynovodní přípojka'!F38</f>
        <v>0</v>
      </c>
      <c r="BD82" s="139">
        <f>'03 - Plynovodní přípojka'!F39</f>
        <v>0</v>
      </c>
      <c r="BE82" s="4"/>
      <c r="BT82" s="135" t="s">
        <v>88</v>
      </c>
      <c r="BV82" s="135" t="s">
        <v>80</v>
      </c>
      <c r="BW82" s="135" t="s">
        <v>156</v>
      </c>
      <c r="BX82" s="135" t="s">
        <v>148</v>
      </c>
      <c r="CL82" s="135" t="s">
        <v>19</v>
      </c>
    </row>
    <row r="83" s="2" customFormat="1" ht="30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="2" customFormat="1" ht="6.96" customHeight="1">
      <c r="A84" s="40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46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</sheetData>
  <sheetProtection sheet="1" formatColumns="0" formatRows="0" objects="1" scenarios="1" spinCount="100000" saltValue="wPZnKFlAiFFwqOkNArVWA6iavVOE/Y4/+CRidZ/vpD1/np255tf2qv83ErGIJ1lt8jpcFY7I1jn5/0C2ykWreQ==" hashValue="H2lZTANL0IiJHzoWad6dzJOE6l4X86AIo8oSgNNpN0IpCw6HWcBWgkoVOhfCIQ2X6hII3QfF3QJ4DkL8Kd0TQg==" algorithmName="SHA-512" password="CC35"/>
  <mergeCells count="150">
    <mergeCell ref="K64:AF64"/>
    <mergeCell ref="E64:I64"/>
    <mergeCell ref="E65:I65"/>
    <mergeCell ref="K65:AF65"/>
    <mergeCell ref="J66:AF66"/>
    <mergeCell ref="D66:H66"/>
    <mergeCell ref="J67:AF67"/>
    <mergeCell ref="D67:H67"/>
    <mergeCell ref="J68:AF68"/>
    <mergeCell ref="D68:H68"/>
    <mergeCell ref="J69:AF69"/>
    <mergeCell ref="D69:H69"/>
    <mergeCell ref="E70:I70"/>
    <mergeCell ref="K70:AF70"/>
    <mergeCell ref="K71:AF71"/>
    <mergeCell ref="E71:I71"/>
    <mergeCell ref="K72:AF72"/>
    <mergeCell ref="E72:I72"/>
    <mergeCell ref="E73:I73"/>
    <mergeCell ref="K73:AF73"/>
    <mergeCell ref="D74:H74"/>
    <mergeCell ref="J74:AF74"/>
    <mergeCell ref="E75:I75"/>
    <mergeCell ref="K75:AF75"/>
    <mergeCell ref="K76:AF76"/>
    <mergeCell ref="E76:I76"/>
    <mergeCell ref="J77:AF77"/>
    <mergeCell ref="D77:H77"/>
    <mergeCell ref="D78:H78"/>
    <mergeCell ref="J78:AF78"/>
    <mergeCell ref="E79:I79"/>
    <mergeCell ref="K79:AF79"/>
    <mergeCell ref="E80:I80"/>
    <mergeCell ref="K80:AF80"/>
    <mergeCell ref="E81:I81"/>
    <mergeCell ref="K81:AF81"/>
    <mergeCell ref="E82:I82"/>
    <mergeCell ref="K82:AF82"/>
    <mergeCell ref="AN61:AP61"/>
    <mergeCell ref="AG61:AM61"/>
    <mergeCell ref="AN62:AP62"/>
    <mergeCell ref="AG62:AM62"/>
    <mergeCell ref="AG63:AM63"/>
    <mergeCell ref="AN63:AP63"/>
    <mergeCell ref="AG64:AM64"/>
    <mergeCell ref="AN64:AP64"/>
    <mergeCell ref="AG65:AM65"/>
    <mergeCell ref="AN65:AP65"/>
    <mergeCell ref="AG66:AM66"/>
    <mergeCell ref="AN66:AP66"/>
    <mergeCell ref="AG67:AM67"/>
    <mergeCell ref="AN67:AP67"/>
    <mergeCell ref="AN68:AP68"/>
    <mergeCell ref="AG68:AM68"/>
    <mergeCell ref="AG69:AM69"/>
    <mergeCell ref="AN69:AP69"/>
    <mergeCell ref="AN70:AP70"/>
    <mergeCell ref="AG70:AM70"/>
    <mergeCell ref="AN71:AP71"/>
    <mergeCell ref="AG71:AM71"/>
    <mergeCell ref="AN72:AP72"/>
    <mergeCell ref="AG72:AM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N81:AP81"/>
    <mergeCell ref="AG81:AM81"/>
    <mergeCell ref="AN82:AP82"/>
    <mergeCell ref="AG82:AM82"/>
    <mergeCell ref="L45:AO45"/>
    <mergeCell ref="I52:AF52"/>
    <mergeCell ref="C52:G52"/>
    <mergeCell ref="J55:AF55"/>
    <mergeCell ref="D55:H55"/>
    <mergeCell ref="J56:AF56"/>
    <mergeCell ref="D56:H56"/>
    <mergeCell ref="E57:I57"/>
    <mergeCell ref="K57:AF57"/>
    <mergeCell ref="K58:AF58"/>
    <mergeCell ref="E58:I58"/>
    <mergeCell ref="J59:AF59"/>
    <mergeCell ref="D59:H59"/>
    <mergeCell ref="E60:I60"/>
    <mergeCell ref="K60:AF60"/>
    <mergeCell ref="K61:AF61"/>
    <mergeCell ref="E61:I61"/>
    <mergeCell ref="K62:AF62"/>
    <mergeCell ref="E62:I62"/>
    <mergeCell ref="K63:AF63"/>
    <mergeCell ref="E63:I63"/>
    <mergeCell ref="AM47:AN47"/>
    <mergeCell ref="AS49:AT51"/>
    <mergeCell ref="AM49:AP49"/>
    <mergeCell ref="AM50:AP5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N58:AP58"/>
    <mergeCell ref="AN59:AP59"/>
    <mergeCell ref="AG59:AM59"/>
    <mergeCell ref="AG60:AM60"/>
    <mergeCell ref="AN60:AP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5" location="'01 - Bourací práce'!C2" display="/"/>
    <hyperlink ref="A57" location="'01 - Hala + výplně otvorů'!C2" display="/"/>
    <hyperlink ref="A58" location="'02 - Stavební práce'!C2" display="/"/>
    <hyperlink ref="A60" location="'A - Asfaltobeton'!C2" display="/"/>
    <hyperlink ref="A61" location="'B - Zámková dlažba - odst...'!C2" display="/"/>
    <hyperlink ref="A62" location="'C - Zámková dlažba - chodník'!C2" display="/"/>
    <hyperlink ref="A63" location="'D - Okapový chodník - bet...'!C2" display="/"/>
    <hyperlink ref="A64" location="'E - Penetrační makadam'!C2" display="/"/>
    <hyperlink ref="A65" location="'F - Zahradnické úpravy, n...'!C2" display="/"/>
    <hyperlink ref="A66" location="'04 - Venkovní úpravy - op...'!C2" display="/"/>
    <hyperlink ref="A67" location="'05 - Venkovní úpravy - po...'!C2" display="/"/>
    <hyperlink ref="A68" location="'06 - Vzduchotechnika'!C2" display="/"/>
    <hyperlink ref="A70" location="'07 - Vytápění - chlazení'!C2" display="/"/>
    <hyperlink ref="A71" location="'01 - Zařízení pro ochlazo...'!C2" display="/"/>
    <hyperlink ref="A72" location="'02 - Plynová zařízení'!C2" display="/"/>
    <hyperlink ref="A73" location="'03 - Zařízení pro vytápěn...'!C2" display="/"/>
    <hyperlink ref="A75" location="'02 - Hromosvod'!C2" display="/"/>
    <hyperlink ref="A76" location="'01 - Elektroinstalace'!C2" display="/"/>
    <hyperlink ref="A77" location="'09 - ZTI (voda + kanalizace)'!C2" display="/"/>
    <hyperlink ref="A79" location="'01 - Vodovodní přípojka'!C2" display="/"/>
    <hyperlink ref="A80" location="'02 - Kanalizační přípojka'!C2" display="/"/>
    <hyperlink ref="A81" location="'04 - Přípojka nn'!C2" display="/"/>
    <hyperlink ref="A82" location="'03 - Plynovodní přípojk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116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1723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2009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27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51" t="s">
        <v>29</v>
      </c>
      <c r="J17" s="135" t="s">
        <v>30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">
        <v>34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51" t="s">
        <v>29</v>
      </c>
      <c r="J23" s="135" t="s">
        <v>36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">
        <v>39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51" t="s">
        <v>29</v>
      </c>
      <c r="J26" s="135" t="s">
        <v>41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ROUND(J87,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ROUND((SUM(BE87:BE154)),  2)</f>
        <v>0</v>
      </c>
      <c r="G35" s="40"/>
      <c r="H35" s="40"/>
      <c r="I35" s="166">
        <v>0.20999999999999999</v>
      </c>
      <c r="J35" s="165">
        <f>ROUND(((SUM(BE87:BE154))*I35),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ROUND((SUM(BF87:BF154)),  2)</f>
        <v>0</v>
      </c>
      <c r="G36" s="40"/>
      <c r="H36" s="40"/>
      <c r="I36" s="166">
        <v>0.14999999999999999</v>
      </c>
      <c r="J36" s="165">
        <f>ROUND(((SUM(BF87:BF154))*I36),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ROUND((SUM(BG87:BG154)),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ROUND((SUM(BH87:BH154)),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ROUND((SUM(BI87:BI154)),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1723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F - Zahradnické úpravy, násypy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J87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164</v>
      </c>
      <c r="E64" s="190"/>
      <c r="F64" s="190"/>
      <c r="G64" s="190"/>
      <c r="H64" s="190"/>
      <c r="I64" s="191"/>
      <c r="J64" s="192">
        <f>J88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165</v>
      </c>
      <c r="E65" s="196"/>
      <c r="F65" s="196"/>
      <c r="G65" s="196"/>
      <c r="H65" s="196"/>
      <c r="I65" s="197"/>
      <c r="J65" s="198">
        <f>J89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148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177"/>
      <c r="J67" s="62"/>
      <c r="K67" s="6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180"/>
      <c r="J71" s="64"/>
      <c r="K71" s="64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170</v>
      </c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81" t="str">
        <f>E7</f>
        <v>Sýrárna Broumov</v>
      </c>
      <c r="F75" s="34"/>
      <c r="G75" s="34"/>
      <c r="H75" s="34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1" customFormat="1" ht="12" customHeight="1">
      <c r="B76" s="23"/>
      <c r="C76" s="34" t="s">
        <v>158</v>
      </c>
      <c r="D76" s="24"/>
      <c r="E76" s="24"/>
      <c r="F76" s="24"/>
      <c r="G76" s="24"/>
      <c r="H76" s="24"/>
      <c r="I76" s="140"/>
      <c r="J76" s="24"/>
      <c r="K76" s="24"/>
      <c r="L76" s="22"/>
    </row>
    <row r="77" s="2" customFormat="1" ht="16.5" customHeight="1">
      <c r="A77" s="40"/>
      <c r="B77" s="41"/>
      <c r="C77" s="42"/>
      <c r="D77" s="42"/>
      <c r="E77" s="181" t="s">
        <v>1723</v>
      </c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270</v>
      </c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71" t="str">
        <f>E11</f>
        <v>F - Zahradnické úpravy, násypy</v>
      </c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21</v>
      </c>
      <c r="D81" s="42"/>
      <c r="E81" s="42"/>
      <c r="F81" s="29" t="str">
        <f>F14</f>
        <v xml:space="preserve"> </v>
      </c>
      <c r="G81" s="42"/>
      <c r="H81" s="42"/>
      <c r="I81" s="151" t="s">
        <v>23</v>
      </c>
      <c r="J81" s="74" t="str">
        <f>IF(J14="","",J14)</f>
        <v>8. 9. 2020</v>
      </c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Sýrárna Broumov s.r.o.</v>
      </c>
      <c r="G83" s="42"/>
      <c r="H83" s="42"/>
      <c r="I83" s="151" t="s">
        <v>33</v>
      </c>
      <c r="J83" s="38" t="str">
        <f>E23</f>
        <v>JOSTA s.r.o.</v>
      </c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31</v>
      </c>
      <c r="D84" s="42"/>
      <c r="E84" s="42"/>
      <c r="F84" s="29" t="str">
        <f>IF(E20="","",E20)</f>
        <v>Vyplň údaj</v>
      </c>
      <c r="G84" s="42"/>
      <c r="H84" s="42"/>
      <c r="I84" s="151" t="s">
        <v>38</v>
      </c>
      <c r="J84" s="38" t="str">
        <f>E26</f>
        <v>Tomáš Valenta</v>
      </c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0.32" customHeight="1">
      <c r="A85" s="40"/>
      <c r="B85" s="41"/>
      <c r="C85" s="42"/>
      <c r="D85" s="42"/>
      <c r="E85" s="42"/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1" customFormat="1" ht="29.28" customHeight="1">
      <c r="A86" s="200"/>
      <c r="B86" s="201"/>
      <c r="C86" s="202" t="s">
        <v>171</v>
      </c>
      <c r="D86" s="203" t="s">
        <v>63</v>
      </c>
      <c r="E86" s="203" t="s">
        <v>59</v>
      </c>
      <c r="F86" s="203" t="s">
        <v>60</v>
      </c>
      <c r="G86" s="203" t="s">
        <v>172</v>
      </c>
      <c r="H86" s="203" t="s">
        <v>173</v>
      </c>
      <c r="I86" s="204" t="s">
        <v>174</v>
      </c>
      <c r="J86" s="205" t="s">
        <v>162</v>
      </c>
      <c r="K86" s="206" t="s">
        <v>175</v>
      </c>
      <c r="L86" s="207"/>
      <c r="M86" s="94" t="s">
        <v>19</v>
      </c>
      <c r="N86" s="95" t="s">
        <v>48</v>
      </c>
      <c r="O86" s="95" t="s">
        <v>176</v>
      </c>
      <c r="P86" s="95" t="s">
        <v>177</v>
      </c>
      <c r="Q86" s="95" t="s">
        <v>178</v>
      </c>
      <c r="R86" s="95" t="s">
        <v>179</v>
      </c>
      <c r="S86" s="95" t="s">
        <v>180</v>
      </c>
      <c r="T86" s="96" t="s">
        <v>181</v>
      </c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</row>
    <row r="87" s="2" customFormat="1" ht="22.8" customHeight="1">
      <c r="A87" s="40"/>
      <c r="B87" s="41"/>
      <c r="C87" s="101" t="s">
        <v>182</v>
      </c>
      <c r="D87" s="42"/>
      <c r="E87" s="42"/>
      <c r="F87" s="42"/>
      <c r="G87" s="42"/>
      <c r="H87" s="42"/>
      <c r="I87" s="148"/>
      <c r="J87" s="208">
        <f>BK87</f>
        <v>0</v>
      </c>
      <c r="K87" s="42"/>
      <c r="L87" s="46"/>
      <c r="M87" s="97"/>
      <c r="N87" s="209"/>
      <c r="O87" s="98"/>
      <c r="P87" s="210">
        <f>P88</f>
        <v>0</v>
      </c>
      <c r="Q87" s="98"/>
      <c r="R87" s="210">
        <f>R88</f>
        <v>106.26718100000001</v>
      </c>
      <c r="S87" s="98"/>
      <c r="T87" s="211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77</v>
      </c>
      <c r="AU87" s="19" t="s">
        <v>163</v>
      </c>
      <c r="BK87" s="212">
        <f>BK88</f>
        <v>0</v>
      </c>
    </row>
    <row r="88" s="12" customFormat="1" ht="25.92" customHeight="1">
      <c r="A88" s="12"/>
      <c r="B88" s="213"/>
      <c r="C88" s="214"/>
      <c r="D88" s="215" t="s">
        <v>77</v>
      </c>
      <c r="E88" s="216" t="s">
        <v>183</v>
      </c>
      <c r="F88" s="216" t="s">
        <v>184</v>
      </c>
      <c r="G88" s="214"/>
      <c r="H88" s="214"/>
      <c r="I88" s="217"/>
      <c r="J88" s="218">
        <f>BK88</f>
        <v>0</v>
      </c>
      <c r="K88" s="214"/>
      <c r="L88" s="219"/>
      <c r="M88" s="220"/>
      <c r="N88" s="221"/>
      <c r="O88" s="221"/>
      <c r="P88" s="222">
        <f>P89</f>
        <v>0</v>
      </c>
      <c r="Q88" s="221"/>
      <c r="R88" s="222">
        <f>R89</f>
        <v>106.26718100000001</v>
      </c>
      <c r="S88" s="221"/>
      <c r="T88" s="223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4" t="s">
        <v>86</v>
      </c>
      <c r="AT88" s="225" t="s">
        <v>77</v>
      </c>
      <c r="AU88" s="225" t="s">
        <v>78</v>
      </c>
      <c r="AY88" s="224" t="s">
        <v>185</v>
      </c>
      <c r="BK88" s="226">
        <f>BK89</f>
        <v>0</v>
      </c>
    </row>
    <row r="89" s="12" customFormat="1" ht="22.8" customHeight="1">
      <c r="A89" s="12"/>
      <c r="B89" s="213"/>
      <c r="C89" s="214"/>
      <c r="D89" s="215" t="s">
        <v>77</v>
      </c>
      <c r="E89" s="227" t="s">
        <v>86</v>
      </c>
      <c r="F89" s="227" t="s">
        <v>186</v>
      </c>
      <c r="G89" s="214"/>
      <c r="H89" s="214"/>
      <c r="I89" s="217"/>
      <c r="J89" s="228">
        <f>BK89</f>
        <v>0</v>
      </c>
      <c r="K89" s="214"/>
      <c r="L89" s="219"/>
      <c r="M89" s="220"/>
      <c r="N89" s="221"/>
      <c r="O89" s="221"/>
      <c r="P89" s="222">
        <f>SUM(P90:P154)</f>
        <v>0</v>
      </c>
      <c r="Q89" s="221"/>
      <c r="R89" s="222">
        <f>SUM(R90:R154)</f>
        <v>106.26718100000001</v>
      </c>
      <c r="S89" s="221"/>
      <c r="T89" s="223">
        <f>SUM(T90:T154)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4" t="s">
        <v>86</v>
      </c>
      <c r="AT89" s="225" t="s">
        <v>77</v>
      </c>
      <c r="AU89" s="225" t="s">
        <v>86</v>
      </c>
      <c r="AY89" s="224" t="s">
        <v>185</v>
      </c>
      <c r="BK89" s="226">
        <f>SUM(BK90:BK154)</f>
        <v>0</v>
      </c>
    </row>
    <row r="90" s="2" customFormat="1" ht="33" customHeight="1">
      <c r="A90" s="40"/>
      <c r="B90" s="41"/>
      <c r="C90" s="229" t="s">
        <v>86</v>
      </c>
      <c r="D90" s="229" t="s">
        <v>187</v>
      </c>
      <c r="E90" s="230" t="s">
        <v>2010</v>
      </c>
      <c r="F90" s="231" t="s">
        <v>2011</v>
      </c>
      <c r="G90" s="232" t="s">
        <v>206</v>
      </c>
      <c r="H90" s="233">
        <v>386.01799999999997</v>
      </c>
      <c r="I90" s="234"/>
      <c r="J90" s="235">
        <f>ROUND(I90*H90,2)</f>
        <v>0</v>
      </c>
      <c r="K90" s="236"/>
      <c r="L90" s="46"/>
      <c r="M90" s="237" t="s">
        <v>19</v>
      </c>
      <c r="N90" s="238" t="s">
        <v>49</v>
      </c>
      <c r="O90" s="86"/>
      <c r="P90" s="239">
        <f>O90*H90</f>
        <v>0</v>
      </c>
      <c r="Q90" s="239">
        <v>0</v>
      </c>
      <c r="R90" s="239">
        <f>Q90*H90</f>
        <v>0</v>
      </c>
      <c r="S90" s="239">
        <v>0</v>
      </c>
      <c r="T90" s="24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1" t="s">
        <v>191</v>
      </c>
      <c r="AT90" s="241" t="s">
        <v>187</v>
      </c>
      <c r="AU90" s="241" t="s">
        <v>88</v>
      </c>
      <c r="AY90" s="19" t="s">
        <v>185</v>
      </c>
      <c r="BE90" s="242">
        <f>IF(N90="základní",J90,0)</f>
        <v>0</v>
      </c>
      <c r="BF90" s="242">
        <f>IF(N90="snížená",J90,0)</f>
        <v>0</v>
      </c>
      <c r="BG90" s="242">
        <f>IF(N90="zákl. přenesená",J90,0)</f>
        <v>0</v>
      </c>
      <c r="BH90" s="242">
        <f>IF(N90="sníž. přenesená",J90,0)</f>
        <v>0</v>
      </c>
      <c r="BI90" s="242">
        <f>IF(N90="nulová",J90,0)</f>
        <v>0</v>
      </c>
      <c r="BJ90" s="19" t="s">
        <v>86</v>
      </c>
      <c r="BK90" s="242">
        <f>ROUND(I90*H90,2)</f>
        <v>0</v>
      </c>
      <c r="BL90" s="19" t="s">
        <v>191</v>
      </c>
      <c r="BM90" s="241" t="s">
        <v>2012</v>
      </c>
    </row>
    <row r="91" s="13" customFormat="1">
      <c r="A91" s="13"/>
      <c r="B91" s="243"/>
      <c r="C91" s="244"/>
      <c r="D91" s="245" t="s">
        <v>193</v>
      </c>
      <c r="E91" s="246" t="s">
        <v>19</v>
      </c>
      <c r="F91" s="247" t="s">
        <v>2013</v>
      </c>
      <c r="G91" s="244"/>
      <c r="H91" s="248">
        <v>73.491</v>
      </c>
      <c r="I91" s="249"/>
      <c r="J91" s="244"/>
      <c r="K91" s="244"/>
      <c r="L91" s="250"/>
      <c r="M91" s="251"/>
      <c r="N91" s="252"/>
      <c r="O91" s="252"/>
      <c r="P91" s="252"/>
      <c r="Q91" s="252"/>
      <c r="R91" s="252"/>
      <c r="S91" s="252"/>
      <c r="T91" s="25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4" t="s">
        <v>193</v>
      </c>
      <c r="AU91" s="254" t="s">
        <v>88</v>
      </c>
      <c r="AV91" s="13" t="s">
        <v>88</v>
      </c>
      <c r="AW91" s="13" t="s">
        <v>37</v>
      </c>
      <c r="AX91" s="13" t="s">
        <v>78</v>
      </c>
      <c r="AY91" s="254" t="s">
        <v>185</v>
      </c>
    </row>
    <row r="92" s="14" customFormat="1">
      <c r="A92" s="14"/>
      <c r="B92" s="255"/>
      <c r="C92" s="256"/>
      <c r="D92" s="245" t="s">
        <v>193</v>
      </c>
      <c r="E92" s="257" t="s">
        <v>19</v>
      </c>
      <c r="F92" s="258" t="s">
        <v>2014</v>
      </c>
      <c r="G92" s="256"/>
      <c r="H92" s="257" t="s">
        <v>19</v>
      </c>
      <c r="I92" s="259"/>
      <c r="J92" s="256"/>
      <c r="K92" s="256"/>
      <c r="L92" s="260"/>
      <c r="M92" s="261"/>
      <c r="N92" s="262"/>
      <c r="O92" s="262"/>
      <c r="P92" s="262"/>
      <c r="Q92" s="262"/>
      <c r="R92" s="262"/>
      <c r="S92" s="262"/>
      <c r="T92" s="26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4" t="s">
        <v>193</v>
      </c>
      <c r="AU92" s="264" t="s">
        <v>88</v>
      </c>
      <c r="AV92" s="14" t="s">
        <v>86</v>
      </c>
      <c r="AW92" s="14" t="s">
        <v>37</v>
      </c>
      <c r="AX92" s="14" t="s">
        <v>78</v>
      </c>
      <c r="AY92" s="264" t="s">
        <v>185</v>
      </c>
    </row>
    <row r="93" s="13" customFormat="1">
      <c r="A93" s="13"/>
      <c r="B93" s="243"/>
      <c r="C93" s="244"/>
      <c r="D93" s="245" t="s">
        <v>193</v>
      </c>
      <c r="E93" s="246" t="s">
        <v>19</v>
      </c>
      <c r="F93" s="247" t="s">
        <v>2015</v>
      </c>
      <c r="G93" s="244"/>
      <c r="H93" s="248">
        <v>216.614</v>
      </c>
      <c r="I93" s="249"/>
      <c r="J93" s="244"/>
      <c r="K93" s="244"/>
      <c r="L93" s="250"/>
      <c r="M93" s="251"/>
      <c r="N93" s="252"/>
      <c r="O93" s="252"/>
      <c r="P93" s="252"/>
      <c r="Q93" s="252"/>
      <c r="R93" s="252"/>
      <c r="S93" s="252"/>
      <c r="T93" s="25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4" t="s">
        <v>193</v>
      </c>
      <c r="AU93" s="254" t="s">
        <v>88</v>
      </c>
      <c r="AV93" s="13" t="s">
        <v>88</v>
      </c>
      <c r="AW93" s="13" t="s">
        <v>37</v>
      </c>
      <c r="AX93" s="13" t="s">
        <v>78</v>
      </c>
      <c r="AY93" s="254" t="s">
        <v>185</v>
      </c>
    </row>
    <row r="94" s="14" customFormat="1">
      <c r="A94" s="14"/>
      <c r="B94" s="255"/>
      <c r="C94" s="256"/>
      <c r="D94" s="245" t="s">
        <v>193</v>
      </c>
      <c r="E94" s="257" t="s">
        <v>19</v>
      </c>
      <c r="F94" s="258" t="s">
        <v>195</v>
      </c>
      <c r="G94" s="256"/>
      <c r="H94" s="257" t="s">
        <v>19</v>
      </c>
      <c r="I94" s="259"/>
      <c r="J94" s="256"/>
      <c r="K94" s="256"/>
      <c r="L94" s="260"/>
      <c r="M94" s="261"/>
      <c r="N94" s="262"/>
      <c r="O94" s="262"/>
      <c r="P94" s="262"/>
      <c r="Q94" s="262"/>
      <c r="R94" s="262"/>
      <c r="S94" s="262"/>
      <c r="T94" s="26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4" t="s">
        <v>193</v>
      </c>
      <c r="AU94" s="264" t="s">
        <v>88</v>
      </c>
      <c r="AV94" s="14" t="s">
        <v>86</v>
      </c>
      <c r="AW94" s="14" t="s">
        <v>37</v>
      </c>
      <c r="AX94" s="14" t="s">
        <v>78</v>
      </c>
      <c r="AY94" s="264" t="s">
        <v>185</v>
      </c>
    </row>
    <row r="95" s="13" customFormat="1">
      <c r="A95" s="13"/>
      <c r="B95" s="243"/>
      <c r="C95" s="244"/>
      <c r="D95" s="245" t="s">
        <v>193</v>
      </c>
      <c r="E95" s="246" t="s">
        <v>19</v>
      </c>
      <c r="F95" s="247" t="s">
        <v>2016</v>
      </c>
      <c r="G95" s="244"/>
      <c r="H95" s="248">
        <v>92.787999999999997</v>
      </c>
      <c r="I95" s="249"/>
      <c r="J95" s="244"/>
      <c r="K95" s="244"/>
      <c r="L95" s="250"/>
      <c r="M95" s="251"/>
      <c r="N95" s="252"/>
      <c r="O95" s="252"/>
      <c r="P95" s="252"/>
      <c r="Q95" s="252"/>
      <c r="R95" s="252"/>
      <c r="S95" s="252"/>
      <c r="T95" s="25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54" t="s">
        <v>193</v>
      </c>
      <c r="AU95" s="254" t="s">
        <v>88</v>
      </c>
      <c r="AV95" s="13" t="s">
        <v>88</v>
      </c>
      <c r="AW95" s="13" t="s">
        <v>37</v>
      </c>
      <c r="AX95" s="13" t="s">
        <v>78</v>
      </c>
      <c r="AY95" s="254" t="s">
        <v>185</v>
      </c>
    </row>
    <row r="96" s="14" customFormat="1">
      <c r="A96" s="14"/>
      <c r="B96" s="255"/>
      <c r="C96" s="256"/>
      <c r="D96" s="245" t="s">
        <v>193</v>
      </c>
      <c r="E96" s="257" t="s">
        <v>19</v>
      </c>
      <c r="F96" s="258" t="s">
        <v>2017</v>
      </c>
      <c r="G96" s="256"/>
      <c r="H96" s="257" t="s">
        <v>19</v>
      </c>
      <c r="I96" s="259"/>
      <c r="J96" s="256"/>
      <c r="K96" s="256"/>
      <c r="L96" s="260"/>
      <c r="M96" s="261"/>
      <c r="N96" s="262"/>
      <c r="O96" s="262"/>
      <c r="P96" s="262"/>
      <c r="Q96" s="262"/>
      <c r="R96" s="262"/>
      <c r="S96" s="262"/>
      <c r="T96" s="26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64" t="s">
        <v>193</v>
      </c>
      <c r="AU96" s="264" t="s">
        <v>88</v>
      </c>
      <c r="AV96" s="14" t="s">
        <v>86</v>
      </c>
      <c r="AW96" s="14" t="s">
        <v>37</v>
      </c>
      <c r="AX96" s="14" t="s">
        <v>78</v>
      </c>
      <c r="AY96" s="264" t="s">
        <v>185</v>
      </c>
    </row>
    <row r="97" s="13" customFormat="1">
      <c r="A97" s="13"/>
      <c r="B97" s="243"/>
      <c r="C97" s="244"/>
      <c r="D97" s="245" t="s">
        <v>193</v>
      </c>
      <c r="E97" s="246" t="s">
        <v>19</v>
      </c>
      <c r="F97" s="247" t="s">
        <v>2018</v>
      </c>
      <c r="G97" s="244"/>
      <c r="H97" s="248">
        <v>3.125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193</v>
      </c>
      <c r="AU97" s="254" t="s">
        <v>88</v>
      </c>
      <c r="AV97" s="13" t="s">
        <v>88</v>
      </c>
      <c r="AW97" s="13" t="s">
        <v>37</v>
      </c>
      <c r="AX97" s="13" t="s">
        <v>78</v>
      </c>
      <c r="AY97" s="254" t="s">
        <v>185</v>
      </c>
    </row>
    <row r="98" s="14" customFormat="1">
      <c r="A98" s="14"/>
      <c r="B98" s="255"/>
      <c r="C98" s="256"/>
      <c r="D98" s="245" t="s">
        <v>193</v>
      </c>
      <c r="E98" s="257" t="s">
        <v>19</v>
      </c>
      <c r="F98" s="258" t="s">
        <v>2019</v>
      </c>
      <c r="G98" s="256"/>
      <c r="H98" s="257" t="s">
        <v>19</v>
      </c>
      <c r="I98" s="259"/>
      <c r="J98" s="256"/>
      <c r="K98" s="256"/>
      <c r="L98" s="260"/>
      <c r="M98" s="261"/>
      <c r="N98" s="262"/>
      <c r="O98" s="262"/>
      <c r="P98" s="262"/>
      <c r="Q98" s="262"/>
      <c r="R98" s="262"/>
      <c r="S98" s="262"/>
      <c r="T98" s="26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4" t="s">
        <v>193</v>
      </c>
      <c r="AU98" s="264" t="s">
        <v>88</v>
      </c>
      <c r="AV98" s="14" t="s">
        <v>86</v>
      </c>
      <c r="AW98" s="14" t="s">
        <v>37</v>
      </c>
      <c r="AX98" s="14" t="s">
        <v>78</v>
      </c>
      <c r="AY98" s="264" t="s">
        <v>185</v>
      </c>
    </row>
    <row r="99" s="15" customFormat="1">
      <c r="A99" s="15"/>
      <c r="B99" s="265"/>
      <c r="C99" s="266"/>
      <c r="D99" s="245" t="s">
        <v>193</v>
      </c>
      <c r="E99" s="267" t="s">
        <v>19</v>
      </c>
      <c r="F99" s="268" t="s">
        <v>196</v>
      </c>
      <c r="G99" s="266"/>
      <c r="H99" s="269">
        <v>386.01800000000003</v>
      </c>
      <c r="I99" s="270"/>
      <c r="J99" s="266"/>
      <c r="K99" s="266"/>
      <c r="L99" s="271"/>
      <c r="M99" s="272"/>
      <c r="N99" s="273"/>
      <c r="O99" s="273"/>
      <c r="P99" s="273"/>
      <c r="Q99" s="273"/>
      <c r="R99" s="273"/>
      <c r="S99" s="273"/>
      <c r="T99" s="27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75" t="s">
        <v>193</v>
      </c>
      <c r="AU99" s="275" t="s">
        <v>88</v>
      </c>
      <c r="AV99" s="15" t="s">
        <v>191</v>
      </c>
      <c r="AW99" s="15" t="s">
        <v>37</v>
      </c>
      <c r="AX99" s="15" t="s">
        <v>86</v>
      </c>
      <c r="AY99" s="275" t="s">
        <v>185</v>
      </c>
    </row>
    <row r="100" s="2" customFormat="1" ht="55.5" customHeight="1">
      <c r="A100" s="40"/>
      <c r="B100" s="41"/>
      <c r="C100" s="229" t="s">
        <v>88</v>
      </c>
      <c r="D100" s="229" t="s">
        <v>187</v>
      </c>
      <c r="E100" s="230" t="s">
        <v>1733</v>
      </c>
      <c r="F100" s="231" t="s">
        <v>1734</v>
      </c>
      <c r="G100" s="232" t="s">
        <v>206</v>
      </c>
      <c r="H100" s="233">
        <v>386.01799999999997</v>
      </c>
      <c r="I100" s="234"/>
      <c r="J100" s="235">
        <f>ROUND(I100*H100,2)</f>
        <v>0</v>
      </c>
      <c r="K100" s="236"/>
      <c r="L100" s="46"/>
      <c r="M100" s="237" t="s">
        <v>19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191</v>
      </c>
      <c r="AT100" s="241" t="s">
        <v>187</v>
      </c>
      <c r="AU100" s="241" t="s">
        <v>88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191</v>
      </c>
      <c r="BM100" s="241" t="s">
        <v>2020</v>
      </c>
    </row>
    <row r="101" s="13" customFormat="1">
      <c r="A101" s="13"/>
      <c r="B101" s="243"/>
      <c r="C101" s="244"/>
      <c r="D101" s="245" t="s">
        <v>193</v>
      </c>
      <c r="E101" s="246" t="s">
        <v>19</v>
      </c>
      <c r="F101" s="247" t="s">
        <v>2013</v>
      </c>
      <c r="G101" s="244"/>
      <c r="H101" s="248">
        <v>73.491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4" t="s">
        <v>193</v>
      </c>
      <c r="AU101" s="254" t="s">
        <v>88</v>
      </c>
      <c r="AV101" s="13" t="s">
        <v>88</v>
      </c>
      <c r="AW101" s="13" t="s">
        <v>37</v>
      </c>
      <c r="AX101" s="13" t="s">
        <v>78</v>
      </c>
      <c r="AY101" s="254" t="s">
        <v>185</v>
      </c>
    </row>
    <row r="102" s="14" customFormat="1">
      <c r="A102" s="14"/>
      <c r="B102" s="255"/>
      <c r="C102" s="256"/>
      <c r="D102" s="245" t="s">
        <v>193</v>
      </c>
      <c r="E102" s="257" t="s">
        <v>19</v>
      </c>
      <c r="F102" s="258" t="s">
        <v>2014</v>
      </c>
      <c r="G102" s="256"/>
      <c r="H102" s="257" t="s">
        <v>19</v>
      </c>
      <c r="I102" s="259"/>
      <c r="J102" s="256"/>
      <c r="K102" s="256"/>
      <c r="L102" s="260"/>
      <c r="M102" s="261"/>
      <c r="N102" s="262"/>
      <c r="O102" s="262"/>
      <c r="P102" s="262"/>
      <c r="Q102" s="262"/>
      <c r="R102" s="262"/>
      <c r="S102" s="262"/>
      <c r="T102" s="26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4" t="s">
        <v>193</v>
      </c>
      <c r="AU102" s="264" t="s">
        <v>88</v>
      </c>
      <c r="AV102" s="14" t="s">
        <v>86</v>
      </c>
      <c r="AW102" s="14" t="s">
        <v>37</v>
      </c>
      <c r="AX102" s="14" t="s">
        <v>78</v>
      </c>
      <c r="AY102" s="264" t="s">
        <v>185</v>
      </c>
    </row>
    <row r="103" s="13" customFormat="1">
      <c r="A103" s="13"/>
      <c r="B103" s="243"/>
      <c r="C103" s="244"/>
      <c r="D103" s="245" t="s">
        <v>193</v>
      </c>
      <c r="E103" s="246" t="s">
        <v>19</v>
      </c>
      <c r="F103" s="247" t="s">
        <v>2015</v>
      </c>
      <c r="G103" s="244"/>
      <c r="H103" s="248">
        <v>216.614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193</v>
      </c>
      <c r="AU103" s="254" t="s">
        <v>88</v>
      </c>
      <c r="AV103" s="13" t="s">
        <v>88</v>
      </c>
      <c r="AW103" s="13" t="s">
        <v>37</v>
      </c>
      <c r="AX103" s="13" t="s">
        <v>78</v>
      </c>
      <c r="AY103" s="254" t="s">
        <v>185</v>
      </c>
    </row>
    <row r="104" s="14" customFormat="1">
      <c r="A104" s="14"/>
      <c r="B104" s="255"/>
      <c r="C104" s="256"/>
      <c r="D104" s="245" t="s">
        <v>193</v>
      </c>
      <c r="E104" s="257" t="s">
        <v>19</v>
      </c>
      <c r="F104" s="258" t="s">
        <v>195</v>
      </c>
      <c r="G104" s="256"/>
      <c r="H104" s="257" t="s">
        <v>19</v>
      </c>
      <c r="I104" s="259"/>
      <c r="J104" s="256"/>
      <c r="K104" s="256"/>
      <c r="L104" s="260"/>
      <c r="M104" s="261"/>
      <c r="N104" s="262"/>
      <c r="O104" s="262"/>
      <c r="P104" s="262"/>
      <c r="Q104" s="262"/>
      <c r="R104" s="262"/>
      <c r="S104" s="262"/>
      <c r="T104" s="26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4" t="s">
        <v>193</v>
      </c>
      <c r="AU104" s="264" t="s">
        <v>88</v>
      </c>
      <c r="AV104" s="14" t="s">
        <v>86</v>
      </c>
      <c r="AW104" s="14" t="s">
        <v>37</v>
      </c>
      <c r="AX104" s="14" t="s">
        <v>78</v>
      </c>
      <c r="AY104" s="264" t="s">
        <v>185</v>
      </c>
    </row>
    <row r="105" s="13" customFormat="1">
      <c r="A105" s="13"/>
      <c r="B105" s="243"/>
      <c r="C105" s="244"/>
      <c r="D105" s="245" t="s">
        <v>193</v>
      </c>
      <c r="E105" s="246" t="s">
        <v>19</v>
      </c>
      <c r="F105" s="247" t="s">
        <v>2016</v>
      </c>
      <c r="G105" s="244"/>
      <c r="H105" s="248">
        <v>92.787999999999997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193</v>
      </c>
      <c r="AU105" s="254" t="s">
        <v>88</v>
      </c>
      <c r="AV105" s="13" t="s">
        <v>88</v>
      </c>
      <c r="AW105" s="13" t="s">
        <v>37</v>
      </c>
      <c r="AX105" s="13" t="s">
        <v>78</v>
      </c>
      <c r="AY105" s="254" t="s">
        <v>185</v>
      </c>
    </row>
    <row r="106" s="14" customFormat="1">
      <c r="A106" s="14"/>
      <c r="B106" s="255"/>
      <c r="C106" s="256"/>
      <c r="D106" s="245" t="s">
        <v>193</v>
      </c>
      <c r="E106" s="257" t="s">
        <v>19</v>
      </c>
      <c r="F106" s="258" t="s">
        <v>2017</v>
      </c>
      <c r="G106" s="256"/>
      <c r="H106" s="257" t="s">
        <v>19</v>
      </c>
      <c r="I106" s="259"/>
      <c r="J106" s="256"/>
      <c r="K106" s="256"/>
      <c r="L106" s="260"/>
      <c r="M106" s="261"/>
      <c r="N106" s="262"/>
      <c r="O106" s="262"/>
      <c r="P106" s="262"/>
      <c r="Q106" s="262"/>
      <c r="R106" s="262"/>
      <c r="S106" s="262"/>
      <c r="T106" s="26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4" t="s">
        <v>193</v>
      </c>
      <c r="AU106" s="264" t="s">
        <v>88</v>
      </c>
      <c r="AV106" s="14" t="s">
        <v>86</v>
      </c>
      <c r="AW106" s="14" t="s">
        <v>37</v>
      </c>
      <c r="AX106" s="14" t="s">
        <v>78</v>
      </c>
      <c r="AY106" s="264" t="s">
        <v>185</v>
      </c>
    </row>
    <row r="107" s="13" customFormat="1">
      <c r="A107" s="13"/>
      <c r="B107" s="243"/>
      <c r="C107" s="244"/>
      <c r="D107" s="245" t="s">
        <v>193</v>
      </c>
      <c r="E107" s="246" t="s">
        <v>19</v>
      </c>
      <c r="F107" s="247" t="s">
        <v>2018</v>
      </c>
      <c r="G107" s="244"/>
      <c r="H107" s="248">
        <v>3.125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193</v>
      </c>
      <c r="AU107" s="254" t="s">
        <v>88</v>
      </c>
      <c r="AV107" s="13" t="s">
        <v>88</v>
      </c>
      <c r="AW107" s="13" t="s">
        <v>37</v>
      </c>
      <c r="AX107" s="13" t="s">
        <v>78</v>
      </c>
      <c r="AY107" s="254" t="s">
        <v>185</v>
      </c>
    </row>
    <row r="108" s="14" customFormat="1">
      <c r="A108" s="14"/>
      <c r="B108" s="255"/>
      <c r="C108" s="256"/>
      <c r="D108" s="245" t="s">
        <v>193</v>
      </c>
      <c r="E108" s="257" t="s">
        <v>19</v>
      </c>
      <c r="F108" s="258" t="s">
        <v>2019</v>
      </c>
      <c r="G108" s="256"/>
      <c r="H108" s="257" t="s">
        <v>19</v>
      </c>
      <c r="I108" s="259"/>
      <c r="J108" s="256"/>
      <c r="K108" s="256"/>
      <c r="L108" s="260"/>
      <c r="M108" s="261"/>
      <c r="N108" s="262"/>
      <c r="O108" s="262"/>
      <c r="P108" s="262"/>
      <c r="Q108" s="262"/>
      <c r="R108" s="262"/>
      <c r="S108" s="262"/>
      <c r="T108" s="26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4" t="s">
        <v>193</v>
      </c>
      <c r="AU108" s="264" t="s">
        <v>88</v>
      </c>
      <c r="AV108" s="14" t="s">
        <v>86</v>
      </c>
      <c r="AW108" s="14" t="s">
        <v>37</v>
      </c>
      <c r="AX108" s="14" t="s">
        <v>78</v>
      </c>
      <c r="AY108" s="264" t="s">
        <v>185</v>
      </c>
    </row>
    <row r="109" s="15" customFormat="1">
      <c r="A109" s="15"/>
      <c r="B109" s="265"/>
      <c r="C109" s="266"/>
      <c r="D109" s="245" t="s">
        <v>193</v>
      </c>
      <c r="E109" s="267" t="s">
        <v>19</v>
      </c>
      <c r="F109" s="268" t="s">
        <v>196</v>
      </c>
      <c r="G109" s="266"/>
      <c r="H109" s="269">
        <v>386.01800000000003</v>
      </c>
      <c r="I109" s="270"/>
      <c r="J109" s="266"/>
      <c r="K109" s="266"/>
      <c r="L109" s="271"/>
      <c r="M109" s="272"/>
      <c r="N109" s="273"/>
      <c r="O109" s="273"/>
      <c r="P109" s="273"/>
      <c r="Q109" s="273"/>
      <c r="R109" s="273"/>
      <c r="S109" s="273"/>
      <c r="T109" s="27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75" t="s">
        <v>193</v>
      </c>
      <c r="AU109" s="275" t="s">
        <v>88</v>
      </c>
      <c r="AV109" s="15" t="s">
        <v>191</v>
      </c>
      <c r="AW109" s="15" t="s">
        <v>37</v>
      </c>
      <c r="AX109" s="15" t="s">
        <v>86</v>
      </c>
      <c r="AY109" s="275" t="s">
        <v>185</v>
      </c>
    </row>
    <row r="110" s="2" customFormat="1" ht="33" customHeight="1">
      <c r="A110" s="40"/>
      <c r="B110" s="41"/>
      <c r="C110" s="229" t="s">
        <v>203</v>
      </c>
      <c r="D110" s="229" t="s">
        <v>187</v>
      </c>
      <c r="E110" s="230" t="s">
        <v>2021</v>
      </c>
      <c r="F110" s="231" t="s">
        <v>2022</v>
      </c>
      <c r="G110" s="232" t="s">
        <v>206</v>
      </c>
      <c r="H110" s="233">
        <v>386.01799999999997</v>
      </c>
      <c r="I110" s="234"/>
      <c r="J110" s="235">
        <f>ROUND(I110*H110,2)</f>
        <v>0</v>
      </c>
      <c r="K110" s="236"/>
      <c r="L110" s="46"/>
      <c r="M110" s="237" t="s">
        <v>19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191</v>
      </c>
      <c r="AT110" s="241" t="s">
        <v>187</v>
      </c>
      <c r="AU110" s="241" t="s">
        <v>88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191</v>
      </c>
      <c r="BM110" s="241" t="s">
        <v>2023</v>
      </c>
    </row>
    <row r="111" s="2" customFormat="1" ht="44.25" customHeight="1">
      <c r="A111" s="40"/>
      <c r="B111" s="41"/>
      <c r="C111" s="229" t="s">
        <v>191</v>
      </c>
      <c r="D111" s="229" t="s">
        <v>187</v>
      </c>
      <c r="E111" s="230" t="s">
        <v>2024</v>
      </c>
      <c r="F111" s="231" t="s">
        <v>2025</v>
      </c>
      <c r="G111" s="232" t="s">
        <v>190</v>
      </c>
      <c r="H111" s="233">
        <v>557.70000000000005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2026</v>
      </c>
    </row>
    <row r="112" s="13" customFormat="1">
      <c r="A112" s="13"/>
      <c r="B112" s="243"/>
      <c r="C112" s="244"/>
      <c r="D112" s="245" t="s">
        <v>193</v>
      </c>
      <c r="E112" s="246" t="s">
        <v>19</v>
      </c>
      <c r="F112" s="247" t="s">
        <v>2027</v>
      </c>
      <c r="G112" s="244"/>
      <c r="H112" s="248">
        <v>80.310000000000002</v>
      </c>
      <c r="I112" s="249"/>
      <c r="J112" s="244"/>
      <c r="K112" s="244"/>
      <c r="L112" s="250"/>
      <c r="M112" s="251"/>
      <c r="N112" s="252"/>
      <c r="O112" s="252"/>
      <c r="P112" s="252"/>
      <c r="Q112" s="252"/>
      <c r="R112" s="252"/>
      <c r="S112" s="252"/>
      <c r="T112" s="25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4" t="s">
        <v>193</v>
      </c>
      <c r="AU112" s="254" t="s">
        <v>88</v>
      </c>
      <c r="AV112" s="13" t="s">
        <v>88</v>
      </c>
      <c r="AW112" s="13" t="s">
        <v>37</v>
      </c>
      <c r="AX112" s="13" t="s">
        <v>78</v>
      </c>
      <c r="AY112" s="254" t="s">
        <v>185</v>
      </c>
    </row>
    <row r="113" s="13" customFormat="1">
      <c r="A113" s="13"/>
      <c r="B113" s="243"/>
      <c r="C113" s="244"/>
      <c r="D113" s="245" t="s">
        <v>193</v>
      </c>
      <c r="E113" s="246" t="s">
        <v>19</v>
      </c>
      <c r="F113" s="247" t="s">
        <v>2028</v>
      </c>
      <c r="G113" s="244"/>
      <c r="H113" s="248">
        <v>10.25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193</v>
      </c>
      <c r="AU113" s="254" t="s">
        <v>88</v>
      </c>
      <c r="AV113" s="13" t="s">
        <v>88</v>
      </c>
      <c r="AW113" s="13" t="s">
        <v>37</v>
      </c>
      <c r="AX113" s="13" t="s">
        <v>78</v>
      </c>
      <c r="AY113" s="254" t="s">
        <v>185</v>
      </c>
    </row>
    <row r="114" s="13" customFormat="1">
      <c r="A114" s="13"/>
      <c r="B114" s="243"/>
      <c r="C114" s="244"/>
      <c r="D114" s="245" t="s">
        <v>193</v>
      </c>
      <c r="E114" s="246" t="s">
        <v>19</v>
      </c>
      <c r="F114" s="247" t="s">
        <v>2029</v>
      </c>
      <c r="G114" s="244"/>
      <c r="H114" s="248">
        <v>269.93000000000001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193</v>
      </c>
      <c r="AU114" s="254" t="s">
        <v>88</v>
      </c>
      <c r="AV114" s="13" t="s">
        <v>88</v>
      </c>
      <c r="AW114" s="13" t="s">
        <v>37</v>
      </c>
      <c r="AX114" s="13" t="s">
        <v>78</v>
      </c>
      <c r="AY114" s="254" t="s">
        <v>185</v>
      </c>
    </row>
    <row r="115" s="13" customFormat="1">
      <c r="A115" s="13"/>
      <c r="B115" s="243"/>
      <c r="C115" s="244"/>
      <c r="D115" s="245" t="s">
        <v>193</v>
      </c>
      <c r="E115" s="246" t="s">
        <v>19</v>
      </c>
      <c r="F115" s="247" t="s">
        <v>2030</v>
      </c>
      <c r="G115" s="244"/>
      <c r="H115" s="248">
        <v>140.38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193</v>
      </c>
      <c r="AU115" s="254" t="s">
        <v>88</v>
      </c>
      <c r="AV115" s="13" t="s">
        <v>88</v>
      </c>
      <c r="AW115" s="13" t="s">
        <v>37</v>
      </c>
      <c r="AX115" s="13" t="s">
        <v>78</v>
      </c>
      <c r="AY115" s="254" t="s">
        <v>185</v>
      </c>
    </row>
    <row r="116" s="13" customFormat="1">
      <c r="A116" s="13"/>
      <c r="B116" s="243"/>
      <c r="C116" s="244"/>
      <c r="D116" s="245" t="s">
        <v>193</v>
      </c>
      <c r="E116" s="246" t="s">
        <v>19</v>
      </c>
      <c r="F116" s="247" t="s">
        <v>2031</v>
      </c>
      <c r="G116" s="244"/>
      <c r="H116" s="248">
        <v>38.310000000000002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193</v>
      </c>
      <c r="AU116" s="254" t="s">
        <v>88</v>
      </c>
      <c r="AV116" s="13" t="s">
        <v>88</v>
      </c>
      <c r="AW116" s="13" t="s">
        <v>37</v>
      </c>
      <c r="AX116" s="13" t="s">
        <v>78</v>
      </c>
      <c r="AY116" s="254" t="s">
        <v>185</v>
      </c>
    </row>
    <row r="117" s="13" customFormat="1">
      <c r="A117" s="13"/>
      <c r="B117" s="243"/>
      <c r="C117" s="244"/>
      <c r="D117" s="245" t="s">
        <v>193</v>
      </c>
      <c r="E117" s="246" t="s">
        <v>19</v>
      </c>
      <c r="F117" s="247" t="s">
        <v>2032</v>
      </c>
      <c r="G117" s="244"/>
      <c r="H117" s="248">
        <v>18.52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193</v>
      </c>
      <c r="AU117" s="254" t="s">
        <v>88</v>
      </c>
      <c r="AV117" s="13" t="s">
        <v>88</v>
      </c>
      <c r="AW117" s="13" t="s">
        <v>37</v>
      </c>
      <c r="AX117" s="13" t="s">
        <v>78</v>
      </c>
      <c r="AY117" s="254" t="s">
        <v>185</v>
      </c>
    </row>
    <row r="118" s="15" customFormat="1">
      <c r="A118" s="15"/>
      <c r="B118" s="265"/>
      <c r="C118" s="266"/>
      <c r="D118" s="245" t="s">
        <v>193</v>
      </c>
      <c r="E118" s="267" t="s">
        <v>19</v>
      </c>
      <c r="F118" s="268" t="s">
        <v>196</v>
      </c>
      <c r="G118" s="266"/>
      <c r="H118" s="269">
        <v>557.70000000000005</v>
      </c>
      <c r="I118" s="270"/>
      <c r="J118" s="266"/>
      <c r="K118" s="266"/>
      <c r="L118" s="271"/>
      <c r="M118" s="272"/>
      <c r="N118" s="273"/>
      <c r="O118" s="273"/>
      <c r="P118" s="273"/>
      <c r="Q118" s="273"/>
      <c r="R118" s="273"/>
      <c r="S118" s="273"/>
      <c r="T118" s="274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75" t="s">
        <v>193</v>
      </c>
      <c r="AU118" s="275" t="s">
        <v>88</v>
      </c>
      <c r="AV118" s="15" t="s">
        <v>191</v>
      </c>
      <c r="AW118" s="15" t="s">
        <v>37</v>
      </c>
      <c r="AX118" s="15" t="s">
        <v>86</v>
      </c>
      <c r="AY118" s="275" t="s">
        <v>185</v>
      </c>
    </row>
    <row r="119" s="2" customFormat="1" ht="44.25" customHeight="1">
      <c r="A119" s="40"/>
      <c r="B119" s="41"/>
      <c r="C119" s="229" t="s">
        <v>217</v>
      </c>
      <c r="D119" s="229" t="s">
        <v>187</v>
      </c>
      <c r="E119" s="230" t="s">
        <v>2033</v>
      </c>
      <c r="F119" s="231" t="s">
        <v>2034</v>
      </c>
      <c r="G119" s="232" t="s">
        <v>190</v>
      </c>
      <c r="H119" s="233">
        <v>121.03</v>
      </c>
      <c r="I119" s="234"/>
      <c r="J119" s="235">
        <f>ROUND(I119*H119,2)</f>
        <v>0</v>
      </c>
      <c r="K119" s="236"/>
      <c r="L119" s="46"/>
      <c r="M119" s="237" t="s">
        <v>19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191</v>
      </c>
      <c r="AT119" s="241" t="s">
        <v>187</v>
      </c>
      <c r="AU119" s="241" t="s">
        <v>88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191</v>
      </c>
      <c r="BM119" s="241" t="s">
        <v>2035</v>
      </c>
    </row>
    <row r="120" s="13" customFormat="1">
      <c r="A120" s="13"/>
      <c r="B120" s="243"/>
      <c r="C120" s="244"/>
      <c r="D120" s="245" t="s">
        <v>193</v>
      </c>
      <c r="E120" s="246" t="s">
        <v>19</v>
      </c>
      <c r="F120" s="247" t="s">
        <v>2036</v>
      </c>
      <c r="G120" s="244"/>
      <c r="H120" s="248">
        <v>56.909999999999997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193</v>
      </c>
      <c r="AU120" s="254" t="s">
        <v>88</v>
      </c>
      <c r="AV120" s="13" t="s">
        <v>88</v>
      </c>
      <c r="AW120" s="13" t="s">
        <v>37</v>
      </c>
      <c r="AX120" s="13" t="s">
        <v>78</v>
      </c>
      <c r="AY120" s="254" t="s">
        <v>185</v>
      </c>
    </row>
    <row r="121" s="13" customFormat="1">
      <c r="A121" s="13"/>
      <c r="B121" s="243"/>
      <c r="C121" s="244"/>
      <c r="D121" s="245" t="s">
        <v>193</v>
      </c>
      <c r="E121" s="246" t="s">
        <v>19</v>
      </c>
      <c r="F121" s="247" t="s">
        <v>2037</v>
      </c>
      <c r="G121" s="244"/>
      <c r="H121" s="248">
        <v>17.43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193</v>
      </c>
      <c r="AU121" s="254" t="s">
        <v>88</v>
      </c>
      <c r="AV121" s="13" t="s">
        <v>88</v>
      </c>
      <c r="AW121" s="13" t="s">
        <v>37</v>
      </c>
      <c r="AX121" s="13" t="s">
        <v>78</v>
      </c>
      <c r="AY121" s="254" t="s">
        <v>185</v>
      </c>
    </row>
    <row r="122" s="13" customFormat="1">
      <c r="A122" s="13"/>
      <c r="B122" s="243"/>
      <c r="C122" s="244"/>
      <c r="D122" s="245" t="s">
        <v>193</v>
      </c>
      <c r="E122" s="246" t="s">
        <v>19</v>
      </c>
      <c r="F122" s="247" t="s">
        <v>2038</v>
      </c>
      <c r="G122" s="244"/>
      <c r="H122" s="248">
        <v>46.689999999999998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193</v>
      </c>
      <c r="AU122" s="254" t="s">
        <v>88</v>
      </c>
      <c r="AV122" s="13" t="s">
        <v>88</v>
      </c>
      <c r="AW122" s="13" t="s">
        <v>37</v>
      </c>
      <c r="AX122" s="13" t="s">
        <v>78</v>
      </c>
      <c r="AY122" s="254" t="s">
        <v>185</v>
      </c>
    </row>
    <row r="123" s="15" customFormat="1">
      <c r="A123" s="15"/>
      <c r="B123" s="265"/>
      <c r="C123" s="266"/>
      <c r="D123" s="245" t="s">
        <v>193</v>
      </c>
      <c r="E123" s="267" t="s">
        <v>19</v>
      </c>
      <c r="F123" s="268" t="s">
        <v>196</v>
      </c>
      <c r="G123" s="266"/>
      <c r="H123" s="269">
        <v>121.03</v>
      </c>
      <c r="I123" s="270"/>
      <c r="J123" s="266"/>
      <c r="K123" s="266"/>
      <c r="L123" s="271"/>
      <c r="M123" s="272"/>
      <c r="N123" s="273"/>
      <c r="O123" s="273"/>
      <c r="P123" s="273"/>
      <c r="Q123" s="273"/>
      <c r="R123" s="273"/>
      <c r="S123" s="273"/>
      <c r="T123" s="27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5" t="s">
        <v>193</v>
      </c>
      <c r="AU123" s="275" t="s">
        <v>88</v>
      </c>
      <c r="AV123" s="15" t="s">
        <v>191</v>
      </c>
      <c r="AW123" s="15" t="s">
        <v>37</v>
      </c>
      <c r="AX123" s="15" t="s">
        <v>86</v>
      </c>
      <c r="AY123" s="275" t="s">
        <v>185</v>
      </c>
    </row>
    <row r="124" s="2" customFormat="1" ht="33" customHeight="1">
      <c r="A124" s="40"/>
      <c r="B124" s="41"/>
      <c r="C124" s="229" t="s">
        <v>224</v>
      </c>
      <c r="D124" s="229" t="s">
        <v>187</v>
      </c>
      <c r="E124" s="230" t="s">
        <v>2039</v>
      </c>
      <c r="F124" s="231" t="s">
        <v>2040</v>
      </c>
      <c r="G124" s="232" t="s">
        <v>190</v>
      </c>
      <c r="H124" s="233">
        <v>557.70000000000005</v>
      </c>
      <c r="I124" s="234"/>
      <c r="J124" s="235">
        <f>ROUND(I124*H124,2)</f>
        <v>0</v>
      </c>
      <c r="K124" s="236"/>
      <c r="L124" s="46"/>
      <c r="M124" s="237" t="s">
        <v>19</v>
      </c>
      <c r="N124" s="238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191</v>
      </c>
      <c r="AT124" s="241" t="s">
        <v>187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191</v>
      </c>
      <c r="BM124" s="241" t="s">
        <v>2041</v>
      </c>
    </row>
    <row r="125" s="2" customFormat="1" ht="16.5" customHeight="1">
      <c r="A125" s="40"/>
      <c r="B125" s="41"/>
      <c r="C125" s="282" t="s">
        <v>230</v>
      </c>
      <c r="D125" s="282" t="s">
        <v>604</v>
      </c>
      <c r="E125" s="283" t="s">
        <v>2042</v>
      </c>
      <c r="F125" s="284" t="s">
        <v>2043</v>
      </c>
      <c r="G125" s="285" t="s">
        <v>239</v>
      </c>
      <c r="H125" s="286">
        <v>83.655000000000001</v>
      </c>
      <c r="I125" s="287"/>
      <c r="J125" s="288">
        <f>ROUND(I125*H125,2)</f>
        <v>0</v>
      </c>
      <c r="K125" s="289"/>
      <c r="L125" s="290"/>
      <c r="M125" s="291" t="s">
        <v>19</v>
      </c>
      <c r="N125" s="292" t="s">
        <v>49</v>
      </c>
      <c r="O125" s="86"/>
      <c r="P125" s="239">
        <f>O125*H125</f>
        <v>0</v>
      </c>
      <c r="Q125" s="239">
        <v>1</v>
      </c>
      <c r="R125" s="239">
        <f>Q125*H125</f>
        <v>83.655000000000001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236</v>
      </c>
      <c r="AT125" s="241" t="s">
        <v>604</v>
      </c>
      <c r="AU125" s="241" t="s">
        <v>88</v>
      </c>
      <c r="AY125" s="19" t="s">
        <v>185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86</v>
      </c>
      <c r="BK125" s="242">
        <f>ROUND(I125*H125,2)</f>
        <v>0</v>
      </c>
      <c r="BL125" s="19" t="s">
        <v>191</v>
      </c>
      <c r="BM125" s="241" t="s">
        <v>2044</v>
      </c>
    </row>
    <row r="126" s="13" customFormat="1">
      <c r="A126" s="13"/>
      <c r="B126" s="243"/>
      <c r="C126" s="244"/>
      <c r="D126" s="245" t="s">
        <v>193</v>
      </c>
      <c r="E126" s="246" t="s">
        <v>19</v>
      </c>
      <c r="F126" s="247" t="s">
        <v>2045</v>
      </c>
      <c r="G126" s="244"/>
      <c r="H126" s="248">
        <v>83.655000000000001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193</v>
      </c>
      <c r="AU126" s="254" t="s">
        <v>88</v>
      </c>
      <c r="AV126" s="13" t="s">
        <v>88</v>
      </c>
      <c r="AW126" s="13" t="s">
        <v>37</v>
      </c>
      <c r="AX126" s="13" t="s">
        <v>78</v>
      </c>
      <c r="AY126" s="254" t="s">
        <v>185</v>
      </c>
    </row>
    <row r="127" s="15" customFormat="1">
      <c r="A127" s="15"/>
      <c r="B127" s="265"/>
      <c r="C127" s="266"/>
      <c r="D127" s="245" t="s">
        <v>193</v>
      </c>
      <c r="E127" s="267" t="s">
        <v>19</v>
      </c>
      <c r="F127" s="268" t="s">
        <v>196</v>
      </c>
      <c r="G127" s="266"/>
      <c r="H127" s="269">
        <v>83.655000000000001</v>
      </c>
      <c r="I127" s="270"/>
      <c r="J127" s="266"/>
      <c r="K127" s="266"/>
      <c r="L127" s="271"/>
      <c r="M127" s="272"/>
      <c r="N127" s="273"/>
      <c r="O127" s="273"/>
      <c r="P127" s="273"/>
      <c r="Q127" s="273"/>
      <c r="R127" s="273"/>
      <c r="S127" s="273"/>
      <c r="T127" s="27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5" t="s">
        <v>193</v>
      </c>
      <c r="AU127" s="275" t="s">
        <v>88</v>
      </c>
      <c r="AV127" s="15" t="s">
        <v>191</v>
      </c>
      <c r="AW127" s="15" t="s">
        <v>37</v>
      </c>
      <c r="AX127" s="15" t="s">
        <v>86</v>
      </c>
      <c r="AY127" s="275" t="s">
        <v>185</v>
      </c>
    </row>
    <row r="128" s="2" customFormat="1" ht="33" customHeight="1">
      <c r="A128" s="40"/>
      <c r="B128" s="41"/>
      <c r="C128" s="229" t="s">
        <v>236</v>
      </c>
      <c r="D128" s="229" t="s">
        <v>187</v>
      </c>
      <c r="E128" s="230" t="s">
        <v>2046</v>
      </c>
      <c r="F128" s="231" t="s">
        <v>2047</v>
      </c>
      <c r="G128" s="232" t="s">
        <v>190</v>
      </c>
      <c r="H128" s="233">
        <v>121.03</v>
      </c>
      <c r="I128" s="234"/>
      <c r="J128" s="235">
        <f>ROUND(I128*H128,2)</f>
        <v>0</v>
      </c>
      <c r="K128" s="236"/>
      <c r="L128" s="46"/>
      <c r="M128" s="237" t="s">
        <v>19</v>
      </c>
      <c r="N128" s="238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191</v>
      </c>
      <c r="AT128" s="241" t="s">
        <v>187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191</v>
      </c>
      <c r="BM128" s="241" t="s">
        <v>2048</v>
      </c>
    </row>
    <row r="129" s="2" customFormat="1" ht="16.5" customHeight="1">
      <c r="A129" s="40"/>
      <c r="B129" s="41"/>
      <c r="C129" s="282" t="s">
        <v>201</v>
      </c>
      <c r="D129" s="282" t="s">
        <v>604</v>
      </c>
      <c r="E129" s="283" t="s">
        <v>2049</v>
      </c>
      <c r="F129" s="284" t="s">
        <v>2050</v>
      </c>
      <c r="G129" s="285" t="s">
        <v>239</v>
      </c>
      <c r="H129" s="286">
        <v>18.155000000000001</v>
      </c>
      <c r="I129" s="287"/>
      <c r="J129" s="288">
        <f>ROUND(I129*H129,2)</f>
        <v>0</v>
      </c>
      <c r="K129" s="289"/>
      <c r="L129" s="290"/>
      <c r="M129" s="291" t="s">
        <v>19</v>
      </c>
      <c r="N129" s="292" t="s">
        <v>49</v>
      </c>
      <c r="O129" s="86"/>
      <c r="P129" s="239">
        <f>O129*H129</f>
        <v>0</v>
      </c>
      <c r="Q129" s="239">
        <v>1</v>
      </c>
      <c r="R129" s="239">
        <f>Q129*H129</f>
        <v>18.155000000000001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236</v>
      </c>
      <c r="AT129" s="241" t="s">
        <v>604</v>
      </c>
      <c r="AU129" s="241" t="s">
        <v>88</v>
      </c>
      <c r="AY129" s="19" t="s">
        <v>185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86</v>
      </c>
      <c r="BK129" s="242">
        <f>ROUND(I129*H129,2)</f>
        <v>0</v>
      </c>
      <c r="BL129" s="19" t="s">
        <v>191</v>
      </c>
      <c r="BM129" s="241" t="s">
        <v>2051</v>
      </c>
    </row>
    <row r="130" s="13" customFormat="1">
      <c r="A130" s="13"/>
      <c r="B130" s="243"/>
      <c r="C130" s="244"/>
      <c r="D130" s="245" t="s">
        <v>193</v>
      </c>
      <c r="E130" s="246" t="s">
        <v>19</v>
      </c>
      <c r="F130" s="247" t="s">
        <v>2052</v>
      </c>
      <c r="G130" s="244"/>
      <c r="H130" s="248">
        <v>18.155000000000001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193</v>
      </c>
      <c r="AU130" s="254" t="s">
        <v>88</v>
      </c>
      <c r="AV130" s="13" t="s">
        <v>88</v>
      </c>
      <c r="AW130" s="13" t="s">
        <v>37</v>
      </c>
      <c r="AX130" s="13" t="s">
        <v>78</v>
      </c>
      <c r="AY130" s="254" t="s">
        <v>185</v>
      </c>
    </row>
    <row r="131" s="15" customFormat="1">
      <c r="A131" s="15"/>
      <c r="B131" s="265"/>
      <c r="C131" s="266"/>
      <c r="D131" s="245" t="s">
        <v>193</v>
      </c>
      <c r="E131" s="267" t="s">
        <v>19</v>
      </c>
      <c r="F131" s="268" t="s">
        <v>196</v>
      </c>
      <c r="G131" s="266"/>
      <c r="H131" s="269">
        <v>18.155000000000001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5" t="s">
        <v>193</v>
      </c>
      <c r="AU131" s="275" t="s">
        <v>88</v>
      </c>
      <c r="AV131" s="15" t="s">
        <v>191</v>
      </c>
      <c r="AW131" s="15" t="s">
        <v>37</v>
      </c>
      <c r="AX131" s="15" t="s">
        <v>86</v>
      </c>
      <c r="AY131" s="275" t="s">
        <v>185</v>
      </c>
    </row>
    <row r="132" s="2" customFormat="1" ht="33" customHeight="1">
      <c r="A132" s="40"/>
      <c r="B132" s="41"/>
      <c r="C132" s="229" t="s">
        <v>146</v>
      </c>
      <c r="D132" s="229" t="s">
        <v>187</v>
      </c>
      <c r="E132" s="230" t="s">
        <v>2053</v>
      </c>
      <c r="F132" s="231" t="s">
        <v>2054</v>
      </c>
      <c r="G132" s="232" t="s">
        <v>190</v>
      </c>
      <c r="H132" s="233">
        <v>557.70000000000005</v>
      </c>
      <c r="I132" s="234"/>
      <c r="J132" s="235">
        <f>ROUND(I132*H132,2)</f>
        <v>0</v>
      </c>
      <c r="K132" s="236"/>
      <c r="L132" s="46"/>
      <c r="M132" s="237" t="s">
        <v>19</v>
      </c>
      <c r="N132" s="238" t="s">
        <v>49</v>
      </c>
      <c r="O132" s="86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191</v>
      </c>
      <c r="AT132" s="241" t="s">
        <v>187</v>
      </c>
      <c r="AU132" s="241" t="s">
        <v>88</v>
      </c>
      <c r="AY132" s="19" t="s">
        <v>185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86</v>
      </c>
      <c r="BK132" s="242">
        <f>ROUND(I132*H132,2)</f>
        <v>0</v>
      </c>
      <c r="BL132" s="19" t="s">
        <v>191</v>
      </c>
      <c r="BM132" s="241" t="s">
        <v>2055</v>
      </c>
    </row>
    <row r="133" s="2" customFormat="1" ht="16.5" customHeight="1">
      <c r="A133" s="40"/>
      <c r="B133" s="41"/>
      <c r="C133" s="282" t="s">
        <v>248</v>
      </c>
      <c r="D133" s="282" t="s">
        <v>604</v>
      </c>
      <c r="E133" s="283" t="s">
        <v>2056</v>
      </c>
      <c r="F133" s="284" t="s">
        <v>2057</v>
      </c>
      <c r="G133" s="285" t="s">
        <v>1360</v>
      </c>
      <c r="H133" s="286">
        <v>8.3659999999999997</v>
      </c>
      <c r="I133" s="287"/>
      <c r="J133" s="288">
        <f>ROUND(I133*H133,2)</f>
        <v>0</v>
      </c>
      <c r="K133" s="289"/>
      <c r="L133" s="290"/>
      <c r="M133" s="291" t="s">
        <v>19</v>
      </c>
      <c r="N133" s="292" t="s">
        <v>49</v>
      </c>
      <c r="O133" s="86"/>
      <c r="P133" s="239">
        <f>O133*H133</f>
        <v>0</v>
      </c>
      <c r="Q133" s="239">
        <v>0.001</v>
      </c>
      <c r="R133" s="239">
        <f>Q133*H133</f>
        <v>0.0083660000000000002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236</v>
      </c>
      <c r="AT133" s="241" t="s">
        <v>604</v>
      </c>
      <c r="AU133" s="241" t="s">
        <v>88</v>
      </c>
      <c r="AY133" s="19" t="s">
        <v>185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86</v>
      </c>
      <c r="BK133" s="242">
        <f>ROUND(I133*H133,2)</f>
        <v>0</v>
      </c>
      <c r="BL133" s="19" t="s">
        <v>191</v>
      </c>
      <c r="BM133" s="241" t="s">
        <v>2058</v>
      </c>
    </row>
    <row r="134" s="13" customFormat="1">
      <c r="A134" s="13"/>
      <c r="B134" s="243"/>
      <c r="C134" s="244"/>
      <c r="D134" s="245" t="s">
        <v>193</v>
      </c>
      <c r="E134" s="244"/>
      <c r="F134" s="247" t="s">
        <v>2059</v>
      </c>
      <c r="G134" s="244"/>
      <c r="H134" s="248">
        <v>8.3659999999999997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193</v>
      </c>
      <c r="AU134" s="254" t="s">
        <v>88</v>
      </c>
      <c r="AV134" s="13" t="s">
        <v>88</v>
      </c>
      <c r="AW134" s="13" t="s">
        <v>4</v>
      </c>
      <c r="AX134" s="13" t="s">
        <v>86</v>
      </c>
      <c r="AY134" s="254" t="s">
        <v>185</v>
      </c>
    </row>
    <row r="135" s="2" customFormat="1" ht="33" customHeight="1">
      <c r="A135" s="40"/>
      <c r="B135" s="41"/>
      <c r="C135" s="229" t="s">
        <v>252</v>
      </c>
      <c r="D135" s="229" t="s">
        <v>187</v>
      </c>
      <c r="E135" s="230" t="s">
        <v>2060</v>
      </c>
      <c r="F135" s="231" t="s">
        <v>2061</v>
      </c>
      <c r="G135" s="232" t="s">
        <v>190</v>
      </c>
      <c r="H135" s="233">
        <v>121.03</v>
      </c>
      <c r="I135" s="234"/>
      <c r="J135" s="235">
        <f>ROUND(I135*H135,2)</f>
        <v>0</v>
      </c>
      <c r="K135" s="236"/>
      <c r="L135" s="46"/>
      <c r="M135" s="237" t="s">
        <v>19</v>
      </c>
      <c r="N135" s="238" t="s">
        <v>49</v>
      </c>
      <c r="O135" s="86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191</v>
      </c>
      <c r="AT135" s="241" t="s">
        <v>187</v>
      </c>
      <c r="AU135" s="241" t="s">
        <v>88</v>
      </c>
      <c r="AY135" s="19" t="s">
        <v>185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86</v>
      </c>
      <c r="BK135" s="242">
        <f>ROUND(I135*H135,2)</f>
        <v>0</v>
      </c>
      <c r="BL135" s="19" t="s">
        <v>191</v>
      </c>
      <c r="BM135" s="241" t="s">
        <v>2062</v>
      </c>
    </row>
    <row r="136" s="2" customFormat="1" ht="16.5" customHeight="1">
      <c r="A136" s="40"/>
      <c r="B136" s="41"/>
      <c r="C136" s="282" t="s">
        <v>256</v>
      </c>
      <c r="D136" s="282" t="s">
        <v>604</v>
      </c>
      <c r="E136" s="283" t="s">
        <v>2056</v>
      </c>
      <c r="F136" s="284" t="s">
        <v>2057</v>
      </c>
      <c r="G136" s="285" t="s">
        <v>1360</v>
      </c>
      <c r="H136" s="286">
        <v>1.815</v>
      </c>
      <c r="I136" s="287"/>
      <c r="J136" s="288">
        <f>ROUND(I136*H136,2)</f>
        <v>0</v>
      </c>
      <c r="K136" s="289"/>
      <c r="L136" s="290"/>
      <c r="M136" s="291" t="s">
        <v>19</v>
      </c>
      <c r="N136" s="292" t="s">
        <v>49</v>
      </c>
      <c r="O136" s="86"/>
      <c r="P136" s="239">
        <f>O136*H136</f>
        <v>0</v>
      </c>
      <c r="Q136" s="239">
        <v>0.001</v>
      </c>
      <c r="R136" s="239">
        <f>Q136*H136</f>
        <v>0.001815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236</v>
      </c>
      <c r="AT136" s="241" t="s">
        <v>604</v>
      </c>
      <c r="AU136" s="241" t="s">
        <v>88</v>
      </c>
      <c r="AY136" s="19" t="s">
        <v>185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86</v>
      </c>
      <c r="BK136" s="242">
        <f>ROUND(I136*H136,2)</f>
        <v>0</v>
      </c>
      <c r="BL136" s="19" t="s">
        <v>191</v>
      </c>
      <c r="BM136" s="241" t="s">
        <v>2063</v>
      </c>
    </row>
    <row r="137" s="13" customFormat="1">
      <c r="A137" s="13"/>
      <c r="B137" s="243"/>
      <c r="C137" s="244"/>
      <c r="D137" s="245" t="s">
        <v>193</v>
      </c>
      <c r="E137" s="244"/>
      <c r="F137" s="247" t="s">
        <v>2064</v>
      </c>
      <c r="G137" s="244"/>
      <c r="H137" s="248">
        <v>1.815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193</v>
      </c>
      <c r="AU137" s="254" t="s">
        <v>88</v>
      </c>
      <c r="AV137" s="13" t="s">
        <v>88</v>
      </c>
      <c r="AW137" s="13" t="s">
        <v>4</v>
      </c>
      <c r="AX137" s="13" t="s">
        <v>86</v>
      </c>
      <c r="AY137" s="254" t="s">
        <v>185</v>
      </c>
    </row>
    <row r="138" s="2" customFormat="1" ht="33" customHeight="1">
      <c r="A138" s="40"/>
      <c r="B138" s="41"/>
      <c r="C138" s="229" t="s">
        <v>264</v>
      </c>
      <c r="D138" s="229" t="s">
        <v>187</v>
      </c>
      <c r="E138" s="230" t="s">
        <v>2065</v>
      </c>
      <c r="F138" s="231" t="s">
        <v>2066</v>
      </c>
      <c r="G138" s="232" t="s">
        <v>190</v>
      </c>
      <c r="H138" s="233">
        <v>121.03</v>
      </c>
      <c r="I138" s="234"/>
      <c r="J138" s="235">
        <f>ROUND(I138*H138,2)</f>
        <v>0</v>
      </c>
      <c r="K138" s="236"/>
      <c r="L138" s="46"/>
      <c r="M138" s="237" t="s">
        <v>19</v>
      </c>
      <c r="N138" s="238" t="s">
        <v>49</v>
      </c>
      <c r="O138" s="86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191</v>
      </c>
      <c r="AT138" s="241" t="s">
        <v>187</v>
      </c>
      <c r="AU138" s="241" t="s">
        <v>88</v>
      </c>
      <c r="AY138" s="19" t="s">
        <v>185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86</v>
      </c>
      <c r="BK138" s="242">
        <f>ROUND(I138*H138,2)</f>
        <v>0</v>
      </c>
      <c r="BL138" s="19" t="s">
        <v>191</v>
      </c>
      <c r="BM138" s="241" t="s">
        <v>2067</v>
      </c>
    </row>
    <row r="139" s="2" customFormat="1" ht="33" customHeight="1">
      <c r="A139" s="40"/>
      <c r="B139" s="41"/>
      <c r="C139" s="229" t="s">
        <v>8</v>
      </c>
      <c r="D139" s="229" t="s">
        <v>187</v>
      </c>
      <c r="E139" s="230" t="s">
        <v>2068</v>
      </c>
      <c r="F139" s="231" t="s">
        <v>2069</v>
      </c>
      <c r="G139" s="232" t="s">
        <v>227</v>
      </c>
      <c r="H139" s="233">
        <v>4</v>
      </c>
      <c r="I139" s="234"/>
      <c r="J139" s="235">
        <f>ROUND(I139*H139,2)</f>
        <v>0</v>
      </c>
      <c r="K139" s="236"/>
      <c r="L139" s="46"/>
      <c r="M139" s="237" t="s">
        <v>19</v>
      </c>
      <c r="N139" s="238" t="s">
        <v>49</v>
      </c>
      <c r="O139" s="86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1" t="s">
        <v>191</v>
      </c>
      <c r="AT139" s="241" t="s">
        <v>187</v>
      </c>
      <c r="AU139" s="241" t="s">
        <v>88</v>
      </c>
      <c r="AY139" s="19" t="s">
        <v>185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86</v>
      </c>
      <c r="BK139" s="242">
        <f>ROUND(I139*H139,2)</f>
        <v>0</v>
      </c>
      <c r="BL139" s="19" t="s">
        <v>191</v>
      </c>
      <c r="BM139" s="241" t="s">
        <v>2070</v>
      </c>
    </row>
    <row r="140" s="2" customFormat="1" ht="16.5" customHeight="1">
      <c r="A140" s="40"/>
      <c r="B140" s="41"/>
      <c r="C140" s="282" t="s">
        <v>229</v>
      </c>
      <c r="D140" s="282" t="s">
        <v>604</v>
      </c>
      <c r="E140" s="283" t="s">
        <v>2049</v>
      </c>
      <c r="F140" s="284" t="s">
        <v>2050</v>
      </c>
      <c r="G140" s="285" t="s">
        <v>239</v>
      </c>
      <c r="H140" s="286">
        <v>0.80000000000000004</v>
      </c>
      <c r="I140" s="287"/>
      <c r="J140" s="288">
        <f>ROUND(I140*H140,2)</f>
        <v>0</v>
      </c>
      <c r="K140" s="289"/>
      <c r="L140" s="290"/>
      <c r="M140" s="291" t="s">
        <v>19</v>
      </c>
      <c r="N140" s="292" t="s">
        <v>49</v>
      </c>
      <c r="O140" s="86"/>
      <c r="P140" s="239">
        <f>O140*H140</f>
        <v>0</v>
      </c>
      <c r="Q140" s="239">
        <v>1</v>
      </c>
      <c r="R140" s="239">
        <f>Q140*H140</f>
        <v>0.80000000000000004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236</v>
      </c>
      <c r="AT140" s="241" t="s">
        <v>604</v>
      </c>
      <c r="AU140" s="241" t="s">
        <v>88</v>
      </c>
      <c r="AY140" s="19" t="s">
        <v>185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86</v>
      </c>
      <c r="BK140" s="242">
        <f>ROUND(I140*H140,2)</f>
        <v>0</v>
      </c>
      <c r="BL140" s="19" t="s">
        <v>191</v>
      </c>
      <c r="BM140" s="241" t="s">
        <v>2071</v>
      </c>
    </row>
    <row r="141" s="13" customFormat="1">
      <c r="A141" s="13"/>
      <c r="B141" s="243"/>
      <c r="C141" s="244"/>
      <c r="D141" s="245" t="s">
        <v>193</v>
      </c>
      <c r="E141" s="244"/>
      <c r="F141" s="247" t="s">
        <v>2072</v>
      </c>
      <c r="G141" s="244"/>
      <c r="H141" s="248">
        <v>0.80000000000000004</v>
      </c>
      <c r="I141" s="249"/>
      <c r="J141" s="244"/>
      <c r="K141" s="244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193</v>
      </c>
      <c r="AU141" s="254" t="s">
        <v>88</v>
      </c>
      <c r="AV141" s="13" t="s">
        <v>88</v>
      </c>
      <c r="AW141" s="13" t="s">
        <v>4</v>
      </c>
      <c r="AX141" s="13" t="s">
        <v>86</v>
      </c>
      <c r="AY141" s="254" t="s">
        <v>185</v>
      </c>
    </row>
    <row r="142" s="2" customFormat="1" ht="33" customHeight="1">
      <c r="A142" s="40"/>
      <c r="B142" s="41"/>
      <c r="C142" s="229" t="s">
        <v>342</v>
      </c>
      <c r="D142" s="229" t="s">
        <v>187</v>
      </c>
      <c r="E142" s="230" t="s">
        <v>2073</v>
      </c>
      <c r="F142" s="231" t="s">
        <v>2074</v>
      </c>
      <c r="G142" s="232" t="s">
        <v>227</v>
      </c>
      <c r="H142" s="233">
        <v>7</v>
      </c>
      <c r="I142" s="234"/>
      <c r="J142" s="235">
        <f>ROUND(I142*H142,2)</f>
        <v>0</v>
      </c>
      <c r="K142" s="236"/>
      <c r="L142" s="46"/>
      <c r="M142" s="237" t="s">
        <v>19</v>
      </c>
      <c r="N142" s="238" t="s">
        <v>49</v>
      </c>
      <c r="O142" s="86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1" t="s">
        <v>191</v>
      </c>
      <c r="AT142" s="241" t="s">
        <v>187</v>
      </c>
      <c r="AU142" s="241" t="s">
        <v>88</v>
      </c>
      <c r="AY142" s="19" t="s">
        <v>185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86</v>
      </c>
      <c r="BK142" s="242">
        <f>ROUND(I142*H142,2)</f>
        <v>0</v>
      </c>
      <c r="BL142" s="19" t="s">
        <v>191</v>
      </c>
      <c r="BM142" s="241" t="s">
        <v>2075</v>
      </c>
    </row>
    <row r="143" s="13" customFormat="1">
      <c r="A143" s="13"/>
      <c r="B143" s="243"/>
      <c r="C143" s="244"/>
      <c r="D143" s="245" t="s">
        <v>193</v>
      </c>
      <c r="E143" s="246" t="s">
        <v>19</v>
      </c>
      <c r="F143" s="247" t="s">
        <v>2076</v>
      </c>
      <c r="G143" s="244"/>
      <c r="H143" s="248">
        <v>7</v>
      </c>
      <c r="I143" s="249"/>
      <c r="J143" s="244"/>
      <c r="K143" s="244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193</v>
      </c>
      <c r="AU143" s="254" t="s">
        <v>88</v>
      </c>
      <c r="AV143" s="13" t="s">
        <v>88</v>
      </c>
      <c r="AW143" s="13" t="s">
        <v>37</v>
      </c>
      <c r="AX143" s="13" t="s">
        <v>78</v>
      </c>
      <c r="AY143" s="254" t="s">
        <v>185</v>
      </c>
    </row>
    <row r="144" s="15" customFormat="1">
      <c r="A144" s="15"/>
      <c r="B144" s="265"/>
      <c r="C144" s="266"/>
      <c r="D144" s="245" t="s">
        <v>193</v>
      </c>
      <c r="E144" s="267" t="s">
        <v>19</v>
      </c>
      <c r="F144" s="268" t="s">
        <v>196</v>
      </c>
      <c r="G144" s="266"/>
      <c r="H144" s="269">
        <v>7</v>
      </c>
      <c r="I144" s="270"/>
      <c r="J144" s="266"/>
      <c r="K144" s="266"/>
      <c r="L144" s="271"/>
      <c r="M144" s="272"/>
      <c r="N144" s="273"/>
      <c r="O144" s="273"/>
      <c r="P144" s="273"/>
      <c r="Q144" s="273"/>
      <c r="R144" s="273"/>
      <c r="S144" s="273"/>
      <c r="T144" s="27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5" t="s">
        <v>193</v>
      </c>
      <c r="AU144" s="275" t="s">
        <v>88</v>
      </c>
      <c r="AV144" s="15" t="s">
        <v>191</v>
      </c>
      <c r="AW144" s="15" t="s">
        <v>37</v>
      </c>
      <c r="AX144" s="15" t="s">
        <v>86</v>
      </c>
      <c r="AY144" s="275" t="s">
        <v>185</v>
      </c>
    </row>
    <row r="145" s="2" customFormat="1" ht="16.5" customHeight="1">
      <c r="A145" s="40"/>
      <c r="B145" s="41"/>
      <c r="C145" s="282" t="s">
        <v>346</v>
      </c>
      <c r="D145" s="282" t="s">
        <v>604</v>
      </c>
      <c r="E145" s="283" t="s">
        <v>2049</v>
      </c>
      <c r="F145" s="284" t="s">
        <v>2050</v>
      </c>
      <c r="G145" s="285" t="s">
        <v>239</v>
      </c>
      <c r="H145" s="286">
        <v>3.5</v>
      </c>
      <c r="I145" s="287"/>
      <c r="J145" s="288">
        <f>ROUND(I145*H145,2)</f>
        <v>0</v>
      </c>
      <c r="K145" s="289"/>
      <c r="L145" s="290"/>
      <c r="M145" s="291" t="s">
        <v>19</v>
      </c>
      <c r="N145" s="292" t="s">
        <v>49</v>
      </c>
      <c r="O145" s="86"/>
      <c r="P145" s="239">
        <f>O145*H145</f>
        <v>0</v>
      </c>
      <c r="Q145" s="239">
        <v>1</v>
      </c>
      <c r="R145" s="239">
        <f>Q145*H145</f>
        <v>3.5</v>
      </c>
      <c r="S145" s="239">
        <v>0</v>
      </c>
      <c r="T145" s="24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1" t="s">
        <v>236</v>
      </c>
      <c r="AT145" s="241" t="s">
        <v>604</v>
      </c>
      <c r="AU145" s="241" t="s">
        <v>88</v>
      </c>
      <c r="AY145" s="19" t="s">
        <v>185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86</v>
      </c>
      <c r="BK145" s="242">
        <f>ROUND(I145*H145,2)</f>
        <v>0</v>
      </c>
      <c r="BL145" s="19" t="s">
        <v>191</v>
      </c>
      <c r="BM145" s="241" t="s">
        <v>2077</v>
      </c>
    </row>
    <row r="146" s="13" customFormat="1">
      <c r="A146" s="13"/>
      <c r="B146" s="243"/>
      <c r="C146" s="244"/>
      <c r="D146" s="245" t="s">
        <v>193</v>
      </c>
      <c r="E146" s="244"/>
      <c r="F146" s="247" t="s">
        <v>2078</v>
      </c>
      <c r="G146" s="244"/>
      <c r="H146" s="248">
        <v>3.5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193</v>
      </c>
      <c r="AU146" s="254" t="s">
        <v>88</v>
      </c>
      <c r="AV146" s="13" t="s">
        <v>88</v>
      </c>
      <c r="AW146" s="13" t="s">
        <v>4</v>
      </c>
      <c r="AX146" s="13" t="s">
        <v>86</v>
      </c>
      <c r="AY146" s="254" t="s">
        <v>185</v>
      </c>
    </row>
    <row r="147" s="2" customFormat="1" ht="33" customHeight="1">
      <c r="A147" s="40"/>
      <c r="B147" s="41"/>
      <c r="C147" s="229" t="s">
        <v>350</v>
      </c>
      <c r="D147" s="229" t="s">
        <v>187</v>
      </c>
      <c r="E147" s="230" t="s">
        <v>2079</v>
      </c>
      <c r="F147" s="231" t="s">
        <v>2080</v>
      </c>
      <c r="G147" s="232" t="s">
        <v>227</v>
      </c>
      <c r="H147" s="233">
        <v>7</v>
      </c>
      <c r="I147" s="234"/>
      <c r="J147" s="235">
        <f>ROUND(I147*H147,2)</f>
        <v>0</v>
      </c>
      <c r="K147" s="236"/>
      <c r="L147" s="46"/>
      <c r="M147" s="237" t="s">
        <v>19</v>
      </c>
      <c r="N147" s="238" t="s">
        <v>49</v>
      </c>
      <c r="O147" s="86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1" t="s">
        <v>191</v>
      </c>
      <c r="AT147" s="241" t="s">
        <v>187</v>
      </c>
      <c r="AU147" s="241" t="s">
        <v>88</v>
      </c>
      <c r="AY147" s="19" t="s">
        <v>185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86</v>
      </c>
      <c r="BK147" s="242">
        <f>ROUND(I147*H147,2)</f>
        <v>0</v>
      </c>
      <c r="BL147" s="19" t="s">
        <v>191</v>
      </c>
      <c r="BM147" s="241" t="s">
        <v>2081</v>
      </c>
    </row>
    <row r="148" s="2" customFormat="1" ht="16.5" customHeight="1">
      <c r="A148" s="40"/>
      <c r="B148" s="41"/>
      <c r="C148" s="282" t="s">
        <v>353</v>
      </c>
      <c r="D148" s="282" t="s">
        <v>604</v>
      </c>
      <c r="E148" s="283" t="s">
        <v>2082</v>
      </c>
      <c r="F148" s="284" t="s">
        <v>2083</v>
      </c>
      <c r="G148" s="285" t="s">
        <v>227</v>
      </c>
      <c r="H148" s="286">
        <v>4</v>
      </c>
      <c r="I148" s="287"/>
      <c r="J148" s="288">
        <f>ROUND(I148*H148,2)</f>
        <v>0</v>
      </c>
      <c r="K148" s="289"/>
      <c r="L148" s="290"/>
      <c r="M148" s="291" t="s">
        <v>19</v>
      </c>
      <c r="N148" s="292" t="s">
        <v>49</v>
      </c>
      <c r="O148" s="86"/>
      <c r="P148" s="239">
        <f>O148*H148</f>
        <v>0</v>
      </c>
      <c r="Q148" s="239">
        <v>0.0030000000000000001</v>
      </c>
      <c r="R148" s="239">
        <f>Q148*H148</f>
        <v>0.012</v>
      </c>
      <c r="S148" s="239">
        <v>0</v>
      </c>
      <c r="T148" s="24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1" t="s">
        <v>236</v>
      </c>
      <c r="AT148" s="241" t="s">
        <v>604</v>
      </c>
      <c r="AU148" s="241" t="s">
        <v>88</v>
      </c>
      <c r="AY148" s="19" t="s">
        <v>185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86</v>
      </c>
      <c r="BK148" s="242">
        <f>ROUND(I148*H148,2)</f>
        <v>0</v>
      </c>
      <c r="BL148" s="19" t="s">
        <v>191</v>
      </c>
      <c r="BM148" s="241" t="s">
        <v>2084</v>
      </c>
    </row>
    <row r="149" s="2" customFormat="1" ht="16.5" customHeight="1">
      <c r="A149" s="40"/>
      <c r="B149" s="41"/>
      <c r="C149" s="282" t="s">
        <v>7</v>
      </c>
      <c r="D149" s="282" t="s">
        <v>604</v>
      </c>
      <c r="E149" s="283" t="s">
        <v>2085</v>
      </c>
      <c r="F149" s="284" t="s">
        <v>2086</v>
      </c>
      <c r="G149" s="285" t="s">
        <v>227</v>
      </c>
      <c r="H149" s="286">
        <v>3</v>
      </c>
      <c r="I149" s="287"/>
      <c r="J149" s="288">
        <f>ROUND(I149*H149,2)</f>
        <v>0</v>
      </c>
      <c r="K149" s="289"/>
      <c r="L149" s="290"/>
      <c r="M149" s="291" t="s">
        <v>19</v>
      </c>
      <c r="N149" s="292" t="s">
        <v>49</v>
      </c>
      <c r="O149" s="86"/>
      <c r="P149" s="239">
        <f>O149*H149</f>
        <v>0</v>
      </c>
      <c r="Q149" s="239">
        <v>0.0089999999999999993</v>
      </c>
      <c r="R149" s="239">
        <f>Q149*H149</f>
        <v>0.026999999999999996</v>
      </c>
      <c r="S149" s="239">
        <v>0</v>
      </c>
      <c r="T149" s="24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1" t="s">
        <v>236</v>
      </c>
      <c r="AT149" s="241" t="s">
        <v>604</v>
      </c>
      <c r="AU149" s="241" t="s">
        <v>88</v>
      </c>
      <c r="AY149" s="19" t="s">
        <v>185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86</v>
      </c>
      <c r="BK149" s="242">
        <f>ROUND(I149*H149,2)</f>
        <v>0</v>
      </c>
      <c r="BL149" s="19" t="s">
        <v>191</v>
      </c>
      <c r="BM149" s="241" t="s">
        <v>2087</v>
      </c>
    </row>
    <row r="150" s="2" customFormat="1" ht="33" customHeight="1">
      <c r="A150" s="40"/>
      <c r="B150" s="41"/>
      <c r="C150" s="229" t="s">
        <v>363</v>
      </c>
      <c r="D150" s="229" t="s">
        <v>187</v>
      </c>
      <c r="E150" s="230" t="s">
        <v>2088</v>
      </c>
      <c r="F150" s="231" t="s">
        <v>2089</v>
      </c>
      <c r="G150" s="232" t="s">
        <v>227</v>
      </c>
      <c r="H150" s="233">
        <v>4</v>
      </c>
      <c r="I150" s="234"/>
      <c r="J150" s="235">
        <f>ROUND(I150*H150,2)</f>
        <v>0</v>
      </c>
      <c r="K150" s="236"/>
      <c r="L150" s="46"/>
      <c r="M150" s="237" t="s">
        <v>19</v>
      </c>
      <c r="N150" s="238" t="s">
        <v>49</v>
      </c>
      <c r="O150" s="86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1" t="s">
        <v>191</v>
      </c>
      <c r="AT150" s="241" t="s">
        <v>187</v>
      </c>
      <c r="AU150" s="241" t="s">
        <v>88</v>
      </c>
      <c r="AY150" s="19" t="s">
        <v>185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86</v>
      </c>
      <c r="BK150" s="242">
        <f>ROUND(I150*H150,2)</f>
        <v>0</v>
      </c>
      <c r="BL150" s="19" t="s">
        <v>191</v>
      </c>
      <c r="BM150" s="241" t="s">
        <v>2090</v>
      </c>
    </row>
    <row r="151" s="13" customFormat="1">
      <c r="A151" s="13"/>
      <c r="B151" s="243"/>
      <c r="C151" s="244"/>
      <c r="D151" s="245" t="s">
        <v>193</v>
      </c>
      <c r="E151" s="246" t="s">
        <v>19</v>
      </c>
      <c r="F151" s="247" t="s">
        <v>191</v>
      </c>
      <c r="G151" s="244"/>
      <c r="H151" s="248">
        <v>4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193</v>
      </c>
      <c r="AU151" s="254" t="s">
        <v>88</v>
      </c>
      <c r="AV151" s="13" t="s">
        <v>88</v>
      </c>
      <c r="AW151" s="13" t="s">
        <v>37</v>
      </c>
      <c r="AX151" s="13" t="s">
        <v>86</v>
      </c>
      <c r="AY151" s="254" t="s">
        <v>185</v>
      </c>
    </row>
    <row r="152" s="2" customFormat="1" ht="21.75" customHeight="1">
      <c r="A152" s="40"/>
      <c r="B152" s="41"/>
      <c r="C152" s="282" t="s">
        <v>370</v>
      </c>
      <c r="D152" s="282" t="s">
        <v>604</v>
      </c>
      <c r="E152" s="283" t="s">
        <v>2091</v>
      </c>
      <c r="F152" s="284" t="s">
        <v>2092</v>
      </c>
      <c r="G152" s="285" t="s">
        <v>227</v>
      </c>
      <c r="H152" s="286">
        <v>4</v>
      </c>
      <c r="I152" s="287"/>
      <c r="J152" s="288">
        <f>ROUND(I152*H152,2)</f>
        <v>0</v>
      </c>
      <c r="K152" s="289"/>
      <c r="L152" s="290"/>
      <c r="M152" s="291" t="s">
        <v>19</v>
      </c>
      <c r="N152" s="292" t="s">
        <v>49</v>
      </c>
      <c r="O152" s="86"/>
      <c r="P152" s="239">
        <f>O152*H152</f>
        <v>0</v>
      </c>
      <c r="Q152" s="239">
        <v>0.027</v>
      </c>
      <c r="R152" s="239">
        <f>Q152*H152</f>
        <v>0.108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236</v>
      </c>
      <c r="AT152" s="241" t="s">
        <v>604</v>
      </c>
      <c r="AU152" s="241" t="s">
        <v>88</v>
      </c>
      <c r="AY152" s="19" t="s">
        <v>185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86</v>
      </c>
      <c r="BK152" s="242">
        <f>ROUND(I152*H152,2)</f>
        <v>0</v>
      </c>
      <c r="BL152" s="19" t="s">
        <v>191</v>
      </c>
      <c r="BM152" s="241" t="s">
        <v>2093</v>
      </c>
    </row>
    <row r="153" s="2" customFormat="1" ht="44.25" customHeight="1">
      <c r="A153" s="40"/>
      <c r="B153" s="41"/>
      <c r="C153" s="229" t="s">
        <v>375</v>
      </c>
      <c r="D153" s="229" t="s">
        <v>187</v>
      </c>
      <c r="E153" s="230" t="s">
        <v>2094</v>
      </c>
      <c r="F153" s="231" t="s">
        <v>2095</v>
      </c>
      <c r="G153" s="232" t="s">
        <v>190</v>
      </c>
      <c r="H153" s="233">
        <v>557.70000000000005</v>
      </c>
      <c r="I153" s="234"/>
      <c r="J153" s="235">
        <f>ROUND(I153*H153,2)</f>
        <v>0</v>
      </c>
      <c r="K153" s="236"/>
      <c r="L153" s="46"/>
      <c r="M153" s="237" t="s">
        <v>19</v>
      </c>
      <c r="N153" s="238" t="s">
        <v>49</v>
      </c>
      <c r="O153" s="86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1" t="s">
        <v>191</v>
      </c>
      <c r="AT153" s="241" t="s">
        <v>187</v>
      </c>
      <c r="AU153" s="241" t="s">
        <v>88</v>
      </c>
      <c r="AY153" s="19" t="s">
        <v>185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86</v>
      </c>
      <c r="BK153" s="242">
        <f>ROUND(I153*H153,2)</f>
        <v>0</v>
      </c>
      <c r="BL153" s="19" t="s">
        <v>191</v>
      </c>
      <c r="BM153" s="241" t="s">
        <v>2096</v>
      </c>
    </row>
    <row r="154" s="2" customFormat="1" ht="44.25" customHeight="1">
      <c r="A154" s="40"/>
      <c r="B154" s="41"/>
      <c r="C154" s="229" t="s">
        <v>380</v>
      </c>
      <c r="D154" s="229" t="s">
        <v>187</v>
      </c>
      <c r="E154" s="230" t="s">
        <v>2097</v>
      </c>
      <c r="F154" s="231" t="s">
        <v>2098</v>
      </c>
      <c r="G154" s="232" t="s">
        <v>190</v>
      </c>
      <c r="H154" s="233">
        <v>121.03</v>
      </c>
      <c r="I154" s="234"/>
      <c r="J154" s="235">
        <f>ROUND(I154*H154,2)</f>
        <v>0</v>
      </c>
      <c r="K154" s="236"/>
      <c r="L154" s="46"/>
      <c r="M154" s="277" t="s">
        <v>19</v>
      </c>
      <c r="N154" s="278" t="s">
        <v>49</v>
      </c>
      <c r="O154" s="279"/>
      <c r="P154" s="280">
        <f>O154*H154</f>
        <v>0</v>
      </c>
      <c r="Q154" s="280">
        <v>0</v>
      </c>
      <c r="R154" s="280">
        <f>Q154*H154</f>
        <v>0</v>
      </c>
      <c r="S154" s="280">
        <v>0</v>
      </c>
      <c r="T154" s="281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1" t="s">
        <v>191</v>
      </c>
      <c r="AT154" s="241" t="s">
        <v>187</v>
      </c>
      <c r="AU154" s="241" t="s">
        <v>88</v>
      </c>
      <c r="AY154" s="19" t="s">
        <v>185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86</v>
      </c>
      <c r="BK154" s="242">
        <f>ROUND(I154*H154,2)</f>
        <v>0</v>
      </c>
      <c r="BL154" s="19" t="s">
        <v>191</v>
      </c>
      <c r="BM154" s="241" t="s">
        <v>2099</v>
      </c>
    </row>
    <row r="155" s="2" customFormat="1" ht="6.96" customHeight="1">
      <c r="A155" s="40"/>
      <c r="B155" s="61"/>
      <c r="C155" s="62"/>
      <c r="D155" s="62"/>
      <c r="E155" s="62"/>
      <c r="F155" s="62"/>
      <c r="G155" s="62"/>
      <c r="H155" s="62"/>
      <c r="I155" s="177"/>
      <c r="J155" s="62"/>
      <c r="K155" s="62"/>
      <c r="L155" s="46"/>
      <c r="M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</row>
  </sheetData>
  <sheetProtection sheet="1" autoFilter="0" formatColumns="0" formatRows="0" objects="1" scenarios="1" spinCount="100000" saltValue="x39IfWwHhR2jbAW/zBjClHdLUms2XZ7czpUBBuJi2JqH5k3dhKWL3rBSl4SEVj6Ng4FuevrJkp+ac7XkhCnCjA==" hashValue="kd424LkoIS8h0o5TGeGAkPXb3C4fiWyzVMXgw+D3AGA7quWe3G8qG/QxPZUsA2M3EeFrrCRXGK4pJpwaVTvx4g==" algorithmName="SHA-512" password="CC35"/>
  <autoFilter ref="C86:K15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119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2" customFormat="1" ht="12" customHeight="1">
      <c r="A8" s="40"/>
      <c r="B8" s="46"/>
      <c r="C8" s="40"/>
      <c r="D8" s="146" t="s">
        <v>158</v>
      </c>
      <c r="E8" s="40"/>
      <c r="F8" s="40"/>
      <c r="G8" s="40"/>
      <c r="H8" s="40"/>
      <c r="I8" s="148"/>
      <c r="J8" s="40"/>
      <c r="K8" s="40"/>
      <c r="L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2100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6" t="s">
        <v>18</v>
      </c>
      <c r="E11" s="40"/>
      <c r="F11" s="135" t="s">
        <v>19</v>
      </c>
      <c r="G11" s="40"/>
      <c r="H11" s="40"/>
      <c r="I11" s="151" t="s">
        <v>20</v>
      </c>
      <c r="J11" s="135" t="s">
        <v>19</v>
      </c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6" t="s">
        <v>21</v>
      </c>
      <c r="E12" s="40"/>
      <c r="F12" s="135" t="s">
        <v>22</v>
      </c>
      <c r="G12" s="40"/>
      <c r="H12" s="40"/>
      <c r="I12" s="151" t="s">
        <v>23</v>
      </c>
      <c r="J12" s="152" t="str">
        <f>'Rekapitulace stavby'!AN8</f>
        <v>8. 9. 2020</v>
      </c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48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25</v>
      </c>
      <c r="E14" s="40"/>
      <c r="F14" s="40"/>
      <c r="G14" s="40"/>
      <c r="H14" s="40"/>
      <c r="I14" s="151" t="s">
        <v>26</v>
      </c>
      <c r="J14" s="135" t="s">
        <v>27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51" t="s">
        <v>29</v>
      </c>
      <c r="J15" s="135" t="s">
        <v>30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48"/>
      <c r="J16" s="40"/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6" t="s">
        <v>31</v>
      </c>
      <c r="E17" s="40"/>
      <c r="F17" s="40"/>
      <c r="G17" s="40"/>
      <c r="H17" s="40"/>
      <c r="I17" s="151" t="s">
        <v>26</v>
      </c>
      <c r="J17" s="35" t="str">
        <f>'Rekapitulace stavby'!AN13</f>
        <v>Vyplň údaj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51" t="s">
        <v>29</v>
      </c>
      <c r="J18" s="35" t="str">
        <f>'Rekapitulace stavby'!AN14</f>
        <v>Vyplň údaj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48"/>
      <c r="J19" s="40"/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6" t="s">
        <v>33</v>
      </c>
      <c r="E20" s="40"/>
      <c r="F20" s="40"/>
      <c r="G20" s="40"/>
      <c r="H20" s="40"/>
      <c r="I20" s="151" t="s">
        <v>26</v>
      </c>
      <c r="J20" s="135" t="s">
        <v>34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51" t="s">
        <v>29</v>
      </c>
      <c r="J21" s="135" t="s">
        <v>36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48"/>
      <c r="J22" s="40"/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6" t="s">
        <v>38</v>
      </c>
      <c r="E23" s="40"/>
      <c r="F23" s="40"/>
      <c r="G23" s="40"/>
      <c r="H23" s="40"/>
      <c r="I23" s="151" t="s">
        <v>26</v>
      </c>
      <c r="J23" s="135" t="s">
        <v>39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40</v>
      </c>
      <c r="F24" s="40"/>
      <c r="G24" s="40"/>
      <c r="H24" s="40"/>
      <c r="I24" s="151" t="s">
        <v>29</v>
      </c>
      <c r="J24" s="135" t="s">
        <v>41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48"/>
      <c r="J25" s="40"/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6" t="s">
        <v>42</v>
      </c>
      <c r="E26" s="40"/>
      <c r="F26" s="40"/>
      <c r="G26" s="40"/>
      <c r="H26" s="40"/>
      <c r="I26" s="148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3"/>
      <c r="B27" s="154"/>
      <c r="C27" s="153"/>
      <c r="D27" s="153"/>
      <c r="E27" s="155" t="s">
        <v>19</v>
      </c>
      <c r="F27" s="155"/>
      <c r="G27" s="155"/>
      <c r="H27" s="155"/>
      <c r="I27" s="156"/>
      <c r="J27" s="153"/>
      <c r="K27" s="153"/>
      <c r="L27" s="157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8"/>
      <c r="E29" s="158"/>
      <c r="F29" s="158"/>
      <c r="G29" s="158"/>
      <c r="H29" s="158"/>
      <c r="I29" s="159"/>
      <c r="J29" s="158"/>
      <c r="K29" s="158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60" t="s">
        <v>44</v>
      </c>
      <c r="E30" s="40"/>
      <c r="F30" s="40"/>
      <c r="G30" s="40"/>
      <c r="H30" s="40"/>
      <c r="I30" s="148"/>
      <c r="J30" s="161">
        <f>ROUND(J84, 2)</f>
        <v>0</v>
      </c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62" t="s">
        <v>46</v>
      </c>
      <c r="G32" s="40"/>
      <c r="H32" s="40"/>
      <c r="I32" s="163" t="s">
        <v>45</v>
      </c>
      <c r="J32" s="162" t="s">
        <v>47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64" t="s">
        <v>48</v>
      </c>
      <c r="E33" s="146" t="s">
        <v>49</v>
      </c>
      <c r="F33" s="165">
        <f>ROUND((SUM(BE84:BE165)),  2)</f>
        <v>0</v>
      </c>
      <c r="G33" s="40"/>
      <c r="H33" s="40"/>
      <c r="I33" s="166">
        <v>0.20999999999999999</v>
      </c>
      <c r="J33" s="165">
        <f>ROUND(((SUM(BE84:BE165))*I33),  2)</f>
        <v>0</v>
      </c>
      <c r="K33" s="40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6" t="s">
        <v>50</v>
      </c>
      <c r="F34" s="165">
        <f>ROUND((SUM(BF84:BF165)),  2)</f>
        <v>0</v>
      </c>
      <c r="G34" s="40"/>
      <c r="H34" s="40"/>
      <c r="I34" s="166">
        <v>0.14999999999999999</v>
      </c>
      <c r="J34" s="165">
        <f>ROUND(((SUM(BF84:BF165))*I34),  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6" t="s">
        <v>51</v>
      </c>
      <c r="F35" s="165">
        <f>ROUND((SUM(BG84:BG165)),  2)</f>
        <v>0</v>
      </c>
      <c r="G35" s="40"/>
      <c r="H35" s="40"/>
      <c r="I35" s="166">
        <v>0.20999999999999999</v>
      </c>
      <c r="J35" s="165">
        <f>0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6" t="s">
        <v>52</v>
      </c>
      <c r="F36" s="165">
        <f>ROUND((SUM(BH84:BH165)),  2)</f>
        <v>0</v>
      </c>
      <c r="G36" s="40"/>
      <c r="H36" s="40"/>
      <c r="I36" s="166">
        <v>0.14999999999999999</v>
      </c>
      <c r="J36" s="165">
        <f>0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53</v>
      </c>
      <c r="F37" s="165">
        <f>ROUND((SUM(BI84:BI165)),  2)</f>
        <v>0</v>
      </c>
      <c r="G37" s="40"/>
      <c r="H37" s="40"/>
      <c r="I37" s="166">
        <v>0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48"/>
      <c r="J38" s="40"/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7"/>
      <c r="D39" s="168" t="s">
        <v>54</v>
      </c>
      <c r="E39" s="169"/>
      <c r="F39" s="169"/>
      <c r="G39" s="170" t="s">
        <v>55</v>
      </c>
      <c r="H39" s="171" t="s">
        <v>56</v>
      </c>
      <c r="I39" s="172"/>
      <c r="J39" s="173">
        <f>SUM(J30:J37)</f>
        <v>0</v>
      </c>
      <c r="K39" s="174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75"/>
      <c r="C40" s="176"/>
      <c r="D40" s="176"/>
      <c r="E40" s="176"/>
      <c r="F40" s="176"/>
      <c r="G40" s="176"/>
      <c r="H40" s="176"/>
      <c r="I40" s="177"/>
      <c r="J40" s="176"/>
      <c r="K40" s="176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160</v>
      </c>
      <c r="D45" s="42"/>
      <c r="E45" s="42"/>
      <c r="F45" s="42"/>
      <c r="G45" s="42"/>
      <c r="H45" s="42"/>
      <c r="I45" s="148"/>
      <c r="J45" s="42"/>
      <c r="K45" s="42"/>
      <c r="L45" s="14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48"/>
      <c r="J46" s="42"/>
      <c r="K46" s="42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81" t="str">
        <f>E7</f>
        <v>Sýrárna Broumov</v>
      </c>
      <c r="F48" s="34"/>
      <c r="G48" s="34"/>
      <c r="H48" s="34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158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04 - Venkovní úpravy - oplocení</v>
      </c>
      <c r="F50" s="42"/>
      <c r="G50" s="42"/>
      <c r="H50" s="42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48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51" t="s">
        <v>23</v>
      </c>
      <c r="J52" s="74" t="str">
        <f>IF(J12="","",J12)</f>
        <v>8. 9. 2020</v>
      </c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Sýrárna Broumov s.r.o.</v>
      </c>
      <c r="G54" s="42"/>
      <c r="H54" s="42"/>
      <c r="I54" s="151" t="s">
        <v>33</v>
      </c>
      <c r="J54" s="38" t="str">
        <f>E21</f>
        <v>JOSTA s.r.o.</v>
      </c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51" t="s">
        <v>38</v>
      </c>
      <c r="J55" s="38" t="str">
        <f>E24</f>
        <v>Tomáš Valenta</v>
      </c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48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82" t="s">
        <v>161</v>
      </c>
      <c r="D57" s="183"/>
      <c r="E57" s="183"/>
      <c r="F57" s="183"/>
      <c r="G57" s="183"/>
      <c r="H57" s="183"/>
      <c r="I57" s="184"/>
      <c r="J57" s="185" t="s">
        <v>162</v>
      </c>
      <c r="K57" s="183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48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86" t="s">
        <v>76</v>
      </c>
      <c r="D59" s="42"/>
      <c r="E59" s="42"/>
      <c r="F59" s="42"/>
      <c r="G59" s="42"/>
      <c r="H59" s="42"/>
      <c r="I59" s="148"/>
      <c r="J59" s="104">
        <f>J84</f>
        <v>0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163</v>
      </c>
    </row>
    <row r="60" s="9" customFormat="1" ht="24.96" customHeight="1">
      <c r="A60" s="9"/>
      <c r="B60" s="187"/>
      <c r="C60" s="188"/>
      <c r="D60" s="189" t="s">
        <v>164</v>
      </c>
      <c r="E60" s="190"/>
      <c r="F60" s="190"/>
      <c r="G60" s="190"/>
      <c r="H60" s="190"/>
      <c r="I60" s="191"/>
      <c r="J60" s="192">
        <f>J85</f>
        <v>0</v>
      </c>
      <c r="K60" s="188"/>
      <c r="L60" s="19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4"/>
      <c r="C61" s="127"/>
      <c r="D61" s="195" t="s">
        <v>165</v>
      </c>
      <c r="E61" s="196"/>
      <c r="F61" s="196"/>
      <c r="G61" s="196"/>
      <c r="H61" s="196"/>
      <c r="I61" s="197"/>
      <c r="J61" s="198">
        <f>J86</f>
        <v>0</v>
      </c>
      <c r="K61" s="127"/>
      <c r="L61" s="19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4"/>
      <c r="C62" s="127"/>
      <c r="D62" s="195" t="s">
        <v>401</v>
      </c>
      <c r="E62" s="196"/>
      <c r="F62" s="196"/>
      <c r="G62" s="196"/>
      <c r="H62" s="196"/>
      <c r="I62" s="197"/>
      <c r="J62" s="198">
        <f>J105</f>
        <v>0</v>
      </c>
      <c r="K62" s="127"/>
      <c r="L62" s="19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4"/>
      <c r="C63" s="127"/>
      <c r="D63" s="195" t="s">
        <v>402</v>
      </c>
      <c r="E63" s="196"/>
      <c r="F63" s="196"/>
      <c r="G63" s="196"/>
      <c r="H63" s="196"/>
      <c r="I63" s="197"/>
      <c r="J63" s="198">
        <f>J110</f>
        <v>0</v>
      </c>
      <c r="K63" s="127"/>
      <c r="L63" s="19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94"/>
      <c r="C64" s="127"/>
      <c r="D64" s="195" t="s">
        <v>406</v>
      </c>
      <c r="E64" s="196"/>
      <c r="F64" s="196"/>
      <c r="G64" s="196"/>
      <c r="H64" s="196"/>
      <c r="I64" s="197"/>
      <c r="J64" s="198">
        <f>J164</f>
        <v>0</v>
      </c>
      <c r="K64" s="127"/>
      <c r="L64" s="19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40"/>
      <c r="B65" s="41"/>
      <c r="C65" s="42"/>
      <c r="D65" s="42"/>
      <c r="E65" s="42"/>
      <c r="F65" s="42"/>
      <c r="G65" s="42"/>
      <c r="H65" s="42"/>
      <c r="I65" s="148"/>
      <c r="J65" s="42"/>
      <c r="K65" s="42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6.96" customHeight="1">
      <c r="A66" s="40"/>
      <c r="B66" s="61"/>
      <c r="C66" s="62"/>
      <c r="D66" s="62"/>
      <c r="E66" s="62"/>
      <c r="F66" s="62"/>
      <c r="G66" s="62"/>
      <c r="H66" s="62"/>
      <c r="I66" s="177"/>
      <c r="J66" s="62"/>
      <c r="K66" s="6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="2" customFormat="1" ht="6.96" customHeight="1">
      <c r="A70" s="40"/>
      <c r="B70" s="63"/>
      <c r="C70" s="64"/>
      <c r="D70" s="64"/>
      <c r="E70" s="64"/>
      <c r="F70" s="64"/>
      <c r="G70" s="64"/>
      <c r="H70" s="64"/>
      <c r="I70" s="180"/>
      <c r="J70" s="64"/>
      <c r="K70" s="64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24.96" customHeight="1">
      <c r="A71" s="40"/>
      <c r="B71" s="41"/>
      <c r="C71" s="25" t="s">
        <v>170</v>
      </c>
      <c r="D71" s="42"/>
      <c r="E71" s="42"/>
      <c r="F71" s="42"/>
      <c r="G71" s="42"/>
      <c r="H71" s="42"/>
      <c r="I71" s="148"/>
      <c r="J71" s="42"/>
      <c r="K71" s="4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41"/>
      <c r="C72" s="42"/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6.5" customHeight="1">
      <c r="A74" s="40"/>
      <c r="B74" s="41"/>
      <c r="C74" s="42"/>
      <c r="D74" s="42"/>
      <c r="E74" s="181" t="str">
        <f>E7</f>
        <v>Sýrárna Broumov</v>
      </c>
      <c r="F74" s="34"/>
      <c r="G74" s="34"/>
      <c r="H74" s="34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158</v>
      </c>
      <c r="D75" s="42"/>
      <c r="E75" s="42"/>
      <c r="F75" s="42"/>
      <c r="G75" s="42"/>
      <c r="H75" s="42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71" t="str">
        <f>E9</f>
        <v>04 - Venkovní úpravy - oplocení</v>
      </c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151" t="s">
        <v>23</v>
      </c>
      <c r="J78" s="74" t="str">
        <f>IF(J12="","",J12)</f>
        <v>8. 9. 2020</v>
      </c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Sýrárna Broumov s.r.o.</v>
      </c>
      <c r="G80" s="42"/>
      <c r="H80" s="42"/>
      <c r="I80" s="151" t="s">
        <v>33</v>
      </c>
      <c r="J80" s="38" t="str">
        <f>E21</f>
        <v>JOSTA s.r.o.</v>
      </c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151" t="s">
        <v>38</v>
      </c>
      <c r="J81" s="38" t="str">
        <f>E24</f>
        <v>Tomáš Valenta</v>
      </c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0.32" customHeight="1">
      <c r="A82" s="40"/>
      <c r="B82" s="41"/>
      <c r="C82" s="42"/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1" customFormat="1" ht="29.28" customHeight="1">
      <c r="A83" s="200"/>
      <c r="B83" s="201"/>
      <c r="C83" s="202" t="s">
        <v>171</v>
      </c>
      <c r="D83" s="203" t="s">
        <v>63</v>
      </c>
      <c r="E83" s="203" t="s">
        <v>59</v>
      </c>
      <c r="F83" s="203" t="s">
        <v>60</v>
      </c>
      <c r="G83" s="203" t="s">
        <v>172</v>
      </c>
      <c r="H83" s="203" t="s">
        <v>173</v>
      </c>
      <c r="I83" s="204" t="s">
        <v>174</v>
      </c>
      <c r="J83" s="205" t="s">
        <v>162</v>
      </c>
      <c r="K83" s="206" t="s">
        <v>175</v>
      </c>
      <c r="L83" s="207"/>
      <c r="M83" s="94" t="s">
        <v>19</v>
      </c>
      <c r="N83" s="95" t="s">
        <v>48</v>
      </c>
      <c r="O83" s="95" t="s">
        <v>176</v>
      </c>
      <c r="P83" s="95" t="s">
        <v>177</v>
      </c>
      <c r="Q83" s="95" t="s">
        <v>178</v>
      </c>
      <c r="R83" s="95" t="s">
        <v>179</v>
      </c>
      <c r="S83" s="95" t="s">
        <v>180</v>
      </c>
      <c r="T83" s="96" t="s">
        <v>181</v>
      </c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</row>
    <row r="84" s="2" customFormat="1" ht="22.8" customHeight="1">
      <c r="A84" s="40"/>
      <c r="B84" s="41"/>
      <c r="C84" s="101" t="s">
        <v>182</v>
      </c>
      <c r="D84" s="42"/>
      <c r="E84" s="42"/>
      <c r="F84" s="42"/>
      <c r="G84" s="42"/>
      <c r="H84" s="42"/>
      <c r="I84" s="148"/>
      <c r="J84" s="208">
        <f>BK84</f>
        <v>0</v>
      </c>
      <c r="K84" s="42"/>
      <c r="L84" s="46"/>
      <c r="M84" s="97"/>
      <c r="N84" s="209"/>
      <c r="O84" s="98"/>
      <c r="P84" s="210">
        <f>P85</f>
        <v>0</v>
      </c>
      <c r="Q84" s="98"/>
      <c r="R84" s="210">
        <f>R85</f>
        <v>16.377838879999999</v>
      </c>
      <c r="S84" s="98"/>
      <c r="T84" s="211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77</v>
      </c>
      <c r="AU84" s="19" t="s">
        <v>163</v>
      </c>
      <c r="BK84" s="212">
        <f>BK85</f>
        <v>0</v>
      </c>
    </row>
    <row r="85" s="12" customFormat="1" ht="25.92" customHeight="1">
      <c r="A85" s="12"/>
      <c r="B85" s="213"/>
      <c r="C85" s="214"/>
      <c r="D85" s="215" t="s">
        <v>77</v>
      </c>
      <c r="E85" s="216" t="s">
        <v>183</v>
      </c>
      <c r="F85" s="216" t="s">
        <v>184</v>
      </c>
      <c r="G85" s="214"/>
      <c r="H85" s="214"/>
      <c r="I85" s="217"/>
      <c r="J85" s="218">
        <f>BK85</f>
        <v>0</v>
      </c>
      <c r="K85" s="214"/>
      <c r="L85" s="219"/>
      <c r="M85" s="220"/>
      <c r="N85" s="221"/>
      <c r="O85" s="221"/>
      <c r="P85" s="222">
        <f>P86+P105+P110+P164</f>
        <v>0</v>
      </c>
      <c r="Q85" s="221"/>
      <c r="R85" s="222">
        <f>R86+R105+R110+R164</f>
        <v>16.377838879999999</v>
      </c>
      <c r="S85" s="221"/>
      <c r="T85" s="223">
        <f>T86+T105+T110+T164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24" t="s">
        <v>86</v>
      </c>
      <c r="AT85" s="225" t="s">
        <v>77</v>
      </c>
      <c r="AU85" s="225" t="s">
        <v>78</v>
      </c>
      <c r="AY85" s="224" t="s">
        <v>185</v>
      </c>
      <c r="BK85" s="226">
        <f>BK86+BK105+BK110+BK164</f>
        <v>0</v>
      </c>
    </row>
    <row r="86" s="12" customFormat="1" ht="22.8" customHeight="1">
      <c r="A86" s="12"/>
      <c r="B86" s="213"/>
      <c r="C86" s="214"/>
      <c r="D86" s="215" t="s">
        <v>77</v>
      </c>
      <c r="E86" s="227" t="s">
        <v>86</v>
      </c>
      <c r="F86" s="227" t="s">
        <v>186</v>
      </c>
      <c r="G86" s="214"/>
      <c r="H86" s="214"/>
      <c r="I86" s="217"/>
      <c r="J86" s="228">
        <f>BK86</f>
        <v>0</v>
      </c>
      <c r="K86" s="214"/>
      <c r="L86" s="219"/>
      <c r="M86" s="220"/>
      <c r="N86" s="221"/>
      <c r="O86" s="221"/>
      <c r="P86" s="222">
        <f>SUM(P87:P104)</f>
        <v>0</v>
      </c>
      <c r="Q86" s="221"/>
      <c r="R86" s="222">
        <f>SUM(R87:R104)</f>
        <v>0</v>
      </c>
      <c r="S86" s="221"/>
      <c r="T86" s="223">
        <f>SUM(T87:T104)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24" t="s">
        <v>86</v>
      </c>
      <c r="AT86" s="225" t="s">
        <v>77</v>
      </c>
      <c r="AU86" s="225" t="s">
        <v>86</v>
      </c>
      <c r="AY86" s="224" t="s">
        <v>185</v>
      </c>
      <c r="BK86" s="226">
        <f>SUM(BK87:BK104)</f>
        <v>0</v>
      </c>
    </row>
    <row r="87" s="2" customFormat="1" ht="21.75" customHeight="1">
      <c r="A87" s="40"/>
      <c r="B87" s="41"/>
      <c r="C87" s="229" t="s">
        <v>86</v>
      </c>
      <c r="D87" s="229" t="s">
        <v>187</v>
      </c>
      <c r="E87" s="230" t="s">
        <v>2101</v>
      </c>
      <c r="F87" s="231" t="s">
        <v>2102</v>
      </c>
      <c r="G87" s="232" t="s">
        <v>220</v>
      </c>
      <c r="H87" s="233">
        <v>33.600000000000001</v>
      </c>
      <c r="I87" s="234"/>
      <c r="J87" s="235">
        <f>ROUND(I87*H87,2)</f>
        <v>0</v>
      </c>
      <c r="K87" s="236"/>
      <c r="L87" s="46"/>
      <c r="M87" s="237" t="s">
        <v>19</v>
      </c>
      <c r="N87" s="238" t="s">
        <v>49</v>
      </c>
      <c r="O87" s="86"/>
      <c r="P87" s="239">
        <f>O87*H87</f>
        <v>0</v>
      </c>
      <c r="Q87" s="239">
        <v>0</v>
      </c>
      <c r="R87" s="239">
        <f>Q87*H87</f>
        <v>0</v>
      </c>
      <c r="S87" s="239">
        <v>0</v>
      </c>
      <c r="T87" s="24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41" t="s">
        <v>191</v>
      </c>
      <c r="AT87" s="241" t="s">
        <v>187</v>
      </c>
      <c r="AU87" s="241" t="s">
        <v>88</v>
      </c>
      <c r="AY87" s="19" t="s">
        <v>185</v>
      </c>
      <c r="BE87" s="242">
        <f>IF(N87="základní",J87,0)</f>
        <v>0</v>
      </c>
      <c r="BF87" s="242">
        <f>IF(N87="snížená",J87,0)</f>
        <v>0</v>
      </c>
      <c r="BG87" s="242">
        <f>IF(N87="zákl. přenesená",J87,0)</f>
        <v>0</v>
      </c>
      <c r="BH87" s="242">
        <f>IF(N87="sníž. přenesená",J87,0)</f>
        <v>0</v>
      </c>
      <c r="BI87" s="242">
        <f>IF(N87="nulová",J87,0)</f>
        <v>0</v>
      </c>
      <c r="BJ87" s="19" t="s">
        <v>86</v>
      </c>
      <c r="BK87" s="242">
        <f>ROUND(I87*H87,2)</f>
        <v>0</v>
      </c>
      <c r="BL87" s="19" t="s">
        <v>191</v>
      </c>
      <c r="BM87" s="241" t="s">
        <v>2103</v>
      </c>
    </row>
    <row r="88" s="13" customFormat="1">
      <c r="A88" s="13"/>
      <c r="B88" s="243"/>
      <c r="C88" s="244"/>
      <c r="D88" s="245" t="s">
        <v>193</v>
      </c>
      <c r="E88" s="246" t="s">
        <v>19</v>
      </c>
      <c r="F88" s="247" t="s">
        <v>2104</v>
      </c>
      <c r="G88" s="244"/>
      <c r="H88" s="248">
        <v>9.5999999999999996</v>
      </c>
      <c r="I88" s="249"/>
      <c r="J88" s="244"/>
      <c r="K88" s="244"/>
      <c r="L88" s="250"/>
      <c r="M88" s="251"/>
      <c r="N88" s="252"/>
      <c r="O88" s="252"/>
      <c r="P88" s="252"/>
      <c r="Q88" s="252"/>
      <c r="R88" s="252"/>
      <c r="S88" s="252"/>
      <c r="T88" s="25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54" t="s">
        <v>193</v>
      </c>
      <c r="AU88" s="254" t="s">
        <v>88</v>
      </c>
      <c r="AV88" s="13" t="s">
        <v>88</v>
      </c>
      <c r="AW88" s="13" t="s">
        <v>37</v>
      </c>
      <c r="AX88" s="13" t="s">
        <v>78</v>
      </c>
      <c r="AY88" s="254" t="s">
        <v>185</v>
      </c>
    </row>
    <row r="89" s="13" customFormat="1">
      <c r="A89" s="13"/>
      <c r="B89" s="243"/>
      <c r="C89" s="244"/>
      <c r="D89" s="245" t="s">
        <v>193</v>
      </c>
      <c r="E89" s="246" t="s">
        <v>19</v>
      </c>
      <c r="F89" s="247" t="s">
        <v>2105</v>
      </c>
      <c r="G89" s="244"/>
      <c r="H89" s="248">
        <v>24</v>
      </c>
      <c r="I89" s="249"/>
      <c r="J89" s="244"/>
      <c r="K89" s="244"/>
      <c r="L89" s="250"/>
      <c r="M89" s="251"/>
      <c r="N89" s="252"/>
      <c r="O89" s="252"/>
      <c r="P89" s="252"/>
      <c r="Q89" s="252"/>
      <c r="R89" s="252"/>
      <c r="S89" s="252"/>
      <c r="T89" s="25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4" t="s">
        <v>193</v>
      </c>
      <c r="AU89" s="254" t="s">
        <v>88</v>
      </c>
      <c r="AV89" s="13" t="s">
        <v>88</v>
      </c>
      <c r="AW89" s="13" t="s">
        <v>37</v>
      </c>
      <c r="AX89" s="13" t="s">
        <v>78</v>
      </c>
      <c r="AY89" s="254" t="s">
        <v>185</v>
      </c>
    </row>
    <row r="90" s="15" customFormat="1">
      <c r="A90" s="15"/>
      <c r="B90" s="265"/>
      <c r="C90" s="266"/>
      <c r="D90" s="245" t="s">
        <v>193</v>
      </c>
      <c r="E90" s="267" t="s">
        <v>19</v>
      </c>
      <c r="F90" s="268" t="s">
        <v>196</v>
      </c>
      <c r="G90" s="266"/>
      <c r="H90" s="269">
        <v>33.600000000000001</v>
      </c>
      <c r="I90" s="270"/>
      <c r="J90" s="266"/>
      <c r="K90" s="266"/>
      <c r="L90" s="271"/>
      <c r="M90" s="272"/>
      <c r="N90" s="273"/>
      <c r="O90" s="273"/>
      <c r="P90" s="273"/>
      <c r="Q90" s="273"/>
      <c r="R90" s="273"/>
      <c r="S90" s="273"/>
      <c r="T90" s="274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75" t="s">
        <v>193</v>
      </c>
      <c r="AU90" s="275" t="s">
        <v>88</v>
      </c>
      <c r="AV90" s="15" t="s">
        <v>191</v>
      </c>
      <c r="AW90" s="15" t="s">
        <v>37</v>
      </c>
      <c r="AX90" s="15" t="s">
        <v>86</v>
      </c>
      <c r="AY90" s="275" t="s">
        <v>185</v>
      </c>
    </row>
    <row r="91" s="2" customFormat="1" ht="33" customHeight="1">
      <c r="A91" s="40"/>
      <c r="B91" s="41"/>
      <c r="C91" s="229" t="s">
        <v>88</v>
      </c>
      <c r="D91" s="229" t="s">
        <v>187</v>
      </c>
      <c r="E91" s="230" t="s">
        <v>2106</v>
      </c>
      <c r="F91" s="231" t="s">
        <v>2107</v>
      </c>
      <c r="G91" s="232" t="s">
        <v>220</v>
      </c>
      <c r="H91" s="233">
        <v>33.600000000000001</v>
      </c>
      <c r="I91" s="234"/>
      <c r="J91" s="235">
        <f>ROUND(I91*H91,2)</f>
        <v>0</v>
      </c>
      <c r="K91" s="236"/>
      <c r="L91" s="46"/>
      <c r="M91" s="237" t="s">
        <v>19</v>
      </c>
      <c r="N91" s="238" t="s">
        <v>49</v>
      </c>
      <c r="O91" s="86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1" t="s">
        <v>191</v>
      </c>
      <c r="AT91" s="241" t="s">
        <v>187</v>
      </c>
      <c r="AU91" s="241" t="s">
        <v>88</v>
      </c>
      <c r="AY91" s="19" t="s">
        <v>185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86</v>
      </c>
      <c r="BK91" s="242">
        <f>ROUND(I91*H91,2)</f>
        <v>0</v>
      </c>
      <c r="BL91" s="19" t="s">
        <v>191</v>
      </c>
      <c r="BM91" s="241" t="s">
        <v>2108</v>
      </c>
    </row>
    <row r="92" s="2" customFormat="1" ht="33" customHeight="1">
      <c r="A92" s="40"/>
      <c r="B92" s="41"/>
      <c r="C92" s="229" t="s">
        <v>203</v>
      </c>
      <c r="D92" s="229" t="s">
        <v>187</v>
      </c>
      <c r="E92" s="230" t="s">
        <v>1829</v>
      </c>
      <c r="F92" s="231" t="s">
        <v>1830</v>
      </c>
      <c r="G92" s="232" t="s">
        <v>206</v>
      </c>
      <c r="H92" s="233">
        <v>1.8720000000000001</v>
      </c>
      <c r="I92" s="234"/>
      <c r="J92" s="235">
        <f>ROUND(I92*H92,2)</f>
        <v>0</v>
      </c>
      <c r="K92" s="236"/>
      <c r="L92" s="46"/>
      <c r="M92" s="237" t="s">
        <v>19</v>
      </c>
      <c r="N92" s="238" t="s">
        <v>49</v>
      </c>
      <c r="O92" s="86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1" t="s">
        <v>191</v>
      </c>
      <c r="AT92" s="241" t="s">
        <v>187</v>
      </c>
      <c r="AU92" s="241" t="s">
        <v>88</v>
      </c>
      <c r="AY92" s="19" t="s">
        <v>185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86</v>
      </c>
      <c r="BK92" s="242">
        <f>ROUND(I92*H92,2)</f>
        <v>0</v>
      </c>
      <c r="BL92" s="19" t="s">
        <v>191</v>
      </c>
      <c r="BM92" s="241" t="s">
        <v>2109</v>
      </c>
    </row>
    <row r="93" s="13" customFormat="1">
      <c r="A93" s="13"/>
      <c r="B93" s="243"/>
      <c r="C93" s="244"/>
      <c r="D93" s="245" t="s">
        <v>193</v>
      </c>
      <c r="E93" s="246" t="s">
        <v>19</v>
      </c>
      <c r="F93" s="247" t="s">
        <v>2110</v>
      </c>
      <c r="G93" s="244"/>
      <c r="H93" s="248">
        <v>1.44</v>
      </c>
      <c r="I93" s="249"/>
      <c r="J93" s="244"/>
      <c r="K93" s="244"/>
      <c r="L93" s="250"/>
      <c r="M93" s="251"/>
      <c r="N93" s="252"/>
      <c r="O93" s="252"/>
      <c r="P93" s="252"/>
      <c r="Q93" s="252"/>
      <c r="R93" s="252"/>
      <c r="S93" s="252"/>
      <c r="T93" s="25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4" t="s">
        <v>193</v>
      </c>
      <c r="AU93" s="254" t="s">
        <v>88</v>
      </c>
      <c r="AV93" s="13" t="s">
        <v>88</v>
      </c>
      <c r="AW93" s="13" t="s">
        <v>37</v>
      </c>
      <c r="AX93" s="13" t="s">
        <v>78</v>
      </c>
      <c r="AY93" s="254" t="s">
        <v>185</v>
      </c>
    </row>
    <row r="94" s="13" customFormat="1">
      <c r="A94" s="13"/>
      <c r="B94" s="243"/>
      <c r="C94" s="244"/>
      <c r="D94" s="245" t="s">
        <v>193</v>
      </c>
      <c r="E94" s="246" t="s">
        <v>19</v>
      </c>
      <c r="F94" s="247" t="s">
        <v>2111</v>
      </c>
      <c r="G94" s="244"/>
      <c r="H94" s="248">
        <v>0.432</v>
      </c>
      <c r="I94" s="249"/>
      <c r="J94" s="244"/>
      <c r="K94" s="244"/>
      <c r="L94" s="250"/>
      <c r="M94" s="251"/>
      <c r="N94" s="252"/>
      <c r="O94" s="252"/>
      <c r="P94" s="252"/>
      <c r="Q94" s="252"/>
      <c r="R94" s="252"/>
      <c r="S94" s="252"/>
      <c r="T94" s="25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4" t="s">
        <v>193</v>
      </c>
      <c r="AU94" s="254" t="s">
        <v>88</v>
      </c>
      <c r="AV94" s="13" t="s">
        <v>88</v>
      </c>
      <c r="AW94" s="13" t="s">
        <v>37</v>
      </c>
      <c r="AX94" s="13" t="s">
        <v>78</v>
      </c>
      <c r="AY94" s="254" t="s">
        <v>185</v>
      </c>
    </row>
    <row r="95" s="15" customFormat="1">
      <c r="A95" s="15"/>
      <c r="B95" s="265"/>
      <c r="C95" s="266"/>
      <c r="D95" s="245" t="s">
        <v>193</v>
      </c>
      <c r="E95" s="267" t="s">
        <v>19</v>
      </c>
      <c r="F95" s="268" t="s">
        <v>2112</v>
      </c>
      <c r="G95" s="266"/>
      <c r="H95" s="269">
        <v>1.8719999999999999</v>
      </c>
      <c r="I95" s="270"/>
      <c r="J95" s="266"/>
      <c r="K95" s="266"/>
      <c r="L95" s="271"/>
      <c r="M95" s="272"/>
      <c r="N95" s="273"/>
      <c r="O95" s="273"/>
      <c r="P95" s="273"/>
      <c r="Q95" s="273"/>
      <c r="R95" s="273"/>
      <c r="S95" s="273"/>
      <c r="T95" s="274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75" t="s">
        <v>193</v>
      </c>
      <c r="AU95" s="275" t="s">
        <v>88</v>
      </c>
      <c r="AV95" s="15" t="s">
        <v>191</v>
      </c>
      <c r="AW95" s="15" t="s">
        <v>37</v>
      </c>
      <c r="AX95" s="15" t="s">
        <v>86</v>
      </c>
      <c r="AY95" s="275" t="s">
        <v>185</v>
      </c>
    </row>
    <row r="96" s="2" customFormat="1" ht="55.5" customHeight="1">
      <c r="A96" s="40"/>
      <c r="B96" s="41"/>
      <c r="C96" s="229" t="s">
        <v>191</v>
      </c>
      <c r="D96" s="229" t="s">
        <v>187</v>
      </c>
      <c r="E96" s="230" t="s">
        <v>2113</v>
      </c>
      <c r="F96" s="231" t="s">
        <v>2114</v>
      </c>
      <c r="G96" s="232" t="s">
        <v>206</v>
      </c>
      <c r="H96" s="233">
        <v>4.2460000000000004</v>
      </c>
      <c r="I96" s="234"/>
      <c r="J96" s="235">
        <f>ROUND(I96*H96,2)</f>
        <v>0</v>
      </c>
      <c r="K96" s="236"/>
      <c r="L96" s="46"/>
      <c r="M96" s="237" t="s">
        <v>19</v>
      </c>
      <c r="N96" s="238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191</v>
      </c>
      <c r="AT96" s="241" t="s">
        <v>187</v>
      </c>
      <c r="AU96" s="241" t="s">
        <v>88</v>
      </c>
      <c r="AY96" s="19" t="s">
        <v>185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86</v>
      </c>
      <c r="BK96" s="242">
        <f>ROUND(I96*H96,2)</f>
        <v>0</v>
      </c>
      <c r="BL96" s="19" t="s">
        <v>191</v>
      </c>
      <c r="BM96" s="241" t="s">
        <v>2115</v>
      </c>
    </row>
    <row r="97" s="13" customFormat="1">
      <c r="A97" s="13"/>
      <c r="B97" s="243"/>
      <c r="C97" s="244"/>
      <c r="D97" s="245" t="s">
        <v>193</v>
      </c>
      <c r="E97" s="246" t="s">
        <v>19</v>
      </c>
      <c r="F97" s="247" t="s">
        <v>2116</v>
      </c>
      <c r="G97" s="244"/>
      <c r="H97" s="248">
        <v>1.8720000000000001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193</v>
      </c>
      <c r="AU97" s="254" t="s">
        <v>88</v>
      </c>
      <c r="AV97" s="13" t="s">
        <v>88</v>
      </c>
      <c r="AW97" s="13" t="s">
        <v>37</v>
      </c>
      <c r="AX97" s="13" t="s">
        <v>78</v>
      </c>
      <c r="AY97" s="254" t="s">
        <v>185</v>
      </c>
    </row>
    <row r="98" s="13" customFormat="1">
      <c r="A98" s="13"/>
      <c r="B98" s="243"/>
      <c r="C98" s="244"/>
      <c r="D98" s="245" t="s">
        <v>193</v>
      </c>
      <c r="E98" s="246" t="s">
        <v>19</v>
      </c>
      <c r="F98" s="247" t="s">
        <v>2117</v>
      </c>
      <c r="G98" s="244"/>
      <c r="H98" s="248">
        <v>2.3740000000000001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193</v>
      </c>
      <c r="AU98" s="254" t="s">
        <v>88</v>
      </c>
      <c r="AV98" s="13" t="s">
        <v>88</v>
      </c>
      <c r="AW98" s="13" t="s">
        <v>37</v>
      </c>
      <c r="AX98" s="13" t="s">
        <v>78</v>
      </c>
      <c r="AY98" s="254" t="s">
        <v>185</v>
      </c>
    </row>
    <row r="99" s="15" customFormat="1">
      <c r="A99" s="15"/>
      <c r="B99" s="265"/>
      <c r="C99" s="266"/>
      <c r="D99" s="245" t="s">
        <v>193</v>
      </c>
      <c r="E99" s="267" t="s">
        <v>19</v>
      </c>
      <c r="F99" s="268" t="s">
        <v>196</v>
      </c>
      <c r="G99" s="266"/>
      <c r="H99" s="269">
        <v>4.2460000000000004</v>
      </c>
      <c r="I99" s="270"/>
      <c r="J99" s="266"/>
      <c r="K99" s="266"/>
      <c r="L99" s="271"/>
      <c r="M99" s="272"/>
      <c r="N99" s="273"/>
      <c r="O99" s="273"/>
      <c r="P99" s="273"/>
      <c r="Q99" s="273"/>
      <c r="R99" s="273"/>
      <c r="S99" s="273"/>
      <c r="T99" s="27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75" t="s">
        <v>193</v>
      </c>
      <c r="AU99" s="275" t="s">
        <v>88</v>
      </c>
      <c r="AV99" s="15" t="s">
        <v>191</v>
      </c>
      <c r="AW99" s="15" t="s">
        <v>37</v>
      </c>
      <c r="AX99" s="15" t="s">
        <v>86</v>
      </c>
      <c r="AY99" s="275" t="s">
        <v>185</v>
      </c>
    </row>
    <row r="100" s="2" customFormat="1" ht="55.5" customHeight="1">
      <c r="A100" s="40"/>
      <c r="B100" s="41"/>
      <c r="C100" s="229" t="s">
        <v>217</v>
      </c>
      <c r="D100" s="229" t="s">
        <v>187</v>
      </c>
      <c r="E100" s="230" t="s">
        <v>2118</v>
      </c>
      <c r="F100" s="231" t="s">
        <v>2119</v>
      </c>
      <c r="G100" s="232" t="s">
        <v>206</v>
      </c>
      <c r="H100" s="233">
        <v>4.2460000000000004</v>
      </c>
      <c r="I100" s="234"/>
      <c r="J100" s="235">
        <f>ROUND(I100*H100,2)</f>
        <v>0</v>
      </c>
      <c r="K100" s="236"/>
      <c r="L100" s="46"/>
      <c r="M100" s="237" t="s">
        <v>19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191</v>
      </c>
      <c r="AT100" s="241" t="s">
        <v>187</v>
      </c>
      <c r="AU100" s="241" t="s">
        <v>88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191</v>
      </c>
      <c r="BM100" s="241" t="s">
        <v>2120</v>
      </c>
    </row>
    <row r="101" s="13" customFormat="1">
      <c r="A101" s="13"/>
      <c r="B101" s="243"/>
      <c r="C101" s="244"/>
      <c r="D101" s="245" t="s">
        <v>193</v>
      </c>
      <c r="E101" s="244"/>
      <c r="F101" s="247" t="s">
        <v>2121</v>
      </c>
      <c r="G101" s="244"/>
      <c r="H101" s="248">
        <v>4.2460000000000004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4" t="s">
        <v>193</v>
      </c>
      <c r="AU101" s="254" t="s">
        <v>88</v>
      </c>
      <c r="AV101" s="13" t="s">
        <v>88</v>
      </c>
      <c r="AW101" s="13" t="s">
        <v>4</v>
      </c>
      <c r="AX101" s="13" t="s">
        <v>86</v>
      </c>
      <c r="AY101" s="254" t="s">
        <v>185</v>
      </c>
    </row>
    <row r="102" s="2" customFormat="1" ht="33" customHeight="1">
      <c r="A102" s="40"/>
      <c r="B102" s="41"/>
      <c r="C102" s="229" t="s">
        <v>224</v>
      </c>
      <c r="D102" s="229" t="s">
        <v>187</v>
      </c>
      <c r="E102" s="230" t="s">
        <v>460</v>
      </c>
      <c r="F102" s="231" t="s">
        <v>461</v>
      </c>
      <c r="G102" s="232" t="s">
        <v>206</v>
      </c>
      <c r="H102" s="233">
        <v>4.2460000000000004</v>
      </c>
      <c r="I102" s="234"/>
      <c r="J102" s="235">
        <f>ROUND(I102*H102,2)</f>
        <v>0</v>
      </c>
      <c r="K102" s="236"/>
      <c r="L102" s="46"/>
      <c r="M102" s="237" t="s">
        <v>19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191</v>
      </c>
      <c r="AT102" s="241" t="s">
        <v>187</v>
      </c>
      <c r="AU102" s="241" t="s">
        <v>88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191</v>
      </c>
      <c r="BM102" s="241" t="s">
        <v>2122</v>
      </c>
    </row>
    <row r="103" s="2" customFormat="1" ht="33" customHeight="1">
      <c r="A103" s="40"/>
      <c r="B103" s="41"/>
      <c r="C103" s="229" t="s">
        <v>230</v>
      </c>
      <c r="D103" s="229" t="s">
        <v>187</v>
      </c>
      <c r="E103" s="230" t="s">
        <v>2123</v>
      </c>
      <c r="F103" s="231" t="s">
        <v>2124</v>
      </c>
      <c r="G103" s="232" t="s">
        <v>239</v>
      </c>
      <c r="H103" s="233">
        <v>7.6429999999999998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191</v>
      </c>
      <c r="AT103" s="241" t="s">
        <v>187</v>
      </c>
      <c r="AU103" s="241" t="s">
        <v>88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2125</v>
      </c>
    </row>
    <row r="104" s="13" customFormat="1">
      <c r="A104" s="13"/>
      <c r="B104" s="243"/>
      <c r="C104" s="244"/>
      <c r="D104" s="245" t="s">
        <v>193</v>
      </c>
      <c r="E104" s="244"/>
      <c r="F104" s="247" t="s">
        <v>2126</v>
      </c>
      <c r="G104" s="244"/>
      <c r="H104" s="248">
        <v>7.6429999999999998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193</v>
      </c>
      <c r="AU104" s="254" t="s">
        <v>88</v>
      </c>
      <c r="AV104" s="13" t="s">
        <v>88</v>
      </c>
      <c r="AW104" s="13" t="s">
        <v>4</v>
      </c>
      <c r="AX104" s="13" t="s">
        <v>86</v>
      </c>
      <c r="AY104" s="254" t="s">
        <v>185</v>
      </c>
    </row>
    <row r="105" s="12" customFormat="1" ht="22.8" customHeight="1">
      <c r="A105" s="12"/>
      <c r="B105" s="213"/>
      <c r="C105" s="214"/>
      <c r="D105" s="215" t="s">
        <v>77</v>
      </c>
      <c r="E105" s="227" t="s">
        <v>88</v>
      </c>
      <c r="F105" s="227" t="s">
        <v>475</v>
      </c>
      <c r="G105" s="214"/>
      <c r="H105" s="214"/>
      <c r="I105" s="217"/>
      <c r="J105" s="228">
        <f>BK105</f>
        <v>0</v>
      </c>
      <c r="K105" s="214"/>
      <c r="L105" s="219"/>
      <c r="M105" s="220"/>
      <c r="N105" s="221"/>
      <c r="O105" s="221"/>
      <c r="P105" s="222">
        <f>SUM(P106:P109)</f>
        <v>0</v>
      </c>
      <c r="Q105" s="221"/>
      <c r="R105" s="222">
        <f>SUM(R106:R109)</f>
        <v>4.5925588800000003</v>
      </c>
      <c r="S105" s="221"/>
      <c r="T105" s="223">
        <f>SUM(T106:T109)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4" t="s">
        <v>86</v>
      </c>
      <c r="AT105" s="225" t="s">
        <v>77</v>
      </c>
      <c r="AU105" s="225" t="s">
        <v>86</v>
      </c>
      <c r="AY105" s="224" t="s">
        <v>185</v>
      </c>
      <c r="BK105" s="226">
        <f>SUM(BK106:BK109)</f>
        <v>0</v>
      </c>
    </row>
    <row r="106" s="2" customFormat="1" ht="21.75" customHeight="1">
      <c r="A106" s="40"/>
      <c r="B106" s="41"/>
      <c r="C106" s="229" t="s">
        <v>236</v>
      </c>
      <c r="D106" s="229" t="s">
        <v>187</v>
      </c>
      <c r="E106" s="230" t="s">
        <v>490</v>
      </c>
      <c r="F106" s="231" t="s">
        <v>491</v>
      </c>
      <c r="G106" s="232" t="s">
        <v>206</v>
      </c>
      <c r="H106" s="233">
        <v>1.8720000000000001</v>
      </c>
      <c r="I106" s="234"/>
      <c r="J106" s="235">
        <f>ROUND(I106*H106,2)</f>
        <v>0</v>
      </c>
      <c r="K106" s="236"/>
      <c r="L106" s="46"/>
      <c r="M106" s="237" t="s">
        <v>19</v>
      </c>
      <c r="N106" s="238" t="s">
        <v>49</v>
      </c>
      <c r="O106" s="86"/>
      <c r="P106" s="239">
        <f>O106*H106</f>
        <v>0</v>
      </c>
      <c r="Q106" s="239">
        <v>2.45329</v>
      </c>
      <c r="R106" s="239">
        <f>Q106*H106</f>
        <v>4.5925588800000003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191</v>
      </c>
      <c r="AT106" s="241" t="s">
        <v>187</v>
      </c>
      <c r="AU106" s="241" t="s">
        <v>88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191</v>
      </c>
      <c r="BM106" s="241" t="s">
        <v>2127</v>
      </c>
    </row>
    <row r="107" s="13" customFormat="1">
      <c r="A107" s="13"/>
      <c r="B107" s="243"/>
      <c r="C107" s="244"/>
      <c r="D107" s="245" t="s">
        <v>193</v>
      </c>
      <c r="E107" s="246" t="s">
        <v>19</v>
      </c>
      <c r="F107" s="247" t="s">
        <v>2110</v>
      </c>
      <c r="G107" s="244"/>
      <c r="H107" s="248">
        <v>1.44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193</v>
      </c>
      <c r="AU107" s="254" t="s">
        <v>88</v>
      </c>
      <c r="AV107" s="13" t="s">
        <v>88</v>
      </c>
      <c r="AW107" s="13" t="s">
        <v>37</v>
      </c>
      <c r="AX107" s="13" t="s">
        <v>78</v>
      </c>
      <c r="AY107" s="254" t="s">
        <v>185</v>
      </c>
    </row>
    <row r="108" s="13" customFormat="1">
      <c r="A108" s="13"/>
      <c r="B108" s="243"/>
      <c r="C108" s="244"/>
      <c r="D108" s="245" t="s">
        <v>193</v>
      </c>
      <c r="E108" s="246" t="s">
        <v>19</v>
      </c>
      <c r="F108" s="247" t="s">
        <v>2111</v>
      </c>
      <c r="G108" s="244"/>
      <c r="H108" s="248">
        <v>0.432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193</v>
      </c>
      <c r="AU108" s="254" t="s">
        <v>88</v>
      </c>
      <c r="AV108" s="13" t="s">
        <v>88</v>
      </c>
      <c r="AW108" s="13" t="s">
        <v>37</v>
      </c>
      <c r="AX108" s="13" t="s">
        <v>78</v>
      </c>
      <c r="AY108" s="254" t="s">
        <v>185</v>
      </c>
    </row>
    <row r="109" s="15" customFormat="1">
      <c r="A109" s="15"/>
      <c r="B109" s="265"/>
      <c r="C109" s="266"/>
      <c r="D109" s="245" t="s">
        <v>193</v>
      </c>
      <c r="E109" s="267" t="s">
        <v>19</v>
      </c>
      <c r="F109" s="268" t="s">
        <v>2112</v>
      </c>
      <c r="G109" s="266"/>
      <c r="H109" s="269">
        <v>1.8719999999999999</v>
      </c>
      <c r="I109" s="270"/>
      <c r="J109" s="266"/>
      <c r="K109" s="266"/>
      <c r="L109" s="271"/>
      <c r="M109" s="272"/>
      <c r="N109" s="273"/>
      <c r="O109" s="273"/>
      <c r="P109" s="273"/>
      <c r="Q109" s="273"/>
      <c r="R109" s="273"/>
      <c r="S109" s="273"/>
      <c r="T109" s="27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75" t="s">
        <v>193</v>
      </c>
      <c r="AU109" s="275" t="s">
        <v>88</v>
      </c>
      <c r="AV109" s="15" t="s">
        <v>191</v>
      </c>
      <c r="AW109" s="15" t="s">
        <v>37</v>
      </c>
      <c r="AX109" s="15" t="s">
        <v>86</v>
      </c>
      <c r="AY109" s="275" t="s">
        <v>185</v>
      </c>
    </row>
    <row r="110" s="12" customFormat="1" ht="22.8" customHeight="1">
      <c r="A110" s="12"/>
      <c r="B110" s="213"/>
      <c r="C110" s="214"/>
      <c r="D110" s="215" t="s">
        <v>77</v>
      </c>
      <c r="E110" s="227" t="s">
        <v>203</v>
      </c>
      <c r="F110" s="227" t="s">
        <v>609</v>
      </c>
      <c r="G110" s="214"/>
      <c r="H110" s="214"/>
      <c r="I110" s="217"/>
      <c r="J110" s="228">
        <f>BK110</f>
        <v>0</v>
      </c>
      <c r="K110" s="214"/>
      <c r="L110" s="219"/>
      <c r="M110" s="220"/>
      <c r="N110" s="221"/>
      <c r="O110" s="221"/>
      <c r="P110" s="222">
        <f>SUM(P111:P163)</f>
        <v>0</v>
      </c>
      <c r="Q110" s="221"/>
      <c r="R110" s="222">
        <f>SUM(R111:R163)</f>
        <v>11.78528</v>
      </c>
      <c r="S110" s="221"/>
      <c r="T110" s="223">
        <f>SUM(T111:T163)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24" t="s">
        <v>86</v>
      </c>
      <c r="AT110" s="225" t="s">
        <v>77</v>
      </c>
      <c r="AU110" s="225" t="s">
        <v>86</v>
      </c>
      <c r="AY110" s="224" t="s">
        <v>185</v>
      </c>
      <c r="BK110" s="226">
        <f>SUM(BK111:BK163)</f>
        <v>0</v>
      </c>
    </row>
    <row r="111" s="2" customFormat="1" ht="89.25" customHeight="1">
      <c r="A111" s="40"/>
      <c r="B111" s="41"/>
      <c r="C111" s="229" t="s">
        <v>201</v>
      </c>
      <c r="D111" s="229" t="s">
        <v>187</v>
      </c>
      <c r="E111" s="230" t="s">
        <v>2128</v>
      </c>
      <c r="F111" s="231" t="s">
        <v>2129</v>
      </c>
      <c r="G111" s="232" t="s">
        <v>220</v>
      </c>
      <c r="H111" s="233">
        <v>5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2130</v>
      </c>
    </row>
    <row r="112" s="2" customFormat="1" ht="21.75" customHeight="1">
      <c r="A112" s="40"/>
      <c r="B112" s="41"/>
      <c r="C112" s="282" t="s">
        <v>146</v>
      </c>
      <c r="D112" s="282" t="s">
        <v>604</v>
      </c>
      <c r="E112" s="283" t="s">
        <v>2131</v>
      </c>
      <c r="F112" s="284" t="s">
        <v>2132</v>
      </c>
      <c r="G112" s="285" t="s">
        <v>220</v>
      </c>
      <c r="H112" s="286">
        <v>5.5</v>
      </c>
      <c r="I112" s="287"/>
      <c r="J112" s="288">
        <f>ROUND(I112*H112,2)</f>
        <v>0</v>
      </c>
      <c r="K112" s="289"/>
      <c r="L112" s="290"/>
      <c r="M112" s="291" t="s">
        <v>19</v>
      </c>
      <c r="N112" s="292" t="s">
        <v>49</v>
      </c>
      <c r="O112" s="86"/>
      <c r="P112" s="239">
        <f>O112*H112</f>
        <v>0</v>
      </c>
      <c r="Q112" s="239">
        <v>0.00035</v>
      </c>
      <c r="R112" s="239">
        <f>Q112*H112</f>
        <v>0.0019250000000000001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236</v>
      </c>
      <c r="AT112" s="241" t="s">
        <v>604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2133</v>
      </c>
    </row>
    <row r="113" s="13" customFormat="1">
      <c r="A113" s="13"/>
      <c r="B113" s="243"/>
      <c r="C113" s="244"/>
      <c r="D113" s="245" t="s">
        <v>193</v>
      </c>
      <c r="E113" s="244"/>
      <c r="F113" s="247" t="s">
        <v>2134</v>
      </c>
      <c r="G113" s="244"/>
      <c r="H113" s="248">
        <v>5.5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193</v>
      </c>
      <c r="AU113" s="254" t="s">
        <v>88</v>
      </c>
      <c r="AV113" s="13" t="s">
        <v>88</v>
      </c>
      <c r="AW113" s="13" t="s">
        <v>4</v>
      </c>
      <c r="AX113" s="13" t="s">
        <v>86</v>
      </c>
      <c r="AY113" s="254" t="s">
        <v>185</v>
      </c>
    </row>
    <row r="114" s="2" customFormat="1" ht="44.25" customHeight="1">
      <c r="A114" s="40"/>
      <c r="B114" s="41"/>
      <c r="C114" s="229" t="s">
        <v>248</v>
      </c>
      <c r="D114" s="229" t="s">
        <v>187</v>
      </c>
      <c r="E114" s="230" t="s">
        <v>2135</v>
      </c>
      <c r="F114" s="231" t="s">
        <v>2136</v>
      </c>
      <c r="G114" s="232" t="s">
        <v>227</v>
      </c>
      <c r="H114" s="233">
        <v>42</v>
      </c>
      <c r="I114" s="234"/>
      <c r="J114" s="235">
        <f>ROUND(I114*H114,2)</f>
        <v>0</v>
      </c>
      <c r="K114" s="236"/>
      <c r="L114" s="46"/>
      <c r="M114" s="237" t="s">
        <v>19</v>
      </c>
      <c r="N114" s="238" t="s">
        <v>49</v>
      </c>
      <c r="O114" s="86"/>
      <c r="P114" s="239">
        <f>O114*H114</f>
        <v>0</v>
      </c>
      <c r="Q114" s="239">
        <v>0.17488999999999999</v>
      </c>
      <c r="R114" s="239">
        <f>Q114*H114</f>
        <v>7.3453799999999996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191</v>
      </c>
      <c r="AT114" s="241" t="s">
        <v>187</v>
      </c>
      <c r="AU114" s="241" t="s">
        <v>88</v>
      </c>
      <c r="AY114" s="19" t="s">
        <v>185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86</v>
      </c>
      <c r="BK114" s="242">
        <f>ROUND(I114*H114,2)</f>
        <v>0</v>
      </c>
      <c r="BL114" s="19" t="s">
        <v>191</v>
      </c>
      <c r="BM114" s="241" t="s">
        <v>2137</v>
      </c>
    </row>
    <row r="115" s="13" customFormat="1">
      <c r="A115" s="13"/>
      <c r="B115" s="243"/>
      <c r="C115" s="244"/>
      <c r="D115" s="245" t="s">
        <v>193</v>
      </c>
      <c r="E115" s="246" t="s">
        <v>19</v>
      </c>
      <c r="F115" s="247" t="s">
        <v>648</v>
      </c>
      <c r="G115" s="244"/>
      <c r="H115" s="248">
        <v>30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193</v>
      </c>
      <c r="AU115" s="254" t="s">
        <v>88</v>
      </c>
      <c r="AV115" s="13" t="s">
        <v>88</v>
      </c>
      <c r="AW115" s="13" t="s">
        <v>37</v>
      </c>
      <c r="AX115" s="13" t="s">
        <v>78</v>
      </c>
      <c r="AY115" s="254" t="s">
        <v>185</v>
      </c>
    </row>
    <row r="116" s="13" customFormat="1">
      <c r="A116" s="13"/>
      <c r="B116" s="243"/>
      <c r="C116" s="244"/>
      <c r="D116" s="245" t="s">
        <v>193</v>
      </c>
      <c r="E116" s="246" t="s">
        <v>19</v>
      </c>
      <c r="F116" s="247" t="s">
        <v>252</v>
      </c>
      <c r="G116" s="244"/>
      <c r="H116" s="248">
        <v>12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193</v>
      </c>
      <c r="AU116" s="254" t="s">
        <v>88</v>
      </c>
      <c r="AV116" s="13" t="s">
        <v>88</v>
      </c>
      <c r="AW116" s="13" t="s">
        <v>37</v>
      </c>
      <c r="AX116" s="13" t="s">
        <v>78</v>
      </c>
      <c r="AY116" s="254" t="s">
        <v>185</v>
      </c>
    </row>
    <row r="117" s="15" customFormat="1">
      <c r="A117" s="15"/>
      <c r="B117" s="265"/>
      <c r="C117" s="266"/>
      <c r="D117" s="245" t="s">
        <v>193</v>
      </c>
      <c r="E117" s="267" t="s">
        <v>19</v>
      </c>
      <c r="F117" s="268" t="s">
        <v>196</v>
      </c>
      <c r="G117" s="266"/>
      <c r="H117" s="269">
        <v>42</v>
      </c>
      <c r="I117" s="270"/>
      <c r="J117" s="266"/>
      <c r="K117" s="266"/>
      <c r="L117" s="271"/>
      <c r="M117" s="272"/>
      <c r="N117" s="273"/>
      <c r="O117" s="273"/>
      <c r="P117" s="273"/>
      <c r="Q117" s="273"/>
      <c r="R117" s="273"/>
      <c r="S117" s="273"/>
      <c r="T117" s="27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75" t="s">
        <v>193</v>
      </c>
      <c r="AU117" s="275" t="s">
        <v>88</v>
      </c>
      <c r="AV117" s="15" t="s">
        <v>191</v>
      </c>
      <c r="AW117" s="15" t="s">
        <v>37</v>
      </c>
      <c r="AX117" s="15" t="s">
        <v>86</v>
      </c>
      <c r="AY117" s="275" t="s">
        <v>185</v>
      </c>
    </row>
    <row r="118" s="2" customFormat="1" ht="16.5" customHeight="1">
      <c r="A118" s="40"/>
      <c r="B118" s="41"/>
      <c r="C118" s="282" t="s">
        <v>252</v>
      </c>
      <c r="D118" s="282" t="s">
        <v>604</v>
      </c>
      <c r="E118" s="283" t="s">
        <v>2138</v>
      </c>
      <c r="F118" s="284" t="s">
        <v>2139</v>
      </c>
      <c r="G118" s="285" t="s">
        <v>227</v>
      </c>
      <c r="H118" s="286">
        <v>42</v>
      </c>
      <c r="I118" s="287"/>
      <c r="J118" s="288">
        <f>ROUND(I118*H118,2)</f>
        <v>0</v>
      </c>
      <c r="K118" s="289"/>
      <c r="L118" s="290"/>
      <c r="M118" s="291" t="s">
        <v>19</v>
      </c>
      <c r="N118" s="292" t="s">
        <v>49</v>
      </c>
      <c r="O118" s="86"/>
      <c r="P118" s="239">
        <f>O118*H118</f>
        <v>0</v>
      </c>
      <c r="Q118" s="239">
        <v>0.0038999999999999998</v>
      </c>
      <c r="R118" s="239">
        <f>Q118*H118</f>
        <v>0.1638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236</v>
      </c>
      <c r="AT118" s="241" t="s">
        <v>604</v>
      </c>
      <c r="AU118" s="241" t="s">
        <v>88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191</v>
      </c>
      <c r="BM118" s="241" t="s">
        <v>2140</v>
      </c>
    </row>
    <row r="119" s="2" customFormat="1" ht="33" customHeight="1">
      <c r="A119" s="40"/>
      <c r="B119" s="41"/>
      <c r="C119" s="229" t="s">
        <v>256</v>
      </c>
      <c r="D119" s="229" t="s">
        <v>187</v>
      </c>
      <c r="E119" s="230" t="s">
        <v>2141</v>
      </c>
      <c r="F119" s="231" t="s">
        <v>2142</v>
      </c>
      <c r="G119" s="232" t="s">
        <v>227</v>
      </c>
      <c r="H119" s="233">
        <v>16</v>
      </c>
      <c r="I119" s="234"/>
      <c r="J119" s="235">
        <f>ROUND(I119*H119,2)</f>
        <v>0</v>
      </c>
      <c r="K119" s="236"/>
      <c r="L119" s="46"/>
      <c r="M119" s="237" t="s">
        <v>19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191</v>
      </c>
      <c r="AT119" s="241" t="s">
        <v>187</v>
      </c>
      <c r="AU119" s="241" t="s">
        <v>88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191</v>
      </c>
      <c r="BM119" s="241" t="s">
        <v>2143</v>
      </c>
    </row>
    <row r="120" s="2" customFormat="1" ht="21.75" customHeight="1">
      <c r="A120" s="40"/>
      <c r="B120" s="41"/>
      <c r="C120" s="282" t="s">
        <v>264</v>
      </c>
      <c r="D120" s="282" t="s">
        <v>604</v>
      </c>
      <c r="E120" s="283" t="s">
        <v>2144</v>
      </c>
      <c r="F120" s="284" t="s">
        <v>2145</v>
      </c>
      <c r="G120" s="285" t="s">
        <v>227</v>
      </c>
      <c r="H120" s="286">
        <v>16</v>
      </c>
      <c r="I120" s="287"/>
      <c r="J120" s="288">
        <f>ROUND(I120*H120,2)</f>
        <v>0</v>
      </c>
      <c r="K120" s="289"/>
      <c r="L120" s="290"/>
      <c r="M120" s="291" t="s">
        <v>19</v>
      </c>
      <c r="N120" s="292" t="s">
        <v>49</v>
      </c>
      <c r="O120" s="86"/>
      <c r="P120" s="239">
        <f>O120*H120</f>
        <v>0</v>
      </c>
      <c r="Q120" s="239">
        <v>0.0033999999999999998</v>
      </c>
      <c r="R120" s="239">
        <f>Q120*H120</f>
        <v>0.054399999999999997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236</v>
      </c>
      <c r="AT120" s="241" t="s">
        <v>604</v>
      </c>
      <c r="AU120" s="241" t="s">
        <v>88</v>
      </c>
      <c r="AY120" s="19" t="s">
        <v>185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86</v>
      </c>
      <c r="BK120" s="242">
        <f>ROUND(I120*H120,2)</f>
        <v>0</v>
      </c>
      <c r="BL120" s="19" t="s">
        <v>191</v>
      </c>
      <c r="BM120" s="241" t="s">
        <v>2146</v>
      </c>
    </row>
    <row r="121" s="13" customFormat="1">
      <c r="A121" s="13"/>
      <c r="B121" s="243"/>
      <c r="C121" s="244"/>
      <c r="D121" s="245" t="s">
        <v>193</v>
      </c>
      <c r="E121" s="246" t="s">
        <v>19</v>
      </c>
      <c r="F121" s="247" t="s">
        <v>224</v>
      </c>
      <c r="G121" s="244"/>
      <c r="H121" s="248">
        <v>6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193</v>
      </c>
      <c r="AU121" s="254" t="s">
        <v>88</v>
      </c>
      <c r="AV121" s="13" t="s">
        <v>88</v>
      </c>
      <c r="AW121" s="13" t="s">
        <v>37</v>
      </c>
      <c r="AX121" s="13" t="s">
        <v>78</v>
      </c>
      <c r="AY121" s="254" t="s">
        <v>185</v>
      </c>
    </row>
    <row r="122" s="13" customFormat="1">
      <c r="A122" s="13"/>
      <c r="B122" s="243"/>
      <c r="C122" s="244"/>
      <c r="D122" s="245" t="s">
        <v>193</v>
      </c>
      <c r="E122" s="246" t="s">
        <v>19</v>
      </c>
      <c r="F122" s="247" t="s">
        <v>146</v>
      </c>
      <c r="G122" s="244"/>
      <c r="H122" s="248">
        <v>10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193</v>
      </c>
      <c r="AU122" s="254" t="s">
        <v>88</v>
      </c>
      <c r="AV122" s="13" t="s">
        <v>88</v>
      </c>
      <c r="AW122" s="13" t="s">
        <v>37</v>
      </c>
      <c r="AX122" s="13" t="s">
        <v>78</v>
      </c>
      <c r="AY122" s="254" t="s">
        <v>185</v>
      </c>
    </row>
    <row r="123" s="15" customFormat="1">
      <c r="A123" s="15"/>
      <c r="B123" s="265"/>
      <c r="C123" s="266"/>
      <c r="D123" s="245" t="s">
        <v>193</v>
      </c>
      <c r="E123" s="267" t="s">
        <v>19</v>
      </c>
      <c r="F123" s="268" t="s">
        <v>196</v>
      </c>
      <c r="G123" s="266"/>
      <c r="H123" s="269">
        <v>16</v>
      </c>
      <c r="I123" s="270"/>
      <c r="J123" s="266"/>
      <c r="K123" s="266"/>
      <c r="L123" s="271"/>
      <c r="M123" s="272"/>
      <c r="N123" s="273"/>
      <c r="O123" s="273"/>
      <c r="P123" s="273"/>
      <c r="Q123" s="273"/>
      <c r="R123" s="273"/>
      <c r="S123" s="273"/>
      <c r="T123" s="27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5" t="s">
        <v>193</v>
      </c>
      <c r="AU123" s="275" t="s">
        <v>88</v>
      </c>
      <c r="AV123" s="15" t="s">
        <v>191</v>
      </c>
      <c r="AW123" s="15" t="s">
        <v>37</v>
      </c>
      <c r="AX123" s="15" t="s">
        <v>86</v>
      </c>
      <c r="AY123" s="275" t="s">
        <v>185</v>
      </c>
    </row>
    <row r="124" s="2" customFormat="1" ht="16.5" customHeight="1">
      <c r="A124" s="40"/>
      <c r="B124" s="41"/>
      <c r="C124" s="282" t="s">
        <v>8</v>
      </c>
      <c r="D124" s="282" t="s">
        <v>604</v>
      </c>
      <c r="E124" s="283" t="s">
        <v>2147</v>
      </c>
      <c r="F124" s="284" t="s">
        <v>2148</v>
      </c>
      <c r="G124" s="285" t="s">
        <v>227</v>
      </c>
      <c r="H124" s="286">
        <v>16</v>
      </c>
      <c r="I124" s="287"/>
      <c r="J124" s="288">
        <f>ROUND(I124*H124,2)</f>
        <v>0</v>
      </c>
      <c r="K124" s="289"/>
      <c r="L124" s="290"/>
      <c r="M124" s="291" t="s">
        <v>19</v>
      </c>
      <c r="N124" s="292" t="s">
        <v>49</v>
      </c>
      <c r="O124" s="86"/>
      <c r="P124" s="239">
        <f>O124*H124</f>
        <v>0</v>
      </c>
      <c r="Q124" s="239">
        <v>0.00010000000000000001</v>
      </c>
      <c r="R124" s="239">
        <f>Q124*H124</f>
        <v>0.0016000000000000001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236</v>
      </c>
      <c r="AT124" s="241" t="s">
        <v>604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191</v>
      </c>
      <c r="BM124" s="241" t="s">
        <v>2149</v>
      </c>
    </row>
    <row r="125" s="13" customFormat="1">
      <c r="A125" s="13"/>
      <c r="B125" s="243"/>
      <c r="C125" s="244"/>
      <c r="D125" s="245" t="s">
        <v>193</v>
      </c>
      <c r="E125" s="246" t="s">
        <v>19</v>
      </c>
      <c r="F125" s="247" t="s">
        <v>224</v>
      </c>
      <c r="G125" s="244"/>
      <c r="H125" s="248">
        <v>6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193</v>
      </c>
      <c r="AU125" s="254" t="s">
        <v>88</v>
      </c>
      <c r="AV125" s="13" t="s">
        <v>88</v>
      </c>
      <c r="AW125" s="13" t="s">
        <v>37</v>
      </c>
      <c r="AX125" s="13" t="s">
        <v>78</v>
      </c>
      <c r="AY125" s="254" t="s">
        <v>185</v>
      </c>
    </row>
    <row r="126" s="13" customFormat="1">
      <c r="A126" s="13"/>
      <c r="B126" s="243"/>
      <c r="C126" s="244"/>
      <c r="D126" s="245" t="s">
        <v>193</v>
      </c>
      <c r="E126" s="246" t="s">
        <v>19</v>
      </c>
      <c r="F126" s="247" t="s">
        <v>146</v>
      </c>
      <c r="G126" s="244"/>
      <c r="H126" s="248">
        <v>10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193</v>
      </c>
      <c r="AU126" s="254" t="s">
        <v>88</v>
      </c>
      <c r="AV126" s="13" t="s">
        <v>88</v>
      </c>
      <c r="AW126" s="13" t="s">
        <v>37</v>
      </c>
      <c r="AX126" s="13" t="s">
        <v>78</v>
      </c>
      <c r="AY126" s="254" t="s">
        <v>185</v>
      </c>
    </row>
    <row r="127" s="15" customFormat="1">
      <c r="A127" s="15"/>
      <c r="B127" s="265"/>
      <c r="C127" s="266"/>
      <c r="D127" s="245" t="s">
        <v>193</v>
      </c>
      <c r="E127" s="267" t="s">
        <v>19</v>
      </c>
      <c r="F127" s="268" t="s">
        <v>196</v>
      </c>
      <c r="G127" s="266"/>
      <c r="H127" s="269">
        <v>16</v>
      </c>
      <c r="I127" s="270"/>
      <c r="J127" s="266"/>
      <c r="K127" s="266"/>
      <c r="L127" s="271"/>
      <c r="M127" s="272"/>
      <c r="N127" s="273"/>
      <c r="O127" s="273"/>
      <c r="P127" s="273"/>
      <c r="Q127" s="273"/>
      <c r="R127" s="273"/>
      <c r="S127" s="273"/>
      <c r="T127" s="27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5" t="s">
        <v>193</v>
      </c>
      <c r="AU127" s="275" t="s">
        <v>88</v>
      </c>
      <c r="AV127" s="15" t="s">
        <v>191</v>
      </c>
      <c r="AW127" s="15" t="s">
        <v>37</v>
      </c>
      <c r="AX127" s="15" t="s">
        <v>86</v>
      </c>
      <c r="AY127" s="275" t="s">
        <v>185</v>
      </c>
    </row>
    <row r="128" s="2" customFormat="1" ht="21.75" customHeight="1">
      <c r="A128" s="40"/>
      <c r="B128" s="41"/>
      <c r="C128" s="229" t="s">
        <v>229</v>
      </c>
      <c r="D128" s="229" t="s">
        <v>187</v>
      </c>
      <c r="E128" s="230" t="s">
        <v>2150</v>
      </c>
      <c r="F128" s="231" t="s">
        <v>2151</v>
      </c>
      <c r="G128" s="232" t="s">
        <v>227</v>
      </c>
      <c r="H128" s="233">
        <v>40</v>
      </c>
      <c r="I128" s="234"/>
      <c r="J128" s="235">
        <f>ROUND(I128*H128,2)</f>
        <v>0</v>
      </c>
      <c r="K128" s="236"/>
      <c r="L128" s="46"/>
      <c r="M128" s="237" t="s">
        <v>19</v>
      </c>
      <c r="N128" s="238" t="s">
        <v>49</v>
      </c>
      <c r="O128" s="86"/>
      <c r="P128" s="239">
        <f>O128*H128</f>
        <v>0</v>
      </c>
      <c r="Q128" s="239">
        <v>0.00040000000000000002</v>
      </c>
      <c r="R128" s="239">
        <f>Q128*H128</f>
        <v>0.016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191</v>
      </c>
      <c r="AT128" s="241" t="s">
        <v>187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191</v>
      </c>
      <c r="BM128" s="241" t="s">
        <v>2152</v>
      </c>
    </row>
    <row r="129" s="13" customFormat="1">
      <c r="A129" s="13"/>
      <c r="B129" s="243"/>
      <c r="C129" s="244"/>
      <c r="D129" s="245" t="s">
        <v>193</v>
      </c>
      <c r="E129" s="246" t="s">
        <v>19</v>
      </c>
      <c r="F129" s="247" t="s">
        <v>248</v>
      </c>
      <c r="G129" s="244"/>
      <c r="H129" s="248">
        <v>11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193</v>
      </c>
      <c r="AU129" s="254" t="s">
        <v>88</v>
      </c>
      <c r="AV129" s="13" t="s">
        <v>88</v>
      </c>
      <c r="AW129" s="13" t="s">
        <v>37</v>
      </c>
      <c r="AX129" s="13" t="s">
        <v>78</v>
      </c>
      <c r="AY129" s="254" t="s">
        <v>185</v>
      </c>
    </row>
    <row r="130" s="13" customFormat="1">
      <c r="A130" s="13"/>
      <c r="B130" s="243"/>
      <c r="C130" s="244"/>
      <c r="D130" s="245" t="s">
        <v>193</v>
      </c>
      <c r="E130" s="246" t="s">
        <v>19</v>
      </c>
      <c r="F130" s="247" t="s">
        <v>644</v>
      </c>
      <c r="G130" s="244"/>
      <c r="H130" s="248">
        <v>29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193</v>
      </c>
      <c r="AU130" s="254" t="s">
        <v>88</v>
      </c>
      <c r="AV130" s="13" t="s">
        <v>88</v>
      </c>
      <c r="AW130" s="13" t="s">
        <v>37</v>
      </c>
      <c r="AX130" s="13" t="s">
        <v>78</v>
      </c>
      <c r="AY130" s="254" t="s">
        <v>185</v>
      </c>
    </row>
    <row r="131" s="15" customFormat="1">
      <c r="A131" s="15"/>
      <c r="B131" s="265"/>
      <c r="C131" s="266"/>
      <c r="D131" s="245" t="s">
        <v>193</v>
      </c>
      <c r="E131" s="267" t="s">
        <v>19</v>
      </c>
      <c r="F131" s="268" t="s">
        <v>196</v>
      </c>
      <c r="G131" s="266"/>
      <c r="H131" s="269">
        <v>40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5" t="s">
        <v>193</v>
      </c>
      <c r="AU131" s="275" t="s">
        <v>88</v>
      </c>
      <c r="AV131" s="15" t="s">
        <v>191</v>
      </c>
      <c r="AW131" s="15" t="s">
        <v>37</v>
      </c>
      <c r="AX131" s="15" t="s">
        <v>86</v>
      </c>
      <c r="AY131" s="275" t="s">
        <v>185</v>
      </c>
    </row>
    <row r="132" s="2" customFormat="1" ht="16.5" customHeight="1">
      <c r="A132" s="40"/>
      <c r="B132" s="41"/>
      <c r="C132" s="282" t="s">
        <v>342</v>
      </c>
      <c r="D132" s="282" t="s">
        <v>604</v>
      </c>
      <c r="E132" s="283" t="s">
        <v>2153</v>
      </c>
      <c r="F132" s="284" t="s">
        <v>2154</v>
      </c>
      <c r="G132" s="285" t="s">
        <v>227</v>
      </c>
      <c r="H132" s="286">
        <v>40</v>
      </c>
      <c r="I132" s="287"/>
      <c r="J132" s="288">
        <f>ROUND(I132*H132,2)</f>
        <v>0</v>
      </c>
      <c r="K132" s="289"/>
      <c r="L132" s="290"/>
      <c r="M132" s="291" t="s">
        <v>19</v>
      </c>
      <c r="N132" s="292" t="s">
        <v>49</v>
      </c>
      <c r="O132" s="86"/>
      <c r="P132" s="239">
        <f>O132*H132</f>
        <v>0</v>
      </c>
      <c r="Q132" s="239">
        <v>0.096000000000000002</v>
      </c>
      <c r="R132" s="239">
        <f>Q132*H132</f>
        <v>3.8399999999999999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236</v>
      </c>
      <c r="AT132" s="241" t="s">
        <v>604</v>
      </c>
      <c r="AU132" s="241" t="s">
        <v>88</v>
      </c>
      <c r="AY132" s="19" t="s">
        <v>185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86</v>
      </c>
      <c r="BK132" s="242">
        <f>ROUND(I132*H132,2)</f>
        <v>0</v>
      </c>
      <c r="BL132" s="19" t="s">
        <v>191</v>
      </c>
      <c r="BM132" s="241" t="s">
        <v>2155</v>
      </c>
    </row>
    <row r="133" s="2" customFormat="1" ht="21.75" customHeight="1">
      <c r="A133" s="40"/>
      <c r="B133" s="41"/>
      <c r="C133" s="282" t="s">
        <v>346</v>
      </c>
      <c r="D133" s="282" t="s">
        <v>604</v>
      </c>
      <c r="E133" s="283" t="s">
        <v>2156</v>
      </c>
      <c r="F133" s="284" t="s">
        <v>2157</v>
      </c>
      <c r="G133" s="285" t="s">
        <v>227</v>
      </c>
      <c r="H133" s="286">
        <v>36</v>
      </c>
      <c r="I133" s="287"/>
      <c r="J133" s="288">
        <f>ROUND(I133*H133,2)</f>
        <v>0</v>
      </c>
      <c r="K133" s="289"/>
      <c r="L133" s="290"/>
      <c r="M133" s="291" t="s">
        <v>19</v>
      </c>
      <c r="N133" s="292" t="s">
        <v>49</v>
      </c>
      <c r="O133" s="86"/>
      <c r="P133" s="239">
        <f>O133*H133</f>
        <v>0</v>
      </c>
      <c r="Q133" s="239">
        <v>0.00080000000000000004</v>
      </c>
      <c r="R133" s="239">
        <f>Q133*H133</f>
        <v>0.028800000000000003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236</v>
      </c>
      <c r="AT133" s="241" t="s">
        <v>604</v>
      </c>
      <c r="AU133" s="241" t="s">
        <v>88</v>
      </c>
      <c r="AY133" s="19" t="s">
        <v>185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86</v>
      </c>
      <c r="BK133" s="242">
        <f>ROUND(I133*H133,2)</f>
        <v>0</v>
      </c>
      <c r="BL133" s="19" t="s">
        <v>191</v>
      </c>
      <c r="BM133" s="241" t="s">
        <v>2158</v>
      </c>
    </row>
    <row r="134" s="13" customFormat="1">
      <c r="A134" s="13"/>
      <c r="B134" s="243"/>
      <c r="C134" s="244"/>
      <c r="D134" s="245" t="s">
        <v>193</v>
      </c>
      <c r="E134" s="246" t="s">
        <v>19</v>
      </c>
      <c r="F134" s="247" t="s">
        <v>201</v>
      </c>
      <c r="G134" s="244"/>
      <c r="H134" s="248">
        <v>9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193</v>
      </c>
      <c r="AU134" s="254" t="s">
        <v>88</v>
      </c>
      <c r="AV134" s="13" t="s">
        <v>88</v>
      </c>
      <c r="AW134" s="13" t="s">
        <v>37</v>
      </c>
      <c r="AX134" s="13" t="s">
        <v>78</v>
      </c>
      <c r="AY134" s="254" t="s">
        <v>185</v>
      </c>
    </row>
    <row r="135" s="13" customFormat="1">
      <c r="A135" s="13"/>
      <c r="B135" s="243"/>
      <c r="C135" s="244"/>
      <c r="D135" s="245" t="s">
        <v>193</v>
      </c>
      <c r="E135" s="246" t="s">
        <v>19</v>
      </c>
      <c r="F135" s="247" t="s">
        <v>392</v>
      </c>
      <c r="G135" s="244"/>
      <c r="H135" s="248">
        <v>27</v>
      </c>
      <c r="I135" s="249"/>
      <c r="J135" s="244"/>
      <c r="K135" s="244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193</v>
      </c>
      <c r="AU135" s="254" t="s">
        <v>88</v>
      </c>
      <c r="AV135" s="13" t="s">
        <v>88</v>
      </c>
      <c r="AW135" s="13" t="s">
        <v>37</v>
      </c>
      <c r="AX135" s="13" t="s">
        <v>78</v>
      </c>
      <c r="AY135" s="254" t="s">
        <v>185</v>
      </c>
    </row>
    <row r="136" s="15" customFormat="1">
      <c r="A136" s="15"/>
      <c r="B136" s="265"/>
      <c r="C136" s="266"/>
      <c r="D136" s="245" t="s">
        <v>193</v>
      </c>
      <c r="E136" s="267" t="s">
        <v>19</v>
      </c>
      <c r="F136" s="268" t="s">
        <v>196</v>
      </c>
      <c r="G136" s="266"/>
      <c r="H136" s="269">
        <v>36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5" t="s">
        <v>193</v>
      </c>
      <c r="AU136" s="275" t="s">
        <v>88</v>
      </c>
      <c r="AV136" s="15" t="s">
        <v>191</v>
      </c>
      <c r="AW136" s="15" t="s">
        <v>37</v>
      </c>
      <c r="AX136" s="15" t="s">
        <v>86</v>
      </c>
      <c r="AY136" s="275" t="s">
        <v>185</v>
      </c>
    </row>
    <row r="137" s="2" customFormat="1" ht="21.75" customHeight="1">
      <c r="A137" s="40"/>
      <c r="B137" s="41"/>
      <c r="C137" s="282" t="s">
        <v>350</v>
      </c>
      <c r="D137" s="282" t="s">
        <v>604</v>
      </c>
      <c r="E137" s="283" t="s">
        <v>2159</v>
      </c>
      <c r="F137" s="284" t="s">
        <v>2160</v>
      </c>
      <c r="G137" s="285" t="s">
        <v>227</v>
      </c>
      <c r="H137" s="286">
        <v>8</v>
      </c>
      <c r="I137" s="287"/>
      <c r="J137" s="288">
        <f>ROUND(I137*H137,2)</f>
        <v>0</v>
      </c>
      <c r="K137" s="289"/>
      <c r="L137" s="290"/>
      <c r="M137" s="291" t="s">
        <v>19</v>
      </c>
      <c r="N137" s="292" t="s">
        <v>49</v>
      </c>
      <c r="O137" s="86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1" t="s">
        <v>236</v>
      </c>
      <c r="AT137" s="241" t="s">
        <v>604</v>
      </c>
      <c r="AU137" s="241" t="s">
        <v>88</v>
      </c>
      <c r="AY137" s="19" t="s">
        <v>185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86</v>
      </c>
      <c r="BK137" s="242">
        <f>ROUND(I137*H137,2)</f>
        <v>0</v>
      </c>
      <c r="BL137" s="19" t="s">
        <v>191</v>
      </c>
      <c r="BM137" s="241" t="s">
        <v>2161</v>
      </c>
    </row>
    <row r="138" s="13" customFormat="1">
      <c r="A138" s="13"/>
      <c r="B138" s="243"/>
      <c r="C138" s="244"/>
      <c r="D138" s="245" t="s">
        <v>193</v>
      </c>
      <c r="E138" s="246" t="s">
        <v>19</v>
      </c>
      <c r="F138" s="247" t="s">
        <v>191</v>
      </c>
      <c r="G138" s="244"/>
      <c r="H138" s="248">
        <v>4</v>
      </c>
      <c r="I138" s="249"/>
      <c r="J138" s="244"/>
      <c r="K138" s="244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193</v>
      </c>
      <c r="AU138" s="254" t="s">
        <v>88</v>
      </c>
      <c r="AV138" s="13" t="s">
        <v>88</v>
      </c>
      <c r="AW138" s="13" t="s">
        <v>37</v>
      </c>
      <c r="AX138" s="13" t="s">
        <v>78</v>
      </c>
      <c r="AY138" s="254" t="s">
        <v>185</v>
      </c>
    </row>
    <row r="139" s="13" customFormat="1">
      <c r="A139" s="13"/>
      <c r="B139" s="243"/>
      <c r="C139" s="244"/>
      <c r="D139" s="245" t="s">
        <v>193</v>
      </c>
      <c r="E139" s="246" t="s">
        <v>19</v>
      </c>
      <c r="F139" s="247" t="s">
        <v>191</v>
      </c>
      <c r="G139" s="244"/>
      <c r="H139" s="248">
        <v>4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193</v>
      </c>
      <c r="AU139" s="254" t="s">
        <v>88</v>
      </c>
      <c r="AV139" s="13" t="s">
        <v>88</v>
      </c>
      <c r="AW139" s="13" t="s">
        <v>37</v>
      </c>
      <c r="AX139" s="13" t="s">
        <v>78</v>
      </c>
      <c r="AY139" s="254" t="s">
        <v>185</v>
      </c>
    </row>
    <row r="140" s="15" customFormat="1">
      <c r="A140" s="15"/>
      <c r="B140" s="265"/>
      <c r="C140" s="266"/>
      <c r="D140" s="245" t="s">
        <v>193</v>
      </c>
      <c r="E140" s="267" t="s">
        <v>19</v>
      </c>
      <c r="F140" s="268" t="s">
        <v>196</v>
      </c>
      <c r="G140" s="266"/>
      <c r="H140" s="269">
        <v>8</v>
      </c>
      <c r="I140" s="270"/>
      <c r="J140" s="266"/>
      <c r="K140" s="266"/>
      <c r="L140" s="271"/>
      <c r="M140" s="272"/>
      <c r="N140" s="273"/>
      <c r="O140" s="273"/>
      <c r="P140" s="273"/>
      <c r="Q140" s="273"/>
      <c r="R140" s="273"/>
      <c r="S140" s="273"/>
      <c r="T140" s="27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5" t="s">
        <v>193</v>
      </c>
      <c r="AU140" s="275" t="s">
        <v>88</v>
      </c>
      <c r="AV140" s="15" t="s">
        <v>191</v>
      </c>
      <c r="AW140" s="15" t="s">
        <v>37</v>
      </c>
      <c r="AX140" s="15" t="s">
        <v>86</v>
      </c>
      <c r="AY140" s="275" t="s">
        <v>185</v>
      </c>
    </row>
    <row r="141" s="2" customFormat="1" ht="21.75" customHeight="1">
      <c r="A141" s="40"/>
      <c r="B141" s="41"/>
      <c r="C141" s="229" t="s">
        <v>353</v>
      </c>
      <c r="D141" s="229" t="s">
        <v>187</v>
      </c>
      <c r="E141" s="230" t="s">
        <v>2162</v>
      </c>
      <c r="F141" s="231" t="s">
        <v>2163</v>
      </c>
      <c r="G141" s="232" t="s">
        <v>227</v>
      </c>
      <c r="H141" s="233">
        <v>1</v>
      </c>
      <c r="I141" s="234"/>
      <c r="J141" s="235">
        <f>ROUND(I141*H141,2)</f>
        <v>0</v>
      </c>
      <c r="K141" s="236"/>
      <c r="L141" s="46"/>
      <c r="M141" s="237" t="s">
        <v>19</v>
      </c>
      <c r="N141" s="238" t="s">
        <v>49</v>
      </c>
      <c r="O141" s="86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1" t="s">
        <v>191</v>
      </c>
      <c r="AT141" s="241" t="s">
        <v>187</v>
      </c>
      <c r="AU141" s="241" t="s">
        <v>88</v>
      </c>
      <c r="AY141" s="19" t="s">
        <v>185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86</v>
      </c>
      <c r="BK141" s="242">
        <f>ROUND(I141*H141,2)</f>
        <v>0</v>
      </c>
      <c r="BL141" s="19" t="s">
        <v>191</v>
      </c>
      <c r="BM141" s="241" t="s">
        <v>2164</v>
      </c>
    </row>
    <row r="142" s="2" customFormat="1" ht="33" customHeight="1">
      <c r="A142" s="40"/>
      <c r="B142" s="41"/>
      <c r="C142" s="282" t="s">
        <v>7</v>
      </c>
      <c r="D142" s="282" t="s">
        <v>604</v>
      </c>
      <c r="E142" s="283" t="s">
        <v>2165</v>
      </c>
      <c r="F142" s="284" t="s">
        <v>2166</v>
      </c>
      <c r="G142" s="285" t="s">
        <v>227</v>
      </c>
      <c r="H142" s="286">
        <v>1</v>
      </c>
      <c r="I142" s="287"/>
      <c r="J142" s="288">
        <f>ROUND(I142*H142,2)</f>
        <v>0</v>
      </c>
      <c r="K142" s="289"/>
      <c r="L142" s="290"/>
      <c r="M142" s="291" t="s">
        <v>19</v>
      </c>
      <c r="N142" s="292" t="s">
        <v>49</v>
      </c>
      <c r="O142" s="86"/>
      <c r="P142" s="239">
        <f>O142*H142</f>
        <v>0</v>
      </c>
      <c r="Q142" s="239">
        <v>0.158</v>
      </c>
      <c r="R142" s="239">
        <f>Q142*H142</f>
        <v>0.158</v>
      </c>
      <c r="S142" s="239">
        <v>0</v>
      </c>
      <c r="T142" s="24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1" t="s">
        <v>236</v>
      </c>
      <c r="AT142" s="241" t="s">
        <v>604</v>
      </c>
      <c r="AU142" s="241" t="s">
        <v>88</v>
      </c>
      <c r="AY142" s="19" t="s">
        <v>185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86</v>
      </c>
      <c r="BK142" s="242">
        <f>ROUND(I142*H142,2)</f>
        <v>0</v>
      </c>
      <c r="BL142" s="19" t="s">
        <v>191</v>
      </c>
      <c r="BM142" s="241" t="s">
        <v>2167</v>
      </c>
    </row>
    <row r="143" s="2" customFormat="1" ht="21.75" customHeight="1">
      <c r="A143" s="40"/>
      <c r="B143" s="41"/>
      <c r="C143" s="229" t="s">
        <v>363</v>
      </c>
      <c r="D143" s="229" t="s">
        <v>187</v>
      </c>
      <c r="E143" s="230" t="s">
        <v>2168</v>
      </c>
      <c r="F143" s="231" t="s">
        <v>2169</v>
      </c>
      <c r="G143" s="232" t="s">
        <v>220</v>
      </c>
      <c r="H143" s="233">
        <v>114.94</v>
      </c>
      <c r="I143" s="234"/>
      <c r="J143" s="235">
        <f>ROUND(I143*H143,2)</f>
        <v>0</v>
      </c>
      <c r="K143" s="236"/>
      <c r="L143" s="46"/>
      <c r="M143" s="237" t="s">
        <v>19</v>
      </c>
      <c r="N143" s="238" t="s">
        <v>49</v>
      </c>
      <c r="O143" s="86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1" t="s">
        <v>191</v>
      </c>
      <c r="AT143" s="241" t="s">
        <v>187</v>
      </c>
      <c r="AU143" s="241" t="s">
        <v>88</v>
      </c>
      <c r="AY143" s="19" t="s">
        <v>185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86</v>
      </c>
      <c r="BK143" s="242">
        <f>ROUND(I143*H143,2)</f>
        <v>0</v>
      </c>
      <c r="BL143" s="19" t="s">
        <v>191</v>
      </c>
      <c r="BM143" s="241" t="s">
        <v>2170</v>
      </c>
    </row>
    <row r="144" s="13" customFormat="1">
      <c r="A144" s="13"/>
      <c r="B144" s="243"/>
      <c r="C144" s="244"/>
      <c r="D144" s="245" t="s">
        <v>193</v>
      </c>
      <c r="E144" s="246" t="s">
        <v>19</v>
      </c>
      <c r="F144" s="247" t="s">
        <v>2171</v>
      </c>
      <c r="G144" s="244"/>
      <c r="H144" s="248">
        <v>81.640000000000001</v>
      </c>
      <c r="I144" s="249"/>
      <c r="J144" s="244"/>
      <c r="K144" s="244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193</v>
      </c>
      <c r="AU144" s="254" t="s">
        <v>88</v>
      </c>
      <c r="AV144" s="13" t="s">
        <v>88</v>
      </c>
      <c r="AW144" s="13" t="s">
        <v>37</v>
      </c>
      <c r="AX144" s="13" t="s">
        <v>78</v>
      </c>
      <c r="AY144" s="254" t="s">
        <v>185</v>
      </c>
    </row>
    <row r="145" s="13" customFormat="1">
      <c r="A145" s="13"/>
      <c r="B145" s="243"/>
      <c r="C145" s="244"/>
      <c r="D145" s="245" t="s">
        <v>193</v>
      </c>
      <c r="E145" s="246" t="s">
        <v>19</v>
      </c>
      <c r="F145" s="247" t="s">
        <v>2172</v>
      </c>
      <c r="G145" s="244"/>
      <c r="H145" s="248">
        <v>1.25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193</v>
      </c>
      <c r="AU145" s="254" t="s">
        <v>88</v>
      </c>
      <c r="AV145" s="13" t="s">
        <v>88</v>
      </c>
      <c r="AW145" s="13" t="s">
        <v>37</v>
      </c>
      <c r="AX145" s="13" t="s">
        <v>78</v>
      </c>
      <c r="AY145" s="254" t="s">
        <v>185</v>
      </c>
    </row>
    <row r="146" s="13" customFormat="1">
      <c r="A146" s="13"/>
      <c r="B146" s="243"/>
      <c r="C146" s="244"/>
      <c r="D146" s="245" t="s">
        <v>193</v>
      </c>
      <c r="E146" s="246" t="s">
        <v>19</v>
      </c>
      <c r="F146" s="247" t="s">
        <v>2173</v>
      </c>
      <c r="G146" s="244"/>
      <c r="H146" s="248">
        <v>3.25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193</v>
      </c>
      <c r="AU146" s="254" t="s">
        <v>88</v>
      </c>
      <c r="AV146" s="13" t="s">
        <v>88</v>
      </c>
      <c r="AW146" s="13" t="s">
        <v>37</v>
      </c>
      <c r="AX146" s="13" t="s">
        <v>78</v>
      </c>
      <c r="AY146" s="254" t="s">
        <v>185</v>
      </c>
    </row>
    <row r="147" s="13" customFormat="1">
      <c r="A147" s="13"/>
      <c r="B147" s="243"/>
      <c r="C147" s="244"/>
      <c r="D147" s="245" t="s">
        <v>193</v>
      </c>
      <c r="E147" s="246" t="s">
        <v>19</v>
      </c>
      <c r="F147" s="247" t="s">
        <v>2174</v>
      </c>
      <c r="G147" s="244"/>
      <c r="H147" s="248">
        <v>28.800000000000001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193</v>
      </c>
      <c r="AU147" s="254" t="s">
        <v>88</v>
      </c>
      <c r="AV147" s="13" t="s">
        <v>88</v>
      </c>
      <c r="AW147" s="13" t="s">
        <v>37</v>
      </c>
      <c r="AX147" s="13" t="s">
        <v>78</v>
      </c>
      <c r="AY147" s="254" t="s">
        <v>185</v>
      </c>
    </row>
    <row r="148" s="15" customFormat="1">
      <c r="A148" s="15"/>
      <c r="B148" s="265"/>
      <c r="C148" s="266"/>
      <c r="D148" s="245" t="s">
        <v>193</v>
      </c>
      <c r="E148" s="267" t="s">
        <v>19</v>
      </c>
      <c r="F148" s="268" t="s">
        <v>196</v>
      </c>
      <c r="G148" s="266"/>
      <c r="H148" s="269">
        <v>114.94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5" t="s">
        <v>193</v>
      </c>
      <c r="AU148" s="275" t="s">
        <v>88</v>
      </c>
      <c r="AV148" s="15" t="s">
        <v>191</v>
      </c>
      <c r="AW148" s="15" t="s">
        <v>37</v>
      </c>
      <c r="AX148" s="15" t="s">
        <v>86</v>
      </c>
      <c r="AY148" s="275" t="s">
        <v>185</v>
      </c>
    </row>
    <row r="149" s="2" customFormat="1" ht="21.75" customHeight="1">
      <c r="A149" s="40"/>
      <c r="B149" s="41"/>
      <c r="C149" s="282" t="s">
        <v>370</v>
      </c>
      <c r="D149" s="282" t="s">
        <v>604</v>
      </c>
      <c r="E149" s="283" t="s">
        <v>2175</v>
      </c>
      <c r="F149" s="284" t="s">
        <v>2176</v>
      </c>
      <c r="G149" s="285" t="s">
        <v>220</v>
      </c>
      <c r="H149" s="286">
        <v>123.15000000000001</v>
      </c>
      <c r="I149" s="287"/>
      <c r="J149" s="288">
        <f>ROUND(I149*H149,2)</f>
        <v>0</v>
      </c>
      <c r="K149" s="289"/>
      <c r="L149" s="290"/>
      <c r="M149" s="291" t="s">
        <v>19</v>
      </c>
      <c r="N149" s="292" t="s">
        <v>49</v>
      </c>
      <c r="O149" s="86"/>
      <c r="P149" s="239">
        <f>O149*H149</f>
        <v>0</v>
      </c>
      <c r="Q149" s="239">
        <v>0.0012999999999999999</v>
      </c>
      <c r="R149" s="239">
        <f>Q149*H149</f>
        <v>0.16009499999999999</v>
      </c>
      <c r="S149" s="239">
        <v>0</v>
      </c>
      <c r="T149" s="24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1" t="s">
        <v>236</v>
      </c>
      <c r="AT149" s="241" t="s">
        <v>604</v>
      </c>
      <c r="AU149" s="241" t="s">
        <v>88</v>
      </c>
      <c r="AY149" s="19" t="s">
        <v>185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86</v>
      </c>
      <c r="BK149" s="242">
        <f>ROUND(I149*H149,2)</f>
        <v>0</v>
      </c>
      <c r="BL149" s="19" t="s">
        <v>191</v>
      </c>
      <c r="BM149" s="241" t="s">
        <v>2177</v>
      </c>
    </row>
    <row r="150" s="2" customFormat="1" ht="16.5" customHeight="1">
      <c r="A150" s="40"/>
      <c r="B150" s="41"/>
      <c r="C150" s="282" t="s">
        <v>375</v>
      </c>
      <c r="D150" s="282" t="s">
        <v>604</v>
      </c>
      <c r="E150" s="283" t="s">
        <v>2178</v>
      </c>
      <c r="F150" s="284" t="s">
        <v>2179</v>
      </c>
      <c r="G150" s="285" t="s">
        <v>227</v>
      </c>
      <c r="H150" s="286">
        <v>13</v>
      </c>
      <c r="I150" s="287"/>
      <c r="J150" s="288">
        <f>ROUND(I150*H150,2)</f>
        <v>0</v>
      </c>
      <c r="K150" s="289"/>
      <c r="L150" s="290"/>
      <c r="M150" s="291" t="s">
        <v>19</v>
      </c>
      <c r="N150" s="292" t="s">
        <v>49</v>
      </c>
      <c r="O150" s="86"/>
      <c r="P150" s="239">
        <f>O150*H150</f>
        <v>0</v>
      </c>
      <c r="Q150" s="239">
        <v>0.00027999999999999998</v>
      </c>
      <c r="R150" s="239">
        <f>Q150*H150</f>
        <v>0.0036399999999999996</v>
      </c>
      <c r="S150" s="239">
        <v>0</v>
      </c>
      <c r="T150" s="24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1" t="s">
        <v>236</v>
      </c>
      <c r="AT150" s="241" t="s">
        <v>604</v>
      </c>
      <c r="AU150" s="241" t="s">
        <v>88</v>
      </c>
      <c r="AY150" s="19" t="s">
        <v>185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86</v>
      </c>
      <c r="BK150" s="242">
        <f>ROUND(I150*H150,2)</f>
        <v>0</v>
      </c>
      <c r="BL150" s="19" t="s">
        <v>191</v>
      </c>
      <c r="BM150" s="241" t="s">
        <v>2180</v>
      </c>
    </row>
    <row r="151" s="13" customFormat="1">
      <c r="A151" s="13"/>
      <c r="B151" s="243"/>
      <c r="C151" s="244"/>
      <c r="D151" s="245" t="s">
        <v>193</v>
      </c>
      <c r="E151" s="246" t="s">
        <v>19</v>
      </c>
      <c r="F151" s="247" t="s">
        <v>201</v>
      </c>
      <c r="G151" s="244"/>
      <c r="H151" s="248">
        <v>9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193</v>
      </c>
      <c r="AU151" s="254" t="s">
        <v>88</v>
      </c>
      <c r="AV151" s="13" t="s">
        <v>88</v>
      </c>
      <c r="AW151" s="13" t="s">
        <v>37</v>
      </c>
      <c r="AX151" s="13" t="s">
        <v>78</v>
      </c>
      <c r="AY151" s="254" t="s">
        <v>185</v>
      </c>
    </row>
    <row r="152" s="13" customFormat="1">
      <c r="A152" s="13"/>
      <c r="B152" s="243"/>
      <c r="C152" s="244"/>
      <c r="D152" s="245" t="s">
        <v>193</v>
      </c>
      <c r="E152" s="246" t="s">
        <v>19</v>
      </c>
      <c r="F152" s="247" t="s">
        <v>191</v>
      </c>
      <c r="G152" s="244"/>
      <c r="H152" s="248">
        <v>4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193</v>
      </c>
      <c r="AU152" s="254" t="s">
        <v>88</v>
      </c>
      <c r="AV152" s="13" t="s">
        <v>88</v>
      </c>
      <c r="AW152" s="13" t="s">
        <v>37</v>
      </c>
      <c r="AX152" s="13" t="s">
        <v>78</v>
      </c>
      <c r="AY152" s="254" t="s">
        <v>185</v>
      </c>
    </row>
    <row r="153" s="15" customFormat="1">
      <c r="A153" s="15"/>
      <c r="B153" s="265"/>
      <c r="C153" s="266"/>
      <c r="D153" s="245" t="s">
        <v>193</v>
      </c>
      <c r="E153" s="267" t="s">
        <v>19</v>
      </c>
      <c r="F153" s="268" t="s">
        <v>196</v>
      </c>
      <c r="G153" s="266"/>
      <c r="H153" s="269">
        <v>13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5" t="s">
        <v>193</v>
      </c>
      <c r="AU153" s="275" t="s">
        <v>88</v>
      </c>
      <c r="AV153" s="15" t="s">
        <v>191</v>
      </c>
      <c r="AW153" s="15" t="s">
        <v>37</v>
      </c>
      <c r="AX153" s="15" t="s">
        <v>86</v>
      </c>
      <c r="AY153" s="275" t="s">
        <v>185</v>
      </c>
    </row>
    <row r="154" s="2" customFormat="1" ht="16.5" customHeight="1">
      <c r="A154" s="40"/>
      <c r="B154" s="41"/>
      <c r="C154" s="282" t="s">
        <v>380</v>
      </c>
      <c r="D154" s="282" t="s">
        <v>604</v>
      </c>
      <c r="E154" s="283" t="s">
        <v>2181</v>
      </c>
      <c r="F154" s="284" t="s">
        <v>2182</v>
      </c>
      <c r="G154" s="285" t="s">
        <v>220</v>
      </c>
      <c r="H154" s="286">
        <v>150</v>
      </c>
      <c r="I154" s="287"/>
      <c r="J154" s="288">
        <f>ROUND(I154*H154,2)</f>
        <v>0</v>
      </c>
      <c r="K154" s="289"/>
      <c r="L154" s="290"/>
      <c r="M154" s="291" t="s">
        <v>19</v>
      </c>
      <c r="N154" s="292" t="s">
        <v>49</v>
      </c>
      <c r="O154" s="86"/>
      <c r="P154" s="239">
        <f>O154*H154</f>
        <v>0</v>
      </c>
      <c r="Q154" s="239">
        <v>2.0000000000000002E-05</v>
      </c>
      <c r="R154" s="239">
        <f>Q154*H154</f>
        <v>0.0030000000000000001</v>
      </c>
      <c r="S154" s="239">
        <v>0</v>
      </c>
      <c r="T154" s="24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1" t="s">
        <v>236</v>
      </c>
      <c r="AT154" s="241" t="s">
        <v>604</v>
      </c>
      <c r="AU154" s="241" t="s">
        <v>88</v>
      </c>
      <c r="AY154" s="19" t="s">
        <v>185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86</v>
      </c>
      <c r="BK154" s="242">
        <f>ROUND(I154*H154,2)</f>
        <v>0</v>
      </c>
      <c r="BL154" s="19" t="s">
        <v>191</v>
      </c>
      <c r="BM154" s="241" t="s">
        <v>2183</v>
      </c>
    </row>
    <row r="155" s="2" customFormat="1" ht="16.5" customHeight="1">
      <c r="A155" s="40"/>
      <c r="B155" s="41"/>
      <c r="C155" s="282" t="s">
        <v>386</v>
      </c>
      <c r="D155" s="282" t="s">
        <v>604</v>
      </c>
      <c r="E155" s="283" t="s">
        <v>2184</v>
      </c>
      <c r="F155" s="284" t="s">
        <v>2185</v>
      </c>
      <c r="G155" s="285" t="s">
        <v>227</v>
      </c>
      <c r="H155" s="286">
        <v>24</v>
      </c>
      <c r="I155" s="287"/>
      <c r="J155" s="288">
        <f>ROUND(I155*H155,2)</f>
        <v>0</v>
      </c>
      <c r="K155" s="289"/>
      <c r="L155" s="290"/>
      <c r="M155" s="291" t="s">
        <v>19</v>
      </c>
      <c r="N155" s="292" t="s">
        <v>49</v>
      </c>
      <c r="O155" s="86"/>
      <c r="P155" s="239">
        <f>O155*H155</f>
        <v>0</v>
      </c>
      <c r="Q155" s="239">
        <v>0.00010000000000000001</v>
      </c>
      <c r="R155" s="239">
        <f>Q155*H155</f>
        <v>0.0024000000000000002</v>
      </c>
      <c r="S155" s="239">
        <v>0</v>
      </c>
      <c r="T155" s="24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236</v>
      </c>
      <c r="AT155" s="241" t="s">
        <v>604</v>
      </c>
      <c r="AU155" s="241" t="s">
        <v>88</v>
      </c>
      <c r="AY155" s="19" t="s">
        <v>185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86</v>
      </c>
      <c r="BK155" s="242">
        <f>ROUND(I155*H155,2)</f>
        <v>0</v>
      </c>
      <c r="BL155" s="19" t="s">
        <v>191</v>
      </c>
      <c r="BM155" s="241" t="s">
        <v>2186</v>
      </c>
    </row>
    <row r="156" s="13" customFormat="1">
      <c r="A156" s="13"/>
      <c r="B156" s="243"/>
      <c r="C156" s="244"/>
      <c r="D156" s="245" t="s">
        <v>193</v>
      </c>
      <c r="E156" s="246" t="s">
        <v>19</v>
      </c>
      <c r="F156" s="247" t="s">
        <v>201</v>
      </c>
      <c r="G156" s="244"/>
      <c r="H156" s="248">
        <v>9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193</v>
      </c>
      <c r="AU156" s="254" t="s">
        <v>88</v>
      </c>
      <c r="AV156" s="13" t="s">
        <v>88</v>
      </c>
      <c r="AW156" s="13" t="s">
        <v>37</v>
      </c>
      <c r="AX156" s="13" t="s">
        <v>78</v>
      </c>
      <c r="AY156" s="254" t="s">
        <v>185</v>
      </c>
    </row>
    <row r="157" s="13" customFormat="1">
      <c r="A157" s="13"/>
      <c r="B157" s="243"/>
      <c r="C157" s="244"/>
      <c r="D157" s="245" t="s">
        <v>193</v>
      </c>
      <c r="E157" s="246" t="s">
        <v>19</v>
      </c>
      <c r="F157" s="247" t="s">
        <v>8</v>
      </c>
      <c r="G157" s="244"/>
      <c r="H157" s="248">
        <v>15</v>
      </c>
      <c r="I157" s="249"/>
      <c r="J157" s="244"/>
      <c r="K157" s="244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193</v>
      </c>
      <c r="AU157" s="254" t="s">
        <v>88</v>
      </c>
      <c r="AV157" s="13" t="s">
        <v>88</v>
      </c>
      <c r="AW157" s="13" t="s">
        <v>37</v>
      </c>
      <c r="AX157" s="13" t="s">
        <v>78</v>
      </c>
      <c r="AY157" s="254" t="s">
        <v>185</v>
      </c>
    </row>
    <row r="158" s="15" customFormat="1">
      <c r="A158" s="15"/>
      <c r="B158" s="265"/>
      <c r="C158" s="266"/>
      <c r="D158" s="245" t="s">
        <v>193</v>
      </c>
      <c r="E158" s="267" t="s">
        <v>19</v>
      </c>
      <c r="F158" s="268" t="s">
        <v>196</v>
      </c>
      <c r="G158" s="266"/>
      <c r="H158" s="269">
        <v>24</v>
      </c>
      <c r="I158" s="270"/>
      <c r="J158" s="266"/>
      <c r="K158" s="266"/>
      <c r="L158" s="271"/>
      <c r="M158" s="272"/>
      <c r="N158" s="273"/>
      <c r="O158" s="273"/>
      <c r="P158" s="273"/>
      <c r="Q158" s="273"/>
      <c r="R158" s="273"/>
      <c r="S158" s="273"/>
      <c r="T158" s="27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5" t="s">
        <v>193</v>
      </c>
      <c r="AU158" s="275" t="s">
        <v>88</v>
      </c>
      <c r="AV158" s="15" t="s">
        <v>191</v>
      </c>
      <c r="AW158" s="15" t="s">
        <v>37</v>
      </c>
      <c r="AX158" s="15" t="s">
        <v>86</v>
      </c>
      <c r="AY158" s="275" t="s">
        <v>185</v>
      </c>
    </row>
    <row r="159" s="2" customFormat="1" ht="33" customHeight="1">
      <c r="A159" s="40"/>
      <c r="B159" s="41"/>
      <c r="C159" s="229" t="s">
        <v>392</v>
      </c>
      <c r="D159" s="229" t="s">
        <v>187</v>
      </c>
      <c r="E159" s="230" t="s">
        <v>2187</v>
      </c>
      <c r="F159" s="231" t="s">
        <v>2188</v>
      </c>
      <c r="G159" s="232" t="s">
        <v>220</v>
      </c>
      <c r="H159" s="233">
        <v>156</v>
      </c>
      <c r="I159" s="234"/>
      <c r="J159" s="235">
        <f>ROUND(I159*H159,2)</f>
        <v>0</v>
      </c>
      <c r="K159" s="236"/>
      <c r="L159" s="46"/>
      <c r="M159" s="237" t="s">
        <v>19</v>
      </c>
      <c r="N159" s="238" t="s">
        <v>49</v>
      </c>
      <c r="O159" s="86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1" t="s">
        <v>191</v>
      </c>
      <c r="AT159" s="241" t="s">
        <v>187</v>
      </c>
      <c r="AU159" s="241" t="s">
        <v>88</v>
      </c>
      <c r="AY159" s="19" t="s">
        <v>185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86</v>
      </c>
      <c r="BK159" s="242">
        <f>ROUND(I159*H159,2)</f>
        <v>0</v>
      </c>
      <c r="BL159" s="19" t="s">
        <v>191</v>
      </c>
      <c r="BM159" s="241" t="s">
        <v>2189</v>
      </c>
    </row>
    <row r="160" s="13" customFormat="1">
      <c r="A160" s="13"/>
      <c r="B160" s="243"/>
      <c r="C160" s="244"/>
      <c r="D160" s="245" t="s">
        <v>193</v>
      </c>
      <c r="E160" s="244"/>
      <c r="F160" s="247" t="s">
        <v>2190</v>
      </c>
      <c r="G160" s="244"/>
      <c r="H160" s="248">
        <v>156</v>
      </c>
      <c r="I160" s="249"/>
      <c r="J160" s="244"/>
      <c r="K160" s="244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193</v>
      </c>
      <c r="AU160" s="254" t="s">
        <v>88</v>
      </c>
      <c r="AV160" s="13" t="s">
        <v>88</v>
      </c>
      <c r="AW160" s="13" t="s">
        <v>4</v>
      </c>
      <c r="AX160" s="13" t="s">
        <v>86</v>
      </c>
      <c r="AY160" s="254" t="s">
        <v>185</v>
      </c>
    </row>
    <row r="161" s="2" customFormat="1" ht="16.5" customHeight="1">
      <c r="A161" s="40"/>
      <c r="B161" s="41"/>
      <c r="C161" s="282" t="s">
        <v>398</v>
      </c>
      <c r="D161" s="282" t="s">
        <v>604</v>
      </c>
      <c r="E161" s="283" t="s">
        <v>2191</v>
      </c>
      <c r="F161" s="284" t="s">
        <v>2192</v>
      </c>
      <c r="G161" s="285" t="s">
        <v>220</v>
      </c>
      <c r="H161" s="286">
        <v>156</v>
      </c>
      <c r="I161" s="287"/>
      <c r="J161" s="288">
        <f>ROUND(I161*H161,2)</f>
        <v>0</v>
      </c>
      <c r="K161" s="289"/>
      <c r="L161" s="290"/>
      <c r="M161" s="291" t="s">
        <v>19</v>
      </c>
      <c r="N161" s="292" t="s">
        <v>49</v>
      </c>
      <c r="O161" s="86"/>
      <c r="P161" s="239">
        <f>O161*H161</f>
        <v>0</v>
      </c>
      <c r="Q161" s="239">
        <v>4.0000000000000003E-05</v>
      </c>
      <c r="R161" s="239">
        <f>Q161*H161</f>
        <v>0.0062400000000000008</v>
      </c>
      <c r="S161" s="239">
        <v>0</v>
      </c>
      <c r="T161" s="24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1" t="s">
        <v>236</v>
      </c>
      <c r="AT161" s="241" t="s">
        <v>604</v>
      </c>
      <c r="AU161" s="241" t="s">
        <v>88</v>
      </c>
      <c r="AY161" s="19" t="s">
        <v>185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86</v>
      </c>
      <c r="BK161" s="242">
        <f>ROUND(I161*H161,2)</f>
        <v>0</v>
      </c>
      <c r="BL161" s="19" t="s">
        <v>191</v>
      </c>
      <c r="BM161" s="241" t="s">
        <v>2193</v>
      </c>
    </row>
    <row r="162" s="13" customFormat="1">
      <c r="A162" s="13"/>
      <c r="B162" s="243"/>
      <c r="C162" s="244"/>
      <c r="D162" s="245" t="s">
        <v>193</v>
      </c>
      <c r="E162" s="246" t="s">
        <v>19</v>
      </c>
      <c r="F162" s="247" t="s">
        <v>1513</v>
      </c>
      <c r="G162" s="244"/>
      <c r="H162" s="248">
        <v>156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193</v>
      </c>
      <c r="AU162" s="254" t="s">
        <v>88</v>
      </c>
      <c r="AV162" s="13" t="s">
        <v>88</v>
      </c>
      <c r="AW162" s="13" t="s">
        <v>37</v>
      </c>
      <c r="AX162" s="13" t="s">
        <v>78</v>
      </c>
      <c r="AY162" s="254" t="s">
        <v>185</v>
      </c>
    </row>
    <row r="163" s="15" customFormat="1">
      <c r="A163" s="15"/>
      <c r="B163" s="265"/>
      <c r="C163" s="266"/>
      <c r="D163" s="245" t="s">
        <v>193</v>
      </c>
      <c r="E163" s="267" t="s">
        <v>19</v>
      </c>
      <c r="F163" s="268" t="s">
        <v>196</v>
      </c>
      <c r="G163" s="266"/>
      <c r="H163" s="269">
        <v>156</v>
      </c>
      <c r="I163" s="270"/>
      <c r="J163" s="266"/>
      <c r="K163" s="266"/>
      <c r="L163" s="271"/>
      <c r="M163" s="272"/>
      <c r="N163" s="273"/>
      <c r="O163" s="273"/>
      <c r="P163" s="273"/>
      <c r="Q163" s="273"/>
      <c r="R163" s="273"/>
      <c r="S163" s="273"/>
      <c r="T163" s="27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5" t="s">
        <v>193</v>
      </c>
      <c r="AU163" s="275" t="s">
        <v>88</v>
      </c>
      <c r="AV163" s="15" t="s">
        <v>191</v>
      </c>
      <c r="AW163" s="15" t="s">
        <v>37</v>
      </c>
      <c r="AX163" s="15" t="s">
        <v>86</v>
      </c>
      <c r="AY163" s="275" t="s">
        <v>185</v>
      </c>
    </row>
    <row r="164" s="12" customFormat="1" ht="22.8" customHeight="1">
      <c r="A164" s="12"/>
      <c r="B164" s="213"/>
      <c r="C164" s="214"/>
      <c r="D164" s="215" t="s">
        <v>77</v>
      </c>
      <c r="E164" s="227" t="s">
        <v>1115</v>
      </c>
      <c r="F164" s="227" t="s">
        <v>1116</v>
      </c>
      <c r="G164" s="214"/>
      <c r="H164" s="214"/>
      <c r="I164" s="217"/>
      <c r="J164" s="228">
        <f>BK164</f>
        <v>0</v>
      </c>
      <c r="K164" s="214"/>
      <c r="L164" s="219"/>
      <c r="M164" s="220"/>
      <c r="N164" s="221"/>
      <c r="O164" s="221"/>
      <c r="P164" s="222">
        <f>P165</f>
        <v>0</v>
      </c>
      <c r="Q164" s="221"/>
      <c r="R164" s="222">
        <f>R165</f>
        <v>0</v>
      </c>
      <c r="S164" s="221"/>
      <c r="T164" s="223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4" t="s">
        <v>86</v>
      </c>
      <c r="AT164" s="225" t="s">
        <v>77</v>
      </c>
      <c r="AU164" s="225" t="s">
        <v>86</v>
      </c>
      <c r="AY164" s="224" t="s">
        <v>185</v>
      </c>
      <c r="BK164" s="226">
        <f>BK165</f>
        <v>0</v>
      </c>
    </row>
    <row r="165" s="2" customFormat="1" ht="44.25" customHeight="1">
      <c r="A165" s="40"/>
      <c r="B165" s="41"/>
      <c r="C165" s="229" t="s">
        <v>644</v>
      </c>
      <c r="D165" s="229" t="s">
        <v>187</v>
      </c>
      <c r="E165" s="230" t="s">
        <v>2194</v>
      </c>
      <c r="F165" s="231" t="s">
        <v>2195</v>
      </c>
      <c r="G165" s="232" t="s">
        <v>239</v>
      </c>
      <c r="H165" s="233">
        <v>16.378</v>
      </c>
      <c r="I165" s="234"/>
      <c r="J165" s="235">
        <f>ROUND(I165*H165,2)</f>
        <v>0</v>
      </c>
      <c r="K165" s="236"/>
      <c r="L165" s="46"/>
      <c r="M165" s="277" t="s">
        <v>19</v>
      </c>
      <c r="N165" s="278" t="s">
        <v>49</v>
      </c>
      <c r="O165" s="279"/>
      <c r="P165" s="280">
        <f>O165*H165</f>
        <v>0</v>
      </c>
      <c r="Q165" s="280">
        <v>0</v>
      </c>
      <c r="R165" s="280">
        <f>Q165*H165</f>
        <v>0</v>
      </c>
      <c r="S165" s="280">
        <v>0</v>
      </c>
      <c r="T165" s="281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1" t="s">
        <v>191</v>
      </c>
      <c r="AT165" s="241" t="s">
        <v>187</v>
      </c>
      <c r="AU165" s="241" t="s">
        <v>88</v>
      </c>
      <c r="AY165" s="19" t="s">
        <v>185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86</v>
      </c>
      <c r="BK165" s="242">
        <f>ROUND(I165*H165,2)</f>
        <v>0</v>
      </c>
      <c r="BL165" s="19" t="s">
        <v>191</v>
      </c>
      <c r="BM165" s="241" t="s">
        <v>2196</v>
      </c>
    </row>
    <row r="166" s="2" customFormat="1" ht="6.96" customHeight="1">
      <c r="A166" s="40"/>
      <c r="B166" s="61"/>
      <c r="C166" s="62"/>
      <c r="D166" s="62"/>
      <c r="E166" s="62"/>
      <c r="F166" s="62"/>
      <c r="G166" s="62"/>
      <c r="H166" s="62"/>
      <c r="I166" s="177"/>
      <c r="J166" s="62"/>
      <c r="K166" s="62"/>
      <c r="L166" s="46"/>
      <c r="M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</sheetData>
  <sheetProtection sheet="1" autoFilter="0" formatColumns="0" formatRows="0" objects="1" scenarios="1" spinCount="100000" saltValue="qJiL5PY4NASWezW2UQHzsOkVtVecYYFkX+TH0BX4iz+8pFPnPDjWr8vBXpNE4YwvHwluvL6DFTkyB7LaSGJGlQ==" hashValue="TXv95uj84PnT3VMymJONPuuUXcBIgHSxWX8iSidM/S4ca0zuaEfztuUEc1Hdfpg0GjWex68F2maAVFmRvRE+Fg==" algorithmName="SHA-512" password="CC35"/>
  <autoFilter ref="C83:K16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122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2" customFormat="1" ht="12" customHeight="1">
      <c r="A8" s="40"/>
      <c r="B8" s="46"/>
      <c r="C8" s="40"/>
      <c r="D8" s="146" t="s">
        <v>158</v>
      </c>
      <c r="E8" s="40"/>
      <c r="F8" s="40"/>
      <c r="G8" s="40"/>
      <c r="H8" s="40"/>
      <c r="I8" s="148"/>
      <c r="J8" s="40"/>
      <c r="K8" s="40"/>
      <c r="L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2197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6" t="s">
        <v>18</v>
      </c>
      <c r="E11" s="40"/>
      <c r="F11" s="135" t="s">
        <v>19</v>
      </c>
      <c r="G11" s="40"/>
      <c r="H11" s="40"/>
      <c r="I11" s="151" t="s">
        <v>20</v>
      </c>
      <c r="J11" s="135" t="s">
        <v>19</v>
      </c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6" t="s">
        <v>21</v>
      </c>
      <c r="E12" s="40"/>
      <c r="F12" s="135" t="s">
        <v>22</v>
      </c>
      <c r="G12" s="40"/>
      <c r="H12" s="40"/>
      <c r="I12" s="151" t="s">
        <v>23</v>
      </c>
      <c r="J12" s="152" t="str">
        <f>'Rekapitulace stavby'!AN8</f>
        <v>8. 9. 2020</v>
      </c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48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25</v>
      </c>
      <c r="E14" s="40"/>
      <c r="F14" s="40"/>
      <c r="G14" s="40"/>
      <c r="H14" s="40"/>
      <c r="I14" s="151" t="s">
        <v>26</v>
      </c>
      <c r="J14" s="135" t="s">
        <v>27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51" t="s">
        <v>29</v>
      </c>
      <c r="J15" s="135" t="s">
        <v>30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48"/>
      <c r="J16" s="40"/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6" t="s">
        <v>31</v>
      </c>
      <c r="E17" s="40"/>
      <c r="F17" s="40"/>
      <c r="G17" s="40"/>
      <c r="H17" s="40"/>
      <c r="I17" s="151" t="s">
        <v>26</v>
      </c>
      <c r="J17" s="35" t="str">
        <f>'Rekapitulace stavby'!AN13</f>
        <v>Vyplň údaj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51" t="s">
        <v>29</v>
      </c>
      <c r="J18" s="35" t="str">
        <f>'Rekapitulace stavby'!AN14</f>
        <v>Vyplň údaj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48"/>
      <c r="J19" s="40"/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6" t="s">
        <v>33</v>
      </c>
      <c r="E20" s="40"/>
      <c r="F20" s="40"/>
      <c r="G20" s="40"/>
      <c r="H20" s="40"/>
      <c r="I20" s="151" t="s">
        <v>26</v>
      </c>
      <c r="J20" s="135" t="s">
        <v>34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51" t="s">
        <v>29</v>
      </c>
      <c r="J21" s="135" t="s">
        <v>36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48"/>
      <c r="J22" s="40"/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6" t="s">
        <v>38</v>
      </c>
      <c r="E23" s="40"/>
      <c r="F23" s="40"/>
      <c r="G23" s="40"/>
      <c r="H23" s="40"/>
      <c r="I23" s="151" t="s">
        <v>26</v>
      </c>
      <c r="J23" s="135" t="s">
        <v>39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40</v>
      </c>
      <c r="F24" s="40"/>
      <c r="G24" s="40"/>
      <c r="H24" s="40"/>
      <c r="I24" s="151" t="s">
        <v>29</v>
      </c>
      <c r="J24" s="135" t="s">
        <v>41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48"/>
      <c r="J25" s="40"/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6" t="s">
        <v>42</v>
      </c>
      <c r="E26" s="40"/>
      <c r="F26" s="40"/>
      <c r="G26" s="40"/>
      <c r="H26" s="40"/>
      <c r="I26" s="148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3"/>
      <c r="B27" s="154"/>
      <c r="C27" s="153"/>
      <c r="D27" s="153"/>
      <c r="E27" s="155" t="s">
        <v>19</v>
      </c>
      <c r="F27" s="155"/>
      <c r="G27" s="155"/>
      <c r="H27" s="155"/>
      <c r="I27" s="156"/>
      <c r="J27" s="153"/>
      <c r="K27" s="153"/>
      <c r="L27" s="157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8"/>
      <c r="E29" s="158"/>
      <c r="F29" s="158"/>
      <c r="G29" s="158"/>
      <c r="H29" s="158"/>
      <c r="I29" s="159"/>
      <c r="J29" s="158"/>
      <c r="K29" s="158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60" t="s">
        <v>44</v>
      </c>
      <c r="E30" s="40"/>
      <c r="F30" s="40"/>
      <c r="G30" s="40"/>
      <c r="H30" s="40"/>
      <c r="I30" s="148"/>
      <c r="J30" s="161">
        <f>ROUND(J89, 2)</f>
        <v>0</v>
      </c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62" t="s">
        <v>46</v>
      </c>
      <c r="G32" s="40"/>
      <c r="H32" s="40"/>
      <c r="I32" s="163" t="s">
        <v>45</v>
      </c>
      <c r="J32" s="162" t="s">
        <v>47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64" t="s">
        <v>48</v>
      </c>
      <c r="E33" s="146" t="s">
        <v>49</v>
      </c>
      <c r="F33" s="165">
        <f>ROUND((SUM(BE89:BE165)),  2)</f>
        <v>0</v>
      </c>
      <c r="G33" s="40"/>
      <c r="H33" s="40"/>
      <c r="I33" s="166">
        <v>0.20999999999999999</v>
      </c>
      <c r="J33" s="165">
        <f>ROUND(((SUM(BE89:BE165))*I33),  2)</f>
        <v>0</v>
      </c>
      <c r="K33" s="40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6" t="s">
        <v>50</v>
      </c>
      <c r="F34" s="165">
        <f>ROUND((SUM(BF89:BF165)),  2)</f>
        <v>0</v>
      </c>
      <c r="G34" s="40"/>
      <c r="H34" s="40"/>
      <c r="I34" s="166">
        <v>0.14999999999999999</v>
      </c>
      <c r="J34" s="165">
        <f>ROUND(((SUM(BF89:BF165))*I34),  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6" t="s">
        <v>51</v>
      </c>
      <c r="F35" s="165">
        <f>ROUND((SUM(BG89:BG165)),  2)</f>
        <v>0</v>
      </c>
      <c r="G35" s="40"/>
      <c r="H35" s="40"/>
      <c r="I35" s="166">
        <v>0.20999999999999999</v>
      </c>
      <c r="J35" s="165">
        <f>0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6" t="s">
        <v>52</v>
      </c>
      <c r="F36" s="165">
        <f>ROUND((SUM(BH89:BH165)),  2)</f>
        <v>0</v>
      </c>
      <c r="G36" s="40"/>
      <c r="H36" s="40"/>
      <c r="I36" s="166">
        <v>0.14999999999999999</v>
      </c>
      <c r="J36" s="165">
        <f>0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53</v>
      </c>
      <c r="F37" s="165">
        <f>ROUND((SUM(BI89:BI165)),  2)</f>
        <v>0</v>
      </c>
      <c r="G37" s="40"/>
      <c r="H37" s="40"/>
      <c r="I37" s="166">
        <v>0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48"/>
      <c r="J38" s="40"/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7"/>
      <c r="D39" s="168" t="s">
        <v>54</v>
      </c>
      <c r="E39" s="169"/>
      <c r="F39" s="169"/>
      <c r="G39" s="170" t="s">
        <v>55</v>
      </c>
      <c r="H39" s="171" t="s">
        <v>56</v>
      </c>
      <c r="I39" s="172"/>
      <c r="J39" s="173">
        <f>SUM(J30:J37)</f>
        <v>0</v>
      </c>
      <c r="K39" s="174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75"/>
      <c r="C40" s="176"/>
      <c r="D40" s="176"/>
      <c r="E40" s="176"/>
      <c r="F40" s="176"/>
      <c r="G40" s="176"/>
      <c r="H40" s="176"/>
      <c r="I40" s="177"/>
      <c r="J40" s="176"/>
      <c r="K40" s="176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160</v>
      </c>
      <c r="D45" s="42"/>
      <c r="E45" s="42"/>
      <c r="F45" s="42"/>
      <c r="G45" s="42"/>
      <c r="H45" s="42"/>
      <c r="I45" s="148"/>
      <c r="J45" s="42"/>
      <c r="K45" s="42"/>
      <c r="L45" s="14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48"/>
      <c r="J46" s="42"/>
      <c r="K46" s="42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81" t="str">
        <f>E7</f>
        <v>Sýrárna Broumov</v>
      </c>
      <c r="F48" s="34"/>
      <c r="G48" s="34"/>
      <c r="H48" s="34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158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05 - Venkovní úpravy - požární nádrž</v>
      </c>
      <c r="F50" s="42"/>
      <c r="G50" s="42"/>
      <c r="H50" s="42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48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51" t="s">
        <v>23</v>
      </c>
      <c r="J52" s="74" t="str">
        <f>IF(J12="","",J12)</f>
        <v>8. 9. 2020</v>
      </c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Sýrárna Broumov s.r.o.</v>
      </c>
      <c r="G54" s="42"/>
      <c r="H54" s="42"/>
      <c r="I54" s="151" t="s">
        <v>33</v>
      </c>
      <c r="J54" s="38" t="str">
        <f>E21</f>
        <v>JOSTA s.r.o.</v>
      </c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51" t="s">
        <v>38</v>
      </c>
      <c r="J55" s="38" t="str">
        <f>E24</f>
        <v>Tomáš Valenta</v>
      </c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48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82" t="s">
        <v>161</v>
      </c>
      <c r="D57" s="183"/>
      <c r="E57" s="183"/>
      <c r="F57" s="183"/>
      <c r="G57" s="183"/>
      <c r="H57" s="183"/>
      <c r="I57" s="184"/>
      <c r="J57" s="185" t="s">
        <v>162</v>
      </c>
      <c r="K57" s="183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48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86" t="s">
        <v>76</v>
      </c>
      <c r="D59" s="42"/>
      <c r="E59" s="42"/>
      <c r="F59" s="42"/>
      <c r="G59" s="42"/>
      <c r="H59" s="42"/>
      <c r="I59" s="148"/>
      <c r="J59" s="104">
        <f>J89</f>
        <v>0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163</v>
      </c>
    </row>
    <row r="60" s="9" customFormat="1" ht="24.96" customHeight="1">
      <c r="A60" s="9"/>
      <c r="B60" s="187"/>
      <c r="C60" s="188"/>
      <c r="D60" s="189" t="s">
        <v>164</v>
      </c>
      <c r="E60" s="190"/>
      <c r="F60" s="190"/>
      <c r="G60" s="190"/>
      <c r="H60" s="190"/>
      <c r="I60" s="191"/>
      <c r="J60" s="192">
        <f>J90</f>
        <v>0</v>
      </c>
      <c r="K60" s="188"/>
      <c r="L60" s="19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4"/>
      <c r="C61" s="127"/>
      <c r="D61" s="195" t="s">
        <v>165</v>
      </c>
      <c r="E61" s="196"/>
      <c r="F61" s="196"/>
      <c r="G61" s="196"/>
      <c r="H61" s="196"/>
      <c r="I61" s="197"/>
      <c r="J61" s="198">
        <f>J91</f>
        <v>0</v>
      </c>
      <c r="K61" s="127"/>
      <c r="L61" s="19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4"/>
      <c r="C62" s="127"/>
      <c r="D62" s="195" t="s">
        <v>401</v>
      </c>
      <c r="E62" s="196"/>
      <c r="F62" s="196"/>
      <c r="G62" s="196"/>
      <c r="H62" s="196"/>
      <c r="I62" s="197"/>
      <c r="J62" s="198">
        <f>J111</f>
        <v>0</v>
      </c>
      <c r="K62" s="127"/>
      <c r="L62" s="19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4"/>
      <c r="C63" s="127"/>
      <c r="D63" s="195" t="s">
        <v>402</v>
      </c>
      <c r="E63" s="196"/>
      <c r="F63" s="196"/>
      <c r="G63" s="196"/>
      <c r="H63" s="196"/>
      <c r="I63" s="197"/>
      <c r="J63" s="198">
        <f>J128</f>
        <v>0</v>
      </c>
      <c r="K63" s="127"/>
      <c r="L63" s="19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94"/>
      <c r="C64" s="127"/>
      <c r="D64" s="195" t="s">
        <v>406</v>
      </c>
      <c r="E64" s="196"/>
      <c r="F64" s="196"/>
      <c r="G64" s="196"/>
      <c r="H64" s="196"/>
      <c r="I64" s="197"/>
      <c r="J64" s="198">
        <f>J132</f>
        <v>0</v>
      </c>
      <c r="K64" s="127"/>
      <c r="L64" s="19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87"/>
      <c r="C65" s="188"/>
      <c r="D65" s="189" t="s">
        <v>407</v>
      </c>
      <c r="E65" s="190"/>
      <c r="F65" s="190"/>
      <c r="G65" s="190"/>
      <c r="H65" s="190"/>
      <c r="I65" s="191"/>
      <c r="J65" s="192">
        <f>J134</f>
        <v>0</v>
      </c>
      <c r="K65" s="188"/>
      <c r="L65" s="19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94"/>
      <c r="C66" s="127"/>
      <c r="D66" s="195" t="s">
        <v>2198</v>
      </c>
      <c r="E66" s="196"/>
      <c r="F66" s="196"/>
      <c r="G66" s="196"/>
      <c r="H66" s="196"/>
      <c r="I66" s="197"/>
      <c r="J66" s="198">
        <f>J135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413</v>
      </c>
      <c r="E67" s="196"/>
      <c r="F67" s="196"/>
      <c r="G67" s="196"/>
      <c r="H67" s="196"/>
      <c r="I67" s="197"/>
      <c r="J67" s="198">
        <f>J157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7"/>
      <c r="C68" s="188"/>
      <c r="D68" s="189" t="s">
        <v>168</v>
      </c>
      <c r="E68" s="190"/>
      <c r="F68" s="190"/>
      <c r="G68" s="190"/>
      <c r="H68" s="190"/>
      <c r="I68" s="191"/>
      <c r="J68" s="192">
        <f>J163</f>
        <v>0</v>
      </c>
      <c r="K68" s="188"/>
      <c r="L68" s="19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94"/>
      <c r="C69" s="127"/>
      <c r="D69" s="195" t="s">
        <v>169</v>
      </c>
      <c r="E69" s="196"/>
      <c r="F69" s="196"/>
      <c r="G69" s="196"/>
      <c r="H69" s="196"/>
      <c r="I69" s="197"/>
      <c r="J69" s="198">
        <f>J164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148"/>
      <c r="J70" s="42"/>
      <c r="K70" s="4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177"/>
      <c r="J71" s="62"/>
      <c r="K71" s="6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180"/>
      <c r="J75" s="64"/>
      <c r="K75" s="64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170</v>
      </c>
      <c r="D76" s="42"/>
      <c r="E76" s="42"/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181" t="str">
        <f>E7</f>
        <v>Sýrárna Broumov</v>
      </c>
      <c r="F79" s="34"/>
      <c r="G79" s="34"/>
      <c r="H79" s="34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158</v>
      </c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71" t="str">
        <f>E9</f>
        <v>05 - Venkovní úpravy - požární nádrž</v>
      </c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21</v>
      </c>
      <c r="D83" s="42"/>
      <c r="E83" s="42"/>
      <c r="F83" s="29" t="str">
        <f>F12</f>
        <v xml:space="preserve"> </v>
      </c>
      <c r="G83" s="42"/>
      <c r="H83" s="42"/>
      <c r="I83" s="151" t="s">
        <v>23</v>
      </c>
      <c r="J83" s="74" t="str">
        <f>IF(J12="","",J12)</f>
        <v>8. 9. 2020</v>
      </c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Sýrárna Broumov s.r.o.</v>
      </c>
      <c r="G85" s="42"/>
      <c r="H85" s="42"/>
      <c r="I85" s="151" t="s">
        <v>33</v>
      </c>
      <c r="J85" s="38" t="str">
        <f>E21</f>
        <v>JOSTA s.r.o.</v>
      </c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31</v>
      </c>
      <c r="D86" s="42"/>
      <c r="E86" s="42"/>
      <c r="F86" s="29" t="str">
        <f>IF(E18="","",E18)</f>
        <v>Vyplň údaj</v>
      </c>
      <c r="G86" s="42"/>
      <c r="H86" s="42"/>
      <c r="I86" s="151" t="s">
        <v>38</v>
      </c>
      <c r="J86" s="38" t="str">
        <f>E24</f>
        <v>Tomáš Valenta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0.32" customHeight="1">
      <c r="A87" s="40"/>
      <c r="B87" s="41"/>
      <c r="C87" s="42"/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11" customFormat="1" ht="29.28" customHeight="1">
      <c r="A88" s="200"/>
      <c r="B88" s="201"/>
      <c r="C88" s="202" t="s">
        <v>171</v>
      </c>
      <c r="D88" s="203" t="s">
        <v>63</v>
      </c>
      <c r="E88" s="203" t="s">
        <v>59</v>
      </c>
      <c r="F88" s="203" t="s">
        <v>60</v>
      </c>
      <c r="G88" s="203" t="s">
        <v>172</v>
      </c>
      <c r="H88" s="203" t="s">
        <v>173</v>
      </c>
      <c r="I88" s="204" t="s">
        <v>174</v>
      </c>
      <c r="J88" s="205" t="s">
        <v>162</v>
      </c>
      <c r="K88" s="206" t="s">
        <v>175</v>
      </c>
      <c r="L88" s="207"/>
      <c r="M88" s="94" t="s">
        <v>19</v>
      </c>
      <c r="N88" s="95" t="s">
        <v>48</v>
      </c>
      <c r="O88" s="95" t="s">
        <v>176</v>
      </c>
      <c r="P88" s="95" t="s">
        <v>177</v>
      </c>
      <c r="Q88" s="95" t="s">
        <v>178</v>
      </c>
      <c r="R88" s="95" t="s">
        <v>179</v>
      </c>
      <c r="S88" s="95" t="s">
        <v>180</v>
      </c>
      <c r="T88" s="96" t="s">
        <v>181</v>
      </c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</row>
    <row r="89" s="2" customFormat="1" ht="22.8" customHeight="1">
      <c r="A89" s="40"/>
      <c r="B89" s="41"/>
      <c r="C89" s="101" t="s">
        <v>182</v>
      </c>
      <c r="D89" s="42"/>
      <c r="E89" s="42"/>
      <c r="F89" s="42"/>
      <c r="G89" s="42"/>
      <c r="H89" s="42"/>
      <c r="I89" s="148"/>
      <c r="J89" s="208">
        <f>BK89</f>
        <v>0</v>
      </c>
      <c r="K89" s="42"/>
      <c r="L89" s="46"/>
      <c r="M89" s="97"/>
      <c r="N89" s="209"/>
      <c r="O89" s="98"/>
      <c r="P89" s="210">
        <f>P90+P134+P163</f>
        <v>0</v>
      </c>
      <c r="Q89" s="98"/>
      <c r="R89" s="210">
        <f>R90+R134+R163</f>
        <v>34.948442665999991</v>
      </c>
      <c r="S89" s="98"/>
      <c r="T89" s="211">
        <f>T90+T134+T163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77</v>
      </c>
      <c r="AU89" s="19" t="s">
        <v>163</v>
      </c>
      <c r="BK89" s="212">
        <f>BK90+BK134+BK163</f>
        <v>0</v>
      </c>
    </row>
    <row r="90" s="12" customFormat="1" ht="25.92" customHeight="1">
      <c r="A90" s="12"/>
      <c r="B90" s="213"/>
      <c r="C90" s="214"/>
      <c r="D90" s="215" t="s">
        <v>77</v>
      </c>
      <c r="E90" s="216" t="s">
        <v>183</v>
      </c>
      <c r="F90" s="216" t="s">
        <v>184</v>
      </c>
      <c r="G90" s="214"/>
      <c r="H90" s="214"/>
      <c r="I90" s="217"/>
      <c r="J90" s="218">
        <f>BK90</f>
        <v>0</v>
      </c>
      <c r="K90" s="214"/>
      <c r="L90" s="219"/>
      <c r="M90" s="220"/>
      <c r="N90" s="221"/>
      <c r="O90" s="221"/>
      <c r="P90" s="222">
        <f>P91+P111+P128+P132</f>
        <v>0</v>
      </c>
      <c r="Q90" s="221"/>
      <c r="R90" s="222">
        <f>R91+R111+R128+R132</f>
        <v>34.694121065999994</v>
      </c>
      <c r="S90" s="221"/>
      <c r="T90" s="223">
        <f>T91+T111+T128+T132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4" t="s">
        <v>86</v>
      </c>
      <c r="AT90" s="225" t="s">
        <v>77</v>
      </c>
      <c r="AU90" s="225" t="s">
        <v>78</v>
      </c>
      <c r="AY90" s="224" t="s">
        <v>185</v>
      </c>
      <c r="BK90" s="226">
        <f>BK91+BK111+BK128+BK132</f>
        <v>0</v>
      </c>
    </row>
    <row r="91" s="12" customFormat="1" ht="22.8" customHeight="1">
      <c r="A91" s="12"/>
      <c r="B91" s="213"/>
      <c r="C91" s="214"/>
      <c r="D91" s="215" t="s">
        <v>77</v>
      </c>
      <c r="E91" s="227" t="s">
        <v>86</v>
      </c>
      <c r="F91" s="227" t="s">
        <v>186</v>
      </c>
      <c r="G91" s="214"/>
      <c r="H91" s="214"/>
      <c r="I91" s="217"/>
      <c r="J91" s="228">
        <f>BK91</f>
        <v>0</v>
      </c>
      <c r="K91" s="214"/>
      <c r="L91" s="219"/>
      <c r="M91" s="220"/>
      <c r="N91" s="221"/>
      <c r="O91" s="221"/>
      <c r="P91" s="222">
        <f>SUM(P92:P110)</f>
        <v>0</v>
      </c>
      <c r="Q91" s="221"/>
      <c r="R91" s="222">
        <f>SUM(R92:R110)</f>
        <v>0</v>
      </c>
      <c r="S91" s="221"/>
      <c r="T91" s="223">
        <f>SUM(T92:T110)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4" t="s">
        <v>86</v>
      </c>
      <c r="AT91" s="225" t="s">
        <v>77</v>
      </c>
      <c r="AU91" s="225" t="s">
        <v>86</v>
      </c>
      <c r="AY91" s="224" t="s">
        <v>185</v>
      </c>
      <c r="BK91" s="226">
        <f>SUM(BK92:BK110)</f>
        <v>0</v>
      </c>
    </row>
    <row r="92" s="2" customFormat="1" ht="33" customHeight="1">
      <c r="A92" s="40"/>
      <c r="B92" s="41"/>
      <c r="C92" s="229" t="s">
        <v>86</v>
      </c>
      <c r="D92" s="229" t="s">
        <v>187</v>
      </c>
      <c r="E92" s="230" t="s">
        <v>2199</v>
      </c>
      <c r="F92" s="231" t="s">
        <v>2200</v>
      </c>
      <c r="G92" s="232" t="s">
        <v>206</v>
      </c>
      <c r="H92" s="233">
        <v>59.247999999999998</v>
      </c>
      <c r="I92" s="234"/>
      <c r="J92" s="235">
        <f>ROUND(I92*H92,2)</f>
        <v>0</v>
      </c>
      <c r="K92" s="236"/>
      <c r="L92" s="46"/>
      <c r="M92" s="237" t="s">
        <v>19</v>
      </c>
      <c r="N92" s="238" t="s">
        <v>49</v>
      </c>
      <c r="O92" s="86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1" t="s">
        <v>191</v>
      </c>
      <c r="AT92" s="241" t="s">
        <v>187</v>
      </c>
      <c r="AU92" s="241" t="s">
        <v>88</v>
      </c>
      <c r="AY92" s="19" t="s">
        <v>185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86</v>
      </c>
      <c r="BK92" s="242">
        <f>ROUND(I92*H92,2)</f>
        <v>0</v>
      </c>
      <c r="BL92" s="19" t="s">
        <v>191</v>
      </c>
      <c r="BM92" s="241" t="s">
        <v>2201</v>
      </c>
    </row>
    <row r="93" s="13" customFormat="1">
      <c r="A93" s="13"/>
      <c r="B93" s="243"/>
      <c r="C93" s="244"/>
      <c r="D93" s="245" t="s">
        <v>193</v>
      </c>
      <c r="E93" s="246" t="s">
        <v>19</v>
      </c>
      <c r="F93" s="247" t="s">
        <v>2202</v>
      </c>
      <c r="G93" s="244"/>
      <c r="H93" s="248">
        <v>59.247999999999998</v>
      </c>
      <c r="I93" s="249"/>
      <c r="J93" s="244"/>
      <c r="K93" s="244"/>
      <c r="L93" s="250"/>
      <c r="M93" s="251"/>
      <c r="N93" s="252"/>
      <c r="O93" s="252"/>
      <c r="P93" s="252"/>
      <c r="Q93" s="252"/>
      <c r="R93" s="252"/>
      <c r="S93" s="252"/>
      <c r="T93" s="25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4" t="s">
        <v>193</v>
      </c>
      <c r="AU93" s="254" t="s">
        <v>88</v>
      </c>
      <c r="AV93" s="13" t="s">
        <v>88</v>
      </c>
      <c r="AW93" s="13" t="s">
        <v>37</v>
      </c>
      <c r="AX93" s="13" t="s">
        <v>78</v>
      </c>
      <c r="AY93" s="254" t="s">
        <v>185</v>
      </c>
    </row>
    <row r="94" s="15" customFormat="1">
      <c r="A94" s="15"/>
      <c r="B94" s="265"/>
      <c r="C94" s="266"/>
      <c r="D94" s="245" t="s">
        <v>193</v>
      </c>
      <c r="E94" s="267" t="s">
        <v>19</v>
      </c>
      <c r="F94" s="268" t="s">
        <v>196</v>
      </c>
      <c r="G94" s="266"/>
      <c r="H94" s="269">
        <v>59.247999999999998</v>
      </c>
      <c r="I94" s="270"/>
      <c r="J94" s="266"/>
      <c r="K94" s="266"/>
      <c r="L94" s="271"/>
      <c r="M94" s="272"/>
      <c r="N94" s="273"/>
      <c r="O94" s="273"/>
      <c r="P94" s="273"/>
      <c r="Q94" s="273"/>
      <c r="R94" s="273"/>
      <c r="S94" s="273"/>
      <c r="T94" s="274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75" t="s">
        <v>193</v>
      </c>
      <c r="AU94" s="275" t="s">
        <v>88</v>
      </c>
      <c r="AV94" s="15" t="s">
        <v>191</v>
      </c>
      <c r="AW94" s="15" t="s">
        <v>37</v>
      </c>
      <c r="AX94" s="15" t="s">
        <v>86</v>
      </c>
      <c r="AY94" s="275" t="s">
        <v>185</v>
      </c>
    </row>
    <row r="95" s="2" customFormat="1" ht="55.5" customHeight="1">
      <c r="A95" s="40"/>
      <c r="B95" s="41"/>
      <c r="C95" s="229" t="s">
        <v>88</v>
      </c>
      <c r="D95" s="229" t="s">
        <v>187</v>
      </c>
      <c r="E95" s="230" t="s">
        <v>1733</v>
      </c>
      <c r="F95" s="231" t="s">
        <v>1734</v>
      </c>
      <c r="G95" s="232" t="s">
        <v>206</v>
      </c>
      <c r="H95" s="233">
        <v>21.16</v>
      </c>
      <c r="I95" s="234"/>
      <c r="J95" s="235">
        <f>ROUND(I95*H95,2)</f>
        <v>0</v>
      </c>
      <c r="K95" s="236"/>
      <c r="L95" s="46"/>
      <c r="M95" s="237" t="s">
        <v>19</v>
      </c>
      <c r="N95" s="238" t="s">
        <v>49</v>
      </c>
      <c r="O95" s="86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1" t="s">
        <v>191</v>
      </c>
      <c r="AT95" s="241" t="s">
        <v>187</v>
      </c>
      <c r="AU95" s="241" t="s">
        <v>88</v>
      </c>
      <c r="AY95" s="19" t="s">
        <v>185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86</v>
      </c>
      <c r="BK95" s="242">
        <f>ROUND(I95*H95,2)</f>
        <v>0</v>
      </c>
      <c r="BL95" s="19" t="s">
        <v>191</v>
      </c>
      <c r="BM95" s="241" t="s">
        <v>2203</v>
      </c>
    </row>
    <row r="96" s="2" customFormat="1" ht="55.5" customHeight="1">
      <c r="A96" s="40"/>
      <c r="B96" s="41"/>
      <c r="C96" s="229" t="s">
        <v>203</v>
      </c>
      <c r="D96" s="229" t="s">
        <v>187</v>
      </c>
      <c r="E96" s="230" t="s">
        <v>2113</v>
      </c>
      <c r="F96" s="231" t="s">
        <v>2114</v>
      </c>
      <c r="G96" s="232" t="s">
        <v>206</v>
      </c>
      <c r="H96" s="233">
        <v>38.088000000000001</v>
      </c>
      <c r="I96" s="234"/>
      <c r="J96" s="235">
        <f>ROUND(I96*H96,2)</f>
        <v>0</v>
      </c>
      <c r="K96" s="236"/>
      <c r="L96" s="46"/>
      <c r="M96" s="237" t="s">
        <v>19</v>
      </c>
      <c r="N96" s="238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191</v>
      </c>
      <c r="AT96" s="241" t="s">
        <v>187</v>
      </c>
      <c r="AU96" s="241" t="s">
        <v>88</v>
      </c>
      <c r="AY96" s="19" t="s">
        <v>185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86</v>
      </c>
      <c r="BK96" s="242">
        <f>ROUND(I96*H96,2)</f>
        <v>0</v>
      </c>
      <c r="BL96" s="19" t="s">
        <v>191</v>
      </c>
      <c r="BM96" s="241" t="s">
        <v>2204</v>
      </c>
    </row>
    <row r="97" s="13" customFormat="1">
      <c r="A97" s="13"/>
      <c r="B97" s="243"/>
      <c r="C97" s="244"/>
      <c r="D97" s="245" t="s">
        <v>193</v>
      </c>
      <c r="E97" s="246" t="s">
        <v>19</v>
      </c>
      <c r="F97" s="247" t="s">
        <v>2205</v>
      </c>
      <c r="G97" s="244"/>
      <c r="H97" s="248">
        <v>59.247999999999998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193</v>
      </c>
      <c r="AU97" s="254" t="s">
        <v>88</v>
      </c>
      <c r="AV97" s="13" t="s">
        <v>88</v>
      </c>
      <c r="AW97" s="13" t="s">
        <v>37</v>
      </c>
      <c r="AX97" s="13" t="s">
        <v>78</v>
      </c>
      <c r="AY97" s="254" t="s">
        <v>185</v>
      </c>
    </row>
    <row r="98" s="13" customFormat="1">
      <c r="A98" s="13"/>
      <c r="B98" s="243"/>
      <c r="C98" s="244"/>
      <c r="D98" s="245" t="s">
        <v>193</v>
      </c>
      <c r="E98" s="246" t="s">
        <v>19</v>
      </c>
      <c r="F98" s="247" t="s">
        <v>2206</v>
      </c>
      <c r="G98" s="244"/>
      <c r="H98" s="248">
        <v>-21.16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193</v>
      </c>
      <c r="AU98" s="254" t="s">
        <v>88</v>
      </c>
      <c r="AV98" s="13" t="s">
        <v>88</v>
      </c>
      <c r="AW98" s="13" t="s">
        <v>37</v>
      </c>
      <c r="AX98" s="13" t="s">
        <v>78</v>
      </c>
      <c r="AY98" s="254" t="s">
        <v>185</v>
      </c>
    </row>
    <row r="99" s="15" customFormat="1">
      <c r="A99" s="15"/>
      <c r="B99" s="265"/>
      <c r="C99" s="266"/>
      <c r="D99" s="245" t="s">
        <v>193</v>
      </c>
      <c r="E99" s="267" t="s">
        <v>19</v>
      </c>
      <c r="F99" s="268" t="s">
        <v>196</v>
      </c>
      <c r="G99" s="266"/>
      <c r="H99" s="269">
        <v>38.087999999999994</v>
      </c>
      <c r="I99" s="270"/>
      <c r="J99" s="266"/>
      <c r="K99" s="266"/>
      <c r="L99" s="271"/>
      <c r="M99" s="272"/>
      <c r="N99" s="273"/>
      <c r="O99" s="273"/>
      <c r="P99" s="273"/>
      <c r="Q99" s="273"/>
      <c r="R99" s="273"/>
      <c r="S99" s="273"/>
      <c r="T99" s="27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75" t="s">
        <v>193</v>
      </c>
      <c r="AU99" s="275" t="s">
        <v>88</v>
      </c>
      <c r="AV99" s="15" t="s">
        <v>191</v>
      </c>
      <c r="AW99" s="15" t="s">
        <v>37</v>
      </c>
      <c r="AX99" s="15" t="s">
        <v>86</v>
      </c>
      <c r="AY99" s="275" t="s">
        <v>185</v>
      </c>
    </row>
    <row r="100" s="2" customFormat="1" ht="55.5" customHeight="1">
      <c r="A100" s="40"/>
      <c r="B100" s="41"/>
      <c r="C100" s="229" t="s">
        <v>191</v>
      </c>
      <c r="D100" s="229" t="s">
        <v>187</v>
      </c>
      <c r="E100" s="230" t="s">
        <v>2118</v>
      </c>
      <c r="F100" s="231" t="s">
        <v>2119</v>
      </c>
      <c r="G100" s="232" t="s">
        <v>206</v>
      </c>
      <c r="H100" s="233">
        <v>647.49599999999998</v>
      </c>
      <c r="I100" s="234"/>
      <c r="J100" s="235">
        <f>ROUND(I100*H100,2)</f>
        <v>0</v>
      </c>
      <c r="K100" s="236"/>
      <c r="L100" s="46"/>
      <c r="M100" s="237" t="s">
        <v>19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191</v>
      </c>
      <c r="AT100" s="241" t="s">
        <v>187</v>
      </c>
      <c r="AU100" s="241" t="s">
        <v>88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191</v>
      </c>
      <c r="BM100" s="241" t="s">
        <v>2207</v>
      </c>
    </row>
    <row r="101" s="13" customFormat="1">
      <c r="A101" s="13"/>
      <c r="B101" s="243"/>
      <c r="C101" s="244"/>
      <c r="D101" s="245" t="s">
        <v>193</v>
      </c>
      <c r="E101" s="244"/>
      <c r="F101" s="247" t="s">
        <v>2208</v>
      </c>
      <c r="G101" s="244"/>
      <c r="H101" s="248">
        <v>647.49599999999998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4" t="s">
        <v>193</v>
      </c>
      <c r="AU101" s="254" t="s">
        <v>88</v>
      </c>
      <c r="AV101" s="13" t="s">
        <v>88</v>
      </c>
      <c r="AW101" s="13" t="s">
        <v>4</v>
      </c>
      <c r="AX101" s="13" t="s">
        <v>86</v>
      </c>
      <c r="AY101" s="254" t="s">
        <v>185</v>
      </c>
    </row>
    <row r="102" s="2" customFormat="1" ht="33" customHeight="1">
      <c r="A102" s="40"/>
      <c r="B102" s="41"/>
      <c r="C102" s="229" t="s">
        <v>217</v>
      </c>
      <c r="D102" s="229" t="s">
        <v>187</v>
      </c>
      <c r="E102" s="230" t="s">
        <v>460</v>
      </c>
      <c r="F102" s="231" t="s">
        <v>461</v>
      </c>
      <c r="G102" s="232" t="s">
        <v>206</v>
      </c>
      <c r="H102" s="233">
        <v>59.247999999999998</v>
      </c>
      <c r="I102" s="234"/>
      <c r="J102" s="235">
        <f>ROUND(I102*H102,2)</f>
        <v>0</v>
      </c>
      <c r="K102" s="236"/>
      <c r="L102" s="46"/>
      <c r="M102" s="237" t="s">
        <v>19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191</v>
      </c>
      <c r="AT102" s="241" t="s">
        <v>187</v>
      </c>
      <c r="AU102" s="241" t="s">
        <v>88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191</v>
      </c>
      <c r="BM102" s="241" t="s">
        <v>2209</v>
      </c>
    </row>
    <row r="103" s="2" customFormat="1" ht="33" customHeight="1">
      <c r="A103" s="40"/>
      <c r="B103" s="41"/>
      <c r="C103" s="229" t="s">
        <v>224</v>
      </c>
      <c r="D103" s="229" t="s">
        <v>187</v>
      </c>
      <c r="E103" s="230" t="s">
        <v>2123</v>
      </c>
      <c r="F103" s="231" t="s">
        <v>2124</v>
      </c>
      <c r="G103" s="232" t="s">
        <v>239</v>
      </c>
      <c r="H103" s="233">
        <v>68.558000000000007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191</v>
      </c>
      <c r="AT103" s="241" t="s">
        <v>187</v>
      </c>
      <c r="AU103" s="241" t="s">
        <v>88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2210</v>
      </c>
    </row>
    <row r="104" s="13" customFormat="1">
      <c r="A104" s="13"/>
      <c r="B104" s="243"/>
      <c r="C104" s="244"/>
      <c r="D104" s="245" t="s">
        <v>193</v>
      </c>
      <c r="E104" s="244"/>
      <c r="F104" s="247" t="s">
        <v>2211</v>
      </c>
      <c r="G104" s="244"/>
      <c r="H104" s="248">
        <v>68.558000000000007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193</v>
      </c>
      <c r="AU104" s="254" t="s">
        <v>88</v>
      </c>
      <c r="AV104" s="13" t="s">
        <v>88</v>
      </c>
      <c r="AW104" s="13" t="s">
        <v>4</v>
      </c>
      <c r="AX104" s="13" t="s">
        <v>86</v>
      </c>
      <c r="AY104" s="254" t="s">
        <v>185</v>
      </c>
    </row>
    <row r="105" s="2" customFormat="1" ht="33" customHeight="1">
      <c r="A105" s="40"/>
      <c r="B105" s="41"/>
      <c r="C105" s="229" t="s">
        <v>230</v>
      </c>
      <c r="D105" s="229" t="s">
        <v>187</v>
      </c>
      <c r="E105" s="230" t="s">
        <v>2212</v>
      </c>
      <c r="F105" s="231" t="s">
        <v>2213</v>
      </c>
      <c r="G105" s="232" t="s">
        <v>206</v>
      </c>
      <c r="H105" s="233">
        <v>21.16</v>
      </c>
      <c r="I105" s="234"/>
      <c r="J105" s="235">
        <f>ROUND(I105*H105,2)</f>
        <v>0</v>
      </c>
      <c r="K105" s="236"/>
      <c r="L105" s="46"/>
      <c r="M105" s="237" t="s">
        <v>19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191</v>
      </c>
      <c r="AT105" s="241" t="s">
        <v>187</v>
      </c>
      <c r="AU105" s="241" t="s">
        <v>88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191</v>
      </c>
      <c r="BM105" s="241" t="s">
        <v>2214</v>
      </c>
    </row>
    <row r="106" s="2" customFormat="1" ht="55.5" customHeight="1">
      <c r="A106" s="40"/>
      <c r="B106" s="41"/>
      <c r="C106" s="229" t="s">
        <v>236</v>
      </c>
      <c r="D106" s="229" t="s">
        <v>187</v>
      </c>
      <c r="E106" s="230" t="s">
        <v>1733</v>
      </c>
      <c r="F106" s="231" t="s">
        <v>1734</v>
      </c>
      <c r="G106" s="232" t="s">
        <v>206</v>
      </c>
      <c r="H106" s="233">
        <v>21.16</v>
      </c>
      <c r="I106" s="234"/>
      <c r="J106" s="235">
        <f>ROUND(I106*H106,2)</f>
        <v>0</v>
      </c>
      <c r="K106" s="236"/>
      <c r="L106" s="46"/>
      <c r="M106" s="237" t="s">
        <v>19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191</v>
      </c>
      <c r="AT106" s="241" t="s">
        <v>187</v>
      </c>
      <c r="AU106" s="241" t="s">
        <v>88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191</v>
      </c>
      <c r="BM106" s="241" t="s">
        <v>2215</v>
      </c>
    </row>
    <row r="107" s="2" customFormat="1" ht="33" customHeight="1">
      <c r="A107" s="40"/>
      <c r="B107" s="41"/>
      <c r="C107" s="229" t="s">
        <v>201</v>
      </c>
      <c r="D107" s="229" t="s">
        <v>187</v>
      </c>
      <c r="E107" s="230" t="s">
        <v>2216</v>
      </c>
      <c r="F107" s="231" t="s">
        <v>2217</v>
      </c>
      <c r="G107" s="232" t="s">
        <v>206</v>
      </c>
      <c r="H107" s="233">
        <v>21.16</v>
      </c>
      <c r="I107" s="234"/>
      <c r="J107" s="235">
        <f>ROUND(I107*H107,2)</f>
        <v>0</v>
      </c>
      <c r="K107" s="236"/>
      <c r="L107" s="46"/>
      <c r="M107" s="237" t="s">
        <v>19</v>
      </c>
      <c r="N107" s="238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191</v>
      </c>
      <c r="AT107" s="241" t="s">
        <v>187</v>
      </c>
      <c r="AU107" s="241" t="s">
        <v>88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191</v>
      </c>
      <c r="BM107" s="241" t="s">
        <v>2218</v>
      </c>
    </row>
    <row r="108" s="13" customFormat="1">
      <c r="A108" s="13"/>
      <c r="B108" s="243"/>
      <c r="C108" s="244"/>
      <c r="D108" s="245" t="s">
        <v>193</v>
      </c>
      <c r="E108" s="246" t="s">
        <v>19</v>
      </c>
      <c r="F108" s="247" t="s">
        <v>2202</v>
      </c>
      <c r="G108" s="244"/>
      <c r="H108" s="248">
        <v>59.247999999999998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193</v>
      </c>
      <c r="AU108" s="254" t="s">
        <v>88</v>
      </c>
      <c r="AV108" s="13" t="s">
        <v>88</v>
      </c>
      <c r="AW108" s="13" t="s">
        <v>37</v>
      </c>
      <c r="AX108" s="13" t="s">
        <v>78</v>
      </c>
      <c r="AY108" s="254" t="s">
        <v>185</v>
      </c>
    </row>
    <row r="109" s="13" customFormat="1">
      <c r="A109" s="13"/>
      <c r="B109" s="243"/>
      <c r="C109" s="244"/>
      <c r="D109" s="245" t="s">
        <v>193</v>
      </c>
      <c r="E109" s="246" t="s">
        <v>19</v>
      </c>
      <c r="F109" s="247" t="s">
        <v>2219</v>
      </c>
      <c r="G109" s="244"/>
      <c r="H109" s="248">
        <v>-38.088000000000001</v>
      </c>
      <c r="I109" s="249"/>
      <c r="J109" s="244"/>
      <c r="K109" s="244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193</v>
      </c>
      <c r="AU109" s="254" t="s">
        <v>88</v>
      </c>
      <c r="AV109" s="13" t="s">
        <v>88</v>
      </c>
      <c r="AW109" s="13" t="s">
        <v>37</v>
      </c>
      <c r="AX109" s="13" t="s">
        <v>78</v>
      </c>
      <c r="AY109" s="254" t="s">
        <v>185</v>
      </c>
    </row>
    <row r="110" s="15" customFormat="1">
      <c r="A110" s="15"/>
      <c r="B110" s="265"/>
      <c r="C110" s="266"/>
      <c r="D110" s="245" t="s">
        <v>193</v>
      </c>
      <c r="E110" s="267" t="s">
        <v>19</v>
      </c>
      <c r="F110" s="268" t="s">
        <v>196</v>
      </c>
      <c r="G110" s="266"/>
      <c r="H110" s="269">
        <v>21.159999999999997</v>
      </c>
      <c r="I110" s="270"/>
      <c r="J110" s="266"/>
      <c r="K110" s="266"/>
      <c r="L110" s="271"/>
      <c r="M110" s="272"/>
      <c r="N110" s="273"/>
      <c r="O110" s="273"/>
      <c r="P110" s="273"/>
      <c r="Q110" s="273"/>
      <c r="R110" s="273"/>
      <c r="S110" s="273"/>
      <c r="T110" s="274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75" t="s">
        <v>193</v>
      </c>
      <c r="AU110" s="275" t="s">
        <v>88</v>
      </c>
      <c r="AV110" s="15" t="s">
        <v>191</v>
      </c>
      <c r="AW110" s="15" t="s">
        <v>37</v>
      </c>
      <c r="AX110" s="15" t="s">
        <v>86</v>
      </c>
      <c r="AY110" s="275" t="s">
        <v>185</v>
      </c>
    </row>
    <row r="111" s="12" customFormat="1" ht="22.8" customHeight="1">
      <c r="A111" s="12"/>
      <c r="B111" s="213"/>
      <c r="C111" s="214"/>
      <c r="D111" s="215" t="s">
        <v>77</v>
      </c>
      <c r="E111" s="227" t="s">
        <v>88</v>
      </c>
      <c r="F111" s="227" t="s">
        <v>475</v>
      </c>
      <c r="G111" s="214"/>
      <c r="H111" s="214"/>
      <c r="I111" s="217"/>
      <c r="J111" s="228">
        <f>BK111</f>
        <v>0</v>
      </c>
      <c r="K111" s="214"/>
      <c r="L111" s="219"/>
      <c r="M111" s="220"/>
      <c r="N111" s="221"/>
      <c r="O111" s="221"/>
      <c r="P111" s="222">
        <f>SUM(P112:P127)</f>
        <v>0</v>
      </c>
      <c r="Q111" s="221"/>
      <c r="R111" s="222">
        <f>SUM(R112:R127)</f>
        <v>34.563841865999997</v>
      </c>
      <c r="S111" s="221"/>
      <c r="T111" s="223">
        <f>SUM(T112:T127)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24" t="s">
        <v>86</v>
      </c>
      <c r="AT111" s="225" t="s">
        <v>77</v>
      </c>
      <c r="AU111" s="225" t="s">
        <v>86</v>
      </c>
      <c r="AY111" s="224" t="s">
        <v>185</v>
      </c>
      <c r="BK111" s="226">
        <f>SUM(BK112:BK127)</f>
        <v>0</v>
      </c>
    </row>
    <row r="112" s="2" customFormat="1" ht="21.75" customHeight="1">
      <c r="A112" s="40"/>
      <c r="B112" s="41"/>
      <c r="C112" s="229" t="s">
        <v>146</v>
      </c>
      <c r="D112" s="229" t="s">
        <v>187</v>
      </c>
      <c r="E112" s="230" t="s">
        <v>2220</v>
      </c>
      <c r="F112" s="231" t="s">
        <v>2221</v>
      </c>
      <c r="G112" s="232" t="s">
        <v>206</v>
      </c>
      <c r="H112" s="233">
        <v>4.968</v>
      </c>
      <c r="I112" s="234"/>
      <c r="J112" s="235">
        <f>ROUND(I112*H112,2)</f>
        <v>0</v>
      </c>
      <c r="K112" s="236"/>
      <c r="L112" s="46"/>
      <c r="M112" s="237" t="s">
        <v>19</v>
      </c>
      <c r="N112" s="238" t="s">
        <v>49</v>
      </c>
      <c r="O112" s="86"/>
      <c r="P112" s="239">
        <f>O112*H112</f>
        <v>0</v>
      </c>
      <c r="Q112" s="239">
        <v>2.45329</v>
      </c>
      <c r="R112" s="239">
        <f>Q112*H112</f>
        <v>12.187944719999999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191</v>
      </c>
      <c r="AT112" s="241" t="s">
        <v>187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2222</v>
      </c>
    </row>
    <row r="113" s="13" customFormat="1">
      <c r="A113" s="13"/>
      <c r="B113" s="243"/>
      <c r="C113" s="244"/>
      <c r="D113" s="245" t="s">
        <v>193</v>
      </c>
      <c r="E113" s="246" t="s">
        <v>19</v>
      </c>
      <c r="F113" s="247" t="s">
        <v>2223</v>
      </c>
      <c r="G113" s="244"/>
      <c r="H113" s="248">
        <v>4.968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193</v>
      </c>
      <c r="AU113" s="254" t="s">
        <v>88</v>
      </c>
      <c r="AV113" s="13" t="s">
        <v>88</v>
      </c>
      <c r="AW113" s="13" t="s">
        <v>37</v>
      </c>
      <c r="AX113" s="13" t="s">
        <v>78</v>
      </c>
      <c r="AY113" s="254" t="s">
        <v>185</v>
      </c>
    </row>
    <row r="114" s="15" customFormat="1">
      <c r="A114" s="15"/>
      <c r="B114" s="265"/>
      <c r="C114" s="266"/>
      <c r="D114" s="245" t="s">
        <v>193</v>
      </c>
      <c r="E114" s="267" t="s">
        <v>19</v>
      </c>
      <c r="F114" s="268" t="s">
        <v>196</v>
      </c>
      <c r="G114" s="266"/>
      <c r="H114" s="269">
        <v>4.968</v>
      </c>
      <c r="I114" s="270"/>
      <c r="J114" s="266"/>
      <c r="K114" s="266"/>
      <c r="L114" s="271"/>
      <c r="M114" s="272"/>
      <c r="N114" s="273"/>
      <c r="O114" s="273"/>
      <c r="P114" s="273"/>
      <c r="Q114" s="273"/>
      <c r="R114" s="273"/>
      <c r="S114" s="273"/>
      <c r="T114" s="27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75" t="s">
        <v>193</v>
      </c>
      <c r="AU114" s="275" t="s">
        <v>88</v>
      </c>
      <c r="AV114" s="15" t="s">
        <v>191</v>
      </c>
      <c r="AW114" s="15" t="s">
        <v>37</v>
      </c>
      <c r="AX114" s="15" t="s">
        <v>86</v>
      </c>
      <c r="AY114" s="275" t="s">
        <v>185</v>
      </c>
    </row>
    <row r="115" s="2" customFormat="1" ht="16.5" customHeight="1">
      <c r="A115" s="40"/>
      <c r="B115" s="41"/>
      <c r="C115" s="229" t="s">
        <v>248</v>
      </c>
      <c r="D115" s="229" t="s">
        <v>187</v>
      </c>
      <c r="E115" s="230" t="s">
        <v>2224</v>
      </c>
      <c r="F115" s="231" t="s">
        <v>2225</v>
      </c>
      <c r="G115" s="232" t="s">
        <v>190</v>
      </c>
      <c r="H115" s="233">
        <v>4.9199999999999999</v>
      </c>
      <c r="I115" s="234"/>
      <c r="J115" s="235">
        <f>ROUND(I115*H115,2)</f>
        <v>0</v>
      </c>
      <c r="K115" s="236"/>
      <c r="L115" s="46"/>
      <c r="M115" s="237" t="s">
        <v>19</v>
      </c>
      <c r="N115" s="238" t="s">
        <v>49</v>
      </c>
      <c r="O115" s="86"/>
      <c r="P115" s="239">
        <f>O115*H115</f>
        <v>0</v>
      </c>
      <c r="Q115" s="239">
        <v>0.00247</v>
      </c>
      <c r="R115" s="239">
        <f>Q115*H115</f>
        <v>0.012152399999999999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191</v>
      </c>
      <c r="AT115" s="241" t="s">
        <v>187</v>
      </c>
      <c r="AU115" s="241" t="s">
        <v>88</v>
      </c>
      <c r="AY115" s="19" t="s">
        <v>185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86</v>
      </c>
      <c r="BK115" s="242">
        <f>ROUND(I115*H115,2)</f>
        <v>0</v>
      </c>
      <c r="BL115" s="19" t="s">
        <v>191</v>
      </c>
      <c r="BM115" s="241" t="s">
        <v>2226</v>
      </c>
    </row>
    <row r="116" s="13" customFormat="1">
      <c r="A116" s="13"/>
      <c r="B116" s="243"/>
      <c r="C116" s="244"/>
      <c r="D116" s="245" t="s">
        <v>193</v>
      </c>
      <c r="E116" s="246" t="s">
        <v>19</v>
      </c>
      <c r="F116" s="247" t="s">
        <v>2227</v>
      </c>
      <c r="G116" s="244"/>
      <c r="H116" s="248">
        <v>4.9199999999999999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193</v>
      </c>
      <c r="AU116" s="254" t="s">
        <v>88</v>
      </c>
      <c r="AV116" s="13" t="s">
        <v>88</v>
      </c>
      <c r="AW116" s="13" t="s">
        <v>37</v>
      </c>
      <c r="AX116" s="13" t="s">
        <v>78</v>
      </c>
      <c r="AY116" s="254" t="s">
        <v>185</v>
      </c>
    </row>
    <row r="117" s="15" customFormat="1">
      <c r="A117" s="15"/>
      <c r="B117" s="265"/>
      <c r="C117" s="266"/>
      <c r="D117" s="245" t="s">
        <v>193</v>
      </c>
      <c r="E117" s="267" t="s">
        <v>19</v>
      </c>
      <c r="F117" s="268" t="s">
        <v>196</v>
      </c>
      <c r="G117" s="266"/>
      <c r="H117" s="269">
        <v>4.9199999999999999</v>
      </c>
      <c r="I117" s="270"/>
      <c r="J117" s="266"/>
      <c r="K117" s="266"/>
      <c r="L117" s="271"/>
      <c r="M117" s="272"/>
      <c r="N117" s="273"/>
      <c r="O117" s="273"/>
      <c r="P117" s="273"/>
      <c r="Q117" s="273"/>
      <c r="R117" s="273"/>
      <c r="S117" s="273"/>
      <c r="T117" s="27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75" t="s">
        <v>193</v>
      </c>
      <c r="AU117" s="275" t="s">
        <v>88</v>
      </c>
      <c r="AV117" s="15" t="s">
        <v>191</v>
      </c>
      <c r="AW117" s="15" t="s">
        <v>37</v>
      </c>
      <c r="AX117" s="15" t="s">
        <v>86</v>
      </c>
      <c r="AY117" s="275" t="s">
        <v>185</v>
      </c>
    </row>
    <row r="118" s="2" customFormat="1" ht="16.5" customHeight="1">
      <c r="A118" s="40"/>
      <c r="B118" s="41"/>
      <c r="C118" s="229" t="s">
        <v>252</v>
      </c>
      <c r="D118" s="229" t="s">
        <v>187</v>
      </c>
      <c r="E118" s="230" t="s">
        <v>2228</v>
      </c>
      <c r="F118" s="231" t="s">
        <v>2229</v>
      </c>
      <c r="G118" s="232" t="s">
        <v>190</v>
      </c>
      <c r="H118" s="233">
        <v>4.9199999999999999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191</v>
      </c>
      <c r="AT118" s="241" t="s">
        <v>187</v>
      </c>
      <c r="AU118" s="241" t="s">
        <v>88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191</v>
      </c>
      <c r="BM118" s="241" t="s">
        <v>2230</v>
      </c>
    </row>
    <row r="119" s="2" customFormat="1" ht="21.75" customHeight="1">
      <c r="A119" s="40"/>
      <c r="B119" s="41"/>
      <c r="C119" s="229" t="s">
        <v>256</v>
      </c>
      <c r="D119" s="229" t="s">
        <v>187</v>
      </c>
      <c r="E119" s="230" t="s">
        <v>486</v>
      </c>
      <c r="F119" s="231" t="s">
        <v>487</v>
      </c>
      <c r="G119" s="232" t="s">
        <v>239</v>
      </c>
      <c r="H119" s="233">
        <v>0.20599999999999999</v>
      </c>
      <c r="I119" s="234"/>
      <c r="J119" s="235">
        <f>ROUND(I119*H119,2)</f>
        <v>0</v>
      </c>
      <c r="K119" s="236"/>
      <c r="L119" s="46"/>
      <c r="M119" s="237" t="s">
        <v>19</v>
      </c>
      <c r="N119" s="238" t="s">
        <v>49</v>
      </c>
      <c r="O119" s="86"/>
      <c r="P119" s="239">
        <f>O119*H119</f>
        <v>0</v>
      </c>
      <c r="Q119" s="239">
        <v>1.06277</v>
      </c>
      <c r="R119" s="239">
        <f>Q119*H119</f>
        <v>0.21893061999999999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191</v>
      </c>
      <c r="AT119" s="241" t="s">
        <v>187</v>
      </c>
      <c r="AU119" s="241" t="s">
        <v>88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191</v>
      </c>
      <c r="BM119" s="241" t="s">
        <v>2231</v>
      </c>
    </row>
    <row r="120" s="13" customFormat="1">
      <c r="A120" s="13"/>
      <c r="B120" s="243"/>
      <c r="C120" s="244"/>
      <c r="D120" s="245" t="s">
        <v>193</v>
      </c>
      <c r="E120" s="246" t="s">
        <v>19</v>
      </c>
      <c r="F120" s="247" t="s">
        <v>2232</v>
      </c>
      <c r="G120" s="244"/>
      <c r="H120" s="248">
        <v>0.20599999999999999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193</v>
      </c>
      <c r="AU120" s="254" t="s">
        <v>88</v>
      </c>
      <c r="AV120" s="13" t="s">
        <v>88</v>
      </c>
      <c r="AW120" s="13" t="s">
        <v>37</v>
      </c>
      <c r="AX120" s="13" t="s">
        <v>78</v>
      </c>
      <c r="AY120" s="254" t="s">
        <v>185</v>
      </c>
    </row>
    <row r="121" s="15" customFormat="1">
      <c r="A121" s="15"/>
      <c r="B121" s="265"/>
      <c r="C121" s="266"/>
      <c r="D121" s="245" t="s">
        <v>193</v>
      </c>
      <c r="E121" s="267" t="s">
        <v>19</v>
      </c>
      <c r="F121" s="268" t="s">
        <v>196</v>
      </c>
      <c r="G121" s="266"/>
      <c r="H121" s="269">
        <v>0.20599999999999999</v>
      </c>
      <c r="I121" s="270"/>
      <c r="J121" s="266"/>
      <c r="K121" s="266"/>
      <c r="L121" s="271"/>
      <c r="M121" s="272"/>
      <c r="N121" s="273"/>
      <c r="O121" s="273"/>
      <c r="P121" s="273"/>
      <c r="Q121" s="273"/>
      <c r="R121" s="273"/>
      <c r="S121" s="273"/>
      <c r="T121" s="27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75" t="s">
        <v>193</v>
      </c>
      <c r="AU121" s="275" t="s">
        <v>88</v>
      </c>
      <c r="AV121" s="15" t="s">
        <v>191</v>
      </c>
      <c r="AW121" s="15" t="s">
        <v>37</v>
      </c>
      <c r="AX121" s="15" t="s">
        <v>86</v>
      </c>
      <c r="AY121" s="275" t="s">
        <v>185</v>
      </c>
    </row>
    <row r="122" s="2" customFormat="1" ht="33" customHeight="1">
      <c r="A122" s="40"/>
      <c r="B122" s="41"/>
      <c r="C122" s="229" t="s">
        <v>264</v>
      </c>
      <c r="D122" s="229" t="s">
        <v>187</v>
      </c>
      <c r="E122" s="230" t="s">
        <v>2233</v>
      </c>
      <c r="F122" s="231" t="s">
        <v>2234</v>
      </c>
      <c r="G122" s="232" t="s">
        <v>190</v>
      </c>
      <c r="H122" s="233">
        <v>30.399999999999999</v>
      </c>
      <c r="I122" s="234"/>
      <c r="J122" s="235">
        <f>ROUND(I122*H122,2)</f>
        <v>0</v>
      </c>
      <c r="K122" s="236"/>
      <c r="L122" s="46"/>
      <c r="M122" s="237" t="s">
        <v>19</v>
      </c>
      <c r="N122" s="238" t="s">
        <v>49</v>
      </c>
      <c r="O122" s="86"/>
      <c r="P122" s="239">
        <f>O122*H122</f>
        <v>0</v>
      </c>
      <c r="Q122" s="239">
        <v>0.71545773999999995</v>
      </c>
      <c r="R122" s="239">
        <f>Q122*H122</f>
        <v>21.749915295999998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191</v>
      </c>
      <c r="AT122" s="241" t="s">
        <v>187</v>
      </c>
      <c r="AU122" s="241" t="s">
        <v>88</v>
      </c>
      <c r="AY122" s="19" t="s">
        <v>185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86</v>
      </c>
      <c r="BK122" s="242">
        <f>ROUND(I122*H122,2)</f>
        <v>0</v>
      </c>
      <c r="BL122" s="19" t="s">
        <v>191</v>
      </c>
      <c r="BM122" s="241" t="s">
        <v>2235</v>
      </c>
    </row>
    <row r="123" s="13" customFormat="1">
      <c r="A123" s="13"/>
      <c r="B123" s="243"/>
      <c r="C123" s="244"/>
      <c r="D123" s="245" t="s">
        <v>193</v>
      </c>
      <c r="E123" s="246" t="s">
        <v>19</v>
      </c>
      <c r="F123" s="247" t="s">
        <v>2236</v>
      </c>
      <c r="G123" s="244"/>
      <c r="H123" s="248">
        <v>30.399999999999999</v>
      </c>
      <c r="I123" s="249"/>
      <c r="J123" s="244"/>
      <c r="K123" s="244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193</v>
      </c>
      <c r="AU123" s="254" t="s">
        <v>88</v>
      </c>
      <c r="AV123" s="13" t="s">
        <v>88</v>
      </c>
      <c r="AW123" s="13" t="s">
        <v>37</v>
      </c>
      <c r="AX123" s="13" t="s">
        <v>78</v>
      </c>
      <c r="AY123" s="254" t="s">
        <v>185</v>
      </c>
    </row>
    <row r="124" s="15" customFormat="1">
      <c r="A124" s="15"/>
      <c r="B124" s="265"/>
      <c r="C124" s="266"/>
      <c r="D124" s="245" t="s">
        <v>193</v>
      </c>
      <c r="E124" s="267" t="s">
        <v>19</v>
      </c>
      <c r="F124" s="268" t="s">
        <v>196</v>
      </c>
      <c r="G124" s="266"/>
      <c r="H124" s="269">
        <v>30.399999999999999</v>
      </c>
      <c r="I124" s="270"/>
      <c r="J124" s="266"/>
      <c r="K124" s="266"/>
      <c r="L124" s="271"/>
      <c r="M124" s="272"/>
      <c r="N124" s="273"/>
      <c r="O124" s="273"/>
      <c r="P124" s="273"/>
      <c r="Q124" s="273"/>
      <c r="R124" s="273"/>
      <c r="S124" s="273"/>
      <c r="T124" s="27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75" t="s">
        <v>193</v>
      </c>
      <c r="AU124" s="275" t="s">
        <v>88</v>
      </c>
      <c r="AV124" s="15" t="s">
        <v>191</v>
      </c>
      <c r="AW124" s="15" t="s">
        <v>37</v>
      </c>
      <c r="AX124" s="15" t="s">
        <v>86</v>
      </c>
      <c r="AY124" s="275" t="s">
        <v>185</v>
      </c>
    </row>
    <row r="125" s="2" customFormat="1" ht="44.25" customHeight="1">
      <c r="A125" s="40"/>
      <c r="B125" s="41"/>
      <c r="C125" s="229" t="s">
        <v>8</v>
      </c>
      <c r="D125" s="229" t="s">
        <v>187</v>
      </c>
      <c r="E125" s="230" t="s">
        <v>572</v>
      </c>
      <c r="F125" s="231" t="s">
        <v>573</v>
      </c>
      <c r="G125" s="232" t="s">
        <v>239</v>
      </c>
      <c r="H125" s="233">
        <v>0.373</v>
      </c>
      <c r="I125" s="234"/>
      <c r="J125" s="235">
        <f>ROUND(I125*H125,2)</f>
        <v>0</v>
      </c>
      <c r="K125" s="236"/>
      <c r="L125" s="46"/>
      <c r="M125" s="237" t="s">
        <v>19</v>
      </c>
      <c r="N125" s="238" t="s">
        <v>49</v>
      </c>
      <c r="O125" s="86"/>
      <c r="P125" s="239">
        <f>O125*H125</f>
        <v>0</v>
      </c>
      <c r="Q125" s="239">
        <v>1.05871</v>
      </c>
      <c r="R125" s="239">
        <f>Q125*H125</f>
        <v>0.39489883000000003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191</v>
      </c>
      <c r="AT125" s="241" t="s">
        <v>187</v>
      </c>
      <c r="AU125" s="241" t="s">
        <v>88</v>
      </c>
      <c r="AY125" s="19" t="s">
        <v>185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86</v>
      </c>
      <c r="BK125" s="242">
        <f>ROUND(I125*H125,2)</f>
        <v>0</v>
      </c>
      <c r="BL125" s="19" t="s">
        <v>191</v>
      </c>
      <c r="BM125" s="241" t="s">
        <v>2237</v>
      </c>
    </row>
    <row r="126" s="13" customFormat="1">
      <c r="A126" s="13"/>
      <c r="B126" s="243"/>
      <c r="C126" s="244"/>
      <c r="D126" s="245" t="s">
        <v>193</v>
      </c>
      <c r="E126" s="246" t="s">
        <v>19</v>
      </c>
      <c r="F126" s="247" t="s">
        <v>2238</v>
      </c>
      <c r="G126" s="244"/>
      <c r="H126" s="248">
        <v>0.373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193</v>
      </c>
      <c r="AU126" s="254" t="s">
        <v>88</v>
      </c>
      <c r="AV126" s="13" t="s">
        <v>88</v>
      </c>
      <c r="AW126" s="13" t="s">
        <v>37</v>
      </c>
      <c r="AX126" s="13" t="s">
        <v>78</v>
      </c>
      <c r="AY126" s="254" t="s">
        <v>185</v>
      </c>
    </row>
    <row r="127" s="15" customFormat="1">
      <c r="A127" s="15"/>
      <c r="B127" s="265"/>
      <c r="C127" s="266"/>
      <c r="D127" s="245" t="s">
        <v>193</v>
      </c>
      <c r="E127" s="267" t="s">
        <v>19</v>
      </c>
      <c r="F127" s="268" t="s">
        <v>630</v>
      </c>
      <c r="G127" s="266"/>
      <c r="H127" s="269">
        <v>0.373</v>
      </c>
      <c r="I127" s="270"/>
      <c r="J127" s="266"/>
      <c r="K127" s="266"/>
      <c r="L127" s="271"/>
      <c r="M127" s="272"/>
      <c r="N127" s="273"/>
      <c r="O127" s="273"/>
      <c r="P127" s="273"/>
      <c r="Q127" s="273"/>
      <c r="R127" s="273"/>
      <c r="S127" s="273"/>
      <c r="T127" s="27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5" t="s">
        <v>193</v>
      </c>
      <c r="AU127" s="275" t="s">
        <v>88</v>
      </c>
      <c r="AV127" s="15" t="s">
        <v>191</v>
      </c>
      <c r="AW127" s="15" t="s">
        <v>37</v>
      </c>
      <c r="AX127" s="15" t="s">
        <v>86</v>
      </c>
      <c r="AY127" s="275" t="s">
        <v>185</v>
      </c>
    </row>
    <row r="128" s="12" customFormat="1" ht="22.8" customHeight="1">
      <c r="A128" s="12"/>
      <c r="B128" s="213"/>
      <c r="C128" s="214"/>
      <c r="D128" s="215" t="s">
        <v>77</v>
      </c>
      <c r="E128" s="227" t="s">
        <v>203</v>
      </c>
      <c r="F128" s="227" t="s">
        <v>609</v>
      </c>
      <c r="G128" s="214"/>
      <c r="H128" s="214"/>
      <c r="I128" s="217"/>
      <c r="J128" s="228">
        <f>BK128</f>
        <v>0</v>
      </c>
      <c r="K128" s="214"/>
      <c r="L128" s="219"/>
      <c r="M128" s="220"/>
      <c r="N128" s="221"/>
      <c r="O128" s="221"/>
      <c r="P128" s="222">
        <f>SUM(P129:P131)</f>
        <v>0</v>
      </c>
      <c r="Q128" s="221"/>
      <c r="R128" s="222">
        <f>SUM(R129:R131)</f>
        <v>0.13027919999999998</v>
      </c>
      <c r="S128" s="221"/>
      <c r="T128" s="223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4" t="s">
        <v>86</v>
      </c>
      <c r="AT128" s="225" t="s">
        <v>77</v>
      </c>
      <c r="AU128" s="225" t="s">
        <v>86</v>
      </c>
      <c r="AY128" s="224" t="s">
        <v>185</v>
      </c>
      <c r="BK128" s="226">
        <f>SUM(BK129:BK131)</f>
        <v>0</v>
      </c>
    </row>
    <row r="129" s="2" customFormat="1" ht="33" customHeight="1">
      <c r="A129" s="40"/>
      <c r="B129" s="41"/>
      <c r="C129" s="229" t="s">
        <v>229</v>
      </c>
      <c r="D129" s="229" t="s">
        <v>187</v>
      </c>
      <c r="E129" s="230" t="s">
        <v>670</v>
      </c>
      <c r="F129" s="231" t="s">
        <v>671</v>
      </c>
      <c r="G129" s="232" t="s">
        <v>190</v>
      </c>
      <c r="H129" s="233">
        <v>4.5599999999999996</v>
      </c>
      <c r="I129" s="234"/>
      <c r="J129" s="235">
        <f>ROUND(I129*H129,2)</f>
        <v>0</v>
      </c>
      <c r="K129" s="236"/>
      <c r="L129" s="46"/>
      <c r="M129" s="237" t="s">
        <v>19</v>
      </c>
      <c r="N129" s="238" t="s">
        <v>49</v>
      </c>
      <c r="O129" s="86"/>
      <c r="P129" s="239">
        <f>O129*H129</f>
        <v>0</v>
      </c>
      <c r="Q129" s="239">
        <v>0.028570000000000002</v>
      </c>
      <c r="R129" s="239">
        <f>Q129*H129</f>
        <v>0.13027919999999998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191</v>
      </c>
      <c r="AT129" s="241" t="s">
        <v>187</v>
      </c>
      <c r="AU129" s="241" t="s">
        <v>88</v>
      </c>
      <c r="AY129" s="19" t="s">
        <v>185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86</v>
      </c>
      <c r="BK129" s="242">
        <f>ROUND(I129*H129,2)</f>
        <v>0</v>
      </c>
      <c r="BL129" s="19" t="s">
        <v>191</v>
      </c>
      <c r="BM129" s="241" t="s">
        <v>2239</v>
      </c>
    </row>
    <row r="130" s="13" customFormat="1">
      <c r="A130" s="13"/>
      <c r="B130" s="243"/>
      <c r="C130" s="244"/>
      <c r="D130" s="245" t="s">
        <v>193</v>
      </c>
      <c r="E130" s="246" t="s">
        <v>19</v>
      </c>
      <c r="F130" s="247" t="s">
        <v>2240</v>
      </c>
      <c r="G130" s="244"/>
      <c r="H130" s="248">
        <v>4.5599999999999996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193</v>
      </c>
      <c r="AU130" s="254" t="s">
        <v>88</v>
      </c>
      <c r="AV130" s="13" t="s">
        <v>88</v>
      </c>
      <c r="AW130" s="13" t="s">
        <v>37</v>
      </c>
      <c r="AX130" s="13" t="s">
        <v>78</v>
      </c>
      <c r="AY130" s="254" t="s">
        <v>185</v>
      </c>
    </row>
    <row r="131" s="15" customFormat="1">
      <c r="A131" s="15"/>
      <c r="B131" s="265"/>
      <c r="C131" s="266"/>
      <c r="D131" s="245" t="s">
        <v>193</v>
      </c>
      <c r="E131" s="267" t="s">
        <v>19</v>
      </c>
      <c r="F131" s="268" t="s">
        <v>196</v>
      </c>
      <c r="G131" s="266"/>
      <c r="H131" s="269">
        <v>4.5599999999999996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5" t="s">
        <v>193</v>
      </c>
      <c r="AU131" s="275" t="s">
        <v>88</v>
      </c>
      <c r="AV131" s="15" t="s">
        <v>191</v>
      </c>
      <c r="AW131" s="15" t="s">
        <v>37</v>
      </c>
      <c r="AX131" s="15" t="s">
        <v>86</v>
      </c>
      <c r="AY131" s="275" t="s">
        <v>185</v>
      </c>
    </row>
    <row r="132" s="12" customFormat="1" ht="22.8" customHeight="1">
      <c r="A132" s="12"/>
      <c r="B132" s="213"/>
      <c r="C132" s="214"/>
      <c r="D132" s="215" t="s">
        <v>77</v>
      </c>
      <c r="E132" s="227" t="s">
        <v>1115</v>
      </c>
      <c r="F132" s="227" t="s">
        <v>1116</v>
      </c>
      <c r="G132" s="214"/>
      <c r="H132" s="214"/>
      <c r="I132" s="217"/>
      <c r="J132" s="228">
        <f>BK132</f>
        <v>0</v>
      </c>
      <c r="K132" s="214"/>
      <c r="L132" s="219"/>
      <c r="M132" s="220"/>
      <c r="N132" s="221"/>
      <c r="O132" s="221"/>
      <c r="P132" s="222">
        <f>P133</f>
        <v>0</v>
      </c>
      <c r="Q132" s="221"/>
      <c r="R132" s="222">
        <f>R133</f>
        <v>0</v>
      </c>
      <c r="S132" s="221"/>
      <c r="T132" s="223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4" t="s">
        <v>86</v>
      </c>
      <c r="AT132" s="225" t="s">
        <v>77</v>
      </c>
      <c r="AU132" s="225" t="s">
        <v>86</v>
      </c>
      <c r="AY132" s="224" t="s">
        <v>185</v>
      </c>
      <c r="BK132" s="226">
        <f>BK133</f>
        <v>0</v>
      </c>
    </row>
    <row r="133" s="2" customFormat="1" ht="44.25" customHeight="1">
      <c r="A133" s="40"/>
      <c r="B133" s="41"/>
      <c r="C133" s="229" t="s">
        <v>342</v>
      </c>
      <c r="D133" s="229" t="s">
        <v>187</v>
      </c>
      <c r="E133" s="230" t="s">
        <v>1118</v>
      </c>
      <c r="F133" s="231" t="s">
        <v>1119</v>
      </c>
      <c r="G133" s="232" t="s">
        <v>239</v>
      </c>
      <c r="H133" s="233">
        <v>34.694000000000003</v>
      </c>
      <c r="I133" s="234"/>
      <c r="J133" s="235">
        <f>ROUND(I133*H133,2)</f>
        <v>0</v>
      </c>
      <c r="K133" s="236"/>
      <c r="L133" s="46"/>
      <c r="M133" s="237" t="s">
        <v>19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191</v>
      </c>
      <c r="AT133" s="241" t="s">
        <v>187</v>
      </c>
      <c r="AU133" s="241" t="s">
        <v>88</v>
      </c>
      <c r="AY133" s="19" t="s">
        <v>185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86</v>
      </c>
      <c r="BK133" s="242">
        <f>ROUND(I133*H133,2)</f>
        <v>0</v>
      </c>
      <c r="BL133" s="19" t="s">
        <v>191</v>
      </c>
      <c r="BM133" s="241" t="s">
        <v>2241</v>
      </c>
    </row>
    <row r="134" s="12" customFormat="1" ht="25.92" customHeight="1">
      <c r="A134" s="12"/>
      <c r="B134" s="213"/>
      <c r="C134" s="214"/>
      <c r="D134" s="215" t="s">
        <v>77</v>
      </c>
      <c r="E134" s="216" t="s">
        <v>1121</v>
      </c>
      <c r="F134" s="216" t="s">
        <v>1122</v>
      </c>
      <c r="G134" s="214"/>
      <c r="H134" s="214"/>
      <c r="I134" s="217"/>
      <c r="J134" s="218">
        <f>BK134</f>
        <v>0</v>
      </c>
      <c r="K134" s="214"/>
      <c r="L134" s="219"/>
      <c r="M134" s="220"/>
      <c r="N134" s="221"/>
      <c r="O134" s="221"/>
      <c r="P134" s="222">
        <f>P135+P157</f>
        <v>0</v>
      </c>
      <c r="Q134" s="221"/>
      <c r="R134" s="222">
        <f>R135+R157</f>
        <v>0.25432159999999993</v>
      </c>
      <c r="S134" s="221"/>
      <c r="T134" s="223">
        <f>T135+T157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4" t="s">
        <v>88</v>
      </c>
      <c r="AT134" s="225" t="s">
        <v>77</v>
      </c>
      <c r="AU134" s="225" t="s">
        <v>78</v>
      </c>
      <c r="AY134" s="224" t="s">
        <v>185</v>
      </c>
      <c r="BK134" s="226">
        <f>BK135+BK157</f>
        <v>0</v>
      </c>
    </row>
    <row r="135" s="12" customFormat="1" ht="22.8" customHeight="1">
      <c r="A135" s="12"/>
      <c r="B135" s="213"/>
      <c r="C135" s="214"/>
      <c r="D135" s="215" t="s">
        <v>77</v>
      </c>
      <c r="E135" s="227" t="s">
        <v>2242</v>
      </c>
      <c r="F135" s="227" t="s">
        <v>2243</v>
      </c>
      <c r="G135" s="214"/>
      <c r="H135" s="214"/>
      <c r="I135" s="217"/>
      <c r="J135" s="228">
        <f>BK135</f>
        <v>0</v>
      </c>
      <c r="K135" s="214"/>
      <c r="L135" s="219"/>
      <c r="M135" s="220"/>
      <c r="N135" s="221"/>
      <c r="O135" s="221"/>
      <c r="P135" s="222">
        <f>SUM(P136:P156)</f>
        <v>0</v>
      </c>
      <c r="Q135" s="221"/>
      <c r="R135" s="222">
        <f>SUM(R136:R156)</f>
        <v>0.16676959999999996</v>
      </c>
      <c r="S135" s="221"/>
      <c r="T135" s="223">
        <f>SUM(T136:T156)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88</v>
      </c>
      <c r="AT135" s="225" t="s">
        <v>77</v>
      </c>
      <c r="AU135" s="225" t="s">
        <v>86</v>
      </c>
      <c r="AY135" s="224" t="s">
        <v>185</v>
      </c>
      <c r="BK135" s="226">
        <f>SUM(BK136:BK156)</f>
        <v>0</v>
      </c>
    </row>
    <row r="136" s="2" customFormat="1" ht="21.75" customHeight="1">
      <c r="A136" s="40"/>
      <c r="B136" s="41"/>
      <c r="C136" s="229" t="s">
        <v>346</v>
      </c>
      <c r="D136" s="229" t="s">
        <v>187</v>
      </c>
      <c r="E136" s="230" t="s">
        <v>2244</v>
      </c>
      <c r="F136" s="231" t="s">
        <v>2245</v>
      </c>
      <c r="G136" s="232" t="s">
        <v>220</v>
      </c>
      <c r="H136" s="233">
        <v>22</v>
      </c>
      <c r="I136" s="234"/>
      <c r="J136" s="235">
        <f>ROUND(I136*H136,2)</f>
        <v>0</v>
      </c>
      <c r="K136" s="236"/>
      <c r="L136" s="46"/>
      <c r="M136" s="237" t="s">
        <v>19</v>
      </c>
      <c r="N136" s="238" t="s">
        <v>49</v>
      </c>
      <c r="O136" s="86"/>
      <c r="P136" s="239">
        <f>O136*H136</f>
        <v>0</v>
      </c>
      <c r="Q136" s="239">
        <v>0.00059999999999999995</v>
      </c>
      <c r="R136" s="239">
        <f>Q136*H136</f>
        <v>0.013199999999999998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229</v>
      </c>
      <c r="AT136" s="241" t="s">
        <v>187</v>
      </c>
      <c r="AU136" s="241" t="s">
        <v>88</v>
      </c>
      <c r="AY136" s="19" t="s">
        <v>185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86</v>
      </c>
      <c r="BK136" s="242">
        <f>ROUND(I136*H136,2)</f>
        <v>0</v>
      </c>
      <c r="BL136" s="19" t="s">
        <v>229</v>
      </c>
      <c r="BM136" s="241" t="s">
        <v>2246</v>
      </c>
    </row>
    <row r="137" s="13" customFormat="1">
      <c r="A137" s="13"/>
      <c r="B137" s="243"/>
      <c r="C137" s="244"/>
      <c r="D137" s="245" t="s">
        <v>193</v>
      </c>
      <c r="E137" s="246" t="s">
        <v>19</v>
      </c>
      <c r="F137" s="247" t="s">
        <v>2247</v>
      </c>
      <c r="G137" s="244"/>
      <c r="H137" s="248">
        <v>8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193</v>
      </c>
      <c r="AU137" s="254" t="s">
        <v>88</v>
      </c>
      <c r="AV137" s="13" t="s">
        <v>88</v>
      </c>
      <c r="AW137" s="13" t="s">
        <v>37</v>
      </c>
      <c r="AX137" s="13" t="s">
        <v>78</v>
      </c>
      <c r="AY137" s="254" t="s">
        <v>185</v>
      </c>
    </row>
    <row r="138" s="13" customFormat="1">
      <c r="A138" s="13"/>
      <c r="B138" s="243"/>
      <c r="C138" s="244"/>
      <c r="D138" s="245" t="s">
        <v>193</v>
      </c>
      <c r="E138" s="246" t="s">
        <v>19</v>
      </c>
      <c r="F138" s="247" t="s">
        <v>2248</v>
      </c>
      <c r="G138" s="244"/>
      <c r="H138" s="248">
        <v>6</v>
      </c>
      <c r="I138" s="249"/>
      <c r="J138" s="244"/>
      <c r="K138" s="244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193</v>
      </c>
      <c r="AU138" s="254" t="s">
        <v>88</v>
      </c>
      <c r="AV138" s="13" t="s">
        <v>88</v>
      </c>
      <c r="AW138" s="13" t="s">
        <v>37</v>
      </c>
      <c r="AX138" s="13" t="s">
        <v>78</v>
      </c>
      <c r="AY138" s="254" t="s">
        <v>185</v>
      </c>
    </row>
    <row r="139" s="13" customFormat="1">
      <c r="A139" s="13"/>
      <c r="B139" s="243"/>
      <c r="C139" s="244"/>
      <c r="D139" s="245" t="s">
        <v>193</v>
      </c>
      <c r="E139" s="246" t="s">
        <v>19</v>
      </c>
      <c r="F139" s="247" t="s">
        <v>2249</v>
      </c>
      <c r="G139" s="244"/>
      <c r="H139" s="248">
        <v>8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193</v>
      </c>
      <c r="AU139" s="254" t="s">
        <v>88</v>
      </c>
      <c r="AV139" s="13" t="s">
        <v>88</v>
      </c>
      <c r="AW139" s="13" t="s">
        <v>37</v>
      </c>
      <c r="AX139" s="13" t="s">
        <v>78</v>
      </c>
      <c r="AY139" s="254" t="s">
        <v>185</v>
      </c>
    </row>
    <row r="140" s="15" customFormat="1">
      <c r="A140" s="15"/>
      <c r="B140" s="265"/>
      <c r="C140" s="266"/>
      <c r="D140" s="245" t="s">
        <v>193</v>
      </c>
      <c r="E140" s="267" t="s">
        <v>19</v>
      </c>
      <c r="F140" s="268" t="s">
        <v>196</v>
      </c>
      <c r="G140" s="266"/>
      <c r="H140" s="269">
        <v>22</v>
      </c>
      <c r="I140" s="270"/>
      <c r="J140" s="266"/>
      <c r="K140" s="266"/>
      <c r="L140" s="271"/>
      <c r="M140" s="272"/>
      <c r="N140" s="273"/>
      <c r="O140" s="273"/>
      <c r="P140" s="273"/>
      <c r="Q140" s="273"/>
      <c r="R140" s="273"/>
      <c r="S140" s="273"/>
      <c r="T140" s="27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5" t="s">
        <v>193</v>
      </c>
      <c r="AU140" s="275" t="s">
        <v>88</v>
      </c>
      <c r="AV140" s="15" t="s">
        <v>191</v>
      </c>
      <c r="AW140" s="15" t="s">
        <v>37</v>
      </c>
      <c r="AX140" s="15" t="s">
        <v>86</v>
      </c>
      <c r="AY140" s="275" t="s">
        <v>185</v>
      </c>
    </row>
    <row r="141" s="2" customFormat="1" ht="21.75" customHeight="1">
      <c r="A141" s="40"/>
      <c r="B141" s="41"/>
      <c r="C141" s="229" t="s">
        <v>350</v>
      </c>
      <c r="D141" s="229" t="s">
        <v>187</v>
      </c>
      <c r="E141" s="230" t="s">
        <v>2250</v>
      </c>
      <c r="F141" s="231" t="s">
        <v>2251</v>
      </c>
      <c r="G141" s="232" t="s">
        <v>220</v>
      </c>
      <c r="H141" s="233">
        <v>14</v>
      </c>
      <c r="I141" s="234"/>
      <c r="J141" s="235">
        <f>ROUND(I141*H141,2)</f>
        <v>0</v>
      </c>
      <c r="K141" s="236"/>
      <c r="L141" s="46"/>
      <c r="M141" s="237" t="s">
        <v>19</v>
      </c>
      <c r="N141" s="238" t="s">
        <v>49</v>
      </c>
      <c r="O141" s="86"/>
      <c r="P141" s="239">
        <f>O141*H141</f>
        <v>0</v>
      </c>
      <c r="Q141" s="239">
        <v>0.00059999999999999995</v>
      </c>
      <c r="R141" s="239">
        <f>Q141*H141</f>
        <v>0.0083999999999999995</v>
      </c>
      <c r="S141" s="239">
        <v>0</v>
      </c>
      <c r="T141" s="24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1" t="s">
        <v>229</v>
      </c>
      <c r="AT141" s="241" t="s">
        <v>187</v>
      </c>
      <c r="AU141" s="241" t="s">
        <v>88</v>
      </c>
      <c r="AY141" s="19" t="s">
        <v>185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86</v>
      </c>
      <c r="BK141" s="242">
        <f>ROUND(I141*H141,2)</f>
        <v>0</v>
      </c>
      <c r="BL141" s="19" t="s">
        <v>229</v>
      </c>
      <c r="BM141" s="241" t="s">
        <v>2252</v>
      </c>
    </row>
    <row r="142" s="13" customFormat="1">
      <c r="A142" s="13"/>
      <c r="B142" s="243"/>
      <c r="C142" s="244"/>
      <c r="D142" s="245" t="s">
        <v>193</v>
      </c>
      <c r="E142" s="246" t="s">
        <v>19</v>
      </c>
      <c r="F142" s="247" t="s">
        <v>2248</v>
      </c>
      <c r="G142" s="244"/>
      <c r="H142" s="248">
        <v>6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193</v>
      </c>
      <c r="AU142" s="254" t="s">
        <v>88</v>
      </c>
      <c r="AV142" s="13" t="s">
        <v>88</v>
      </c>
      <c r="AW142" s="13" t="s">
        <v>37</v>
      </c>
      <c r="AX142" s="13" t="s">
        <v>78</v>
      </c>
      <c r="AY142" s="254" t="s">
        <v>185</v>
      </c>
    </row>
    <row r="143" s="13" customFormat="1">
      <c r="A143" s="13"/>
      <c r="B143" s="243"/>
      <c r="C143" s="244"/>
      <c r="D143" s="245" t="s">
        <v>193</v>
      </c>
      <c r="E143" s="246" t="s">
        <v>19</v>
      </c>
      <c r="F143" s="247" t="s">
        <v>2249</v>
      </c>
      <c r="G143" s="244"/>
      <c r="H143" s="248">
        <v>8</v>
      </c>
      <c r="I143" s="249"/>
      <c r="J143" s="244"/>
      <c r="K143" s="244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193</v>
      </c>
      <c r="AU143" s="254" t="s">
        <v>88</v>
      </c>
      <c r="AV143" s="13" t="s">
        <v>88</v>
      </c>
      <c r="AW143" s="13" t="s">
        <v>37</v>
      </c>
      <c r="AX143" s="13" t="s">
        <v>78</v>
      </c>
      <c r="AY143" s="254" t="s">
        <v>185</v>
      </c>
    </row>
    <row r="144" s="15" customFormat="1">
      <c r="A144" s="15"/>
      <c r="B144" s="265"/>
      <c r="C144" s="266"/>
      <c r="D144" s="245" t="s">
        <v>193</v>
      </c>
      <c r="E144" s="267" t="s">
        <v>19</v>
      </c>
      <c r="F144" s="268" t="s">
        <v>196</v>
      </c>
      <c r="G144" s="266"/>
      <c r="H144" s="269">
        <v>14</v>
      </c>
      <c r="I144" s="270"/>
      <c r="J144" s="266"/>
      <c r="K144" s="266"/>
      <c r="L144" s="271"/>
      <c r="M144" s="272"/>
      <c r="N144" s="273"/>
      <c r="O144" s="273"/>
      <c r="P144" s="273"/>
      <c r="Q144" s="273"/>
      <c r="R144" s="273"/>
      <c r="S144" s="273"/>
      <c r="T144" s="27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5" t="s">
        <v>193</v>
      </c>
      <c r="AU144" s="275" t="s">
        <v>88</v>
      </c>
      <c r="AV144" s="15" t="s">
        <v>191</v>
      </c>
      <c r="AW144" s="15" t="s">
        <v>37</v>
      </c>
      <c r="AX144" s="15" t="s">
        <v>86</v>
      </c>
      <c r="AY144" s="275" t="s">
        <v>185</v>
      </c>
    </row>
    <row r="145" s="2" customFormat="1" ht="21.75" customHeight="1">
      <c r="A145" s="40"/>
      <c r="B145" s="41"/>
      <c r="C145" s="229" t="s">
        <v>353</v>
      </c>
      <c r="D145" s="229" t="s">
        <v>187</v>
      </c>
      <c r="E145" s="230" t="s">
        <v>2253</v>
      </c>
      <c r="F145" s="231" t="s">
        <v>2254</v>
      </c>
      <c r="G145" s="232" t="s">
        <v>220</v>
      </c>
      <c r="H145" s="233">
        <v>16.399999999999999</v>
      </c>
      <c r="I145" s="234"/>
      <c r="J145" s="235">
        <f>ROUND(I145*H145,2)</f>
        <v>0</v>
      </c>
      <c r="K145" s="236"/>
      <c r="L145" s="46"/>
      <c r="M145" s="237" t="s">
        <v>19</v>
      </c>
      <c r="N145" s="238" t="s">
        <v>49</v>
      </c>
      <c r="O145" s="86"/>
      <c r="P145" s="239">
        <f>O145*H145</f>
        <v>0</v>
      </c>
      <c r="Q145" s="239">
        <v>0.00089999999999999998</v>
      </c>
      <c r="R145" s="239">
        <f>Q145*H145</f>
        <v>0.014759999999999999</v>
      </c>
      <c r="S145" s="239">
        <v>0</v>
      </c>
      <c r="T145" s="24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1" t="s">
        <v>229</v>
      </c>
      <c r="AT145" s="241" t="s">
        <v>187</v>
      </c>
      <c r="AU145" s="241" t="s">
        <v>88</v>
      </c>
      <c r="AY145" s="19" t="s">
        <v>185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86</v>
      </c>
      <c r="BK145" s="242">
        <f>ROUND(I145*H145,2)</f>
        <v>0</v>
      </c>
      <c r="BL145" s="19" t="s">
        <v>229</v>
      </c>
      <c r="BM145" s="241" t="s">
        <v>2255</v>
      </c>
    </row>
    <row r="146" s="13" customFormat="1">
      <c r="A146" s="13"/>
      <c r="B146" s="243"/>
      <c r="C146" s="244"/>
      <c r="D146" s="245" t="s">
        <v>193</v>
      </c>
      <c r="E146" s="246" t="s">
        <v>19</v>
      </c>
      <c r="F146" s="247" t="s">
        <v>2256</v>
      </c>
      <c r="G146" s="244"/>
      <c r="H146" s="248">
        <v>7.2000000000000002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193</v>
      </c>
      <c r="AU146" s="254" t="s">
        <v>88</v>
      </c>
      <c r="AV146" s="13" t="s">
        <v>88</v>
      </c>
      <c r="AW146" s="13" t="s">
        <v>37</v>
      </c>
      <c r="AX146" s="13" t="s">
        <v>78</v>
      </c>
      <c r="AY146" s="254" t="s">
        <v>185</v>
      </c>
    </row>
    <row r="147" s="13" customFormat="1">
      <c r="A147" s="13"/>
      <c r="B147" s="243"/>
      <c r="C147" s="244"/>
      <c r="D147" s="245" t="s">
        <v>193</v>
      </c>
      <c r="E147" s="246" t="s">
        <v>19</v>
      </c>
      <c r="F147" s="247" t="s">
        <v>2257</v>
      </c>
      <c r="G147" s="244"/>
      <c r="H147" s="248">
        <v>9.1999999999999993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193</v>
      </c>
      <c r="AU147" s="254" t="s">
        <v>88</v>
      </c>
      <c r="AV147" s="13" t="s">
        <v>88</v>
      </c>
      <c r="AW147" s="13" t="s">
        <v>37</v>
      </c>
      <c r="AX147" s="13" t="s">
        <v>78</v>
      </c>
      <c r="AY147" s="254" t="s">
        <v>185</v>
      </c>
    </row>
    <row r="148" s="15" customFormat="1">
      <c r="A148" s="15"/>
      <c r="B148" s="265"/>
      <c r="C148" s="266"/>
      <c r="D148" s="245" t="s">
        <v>193</v>
      </c>
      <c r="E148" s="267" t="s">
        <v>19</v>
      </c>
      <c r="F148" s="268" t="s">
        <v>196</v>
      </c>
      <c r="G148" s="266"/>
      <c r="H148" s="269">
        <v>16.399999999999999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5" t="s">
        <v>193</v>
      </c>
      <c r="AU148" s="275" t="s">
        <v>88</v>
      </c>
      <c r="AV148" s="15" t="s">
        <v>191</v>
      </c>
      <c r="AW148" s="15" t="s">
        <v>37</v>
      </c>
      <c r="AX148" s="15" t="s">
        <v>86</v>
      </c>
      <c r="AY148" s="275" t="s">
        <v>185</v>
      </c>
    </row>
    <row r="149" s="2" customFormat="1" ht="33" customHeight="1">
      <c r="A149" s="40"/>
      <c r="B149" s="41"/>
      <c r="C149" s="229" t="s">
        <v>7</v>
      </c>
      <c r="D149" s="229" t="s">
        <v>187</v>
      </c>
      <c r="E149" s="230" t="s">
        <v>2258</v>
      </c>
      <c r="F149" s="231" t="s">
        <v>2259</v>
      </c>
      <c r="G149" s="232" t="s">
        <v>190</v>
      </c>
      <c r="H149" s="233">
        <v>46.960000000000001</v>
      </c>
      <c r="I149" s="234"/>
      <c r="J149" s="235">
        <f>ROUND(I149*H149,2)</f>
        <v>0</v>
      </c>
      <c r="K149" s="236"/>
      <c r="L149" s="46"/>
      <c r="M149" s="237" t="s">
        <v>19</v>
      </c>
      <c r="N149" s="238" t="s">
        <v>49</v>
      </c>
      <c r="O149" s="86"/>
      <c r="P149" s="239">
        <f>O149*H149</f>
        <v>0</v>
      </c>
      <c r="Q149" s="239">
        <v>0.0027599999999999999</v>
      </c>
      <c r="R149" s="239">
        <f>Q149*H149</f>
        <v>0.12960959999999999</v>
      </c>
      <c r="S149" s="239">
        <v>0</v>
      </c>
      <c r="T149" s="24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1" t="s">
        <v>229</v>
      </c>
      <c r="AT149" s="241" t="s">
        <v>187</v>
      </c>
      <c r="AU149" s="241" t="s">
        <v>88</v>
      </c>
      <c r="AY149" s="19" t="s">
        <v>185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86</v>
      </c>
      <c r="BK149" s="242">
        <f>ROUND(I149*H149,2)</f>
        <v>0</v>
      </c>
      <c r="BL149" s="19" t="s">
        <v>229</v>
      </c>
      <c r="BM149" s="241" t="s">
        <v>2260</v>
      </c>
    </row>
    <row r="150" s="13" customFormat="1">
      <c r="A150" s="13"/>
      <c r="B150" s="243"/>
      <c r="C150" s="244"/>
      <c r="D150" s="245" t="s">
        <v>193</v>
      </c>
      <c r="E150" s="246" t="s">
        <v>19</v>
      </c>
      <c r="F150" s="247" t="s">
        <v>2261</v>
      </c>
      <c r="G150" s="244"/>
      <c r="H150" s="248">
        <v>12</v>
      </c>
      <c r="I150" s="249"/>
      <c r="J150" s="244"/>
      <c r="K150" s="244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193</v>
      </c>
      <c r="AU150" s="254" t="s">
        <v>88</v>
      </c>
      <c r="AV150" s="13" t="s">
        <v>88</v>
      </c>
      <c r="AW150" s="13" t="s">
        <v>37</v>
      </c>
      <c r="AX150" s="13" t="s">
        <v>78</v>
      </c>
      <c r="AY150" s="254" t="s">
        <v>185</v>
      </c>
    </row>
    <row r="151" s="13" customFormat="1">
      <c r="A151" s="13"/>
      <c r="B151" s="243"/>
      <c r="C151" s="244"/>
      <c r="D151" s="245" t="s">
        <v>193</v>
      </c>
      <c r="E151" s="246" t="s">
        <v>19</v>
      </c>
      <c r="F151" s="247" t="s">
        <v>2236</v>
      </c>
      <c r="G151" s="244"/>
      <c r="H151" s="248">
        <v>30.399999999999999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193</v>
      </c>
      <c r="AU151" s="254" t="s">
        <v>88</v>
      </c>
      <c r="AV151" s="13" t="s">
        <v>88</v>
      </c>
      <c r="AW151" s="13" t="s">
        <v>37</v>
      </c>
      <c r="AX151" s="13" t="s">
        <v>78</v>
      </c>
      <c r="AY151" s="254" t="s">
        <v>185</v>
      </c>
    </row>
    <row r="152" s="13" customFormat="1">
      <c r="A152" s="13"/>
      <c r="B152" s="243"/>
      <c r="C152" s="244"/>
      <c r="D152" s="245" t="s">
        <v>193</v>
      </c>
      <c r="E152" s="246" t="s">
        <v>19</v>
      </c>
      <c r="F152" s="247" t="s">
        <v>2240</v>
      </c>
      <c r="G152" s="244"/>
      <c r="H152" s="248">
        <v>4.5599999999999996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193</v>
      </c>
      <c r="AU152" s="254" t="s">
        <v>88</v>
      </c>
      <c r="AV152" s="13" t="s">
        <v>88</v>
      </c>
      <c r="AW152" s="13" t="s">
        <v>37</v>
      </c>
      <c r="AX152" s="13" t="s">
        <v>78</v>
      </c>
      <c r="AY152" s="254" t="s">
        <v>185</v>
      </c>
    </row>
    <row r="153" s="15" customFormat="1">
      <c r="A153" s="15"/>
      <c r="B153" s="265"/>
      <c r="C153" s="266"/>
      <c r="D153" s="245" t="s">
        <v>193</v>
      </c>
      <c r="E153" s="267" t="s">
        <v>19</v>
      </c>
      <c r="F153" s="268" t="s">
        <v>196</v>
      </c>
      <c r="G153" s="266"/>
      <c r="H153" s="269">
        <v>46.960000000000001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5" t="s">
        <v>193</v>
      </c>
      <c r="AU153" s="275" t="s">
        <v>88</v>
      </c>
      <c r="AV153" s="15" t="s">
        <v>191</v>
      </c>
      <c r="AW153" s="15" t="s">
        <v>37</v>
      </c>
      <c r="AX153" s="15" t="s">
        <v>86</v>
      </c>
      <c r="AY153" s="275" t="s">
        <v>185</v>
      </c>
    </row>
    <row r="154" s="2" customFormat="1" ht="33" customHeight="1">
      <c r="A154" s="40"/>
      <c r="B154" s="41"/>
      <c r="C154" s="229" t="s">
        <v>363</v>
      </c>
      <c r="D154" s="229" t="s">
        <v>187</v>
      </c>
      <c r="E154" s="230" t="s">
        <v>2262</v>
      </c>
      <c r="F154" s="231" t="s">
        <v>2263</v>
      </c>
      <c r="G154" s="232" t="s">
        <v>227</v>
      </c>
      <c r="H154" s="233">
        <v>8</v>
      </c>
      <c r="I154" s="234"/>
      <c r="J154" s="235">
        <f>ROUND(I154*H154,2)</f>
        <v>0</v>
      </c>
      <c r="K154" s="236"/>
      <c r="L154" s="46"/>
      <c r="M154" s="237" t="s">
        <v>19</v>
      </c>
      <c r="N154" s="238" t="s">
        <v>49</v>
      </c>
      <c r="O154" s="86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1" t="s">
        <v>229</v>
      </c>
      <c r="AT154" s="241" t="s">
        <v>187</v>
      </c>
      <c r="AU154" s="241" t="s">
        <v>88</v>
      </c>
      <c r="AY154" s="19" t="s">
        <v>185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86</v>
      </c>
      <c r="BK154" s="242">
        <f>ROUND(I154*H154,2)</f>
        <v>0</v>
      </c>
      <c r="BL154" s="19" t="s">
        <v>229</v>
      </c>
      <c r="BM154" s="241" t="s">
        <v>2264</v>
      </c>
    </row>
    <row r="155" s="2" customFormat="1" ht="21.75" customHeight="1">
      <c r="A155" s="40"/>
      <c r="B155" s="41"/>
      <c r="C155" s="282" t="s">
        <v>370</v>
      </c>
      <c r="D155" s="282" t="s">
        <v>604</v>
      </c>
      <c r="E155" s="283" t="s">
        <v>2265</v>
      </c>
      <c r="F155" s="284" t="s">
        <v>2266</v>
      </c>
      <c r="G155" s="285" t="s">
        <v>227</v>
      </c>
      <c r="H155" s="286">
        <v>8</v>
      </c>
      <c r="I155" s="287"/>
      <c r="J155" s="288">
        <f>ROUND(I155*H155,2)</f>
        <v>0</v>
      </c>
      <c r="K155" s="289"/>
      <c r="L155" s="290"/>
      <c r="M155" s="291" t="s">
        <v>19</v>
      </c>
      <c r="N155" s="292" t="s">
        <v>49</v>
      </c>
      <c r="O155" s="86"/>
      <c r="P155" s="239">
        <f>O155*H155</f>
        <v>0</v>
      </c>
      <c r="Q155" s="239">
        <v>0.00010000000000000001</v>
      </c>
      <c r="R155" s="239">
        <f>Q155*H155</f>
        <v>0.00080000000000000004</v>
      </c>
      <c r="S155" s="239">
        <v>0</v>
      </c>
      <c r="T155" s="24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658</v>
      </c>
      <c r="AT155" s="241" t="s">
        <v>604</v>
      </c>
      <c r="AU155" s="241" t="s">
        <v>88</v>
      </c>
      <c r="AY155" s="19" t="s">
        <v>185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86</v>
      </c>
      <c r="BK155" s="242">
        <f>ROUND(I155*H155,2)</f>
        <v>0</v>
      </c>
      <c r="BL155" s="19" t="s">
        <v>229</v>
      </c>
      <c r="BM155" s="241" t="s">
        <v>2267</v>
      </c>
    </row>
    <row r="156" s="2" customFormat="1" ht="33" customHeight="1">
      <c r="A156" s="40"/>
      <c r="B156" s="41"/>
      <c r="C156" s="229" t="s">
        <v>375</v>
      </c>
      <c r="D156" s="229" t="s">
        <v>187</v>
      </c>
      <c r="E156" s="230" t="s">
        <v>2268</v>
      </c>
      <c r="F156" s="231" t="s">
        <v>2269</v>
      </c>
      <c r="G156" s="232" t="s">
        <v>266</v>
      </c>
      <c r="H156" s="276"/>
      <c r="I156" s="234"/>
      <c r="J156" s="235">
        <f>ROUND(I156*H156,2)</f>
        <v>0</v>
      </c>
      <c r="K156" s="236"/>
      <c r="L156" s="46"/>
      <c r="M156" s="237" t="s">
        <v>19</v>
      </c>
      <c r="N156" s="238" t="s">
        <v>49</v>
      </c>
      <c r="O156" s="86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1" t="s">
        <v>229</v>
      </c>
      <c r="AT156" s="241" t="s">
        <v>187</v>
      </c>
      <c r="AU156" s="241" t="s">
        <v>88</v>
      </c>
      <c r="AY156" s="19" t="s">
        <v>185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9" t="s">
        <v>86</v>
      </c>
      <c r="BK156" s="242">
        <f>ROUND(I156*H156,2)</f>
        <v>0</v>
      </c>
      <c r="BL156" s="19" t="s">
        <v>229</v>
      </c>
      <c r="BM156" s="241" t="s">
        <v>2270</v>
      </c>
    </row>
    <row r="157" s="12" customFormat="1" ht="22.8" customHeight="1">
      <c r="A157" s="12"/>
      <c r="B157" s="213"/>
      <c r="C157" s="214"/>
      <c r="D157" s="215" t="s">
        <v>77</v>
      </c>
      <c r="E157" s="227" t="s">
        <v>1334</v>
      </c>
      <c r="F157" s="227" t="s">
        <v>1335</v>
      </c>
      <c r="G157" s="214"/>
      <c r="H157" s="214"/>
      <c r="I157" s="217"/>
      <c r="J157" s="228">
        <f>BK157</f>
        <v>0</v>
      </c>
      <c r="K157" s="214"/>
      <c r="L157" s="219"/>
      <c r="M157" s="220"/>
      <c r="N157" s="221"/>
      <c r="O157" s="221"/>
      <c r="P157" s="222">
        <f>SUM(P158:P162)</f>
        <v>0</v>
      </c>
      <c r="Q157" s="221"/>
      <c r="R157" s="222">
        <f>SUM(R158:R162)</f>
        <v>0.087551999999999991</v>
      </c>
      <c r="S157" s="221"/>
      <c r="T157" s="223">
        <f>SUM(T158:T162)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4" t="s">
        <v>88</v>
      </c>
      <c r="AT157" s="225" t="s">
        <v>77</v>
      </c>
      <c r="AU157" s="225" t="s">
        <v>86</v>
      </c>
      <c r="AY157" s="224" t="s">
        <v>185</v>
      </c>
      <c r="BK157" s="226">
        <f>SUM(BK158:BK162)</f>
        <v>0</v>
      </c>
    </row>
    <row r="158" s="2" customFormat="1" ht="33" customHeight="1">
      <c r="A158" s="40"/>
      <c r="B158" s="41"/>
      <c r="C158" s="229" t="s">
        <v>380</v>
      </c>
      <c r="D158" s="229" t="s">
        <v>187</v>
      </c>
      <c r="E158" s="230" t="s">
        <v>2271</v>
      </c>
      <c r="F158" s="231" t="s">
        <v>2272</v>
      </c>
      <c r="G158" s="232" t="s">
        <v>220</v>
      </c>
      <c r="H158" s="233">
        <v>15.199999999999999</v>
      </c>
      <c r="I158" s="234"/>
      <c r="J158" s="235">
        <f>ROUND(I158*H158,2)</f>
        <v>0</v>
      </c>
      <c r="K158" s="236"/>
      <c r="L158" s="46"/>
      <c r="M158" s="237" t="s">
        <v>19</v>
      </c>
      <c r="N158" s="238" t="s">
        <v>49</v>
      </c>
      <c r="O158" s="86"/>
      <c r="P158" s="239">
        <f>O158*H158</f>
        <v>0</v>
      </c>
      <c r="Q158" s="239">
        <v>6.0000000000000002E-05</v>
      </c>
      <c r="R158" s="239">
        <f>Q158*H158</f>
        <v>0.00091199999999999994</v>
      </c>
      <c r="S158" s="239">
        <v>0</v>
      </c>
      <c r="T158" s="24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1" t="s">
        <v>229</v>
      </c>
      <c r="AT158" s="241" t="s">
        <v>187</v>
      </c>
      <c r="AU158" s="241" t="s">
        <v>88</v>
      </c>
      <c r="AY158" s="19" t="s">
        <v>185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86</v>
      </c>
      <c r="BK158" s="242">
        <f>ROUND(I158*H158,2)</f>
        <v>0</v>
      </c>
      <c r="BL158" s="19" t="s">
        <v>229</v>
      </c>
      <c r="BM158" s="241" t="s">
        <v>2273</v>
      </c>
    </row>
    <row r="159" s="13" customFormat="1">
      <c r="A159" s="13"/>
      <c r="B159" s="243"/>
      <c r="C159" s="244"/>
      <c r="D159" s="245" t="s">
        <v>193</v>
      </c>
      <c r="E159" s="246" t="s">
        <v>19</v>
      </c>
      <c r="F159" s="247" t="s">
        <v>2274</v>
      </c>
      <c r="G159" s="244"/>
      <c r="H159" s="248">
        <v>15.199999999999999</v>
      </c>
      <c r="I159" s="249"/>
      <c r="J159" s="244"/>
      <c r="K159" s="244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193</v>
      </c>
      <c r="AU159" s="254" t="s">
        <v>88</v>
      </c>
      <c r="AV159" s="13" t="s">
        <v>88</v>
      </c>
      <c r="AW159" s="13" t="s">
        <v>37</v>
      </c>
      <c r="AX159" s="13" t="s">
        <v>78</v>
      </c>
      <c r="AY159" s="254" t="s">
        <v>185</v>
      </c>
    </row>
    <row r="160" s="15" customFormat="1">
      <c r="A160" s="15"/>
      <c r="B160" s="265"/>
      <c r="C160" s="266"/>
      <c r="D160" s="245" t="s">
        <v>193</v>
      </c>
      <c r="E160" s="267" t="s">
        <v>19</v>
      </c>
      <c r="F160" s="268" t="s">
        <v>196</v>
      </c>
      <c r="G160" s="266"/>
      <c r="H160" s="269">
        <v>15.199999999999999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5" t="s">
        <v>193</v>
      </c>
      <c r="AU160" s="275" t="s">
        <v>88</v>
      </c>
      <c r="AV160" s="15" t="s">
        <v>191</v>
      </c>
      <c r="AW160" s="15" t="s">
        <v>37</v>
      </c>
      <c r="AX160" s="15" t="s">
        <v>86</v>
      </c>
      <c r="AY160" s="275" t="s">
        <v>185</v>
      </c>
    </row>
    <row r="161" s="2" customFormat="1" ht="33.75" customHeight="1">
      <c r="A161" s="40"/>
      <c r="B161" s="41"/>
      <c r="C161" s="282" t="s">
        <v>386</v>
      </c>
      <c r="D161" s="282" t="s">
        <v>604</v>
      </c>
      <c r="E161" s="283" t="s">
        <v>2275</v>
      </c>
      <c r="F161" s="284" t="s">
        <v>2276</v>
      </c>
      <c r="G161" s="285" t="s">
        <v>220</v>
      </c>
      <c r="H161" s="286">
        <v>15.199999999999999</v>
      </c>
      <c r="I161" s="287"/>
      <c r="J161" s="288">
        <f>ROUND(I161*H161,2)</f>
        <v>0</v>
      </c>
      <c r="K161" s="289"/>
      <c r="L161" s="290"/>
      <c r="M161" s="291" t="s">
        <v>19</v>
      </c>
      <c r="N161" s="292" t="s">
        <v>49</v>
      </c>
      <c r="O161" s="86"/>
      <c r="P161" s="239">
        <f>O161*H161</f>
        <v>0</v>
      </c>
      <c r="Q161" s="239">
        <v>0.0057000000000000002</v>
      </c>
      <c r="R161" s="239">
        <f>Q161*H161</f>
        <v>0.086639999999999995</v>
      </c>
      <c r="S161" s="239">
        <v>0</v>
      </c>
      <c r="T161" s="24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1" t="s">
        <v>658</v>
      </c>
      <c r="AT161" s="241" t="s">
        <v>604</v>
      </c>
      <c r="AU161" s="241" t="s">
        <v>88</v>
      </c>
      <c r="AY161" s="19" t="s">
        <v>185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86</v>
      </c>
      <c r="BK161" s="242">
        <f>ROUND(I161*H161,2)</f>
        <v>0</v>
      </c>
      <c r="BL161" s="19" t="s">
        <v>229</v>
      </c>
      <c r="BM161" s="241" t="s">
        <v>2277</v>
      </c>
    </row>
    <row r="162" s="2" customFormat="1" ht="33" customHeight="1">
      <c r="A162" s="40"/>
      <c r="B162" s="41"/>
      <c r="C162" s="229" t="s">
        <v>392</v>
      </c>
      <c r="D162" s="229" t="s">
        <v>187</v>
      </c>
      <c r="E162" s="230" t="s">
        <v>1473</v>
      </c>
      <c r="F162" s="231" t="s">
        <v>1474</v>
      </c>
      <c r="G162" s="232" t="s">
        <v>266</v>
      </c>
      <c r="H162" s="276"/>
      <c r="I162" s="234"/>
      <c r="J162" s="235">
        <f>ROUND(I162*H162,2)</f>
        <v>0</v>
      </c>
      <c r="K162" s="236"/>
      <c r="L162" s="46"/>
      <c r="M162" s="237" t="s">
        <v>19</v>
      </c>
      <c r="N162" s="238" t="s">
        <v>49</v>
      </c>
      <c r="O162" s="86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1" t="s">
        <v>229</v>
      </c>
      <c r="AT162" s="241" t="s">
        <v>187</v>
      </c>
      <c r="AU162" s="241" t="s">
        <v>88</v>
      </c>
      <c r="AY162" s="19" t="s">
        <v>185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9" t="s">
        <v>86</v>
      </c>
      <c r="BK162" s="242">
        <f>ROUND(I162*H162,2)</f>
        <v>0</v>
      </c>
      <c r="BL162" s="19" t="s">
        <v>229</v>
      </c>
      <c r="BM162" s="241" t="s">
        <v>2278</v>
      </c>
    </row>
    <row r="163" s="12" customFormat="1" ht="25.92" customHeight="1">
      <c r="A163" s="12"/>
      <c r="B163" s="213"/>
      <c r="C163" s="214"/>
      <c r="D163" s="215" t="s">
        <v>77</v>
      </c>
      <c r="E163" s="216" t="s">
        <v>260</v>
      </c>
      <c r="F163" s="216" t="s">
        <v>261</v>
      </c>
      <c r="G163" s="214"/>
      <c r="H163" s="214"/>
      <c r="I163" s="217"/>
      <c r="J163" s="218">
        <f>BK163</f>
        <v>0</v>
      </c>
      <c r="K163" s="214"/>
      <c r="L163" s="219"/>
      <c r="M163" s="220"/>
      <c r="N163" s="221"/>
      <c r="O163" s="221"/>
      <c r="P163" s="222">
        <f>P164</f>
        <v>0</v>
      </c>
      <c r="Q163" s="221"/>
      <c r="R163" s="222">
        <f>R164</f>
        <v>0</v>
      </c>
      <c r="S163" s="221"/>
      <c r="T163" s="223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4" t="s">
        <v>217</v>
      </c>
      <c r="AT163" s="225" t="s">
        <v>77</v>
      </c>
      <c r="AU163" s="225" t="s">
        <v>78</v>
      </c>
      <c r="AY163" s="224" t="s">
        <v>185</v>
      </c>
      <c r="BK163" s="226">
        <f>BK164</f>
        <v>0</v>
      </c>
    </row>
    <row r="164" s="12" customFormat="1" ht="22.8" customHeight="1">
      <c r="A164" s="12"/>
      <c r="B164" s="213"/>
      <c r="C164" s="214"/>
      <c r="D164" s="215" t="s">
        <v>77</v>
      </c>
      <c r="E164" s="227" t="s">
        <v>262</v>
      </c>
      <c r="F164" s="227" t="s">
        <v>263</v>
      </c>
      <c r="G164" s="214"/>
      <c r="H164" s="214"/>
      <c r="I164" s="217"/>
      <c r="J164" s="228">
        <f>BK164</f>
        <v>0</v>
      </c>
      <c r="K164" s="214"/>
      <c r="L164" s="219"/>
      <c r="M164" s="220"/>
      <c r="N164" s="221"/>
      <c r="O164" s="221"/>
      <c r="P164" s="222">
        <f>P165</f>
        <v>0</v>
      </c>
      <c r="Q164" s="221"/>
      <c r="R164" s="222">
        <f>R165</f>
        <v>0</v>
      </c>
      <c r="S164" s="221"/>
      <c r="T164" s="223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4" t="s">
        <v>217</v>
      </c>
      <c r="AT164" s="225" t="s">
        <v>77</v>
      </c>
      <c r="AU164" s="225" t="s">
        <v>86</v>
      </c>
      <c r="AY164" s="224" t="s">
        <v>185</v>
      </c>
      <c r="BK164" s="226">
        <f>BK165</f>
        <v>0</v>
      </c>
    </row>
    <row r="165" s="2" customFormat="1" ht="16.5" customHeight="1">
      <c r="A165" s="40"/>
      <c r="B165" s="41"/>
      <c r="C165" s="229" t="s">
        <v>398</v>
      </c>
      <c r="D165" s="229" t="s">
        <v>187</v>
      </c>
      <c r="E165" s="230" t="s">
        <v>265</v>
      </c>
      <c r="F165" s="231" t="s">
        <v>263</v>
      </c>
      <c r="G165" s="232" t="s">
        <v>266</v>
      </c>
      <c r="H165" s="276"/>
      <c r="I165" s="234"/>
      <c r="J165" s="235">
        <f>ROUND(I165*H165,2)</f>
        <v>0</v>
      </c>
      <c r="K165" s="236"/>
      <c r="L165" s="46"/>
      <c r="M165" s="277" t="s">
        <v>19</v>
      </c>
      <c r="N165" s="278" t="s">
        <v>49</v>
      </c>
      <c r="O165" s="279"/>
      <c r="P165" s="280">
        <f>O165*H165</f>
        <v>0</v>
      </c>
      <c r="Q165" s="280">
        <v>0</v>
      </c>
      <c r="R165" s="280">
        <f>Q165*H165</f>
        <v>0</v>
      </c>
      <c r="S165" s="280">
        <v>0</v>
      </c>
      <c r="T165" s="281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1" t="s">
        <v>267</v>
      </c>
      <c r="AT165" s="241" t="s">
        <v>187</v>
      </c>
      <c r="AU165" s="241" t="s">
        <v>88</v>
      </c>
      <c r="AY165" s="19" t="s">
        <v>185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86</v>
      </c>
      <c r="BK165" s="242">
        <f>ROUND(I165*H165,2)</f>
        <v>0</v>
      </c>
      <c r="BL165" s="19" t="s">
        <v>267</v>
      </c>
      <c r="BM165" s="241" t="s">
        <v>2279</v>
      </c>
    </row>
    <row r="166" s="2" customFormat="1" ht="6.96" customHeight="1">
      <c r="A166" s="40"/>
      <c r="B166" s="61"/>
      <c r="C166" s="62"/>
      <c r="D166" s="62"/>
      <c r="E166" s="62"/>
      <c r="F166" s="62"/>
      <c r="G166" s="62"/>
      <c r="H166" s="62"/>
      <c r="I166" s="177"/>
      <c r="J166" s="62"/>
      <c r="K166" s="62"/>
      <c r="L166" s="46"/>
      <c r="M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</sheetData>
  <sheetProtection sheet="1" autoFilter="0" formatColumns="0" formatRows="0" objects="1" scenarios="1" spinCount="100000" saltValue="auv/G9AlMAGRceOztbz/PUtbvGQRqcQREUMNoV1PCbS4VX2J8HEZm748jwotCW6IQ3/6ZTtd7ZUk6hrS+KdM9Q==" hashValue="oBh4yb2Io2P7eSlvXV/fuK7fUu0nBcqYEYO0PGq5XBrlloBGQky3XM/epF8zgyD2J4Jpn33NKB6W3GufdXOXmg==" algorithmName="SHA-512" password="CC35"/>
  <autoFilter ref="C88:K165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125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2" customFormat="1" ht="12" customHeight="1">
      <c r="A8" s="40"/>
      <c r="B8" s="46"/>
      <c r="C8" s="40"/>
      <c r="D8" s="146" t="s">
        <v>158</v>
      </c>
      <c r="E8" s="40"/>
      <c r="F8" s="40"/>
      <c r="G8" s="40"/>
      <c r="H8" s="40"/>
      <c r="I8" s="148"/>
      <c r="J8" s="40"/>
      <c r="K8" s="40"/>
      <c r="L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2280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6" t="s">
        <v>18</v>
      </c>
      <c r="E11" s="40"/>
      <c r="F11" s="135" t="s">
        <v>19</v>
      </c>
      <c r="G11" s="40"/>
      <c r="H11" s="40"/>
      <c r="I11" s="151" t="s">
        <v>20</v>
      </c>
      <c r="J11" s="135" t="s">
        <v>19</v>
      </c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6" t="s">
        <v>21</v>
      </c>
      <c r="E12" s="40"/>
      <c r="F12" s="135" t="s">
        <v>22</v>
      </c>
      <c r="G12" s="40"/>
      <c r="H12" s="40"/>
      <c r="I12" s="151" t="s">
        <v>23</v>
      </c>
      <c r="J12" s="152" t="str">
        <f>'Rekapitulace stavby'!AN8</f>
        <v>8. 9. 2020</v>
      </c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48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25</v>
      </c>
      <c r="E14" s="40"/>
      <c r="F14" s="40"/>
      <c r="G14" s="40"/>
      <c r="H14" s="40"/>
      <c r="I14" s="151" t="s">
        <v>26</v>
      </c>
      <c r="J14" s="135" t="str">
        <f>IF('Rekapitulace stavby'!AN10="","",'Rekapitulace stavby'!AN10)</f>
        <v>074 37 013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Sýrárna Broumov s.r.o.</v>
      </c>
      <c r="F15" s="40"/>
      <c r="G15" s="40"/>
      <c r="H15" s="40"/>
      <c r="I15" s="151" t="s">
        <v>29</v>
      </c>
      <c r="J15" s="135" t="str">
        <f>IF('Rekapitulace stavby'!AN11="","",'Rekapitulace stavby'!AN11)</f>
        <v>CZ07437013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48"/>
      <c r="J16" s="40"/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6" t="s">
        <v>31</v>
      </c>
      <c r="E17" s="40"/>
      <c r="F17" s="40"/>
      <c r="G17" s="40"/>
      <c r="H17" s="40"/>
      <c r="I17" s="151" t="s">
        <v>26</v>
      </c>
      <c r="J17" s="35" t="str">
        <f>'Rekapitulace stavby'!AN13</f>
        <v>Vyplň údaj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51" t="s">
        <v>29</v>
      </c>
      <c r="J18" s="35" t="str">
        <f>'Rekapitulace stavby'!AN14</f>
        <v>Vyplň údaj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48"/>
      <c r="J19" s="40"/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6" t="s">
        <v>33</v>
      </c>
      <c r="E20" s="40"/>
      <c r="F20" s="40"/>
      <c r="G20" s="40"/>
      <c r="H20" s="40"/>
      <c r="I20" s="151" t="s">
        <v>26</v>
      </c>
      <c r="J20" s="135" t="str">
        <f>IF('Rekapitulace stavby'!AN16="","",'Rekapitulace stavby'!AN16)</f>
        <v>474 55 802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tr">
        <f>IF('Rekapitulace stavby'!E17="","",'Rekapitulace stavby'!E17)</f>
        <v>JOSTA s.r.o.</v>
      </c>
      <c r="F21" s="40"/>
      <c r="G21" s="40"/>
      <c r="H21" s="40"/>
      <c r="I21" s="151" t="s">
        <v>29</v>
      </c>
      <c r="J21" s="135" t="str">
        <f>IF('Rekapitulace stavby'!AN17="","",'Rekapitulace stavby'!AN17)</f>
        <v>CZ47455802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48"/>
      <c r="J22" s="40"/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6" t="s">
        <v>38</v>
      </c>
      <c r="E23" s="40"/>
      <c r="F23" s="40"/>
      <c r="G23" s="40"/>
      <c r="H23" s="40"/>
      <c r="I23" s="151" t="s">
        <v>26</v>
      </c>
      <c r="J23" s="135" t="str">
        <f>IF('Rekapitulace stavby'!AN19="","",'Rekapitulace stavby'!AN19)</f>
        <v>764 89 337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tr">
        <f>IF('Rekapitulace stavby'!E20="","",'Rekapitulace stavby'!E20)</f>
        <v>Tomáš Valenta</v>
      </c>
      <c r="F24" s="40"/>
      <c r="G24" s="40"/>
      <c r="H24" s="40"/>
      <c r="I24" s="151" t="s">
        <v>29</v>
      </c>
      <c r="J24" s="135" t="str">
        <f>IF('Rekapitulace stavby'!AN20="","",'Rekapitulace stavby'!AN20)</f>
        <v>CZ8002143259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48"/>
      <c r="J25" s="40"/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6" t="s">
        <v>42</v>
      </c>
      <c r="E26" s="40"/>
      <c r="F26" s="40"/>
      <c r="G26" s="40"/>
      <c r="H26" s="40"/>
      <c r="I26" s="148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3"/>
      <c r="B27" s="154"/>
      <c r="C27" s="153"/>
      <c r="D27" s="153"/>
      <c r="E27" s="155" t="s">
        <v>19</v>
      </c>
      <c r="F27" s="155"/>
      <c r="G27" s="155"/>
      <c r="H27" s="155"/>
      <c r="I27" s="156"/>
      <c r="J27" s="153"/>
      <c r="K27" s="153"/>
      <c r="L27" s="157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8"/>
      <c r="E29" s="158"/>
      <c r="F29" s="158"/>
      <c r="G29" s="158"/>
      <c r="H29" s="158"/>
      <c r="I29" s="159"/>
      <c r="J29" s="158"/>
      <c r="K29" s="158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60" t="s">
        <v>44</v>
      </c>
      <c r="E30" s="40"/>
      <c r="F30" s="40"/>
      <c r="G30" s="40"/>
      <c r="H30" s="40"/>
      <c r="I30" s="148"/>
      <c r="J30" s="161">
        <f>ROUND(J85, 2)</f>
        <v>0</v>
      </c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62" t="s">
        <v>46</v>
      </c>
      <c r="G32" s="40"/>
      <c r="H32" s="40"/>
      <c r="I32" s="163" t="s">
        <v>45</v>
      </c>
      <c r="J32" s="162" t="s">
        <v>47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64" t="s">
        <v>48</v>
      </c>
      <c r="E33" s="146" t="s">
        <v>49</v>
      </c>
      <c r="F33" s="165">
        <f>ROUND((SUM(BE85:BE155)),  2)</f>
        <v>0</v>
      </c>
      <c r="G33" s="40"/>
      <c r="H33" s="40"/>
      <c r="I33" s="166">
        <v>0.20999999999999999</v>
      </c>
      <c r="J33" s="165">
        <f>ROUND(((SUM(BE85:BE155))*I33),  2)</f>
        <v>0</v>
      </c>
      <c r="K33" s="40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6" t="s">
        <v>50</v>
      </c>
      <c r="F34" s="165">
        <f>ROUND((SUM(BF85:BF155)),  2)</f>
        <v>0</v>
      </c>
      <c r="G34" s="40"/>
      <c r="H34" s="40"/>
      <c r="I34" s="166">
        <v>0.14999999999999999</v>
      </c>
      <c r="J34" s="165">
        <f>ROUND(((SUM(BF85:BF155))*I34),  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6" t="s">
        <v>51</v>
      </c>
      <c r="F35" s="165">
        <f>ROUND((SUM(BG85:BG155)),  2)</f>
        <v>0</v>
      </c>
      <c r="G35" s="40"/>
      <c r="H35" s="40"/>
      <c r="I35" s="166">
        <v>0.20999999999999999</v>
      </c>
      <c r="J35" s="165">
        <f>0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6" t="s">
        <v>52</v>
      </c>
      <c r="F36" s="165">
        <f>ROUND((SUM(BH85:BH155)),  2)</f>
        <v>0</v>
      </c>
      <c r="G36" s="40"/>
      <c r="H36" s="40"/>
      <c r="I36" s="166">
        <v>0.14999999999999999</v>
      </c>
      <c r="J36" s="165">
        <f>0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53</v>
      </c>
      <c r="F37" s="165">
        <f>ROUND((SUM(BI85:BI155)),  2)</f>
        <v>0</v>
      </c>
      <c r="G37" s="40"/>
      <c r="H37" s="40"/>
      <c r="I37" s="166">
        <v>0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48"/>
      <c r="J38" s="40"/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7"/>
      <c r="D39" s="168" t="s">
        <v>54</v>
      </c>
      <c r="E39" s="169"/>
      <c r="F39" s="169"/>
      <c r="G39" s="170" t="s">
        <v>55</v>
      </c>
      <c r="H39" s="171" t="s">
        <v>56</v>
      </c>
      <c r="I39" s="172"/>
      <c r="J39" s="173">
        <f>SUM(J30:J37)</f>
        <v>0</v>
      </c>
      <c r="K39" s="174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75"/>
      <c r="C40" s="176"/>
      <c r="D40" s="176"/>
      <c r="E40" s="176"/>
      <c r="F40" s="176"/>
      <c r="G40" s="176"/>
      <c r="H40" s="176"/>
      <c r="I40" s="177"/>
      <c r="J40" s="176"/>
      <c r="K40" s="176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160</v>
      </c>
      <c r="D45" s="42"/>
      <c r="E45" s="42"/>
      <c r="F45" s="42"/>
      <c r="G45" s="42"/>
      <c r="H45" s="42"/>
      <c r="I45" s="148"/>
      <c r="J45" s="42"/>
      <c r="K45" s="42"/>
      <c r="L45" s="14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48"/>
      <c r="J46" s="42"/>
      <c r="K46" s="42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81" t="str">
        <f>E7</f>
        <v>Sýrárna Broumov</v>
      </c>
      <c r="F48" s="34"/>
      <c r="G48" s="34"/>
      <c r="H48" s="34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158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06 - Vzduchotechnika</v>
      </c>
      <c r="F50" s="42"/>
      <c r="G50" s="42"/>
      <c r="H50" s="42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48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51" t="s">
        <v>23</v>
      </c>
      <c r="J52" s="74" t="str">
        <f>IF(J12="","",J12)</f>
        <v>8. 9. 2020</v>
      </c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Sýrárna Broumov s.r.o.</v>
      </c>
      <c r="G54" s="42"/>
      <c r="H54" s="42"/>
      <c r="I54" s="151" t="s">
        <v>33</v>
      </c>
      <c r="J54" s="38" t="str">
        <f>E21</f>
        <v>JOSTA s.r.o.</v>
      </c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51" t="s">
        <v>38</v>
      </c>
      <c r="J55" s="38" t="str">
        <f>E24</f>
        <v>Tomáš Valenta</v>
      </c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48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82" t="s">
        <v>161</v>
      </c>
      <c r="D57" s="183"/>
      <c r="E57" s="183"/>
      <c r="F57" s="183"/>
      <c r="G57" s="183"/>
      <c r="H57" s="183"/>
      <c r="I57" s="184"/>
      <c r="J57" s="185" t="s">
        <v>162</v>
      </c>
      <c r="K57" s="183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48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86" t="s">
        <v>76</v>
      </c>
      <c r="D59" s="42"/>
      <c r="E59" s="42"/>
      <c r="F59" s="42"/>
      <c r="G59" s="42"/>
      <c r="H59" s="42"/>
      <c r="I59" s="148"/>
      <c r="J59" s="104">
        <f>J85</f>
        <v>0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163</v>
      </c>
    </row>
    <row r="60" s="9" customFormat="1" ht="24.96" customHeight="1">
      <c r="A60" s="9"/>
      <c r="B60" s="187"/>
      <c r="C60" s="188"/>
      <c r="D60" s="189" t="s">
        <v>2281</v>
      </c>
      <c r="E60" s="190"/>
      <c r="F60" s="190"/>
      <c r="G60" s="190"/>
      <c r="H60" s="190"/>
      <c r="I60" s="191"/>
      <c r="J60" s="192">
        <f>J86</f>
        <v>0</v>
      </c>
      <c r="K60" s="188"/>
      <c r="L60" s="19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87"/>
      <c r="C61" s="188"/>
      <c r="D61" s="189" t="s">
        <v>2282</v>
      </c>
      <c r="E61" s="190"/>
      <c r="F61" s="190"/>
      <c r="G61" s="190"/>
      <c r="H61" s="190"/>
      <c r="I61" s="191"/>
      <c r="J61" s="192">
        <f>J125</f>
        <v>0</v>
      </c>
      <c r="K61" s="188"/>
      <c r="L61" s="19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87"/>
      <c r="C62" s="188"/>
      <c r="D62" s="189" t="s">
        <v>2283</v>
      </c>
      <c r="E62" s="190"/>
      <c r="F62" s="190"/>
      <c r="G62" s="190"/>
      <c r="H62" s="190"/>
      <c r="I62" s="191"/>
      <c r="J62" s="192">
        <f>J142</f>
        <v>0</v>
      </c>
      <c r="K62" s="188"/>
      <c r="L62" s="19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9" customFormat="1" ht="24.96" customHeight="1">
      <c r="A63" s="9"/>
      <c r="B63" s="187"/>
      <c r="C63" s="188"/>
      <c r="D63" s="189" t="s">
        <v>2284</v>
      </c>
      <c r="E63" s="190"/>
      <c r="F63" s="190"/>
      <c r="G63" s="190"/>
      <c r="H63" s="190"/>
      <c r="I63" s="191"/>
      <c r="J63" s="192">
        <f>J147</f>
        <v>0</v>
      </c>
      <c r="K63" s="188"/>
      <c r="L63" s="19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87"/>
      <c r="C64" s="188"/>
      <c r="D64" s="189" t="s">
        <v>168</v>
      </c>
      <c r="E64" s="190"/>
      <c r="F64" s="190"/>
      <c r="G64" s="190"/>
      <c r="H64" s="190"/>
      <c r="I64" s="191"/>
      <c r="J64" s="192">
        <f>J153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169</v>
      </c>
      <c r="E65" s="196"/>
      <c r="F65" s="196"/>
      <c r="G65" s="196"/>
      <c r="H65" s="196"/>
      <c r="I65" s="197"/>
      <c r="J65" s="198">
        <f>J154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148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177"/>
      <c r="J67" s="62"/>
      <c r="K67" s="6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180"/>
      <c r="J71" s="64"/>
      <c r="K71" s="64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170</v>
      </c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81" t="str">
        <f>E7</f>
        <v>Sýrárna Broumov</v>
      </c>
      <c r="F75" s="34"/>
      <c r="G75" s="34"/>
      <c r="H75" s="34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158</v>
      </c>
      <c r="D76" s="42"/>
      <c r="E76" s="42"/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06 - Vzduchotechnika</v>
      </c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21</v>
      </c>
      <c r="D79" s="42"/>
      <c r="E79" s="42"/>
      <c r="F79" s="29" t="str">
        <f>F12</f>
        <v xml:space="preserve"> </v>
      </c>
      <c r="G79" s="42"/>
      <c r="H79" s="42"/>
      <c r="I79" s="151" t="s">
        <v>23</v>
      </c>
      <c r="J79" s="74" t="str">
        <f>IF(J12="","",J12)</f>
        <v>8. 9. 2020</v>
      </c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Sýrárna Broumov s.r.o.</v>
      </c>
      <c r="G81" s="42"/>
      <c r="H81" s="42"/>
      <c r="I81" s="151" t="s">
        <v>33</v>
      </c>
      <c r="J81" s="38" t="str">
        <f>E21</f>
        <v>JOSTA s.r.o.</v>
      </c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151" t="s">
        <v>38</v>
      </c>
      <c r="J82" s="38" t="str">
        <f>E24</f>
        <v>Tomáš Valenta</v>
      </c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200"/>
      <c r="B84" s="201"/>
      <c r="C84" s="202" t="s">
        <v>171</v>
      </c>
      <c r="D84" s="203" t="s">
        <v>63</v>
      </c>
      <c r="E84" s="203" t="s">
        <v>59</v>
      </c>
      <c r="F84" s="203" t="s">
        <v>60</v>
      </c>
      <c r="G84" s="203" t="s">
        <v>172</v>
      </c>
      <c r="H84" s="203" t="s">
        <v>173</v>
      </c>
      <c r="I84" s="204" t="s">
        <v>174</v>
      </c>
      <c r="J84" s="205" t="s">
        <v>162</v>
      </c>
      <c r="K84" s="206" t="s">
        <v>175</v>
      </c>
      <c r="L84" s="207"/>
      <c r="M84" s="94" t="s">
        <v>19</v>
      </c>
      <c r="N84" s="95" t="s">
        <v>48</v>
      </c>
      <c r="O84" s="95" t="s">
        <v>176</v>
      </c>
      <c r="P84" s="95" t="s">
        <v>177</v>
      </c>
      <c r="Q84" s="95" t="s">
        <v>178</v>
      </c>
      <c r="R84" s="95" t="s">
        <v>179</v>
      </c>
      <c r="S84" s="95" t="s">
        <v>180</v>
      </c>
      <c r="T84" s="96" t="s">
        <v>181</v>
      </c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</row>
    <row r="85" s="2" customFormat="1" ht="22.8" customHeight="1">
      <c r="A85" s="40"/>
      <c r="B85" s="41"/>
      <c r="C85" s="101" t="s">
        <v>182</v>
      </c>
      <c r="D85" s="42"/>
      <c r="E85" s="42"/>
      <c r="F85" s="42"/>
      <c r="G85" s="42"/>
      <c r="H85" s="42"/>
      <c r="I85" s="148"/>
      <c r="J85" s="208">
        <f>BK85</f>
        <v>0</v>
      </c>
      <c r="K85" s="42"/>
      <c r="L85" s="46"/>
      <c r="M85" s="97"/>
      <c r="N85" s="209"/>
      <c r="O85" s="98"/>
      <c r="P85" s="210">
        <f>P86+P125+P142+P147+P153</f>
        <v>0</v>
      </c>
      <c r="Q85" s="98"/>
      <c r="R85" s="210">
        <f>R86+R125+R142+R147+R153</f>
        <v>0</v>
      </c>
      <c r="S85" s="98"/>
      <c r="T85" s="211">
        <f>T86+T125+T142+T147+T153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77</v>
      </c>
      <c r="AU85" s="19" t="s">
        <v>163</v>
      </c>
      <c r="BK85" s="212">
        <f>BK86+BK125+BK142+BK147+BK153</f>
        <v>0</v>
      </c>
    </row>
    <row r="86" s="12" customFormat="1" ht="25.92" customHeight="1">
      <c r="A86" s="12"/>
      <c r="B86" s="213"/>
      <c r="C86" s="214"/>
      <c r="D86" s="215" t="s">
        <v>77</v>
      </c>
      <c r="E86" s="216" t="s">
        <v>2285</v>
      </c>
      <c r="F86" s="216" t="s">
        <v>2286</v>
      </c>
      <c r="G86" s="214"/>
      <c r="H86" s="214"/>
      <c r="I86" s="217"/>
      <c r="J86" s="218">
        <f>BK86</f>
        <v>0</v>
      </c>
      <c r="K86" s="214"/>
      <c r="L86" s="219"/>
      <c r="M86" s="220"/>
      <c r="N86" s="221"/>
      <c r="O86" s="221"/>
      <c r="P86" s="222">
        <f>SUM(P87:P124)</f>
        <v>0</v>
      </c>
      <c r="Q86" s="221"/>
      <c r="R86" s="222">
        <f>SUM(R87:R124)</f>
        <v>0</v>
      </c>
      <c r="S86" s="221"/>
      <c r="T86" s="223">
        <f>SUM(T87:T124)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24" t="s">
        <v>86</v>
      </c>
      <c r="AT86" s="225" t="s">
        <v>77</v>
      </c>
      <c r="AU86" s="225" t="s">
        <v>78</v>
      </c>
      <c r="AY86" s="224" t="s">
        <v>185</v>
      </c>
      <c r="BK86" s="226">
        <f>SUM(BK87:BK124)</f>
        <v>0</v>
      </c>
    </row>
    <row r="87" s="2" customFormat="1" ht="66.75" customHeight="1">
      <c r="A87" s="40"/>
      <c r="B87" s="41"/>
      <c r="C87" s="229" t="s">
        <v>86</v>
      </c>
      <c r="D87" s="229" t="s">
        <v>187</v>
      </c>
      <c r="E87" s="230" t="s">
        <v>2287</v>
      </c>
      <c r="F87" s="231" t="s">
        <v>2288</v>
      </c>
      <c r="G87" s="232" t="s">
        <v>2289</v>
      </c>
      <c r="H87" s="233">
        <v>1</v>
      </c>
      <c r="I87" s="234"/>
      <c r="J87" s="235">
        <f>ROUND(I87*H87,2)</f>
        <v>0</v>
      </c>
      <c r="K87" s="236"/>
      <c r="L87" s="46"/>
      <c r="M87" s="237" t="s">
        <v>19</v>
      </c>
      <c r="N87" s="238" t="s">
        <v>49</v>
      </c>
      <c r="O87" s="86"/>
      <c r="P87" s="239">
        <f>O87*H87</f>
        <v>0</v>
      </c>
      <c r="Q87" s="239">
        <v>0</v>
      </c>
      <c r="R87" s="239">
        <f>Q87*H87</f>
        <v>0</v>
      </c>
      <c r="S87" s="239">
        <v>0</v>
      </c>
      <c r="T87" s="24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41" t="s">
        <v>191</v>
      </c>
      <c r="AT87" s="241" t="s">
        <v>187</v>
      </c>
      <c r="AU87" s="241" t="s">
        <v>86</v>
      </c>
      <c r="AY87" s="19" t="s">
        <v>185</v>
      </c>
      <c r="BE87" s="242">
        <f>IF(N87="základní",J87,0)</f>
        <v>0</v>
      </c>
      <c r="BF87" s="242">
        <f>IF(N87="snížená",J87,0)</f>
        <v>0</v>
      </c>
      <c r="BG87" s="242">
        <f>IF(N87="zákl. přenesená",J87,0)</f>
        <v>0</v>
      </c>
      <c r="BH87" s="242">
        <f>IF(N87="sníž. přenesená",J87,0)</f>
        <v>0</v>
      </c>
      <c r="BI87" s="242">
        <f>IF(N87="nulová",J87,0)</f>
        <v>0</v>
      </c>
      <c r="BJ87" s="19" t="s">
        <v>86</v>
      </c>
      <c r="BK87" s="242">
        <f>ROUND(I87*H87,2)</f>
        <v>0</v>
      </c>
      <c r="BL87" s="19" t="s">
        <v>191</v>
      </c>
      <c r="BM87" s="241" t="s">
        <v>88</v>
      </c>
    </row>
    <row r="88" s="2" customFormat="1" ht="16.5" customHeight="1">
      <c r="A88" s="40"/>
      <c r="B88" s="41"/>
      <c r="C88" s="229" t="s">
        <v>88</v>
      </c>
      <c r="D88" s="229" t="s">
        <v>187</v>
      </c>
      <c r="E88" s="230" t="s">
        <v>2290</v>
      </c>
      <c r="F88" s="231" t="s">
        <v>2291</v>
      </c>
      <c r="G88" s="232" t="s">
        <v>2289</v>
      </c>
      <c r="H88" s="233">
        <v>1</v>
      </c>
      <c r="I88" s="234"/>
      <c r="J88" s="235">
        <f>ROUND(I88*H88,2)</f>
        <v>0</v>
      </c>
      <c r="K88" s="236"/>
      <c r="L88" s="46"/>
      <c r="M88" s="237" t="s">
        <v>19</v>
      </c>
      <c r="N88" s="238" t="s">
        <v>49</v>
      </c>
      <c r="O88" s="86"/>
      <c r="P88" s="239">
        <f>O88*H88</f>
        <v>0</v>
      </c>
      <c r="Q88" s="239">
        <v>0</v>
      </c>
      <c r="R88" s="239">
        <f>Q88*H88</f>
        <v>0</v>
      </c>
      <c r="S88" s="239">
        <v>0</v>
      </c>
      <c r="T88" s="240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41" t="s">
        <v>191</v>
      </c>
      <c r="AT88" s="241" t="s">
        <v>187</v>
      </c>
      <c r="AU88" s="241" t="s">
        <v>86</v>
      </c>
      <c r="AY88" s="19" t="s">
        <v>185</v>
      </c>
      <c r="BE88" s="242">
        <f>IF(N88="základní",J88,0)</f>
        <v>0</v>
      </c>
      <c r="BF88" s="242">
        <f>IF(N88="snížená",J88,0)</f>
        <v>0</v>
      </c>
      <c r="BG88" s="242">
        <f>IF(N88="zákl. přenesená",J88,0)</f>
        <v>0</v>
      </c>
      <c r="BH88" s="242">
        <f>IF(N88="sníž. přenesená",J88,0)</f>
        <v>0</v>
      </c>
      <c r="BI88" s="242">
        <f>IF(N88="nulová",J88,0)</f>
        <v>0</v>
      </c>
      <c r="BJ88" s="19" t="s">
        <v>86</v>
      </c>
      <c r="BK88" s="242">
        <f>ROUND(I88*H88,2)</f>
        <v>0</v>
      </c>
      <c r="BL88" s="19" t="s">
        <v>191</v>
      </c>
      <c r="BM88" s="241" t="s">
        <v>191</v>
      </c>
    </row>
    <row r="89" s="2" customFormat="1" ht="16.5" customHeight="1">
      <c r="A89" s="40"/>
      <c r="B89" s="41"/>
      <c r="C89" s="229" t="s">
        <v>203</v>
      </c>
      <c r="D89" s="229" t="s">
        <v>187</v>
      </c>
      <c r="E89" s="230" t="s">
        <v>2292</v>
      </c>
      <c r="F89" s="231" t="s">
        <v>2293</v>
      </c>
      <c r="G89" s="232" t="s">
        <v>2289</v>
      </c>
      <c r="H89" s="233">
        <v>1</v>
      </c>
      <c r="I89" s="234"/>
      <c r="J89" s="235">
        <f>ROUND(I89*H89,2)</f>
        <v>0</v>
      </c>
      <c r="K89" s="236"/>
      <c r="L89" s="46"/>
      <c r="M89" s="237" t="s">
        <v>19</v>
      </c>
      <c r="N89" s="238" t="s">
        <v>49</v>
      </c>
      <c r="O89" s="86"/>
      <c r="P89" s="239">
        <f>O89*H89</f>
        <v>0</v>
      </c>
      <c r="Q89" s="239">
        <v>0</v>
      </c>
      <c r="R89" s="239">
        <f>Q89*H89</f>
        <v>0</v>
      </c>
      <c r="S89" s="239">
        <v>0</v>
      </c>
      <c r="T89" s="24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41" t="s">
        <v>191</v>
      </c>
      <c r="AT89" s="241" t="s">
        <v>187</v>
      </c>
      <c r="AU89" s="241" t="s">
        <v>86</v>
      </c>
      <c r="AY89" s="19" t="s">
        <v>185</v>
      </c>
      <c r="BE89" s="242">
        <f>IF(N89="základní",J89,0)</f>
        <v>0</v>
      </c>
      <c r="BF89" s="242">
        <f>IF(N89="snížená",J89,0)</f>
        <v>0</v>
      </c>
      <c r="BG89" s="242">
        <f>IF(N89="zákl. přenesená",J89,0)</f>
        <v>0</v>
      </c>
      <c r="BH89" s="242">
        <f>IF(N89="sníž. přenesená",J89,0)</f>
        <v>0</v>
      </c>
      <c r="BI89" s="242">
        <f>IF(N89="nulová",J89,0)</f>
        <v>0</v>
      </c>
      <c r="BJ89" s="19" t="s">
        <v>86</v>
      </c>
      <c r="BK89" s="242">
        <f>ROUND(I89*H89,2)</f>
        <v>0</v>
      </c>
      <c r="BL89" s="19" t="s">
        <v>191</v>
      </c>
      <c r="BM89" s="241" t="s">
        <v>224</v>
      </c>
    </row>
    <row r="90" s="2" customFormat="1" ht="16.5" customHeight="1">
      <c r="A90" s="40"/>
      <c r="B90" s="41"/>
      <c r="C90" s="229" t="s">
        <v>191</v>
      </c>
      <c r="D90" s="229" t="s">
        <v>187</v>
      </c>
      <c r="E90" s="230" t="s">
        <v>2294</v>
      </c>
      <c r="F90" s="231" t="s">
        <v>2295</v>
      </c>
      <c r="G90" s="232" t="s">
        <v>2289</v>
      </c>
      <c r="H90" s="233">
        <v>1</v>
      </c>
      <c r="I90" s="234"/>
      <c r="J90" s="235">
        <f>ROUND(I90*H90,2)</f>
        <v>0</v>
      </c>
      <c r="K90" s="236"/>
      <c r="L90" s="46"/>
      <c r="M90" s="237" t="s">
        <v>19</v>
      </c>
      <c r="N90" s="238" t="s">
        <v>49</v>
      </c>
      <c r="O90" s="86"/>
      <c r="P90" s="239">
        <f>O90*H90</f>
        <v>0</v>
      </c>
      <c r="Q90" s="239">
        <v>0</v>
      </c>
      <c r="R90" s="239">
        <f>Q90*H90</f>
        <v>0</v>
      </c>
      <c r="S90" s="239">
        <v>0</v>
      </c>
      <c r="T90" s="24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1" t="s">
        <v>191</v>
      </c>
      <c r="AT90" s="241" t="s">
        <v>187</v>
      </c>
      <c r="AU90" s="241" t="s">
        <v>86</v>
      </c>
      <c r="AY90" s="19" t="s">
        <v>185</v>
      </c>
      <c r="BE90" s="242">
        <f>IF(N90="základní",J90,0)</f>
        <v>0</v>
      </c>
      <c r="BF90" s="242">
        <f>IF(N90="snížená",J90,0)</f>
        <v>0</v>
      </c>
      <c r="BG90" s="242">
        <f>IF(N90="zákl. přenesená",J90,0)</f>
        <v>0</v>
      </c>
      <c r="BH90" s="242">
        <f>IF(N90="sníž. přenesená",J90,0)</f>
        <v>0</v>
      </c>
      <c r="BI90" s="242">
        <f>IF(N90="nulová",J90,0)</f>
        <v>0</v>
      </c>
      <c r="BJ90" s="19" t="s">
        <v>86</v>
      </c>
      <c r="BK90" s="242">
        <f>ROUND(I90*H90,2)</f>
        <v>0</v>
      </c>
      <c r="BL90" s="19" t="s">
        <v>191</v>
      </c>
      <c r="BM90" s="241" t="s">
        <v>236</v>
      </c>
    </row>
    <row r="91" s="2" customFormat="1" ht="16.5" customHeight="1">
      <c r="A91" s="40"/>
      <c r="B91" s="41"/>
      <c r="C91" s="229" t="s">
        <v>217</v>
      </c>
      <c r="D91" s="229" t="s">
        <v>187</v>
      </c>
      <c r="E91" s="230" t="s">
        <v>2296</v>
      </c>
      <c r="F91" s="231" t="s">
        <v>2297</v>
      </c>
      <c r="G91" s="232" t="s">
        <v>2289</v>
      </c>
      <c r="H91" s="233">
        <v>1</v>
      </c>
      <c r="I91" s="234"/>
      <c r="J91" s="235">
        <f>ROUND(I91*H91,2)</f>
        <v>0</v>
      </c>
      <c r="K91" s="236"/>
      <c r="L91" s="46"/>
      <c r="M91" s="237" t="s">
        <v>19</v>
      </c>
      <c r="N91" s="238" t="s">
        <v>49</v>
      </c>
      <c r="O91" s="86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1" t="s">
        <v>191</v>
      </c>
      <c r="AT91" s="241" t="s">
        <v>187</v>
      </c>
      <c r="AU91" s="241" t="s">
        <v>86</v>
      </c>
      <c r="AY91" s="19" t="s">
        <v>185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86</v>
      </c>
      <c r="BK91" s="242">
        <f>ROUND(I91*H91,2)</f>
        <v>0</v>
      </c>
      <c r="BL91" s="19" t="s">
        <v>191</v>
      </c>
      <c r="BM91" s="241" t="s">
        <v>146</v>
      </c>
    </row>
    <row r="92" s="2" customFormat="1" ht="16.5" customHeight="1">
      <c r="A92" s="40"/>
      <c r="B92" s="41"/>
      <c r="C92" s="229" t="s">
        <v>224</v>
      </c>
      <c r="D92" s="229" t="s">
        <v>187</v>
      </c>
      <c r="E92" s="230" t="s">
        <v>2298</v>
      </c>
      <c r="F92" s="231" t="s">
        <v>2293</v>
      </c>
      <c r="G92" s="232" t="s">
        <v>2289</v>
      </c>
      <c r="H92" s="233">
        <v>1</v>
      </c>
      <c r="I92" s="234"/>
      <c r="J92" s="235">
        <f>ROUND(I92*H92,2)</f>
        <v>0</v>
      </c>
      <c r="K92" s="236"/>
      <c r="L92" s="46"/>
      <c r="M92" s="237" t="s">
        <v>19</v>
      </c>
      <c r="N92" s="238" t="s">
        <v>49</v>
      </c>
      <c r="O92" s="86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1" t="s">
        <v>191</v>
      </c>
      <c r="AT92" s="241" t="s">
        <v>187</v>
      </c>
      <c r="AU92" s="241" t="s">
        <v>86</v>
      </c>
      <c r="AY92" s="19" t="s">
        <v>185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86</v>
      </c>
      <c r="BK92" s="242">
        <f>ROUND(I92*H92,2)</f>
        <v>0</v>
      </c>
      <c r="BL92" s="19" t="s">
        <v>191</v>
      </c>
      <c r="BM92" s="241" t="s">
        <v>252</v>
      </c>
    </row>
    <row r="93" s="2" customFormat="1" ht="16.5" customHeight="1">
      <c r="A93" s="40"/>
      <c r="B93" s="41"/>
      <c r="C93" s="229" t="s">
        <v>230</v>
      </c>
      <c r="D93" s="229" t="s">
        <v>187</v>
      </c>
      <c r="E93" s="230" t="s">
        <v>2299</v>
      </c>
      <c r="F93" s="231" t="s">
        <v>2295</v>
      </c>
      <c r="G93" s="232" t="s">
        <v>2289</v>
      </c>
      <c r="H93" s="233">
        <v>1</v>
      </c>
      <c r="I93" s="234"/>
      <c r="J93" s="235">
        <f>ROUND(I93*H93,2)</f>
        <v>0</v>
      </c>
      <c r="K93" s="236"/>
      <c r="L93" s="46"/>
      <c r="M93" s="237" t="s">
        <v>19</v>
      </c>
      <c r="N93" s="238" t="s">
        <v>49</v>
      </c>
      <c r="O93" s="86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1" t="s">
        <v>191</v>
      </c>
      <c r="AT93" s="241" t="s">
        <v>187</v>
      </c>
      <c r="AU93" s="241" t="s">
        <v>86</v>
      </c>
      <c r="AY93" s="19" t="s">
        <v>185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86</v>
      </c>
      <c r="BK93" s="242">
        <f>ROUND(I93*H93,2)</f>
        <v>0</v>
      </c>
      <c r="BL93" s="19" t="s">
        <v>191</v>
      </c>
      <c r="BM93" s="241" t="s">
        <v>264</v>
      </c>
    </row>
    <row r="94" s="2" customFormat="1" ht="16.5" customHeight="1">
      <c r="A94" s="40"/>
      <c r="B94" s="41"/>
      <c r="C94" s="229" t="s">
        <v>236</v>
      </c>
      <c r="D94" s="229" t="s">
        <v>187</v>
      </c>
      <c r="E94" s="230" t="s">
        <v>2300</v>
      </c>
      <c r="F94" s="231" t="s">
        <v>2301</v>
      </c>
      <c r="G94" s="232" t="s">
        <v>2289</v>
      </c>
      <c r="H94" s="233">
        <v>4</v>
      </c>
      <c r="I94" s="234"/>
      <c r="J94" s="235">
        <f>ROUND(I94*H94,2)</f>
        <v>0</v>
      </c>
      <c r="K94" s="236"/>
      <c r="L94" s="46"/>
      <c r="M94" s="237" t="s">
        <v>19</v>
      </c>
      <c r="N94" s="238" t="s">
        <v>49</v>
      </c>
      <c r="O94" s="86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1" t="s">
        <v>191</v>
      </c>
      <c r="AT94" s="241" t="s">
        <v>187</v>
      </c>
      <c r="AU94" s="241" t="s">
        <v>86</v>
      </c>
      <c r="AY94" s="19" t="s">
        <v>185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86</v>
      </c>
      <c r="BK94" s="242">
        <f>ROUND(I94*H94,2)</f>
        <v>0</v>
      </c>
      <c r="BL94" s="19" t="s">
        <v>191</v>
      </c>
      <c r="BM94" s="241" t="s">
        <v>229</v>
      </c>
    </row>
    <row r="95" s="2" customFormat="1" ht="16.5" customHeight="1">
      <c r="A95" s="40"/>
      <c r="B95" s="41"/>
      <c r="C95" s="229" t="s">
        <v>201</v>
      </c>
      <c r="D95" s="229" t="s">
        <v>187</v>
      </c>
      <c r="E95" s="230" t="s">
        <v>2302</v>
      </c>
      <c r="F95" s="231" t="s">
        <v>2303</v>
      </c>
      <c r="G95" s="232" t="s">
        <v>2289</v>
      </c>
      <c r="H95" s="233">
        <v>4</v>
      </c>
      <c r="I95" s="234"/>
      <c r="J95" s="235">
        <f>ROUND(I95*H95,2)</f>
        <v>0</v>
      </c>
      <c r="K95" s="236"/>
      <c r="L95" s="46"/>
      <c r="M95" s="237" t="s">
        <v>19</v>
      </c>
      <c r="N95" s="238" t="s">
        <v>49</v>
      </c>
      <c r="O95" s="86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1" t="s">
        <v>191</v>
      </c>
      <c r="AT95" s="241" t="s">
        <v>187</v>
      </c>
      <c r="AU95" s="241" t="s">
        <v>86</v>
      </c>
      <c r="AY95" s="19" t="s">
        <v>185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86</v>
      </c>
      <c r="BK95" s="242">
        <f>ROUND(I95*H95,2)</f>
        <v>0</v>
      </c>
      <c r="BL95" s="19" t="s">
        <v>191</v>
      </c>
      <c r="BM95" s="241" t="s">
        <v>346</v>
      </c>
    </row>
    <row r="96" s="2" customFormat="1" ht="16.5" customHeight="1">
      <c r="A96" s="40"/>
      <c r="B96" s="41"/>
      <c r="C96" s="229" t="s">
        <v>146</v>
      </c>
      <c r="D96" s="229" t="s">
        <v>187</v>
      </c>
      <c r="E96" s="230" t="s">
        <v>2304</v>
      </c>
      <c r="F96" s="231" t="s">
        <v>2305</v>
      </c>
      <c r="G96" s="232" t="s">
        <v>2289</v>
      </c>
      <c r="H96" s="233">
        <v>6</v>
      </c>
      <c r="I96" s="234"/>
      <c r="J96" s="235">
        <f>ROUND(I96*H96,2)</f>
        <v>0</v>
      </c>
      <c r="K96" s="236"/>
      <c r="L96" s="46"/>
      <c r="M96" s="237" t="s">
        <v>19</v>
      </c>
      <c r="N96" s="238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191</v>
      </c>
      <c r="AT96" s="241" t="s">
        <v>187</v>
      </c>
      <c r="AU96" s="241" t="s">
        <v>86</v>
      </c>
      <c r="AY96" s="19" t="s">
        <v>185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86</v>
      </c>
      <c r="BK96" s="242">
        <f>ROUND(I96*H96,2)</f>
        <v>0</v>
      </c>
      <c r="BL96" s="19" t="s">
        <v>191</v>
      </c>
      <c r="BM96" s="241" t="s">
        <v>353</v>
      </c>
    </row>
    <row r="97" s="2" customFormat="1" ht="16.5" customHeight="1">
      <c r="A97" s="40"/>
      <c r="B97" s="41"/>
      <c r="C97" s="229" t="s">
        <v>248</v>
      </c>
      <c r="D97" s="229" t="s">
        <v>187</v>
      </c>
      <c r="E97" s="230" t="s">
        <v>2306</v>
      </c>
      <c r="F97" s="231" t="s">
        <v>2307</v>
      </c>
      <c r="G97" s="232" t="s">
        <v>2289</v>
      </c>
      <c r="H97" s="233">
        <v>6</v>
      </c>
      <c r="I97" s="234"/>
      <c r="J97" s="235">
        <f>ROUND(I97*H97,2)</f>
        <v>0</v>
      </c>
      <c r="K97" s="236"/>
      <c r="L97" s="46"/>
      <c r="M97" s="237" t="s">
        <v>19</v>
      </c>
      <c r="N97" s="238" t="s">
        <v>49</v>
      </c>
      <c r="O97" s="86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1" t="s">
        <v>191</v>
      </c>
      <c r="AT97" s="241" t="s">
        <v>187</v>
      </c>
      <c r="AU97" s="241" t="s">
        <v>86</v>
      </c>
      <c r="AY97" s="19" t="s">
        <v>185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86</v>
      </c>
      <c r="BK97" s="242">
        <f>ROUND(I97*H97,2)</f>
        <v>0</v>
      </c>
      <c r="BL97" s="19" t="s">
        <v>191</v>
      </c>
      <c r="BM97" s="241" t="s">
        <v>363</v>
      </c>
    </row>
    <row r="98" s="2" customFormat="1" ht="16.5" customHeight="1">
      <c r="A98" s="40"/>
      <c r="B98" s="41"/>
      <c r="C98" s="229" t="s">
        <v>252</v>
      </c>
      <c r="D98" s="229" t="s">
        <v>187</v>
      </c>
      <c r="E98" s="230" t="s">
        <v>2308</v>
      </c>
      <c r="F98" s="231" t="s">
        <v>2309</v>
      </c>
      <c r="G98" s="232" t="s">
        <v>2289</v>
      </c>
      <c r="H98" s="233">
        <v>3</v>
      </c>
      <c r="I98" s="234"/>
      <c r="J98" s="235">
        <f>ROUND(I98*H98,2)</f>
        <v>0</v>
      </c>
      <c r="K98" s="236"/>
      <c r="L98" s="46"/>
      <c r="M98" s="237" t="s">
        <v>19</v>
      </c>
      <c r="N98" s="238" t="s">
        <v>49</v>
      </c>
      <c r="O98" s="86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1" t="s">
        <v>191</v>
      </c>
      <c r="AT98" s="241" t="s">
        <v>187</v>
      </c>
      <c r="AU98" s="241" t="s">
        <v>86</v>
      </c>
      <c r="AY98" s="19" t="s">
        <v>185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86</v>
      </c>
      <c r="BK98" s="242">
        <f>ROUND(I98*H98,2)</f>
        <v>0</v>
      </c>
      <c r="BL98" s="19" t="s">
        <v>191</v>
      </c>
      <c r="BM98" s="241" t="s">
        <v>375</v>
      </c>
    </row>
    <row r="99" s="2" customFormat="1" ht="16.5" customHeight="1">
      <c r="A99" s="40"/>
      <c r="B99" s="41"/>
      <c r="C99" s="229" t="s">
        <v>256</v>
      </c>
      <c r="D99" s="229" t="s">
        <v>187</v>
      </c>
      <c r="E99" s="230" t="s">
        <v>2310</v>
      </c>
      <c r="F99" s="231" t="s">
        <v>2307</v>
      </c>
      <c r="G99" s="232" t="s">
        <v>2289</v>
      </c>
      <c r="H99" s="233">
        <v>4</v>
      </c>
      <c r="I99" s="234"/>
      <c r="J99" s="235">
        <f>ROUND(I99*H99,2)</f>
        <v>0</v>
      </c>
      <c r="K99" s="236"/>
      <c r="L99" s="46"/>
      <c r="M99" s="237" t="s">
        <v>19</v>
      </c>
      <c r="N99" s="238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191</v>
      </c>
      <c r="AT99" s="241" t="s">
        <v>187</v>
      </c>
      <c r="AU99" s="241" t="s">
        <v>86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191</v>
      </c>
      <c r="BM99" s="241" t="s">
        <v>386</v>
      </c>
    </row>
    <row r="100" s="2" customFormat="1" ht="16.5" customHeight="1">
      <c r="A100" s="40"/>
      <c r="B100" s="41"/>
      <c r="C100" s="229" t="s">
        <v>264</v>
      </c>
      <c r="D100" s="229" t="s">
        <v>187</v>
      </c>
      <c r="E100" s="230" t="s">
        <v>2311</v>
      </c>
      <c r="F100" s="231" t="s">
        <v>2312</v>
      </c>
      <c r="G100" s="232" t="s">
        <v>2289</v>
      </c>
      <c r="H100" s="233">
        <v>8</v>
      </c>
      <c r="I100" s="234"/>
      <c r="J100" s="235">
        <f>ROUND(I100*H100,2)</f>
        <v>0</v>
      </c>
      <c r="K100" s="236"/>
      <c r="L100" s="46"/>
      <c r="M100" s="237" t="s">
        <v>19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191</v>
      </c>
      <c r="AT100" s="241" t="s">
        <v>187</v>
      </c>
      <c r="AU100" s="241" t="s">
        <v>86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191</v>
      </c>
      <c r="BM100" s="241" t="s">
        <v>398</v>
      </c>
    </row>
    <row r="101" s="2" customFormat="1" ht="16.5" customHeight="1">
      <c r="A101" s="40"/>
      <c r="B101" s="41"/>
      <c r="C101" s="229" t="s">
        <v>8</v>
      </c>
      <c r="D101" s="229" t="s">
        <v>187</v>
      </c>
      <c r="E101" s="230" t="s">
        <v>2313</v>
      </c>
      <c r="F101" s="231" t="s">
        <v>2314</v>
      </c>
      <c r="G101" s="232" t="s">
        <v>2289</v>
      </c>
      <c r="H101" s="233">
        <v>4</v>
      </c>
      <c r="I101" s="234"/>
      <c r="J101" s="235">
        <f>ROUND(I101*H101,2)</f>
        <v>0</v>
      </c>
      <c r="K101" s="236"/>
      <c r="L101" s="46"/>
      <c r="M101" s="237" t="s">
        <v>19</v>
      </c>
      <c r="N101" s="238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191</v>
      </c>
      <c r="AT101" s="241" t="s">
        <v>187</v>
      </c>
      <c r="AU101" s="241" t="s">
        <v>86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191</v>
      </c>
      <c r="BM101" s="241" t="s">
        <v>648</v>
      </c>
    </row>
    <row r="102" s="2" customFormat="1" ht="16.5" customHeight="1">
      <c r="A102" s="40"/>
      <c r="B102" s="41"/>
      <c r="C102" s="229" t="s">
        <v>229</v>
      </c>
      <c r="D102" s="229" t="s">
        <v>187</v>
      </c>
      <c r="E102" s="230" t="s">
        <v>2315</v>
      </c>
      <c r="F102" s="231" t="s">
        <v>2316</v>
      </c>
      <c r="G102" s="232" t="s">
        <v>2289</v>
      </c>
      <c r="H102" s="233">
        <v>1</v>
      </c>
      <c r="I102" s="234"/>
      <c r="J102" s="235">
        <f>ROUND(I102*H102,2)</f>
        <v>0</v>
      </c>
      <c r="K102" s="236"/>
      <c r="L102" s="46"/>
      <c r="M102" s="237" t="s">
        <v>19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191</v>
      </c>
      <c r="AT102" s="241" t="s">
        <v>187</v>
      </c>
      <c r="AU102" s="241" t="s">
        <v>86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191</v>
      </c>
      <c r="BM102" s="241" t="s">
        <v>658</v>
      </c>
    </row>
    <row r="103" s="2" customFormat="1" ht="16.5" customHeight="1">
      <c r="A103" s="40"/>
      <c r="B103" s="41"/>
      <c r="C103" s="229" t="s">
        <v>342</v>
      </c>
      <c r="D103" s="229" t="s">
        <v>187</v>
      </c>
      <c r="E103" s="230" t="s">
        <v>2317</v>
      </c>
      <c r="F103" s="231" t="s">
        <v>2318</v>
      </c>
      <c r="G103" s="232" t="s">
        <v>2289</v>
      </c>
      <c r="H103" s="233">
        <v>1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191</v>
      </c>
      <c r="AT103" s="241" t="s">
        <v>187</v>
      </c>
      <c r="AU103" s="241" t="s">
        <v>86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669</v>
      </c>
    </row>
    <row r="104" s="2" customFormat="1" ht="16.5" customHeight="1">
      <c r="A104" s="40"/>
      <c r="B104" s="41"/>
      <c r="C104" s="229" t="s">
        <v>346</v>
      </c>
      <c r="D104" s="229" t="s">
        <v>187</v>
      </c>
      <c r="E104" s="230" t="s">
        <v>2319</v>
      </c>
      <c r="F104" s="231" t="s">
        <v>2320</v>
      </c>
      <c r="G104" s="232" t="s">
        <v>2289</v>
      </c>
      <c r="H104" s="233">
        <v>4</v>
      </c>
      <c r="I104" s="234"/>
      <c r="J104" s="235">
        <f>ROUND(I104*H104,2)</f>
        <v>0</v>
      </c>
      <c r="K104" s="236"/>
      <c r="L104" s="46"/>
      <c r="M104" s="237" t="s">
        <v>19</v>
      </c>
      <c r="N104" s="238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191</v>
      </c>
      <c r="AT104" s="241" t="s">
        <v>187</v>
      </c>
      <c r="AU104" s="241" t="s">
        <v>86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191</v>
      </c>
      <c r="BM104" s="241" t="s">
        <v>700</v>
      </c>
    </row>
    <row r="105" s="2" customFormat="1" ht="16.5" customHeight="1">
      <c r="A105" s="40"/>
      <c r="B105" s="41"/>
      <c r="C105" s="229" t="s">
        <v>350</v>
      </c>
      <c r="D105" s="229" t="s">
        <v>187</v>
      </c>
      <c r="E105" s="230" t="s">
        <v>2321</v>
      </c>
      <c r="F105" s="231" t="s">
        <v>2322</v>
      </c>
      <c r="G105" s="232" t="s">
        <v>2289</v>
      </c>
      <c r="H105" s="233">
        <v>5</v>
      </c>
      <c r="I105" s="234"/>
      <c r="J105" s="235">
        <f>ROUND(I105*H105,2)</f>
        <v>0</v>
      </c>
      <c r="K105" s="236"/>
      <c r="L105" s="46"/>
      <c r="M105" s="237" t="s">
        <v>19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191</v>
      </c>
      <c r="AT105" s="241" t="s">
        <v>187</v>
      </c>
      <c r="AU105" s="241" t="s">
        <v>86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191</v>
      </c>
      <c r="BM105" s="241" t="s">
        <v>742</v>
      </c>
    </row>
    <row r="106" s="2" customFormat="1" ht="16.5" customHeight="1">
      <c r="A106" s="40"/>
      <c r="B106" s="41"/>
      <c r="C106" s="229" t="s">
        <v>353</v>
      </c>
      <c r="D106" s="229" t="s">
        <v>187</v>
      </c>
      <c r="E106" s="230" t="s">
        <v>2323</v>
      </c>
      <c r="F106" s="231" t="s">
        <v>2324</v>
      </c>
      <c r="G106" s="232" t="s">
        <v>2289</v>
      </c>
      <c r="H106" s="233">
        <v>3</v>
      </c>
      <c r="I106" s="234"/>
      <c r="J106" s="235">
        <f>ROUND(I106*H106,2)</f>
        <v>0</v>
      </c>
      <c r="K106" s="236"/>
      <c r="L106" s="46"/>
      <c r="M106" s="237" t="s">
        <v>19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191</v>
      </c>
      <c r="AT106" s="241" t="s">
        <v>187</v>
      </c>
      <c r="AU106" s="241" t="s">
        <v>86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191</v>
      </c>
      <c r="BM106" s="241" t="s">
        <v>787</v>
      </c>
    </row>
    <row r="107" s="2" customFormat="1" ht="16.5" customHeight="1">
      <c r="A107" s="40"/>
      <c r="B107" s="41"/>
      <c r="C107" s="229" t="s">
        <v>7</v>
      </c>
      <c r="D107" s="229" t="s">
        <v>187</v>
      </c>
      <c r="E107" s="230" t="s">
        <v>2325</v>
      </c>
      <c r="F107" s="231" t="s">
        <v>2326</v>
      </c>
      <c r="G107" s="232" t="s">
        <v>2289</v>
      </c>
      <c r="H107" s="233">
        <v>4</v>
      </c>
      <c r="I107" s="234"/>
      <c r="J107" s="235">
        <f>ROUND(I107*H107,2)</f>
        <v>0</v>
      </c>
      <c r="K107" s="236"/>
      <c r="L107" s="46"/>
      <c r="M107" s="237" t="s">
        <v>19</v>
      </c>
      <c r="N107" s="238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191</v>
      </c>
      <c r="AT107" s="241" t="s">
        <v>187</v>
      </c>
      <c r="AU107" s="241" t="s">
        <v>86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191</v>
      </c>
      <c r="BM107" s="241" t="s">
        <v>828</v>
      </c>
    </row>
    <row r="108" s="2" customFormat="1" ht="16.5" customHeight="1">
      <c r="A108" s="40"/>
      <c r="B108" s="41"/>
      <c r="C108" s="229" t="s">
        <v>363</v>
      </c>
      <c r="D108" s="229" t="s">
        <v>187</v>
      </c>
      <c r="E108" s="230" t="s">
        <v>2327</v>
      </c>
      <c r="F108" s="231" t="s">
        <v>2328</v>
      </c>
      <c r="G108" s="232" t="s">
        <v>2289</v>
      </c>
      <c r="H108" s="233">
        <v>1</v>
      </c>
      <c r="I108" s="234"/>
      <c r="J108" s="235">
        <f>ROUND(I108*H108,2)</f>
        <v>0</v>
      </c>
      <c r="K108" s="236"/>
      <c r="L108" s="46"/>
      <c r="M108" s="237" t="s">
        <v>19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191</v>
      </c>
      <c r="AT108" s="241" t="s">
        <v>187</v>
      </c>
      <c r="AU108" s="241" t="s">
        <v>86</v>
      </c>
      <c r="AY108" s="19" t="s">
        <v>185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86</v>
      </c>
      <c r="BK108" s="242">
        <f>ROUND(I108*H108,2)</f>
        <v>0</v>
      </c>
      <c r="BL108" s="19" t="s">
        <v>191</v>
      </c>
      <c r="BM108" s="241" t="s">
        <v>891</v>
      </c>
    </row>
    <row r="109" s="2" customFormat="1" ht="16.5" customHeight="1">
      <c r="A109" s="40"/>
      <c r="B109" s="41"/>
      <c r="C109" s="229" t="s">
        <v>370</v>
      </c>
      <c r="D109" s="229" t="s">
        <v>187</v>
      </c>
      <c r="E109" s="230" t="s">
        <v>2329</v>
      </c>
      <c r="F109" s="231" t="s">
        <v>2330</v>
      </c>
      <c r="G109" s="232" t="s">
        <v>2289</v>
      </c>
      <c r="H109" s="233">
        <v>2</v>
      </c>
      <c r="I109" s="234"/>
      <c r="J109" s="235">
        <f>ROUND(I109*H109,2)</f>
        <v>0</v>
      </c>
      <c r="K109" s="236"/>
      <c r="L109" s="46"/>
      <c r="M109" s="237" t="s">
        <v>19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191</v>
      </c>
      <c r="AT109" s="241" t="s">
        <v>187</v>
      </c>
      <c r="AU109" s="241" t="s">
        <v>86</v>
      </c>
      <c r="AY109" s="19" t="s">
        <v>185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86</v>
      </c>
      <c r="BK109" s="242">
        <f>ROUND(I109*H109,2)</f>
        <v>0</v>
      </c>
      <c r="BL109" s="19" t="s">
        <v>191</v>
      </c>
      <c r="BM109" s="241" t="s">
        <v>900</v>
      </c>
    </row>
    <row r="110" s="2" customFormat="1" ht="16.5" customHeight="1">
      <c r="A110" s="40"/>
      <c r="B110" s="41"/>
      <c r="C110" s="229" t="s">
        <v>375</v>
      </c>
      <c r="D110" s="229" t="s">
        <v>187</v>
      </c>
      <c r="E110" s="230" t="s">
        <v>2331</v>
      </c>
      <c r="F110" s="231" t="s">
        <v>2332</v>
      </c>
      <c r="G110" s="232" t="s">
        <v>2289</v>
      </c>
      <c r="H110" s="233">
        <v>2</v>
      </c>
      <c r="I110" s="234"/>
      <c r="J110" s="235">
        <f>ROUND(I110*H110,2)</f>
        <v>0</v>
      </c>
      <c r="K110" s="236"/>
      <c r="L110" s="46"/>
      <c r="M110" s="237" t="s">
        <v>19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191</v>
      </c>
      <c r="AT110" s="241" t="s">
        <v>187</v>
      </c>
      <c r="AU110" s="241" t="s">
        <v>86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191</v>
      </c>
      <c r="BM110" s="241" t="s">
        <v>910</v>
      </c>
    </row>
    <row r="111" s="2" customFormat="1" ht="16.5" customHeight="1">
      <c r="A111" s="40"/>
      <c r="B111" s="41"/>
      <c r="C111" s="229" t="s">
        <v>380</v>
      </c>
      <c r="D111" s="229" t="s">
        <v>187</v>
      </c>
      <c r="E111" s="230" t="s">
        <v>2333</v>
      </c>
      <c r="F111" s="231" t="s">
        <v>2334</v>
      </c>
      <c r="G111" s="232" t="s">
        <v>2289</v>
      </c>
      <c r="H111" s="233">
        <v>2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86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921</v>
      </c>
    </row>
    <row r="112" s="2" customFormat="1" ht="16.5" customHeight="1">
      <c r="A112" s="40"/>
      <c r="B112" s="41"/>
      <c r="C112" s="229" t="s">
        <v>386</v>
      </c>
      <c r="D112" s="229" t="s">
        <v>187</v>
      </c>
      <c r="E112" s="230" t="s">
        <v>2335</v>
      </c>
      <c r="F112" s="231" t="s">
        <v>2336</v>
      </c>
      <c r="G112" s="232" t="s">
        <v>2289</v>
      </c>
      <c r="H112" s="233">
        <v>1</v>
      </c>
      <c r="I112" s="234"/>
      <c r="J112" s="235">
        <f>ROUND(I112*H112,2)</f>
        <v>0</v>
      </c>
      <c r="K112" s="236"/>
      <c r="L112" s="46"/>
      <c r="M112" s="237" t="s">
        <v>19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191</v>
      </c>
      <c r="AT112" s="241" t="s">
        <v>187</v>
      </c>
      <c r="AU112" s="241" t="s">
        <v>86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943</v>
      </c>
    </row>
    <row r="113" s="2" customFormat="1" ht="16.5" customHeight="1">
      <c r="A113" s="40"/>
      <c r="B113" s="41"/>
      <c r="C113" s="229" t="s">
        <v>392</v>
      </c>
      <c r="D113" s="229" t="s">
        <v>187</v>
      </c>
      <c r="E113" s="230" t="s">
        <v>2337</v>
      </c>
      <c r="F113" s="231" t="s">
        <v>2338</v>
      </c>
      <c r="G113" s="232" t="s">
        <v>2289</v>
      </c>
      <c r="H113" s="233">
        <v>4</v>
      </c>
      <c r="I113" s="234"/>
      <c r="J113" s="235">
        <f>ROUND(I113*H113,2)</f>
        <v>0</v>
      </c>
      <c r="K113" s="236"/>
      <c r="L113" s="46"/>
      <c r="M113" s="237" t="s">
        <v>19</v>
      </c>
      <c r="N113" s="238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191</v>
      </c>
      <c r="AT113" s="241" t="s">
        <v>187</v>
      </c>
      <c r="AU113" s="241" t="s">
        <v>86</v>
      </c>
      <c r="AY113" s="19" t="s">
        <v>185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86</v>
      </c>
      <c r="BK113" s="242">
        <f>ROUND(I113*H113,2)</f>
        <v>0</v>
      </c>
      <c r="BL113" s="19" t="s">
        <v>191</v>
      </c>
      <c r="BM113" s="241" t="s">
        <v>951</v>
      </c>
    </row>
    <row r="114" s="2" customFormat="1" ht="16.5" customHeight="1">
      <c r="A114" s="40"/>
      <c r="B114" s="41"/>
      <c r="C114" s="229" t="s">
        <v>398</v>
      </c>
      <c r="D114" s="229" t="s">
        <v>187</v>
      </c>
      <c r="E114" s="230" t="s">
        <v>2339</v>
      </c>
      <c r="F114" s="231" t="s">
        <v>2340</v>
      </c>
      <c r="G114" s="232" t="s">
        <v>2289</v>
      </c>
      <c r="H114" s="233">
        <v>2</v>
      </c>
      <c r="I114" s="234"/>
      <c r="J114" s="235">
        <f>ROUND(I114*H114,2)</f>
        <v>0</v>
      </c>
      <c r="K114" s="236"/>
      <c r="L114" s="46"/>
      <c r="M114" s="237" t="s">
        <v>19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191</v>
      </c>
      <c r="AT114" s="241" t="s">
        <v>187</v>
      </c>
      <c r="AU114" s="241" t="s">
        <v>86</v>
      </c>
      <c r="AY114" s="19" t="s">
        <v>185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86</v>
      </c>
      <c r="BK114" s="242">
        <f>ROUND(I114*H114,2)</f>
        <v>0</v>
      </c>
      <c r="BL114" s="19" t="s">
        <v>191</v>
      </c>
      <c r="BM114" s="241" t="s">
        <v>984</v>
      </c>
    </row>
    <row r="115" s="2" customFormat="1" ht="16.5" customHeight="1">
      <c r="A115" s="40"/>
      <c r="B115" s="41"/>
      <c r="C115" s="229" t="s">
        <v>644</v>
      </c>
      <c r="D115" s="229" t="s">
        <v>187</v>
      </c>
      <c r="E115" s="230" t="s">
        <v>2341</v>
      </c>
      <c r="F115" s="231" t="s">
        <v>2342</v>
      </c>
      <c r="G115" s="232" t="s">
        <v>2289</v>
      </c>
      <c r="H115" s="233">
        <v>2</v>
      </c>
      <c r="I115" s="234"/>
      <c r="J115" s="235">
        <f>ROUND(I115*H115,2)</f>
        <v>0</v>
      </c>
      <c r="K115" s="236"/>
      <c r="L115" s="46"/>
      <c r="M115" s="237" t="s">
        <v>19</v>
      </c>
      <c r="N115" s="238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191</v>
      </c>
      <c r="AT115" s="241" t="s">
        <v>187</v>
      </c>
      <c r="AU115" s="241" t="s">
        <v>86</v>
      </c>
      <c r="AY115" s="19" t="s">
        <v>185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86</v>
      </c>
      <c r="BK115" s="242">
        <f>ROUND(I115*H115,2)</f>
        <v>0</v>
      </c>
      <c r="BL115" s="19" t="s">
        <v>191</v>
      </c>
      <c r="BM115" s="241" t="s">
        <v>1001</v>
      </c>
    </row>
    <row r="116" s="2" customFormat="1" ht="16.5" customHeight="1">
      <c r="A116" s="40"/>
      <c r="B116" s="41"/>
      <c r="C116" s="229" t="s">
        <v>648</v>
      </c>
      <c r="D116" s="229" t="s">
        <v>187</v>
      </c>
      <c r="E116" s="230" t="s">
        <v>2343</v>
      </c>
      <c r="F116" s="231" t="s">
        <v>2344</v>
      </c>
      <c r="G116" s="232" t="s">
        <v>2289</v>
      </c>
      <c r="H116" s="233">
        <v>8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191</v>
      </c>
      <c r="AT116" s="241" t="s">
        <v>187</v>
      </c>
      <c r="AU116" s="241" t="s">
        <v>86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191</v>
      </c>
      <c r="BM116" s="241" t="s">
        <v>1019</v>
      </c>
    </row>
    <row r="117" s="2" customFormat="1" ht="16.5" customHeight="1">
      <c r="A117" s="40"/>
      <c r="B117" s="41"/>
      <c r="C117" s="229" t="s">
        <v>652</v>
      </c>
      <c r="D117" s="229" t="s">
        <v>187</v>
      </c>
      <c r="E117" s="230" t="s">
        <v>2345</v>
      </c>
      <c r="F117" s="231" t="s">
        <v>2346</v>
      </c>
      <c r="G117" s="232" t="s">
        <v>220</v>
      </c>
      <c r="H117" s="233">
        <v>3</v>
      </c>
      <c r="I117" s="234"/>
      <c r="J117" s="235">
        <f>ROUND(I117*H117,2)</f>
        <v>0</v>
      </c>
      <c r="K117" s="236"/>
      <c r="L117" s="46"/>
      <c r="M117" s="237" t="s">
        <v>19</v>
      </c>
      <c r="N117" s="238" t="s">
        <v>49</v>
      </c>
      <c r="O117" s="86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1" t="s">
        <v>191</v>
      </c>
      <c r="AT117" s="241" t="s">
        <v>187</v>
      </c>
      <c r="AU117" s="241" t="s">
        <v>86</v>
      </c>
      <c r="AY117" s="19" t="s">
        <v>185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86</v>
      </c>
      <c r="BK117" s="242">
        <f>ROUND(I117*H117,2)</f>
        <v>0</v>
      </c>
      <c r="BL117" s="19" t="s">
        <v>191</v>
      </c>
      <c r="BM117" s="241" t="s">
        <v>1045</v>
      </c>
    </row>
    <row r="118" s="2" customFormat="1" ht="16.5" customHeight="1">
      <c r="A118" s="40"/>
      <c r="B118" s="41"/>
      <c r="C118" s="229" t="s">
        <v>658</v>
      </c>
      <c r="D118" s="229" t="s">
        <v>187</v>
      </c>
      <c r="E118" s="230" t="s">
        <v>2347</v>
      </c>
      <c r="F118" s="231" t="s">
        <v>2348</v>
      </c>
      <c r="G118" s="232" t="s">
        <v>220</v>
      </c>
      <c r="H118" s="233">
        <v>3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191</v>
      </c>
      <c r="AT118" s="241" t="s">
        <v>187</v>
      </c>
      <c r="AU118" s="241" t="s">
        <v>86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191</v>
      </c>
      <c r="BM118" s="241" t="s">
        <v>1057</v>
      </c>
    </row>
    <row r="119" s="2" customFormat="1" ht="16.5" customHeight="1">
      <c r="A119" s="40"/>
      <c r="B119" s="41"/>
      <c r="C119" s="229" t="s">
        <v>663</v>
      </c>
      <c r="D119" s="229" t="s">
        <v>187</v>
      </c>
      <c r="E119" s="230" t="s">
        <v>2349</v>
      </c>
      <c r="F119" s="231" t="s">
        <v>2350</v>
      </c>
      <c r="G119" s="232" t="s">
        <v>220</v>
      </c>
      <c r="H119" s="233">
        <v>2</v>
      </c>
      <c r="I119" s="234"/>
      <c r="J119" s="235">
        <f>ROUND(I119*H119,2)</f>
        <v>0</v>
      </c>
      <c r="K119" s="236"/>
      <c r="L119" s="46"/>
      <c r="M119" s="237" t="s">
        <v>19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191</v>
      </c>
      <c r="AT119" s="241" t="s">
        <v>187</v>
      </c>
      <c r="AU119" s="241" t="s">
        <v>86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191</v>
      </c>
      <c r="BM119" s="241" t="s">
        <v>1065</v>
      </c>
    </row>
    <row r="120" s="2" customFormat="1" ht="16.5" customHeight="1">
      <c r="A120" s="40"/>
      <c r="B120" s="41"/>
      <c r="C120" s="229" t="s">
        <v>669</v>
      </c>
      <c r="D120" s="229" t="s">
        <v>187</v>
      </c>
      <c r="E120" s="230" t="s">
        <v>2351</v>
      </c>
      <c r="F120" s="231" t="s">
        <v>2352</v>
      </c>
      <c r="G120" s="232" t="s">
        <v>220</v>
      </c>
      <c r="H120" s="233">
        <v>2</v>
      </c>
      <c r="I120" s="234"/>
      <c r="J120" s="235">
        <f>ROUND(I120*H120,2)</f>
        <v>0</v>
      </c>
      <c r="K120" s="236"/>
      <c r="L120" s="46"/>
      <c r="M120" s="237" t="s">
        <v>19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191</v>
      </c>
      <c r="AT120" s="241" t="s">
        <v>187</v>
      </c>
      <c r="AU120" s="241" t="s">
        <v>86</v>
      </c>
      <c r="AY120" s="19" t="s">
        <v>185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86</v>
      </c>
      <c r="BK120" s="242">
        <f>ROUND(I120*H120,2)</f>
        <v>0</v>
      </c>
      <c r="BL120" s="19" t="s">
        <v>191</v>
      </c>
      <c r="BM120" s="241" t="s">
        <v>1074</v>
      </c>
    </row>
    <row r="121" s="2" customFormat="1" ht="21.75" customHeight="1">
      <c r="A121" s="40"/>
      <c r="B121" s="41"/>
      <c r="C121" s="229" t="s">
        <v>693</v>
      </c>
      <c r="D121" s="229" t="s">
        <v>187</v>
      </c>
      <c r="E121" s="230" t="s">
        <v>2353</v>
      </c>
      <c r="F121" s="231" t="s">
        <v>2354</v>
      </c>
      <c r="G121" s="232" t="s">
        <v>2355</v>
      </c>
      <c r="H121" s="233">
        <v>30</v>
      </c>
      <c r="I121" s="234"/>
      <c r="J121" s="235">
        <f>ROUND(I121*H121,2)</f>
        <v>0</v>
      </c>
      <c r="K121" s="236"/>
      <c r="L121" s="46"/>
      <c r="M121" s="237" t="s">
        <v>19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191</v>
      </c>
      <c r="AT121" s="241" t="s">
        <v>187</v>
      </c>
      <c r="AU121" s="241" t="s">
        <v>86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191</v>
      </c>
      <c r="BM121" s="241" t="s">
        <v>1083</v>
      </c>
    </row>
    <row r="122" s="2" customFormat="1" ht="16.5" customHeight="1">
      <c r="A122" s="40"/>
      <c r="B122" s="41"/>
      <c r="C122" s="229" t="s">
        <v>700</v>
      </c>
      <c r="D122" s="229" t="s">
        <v>187</v>
      </c>
      <c r="E122" s="230" t="s">
        <v>2356</v>
      </c>
      <c r="F122" s="231" t="s">
        <v>2357</v>
      </c>
      <c r="G122" s="232" t="s">
        <v>2289</v>
      </c>
      <c r="H122" s="233">
        <v>1</v>
      </c>
      <c r="I122" s="234"/>
      <c r="J122" s="235">
        <f>ROUND(I122*H122,2)</f>
        <v>0</v>
      </c>
      <c r="K122" s="236"/>
      <c r="L122" s="46"/>
      <c r="M122" s="237" t="s">
        <v>19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191</v>
      </c>
      <c r="AT122" s="241" t="s">
        <v>187</v>
      </c>
      <c r="AU122" s="241" t="s">
        <v>86</v>
      </c>
      <c r="AY122" s="19" t="s">
        <v>185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86</v>
      </c>
      <c r="BK122" s="242">
        <f>ROUND(I122*H122,2)</f>
        <v>0</v>
      </c>
      <c r="BL122" s="19" t="s">
        <v>191</v>
      </c>
      <c r="BM122" s="241" t="s">
        <v>1091</v>
      </c>
    </row>
    <row r="123" s="2" customFormat="1" ht="16.5" customHeight="1">
      <c r="A123" s="40"/>
      <c r="B123" s="41"/>
      <c r="C123" s="229" t="s">
        <v>735</v>
      </c>
      <c r="D123" s="229" t="s">
        <v>187</v>
      </c>
      <c r="E123" s="230" t="s">
        <v>2358</v>
      </c>
      <c r="F123" s="231" t="s">
        <v>2359</v>
      </c>
      <c r="G123" s="232" t="s">
        <v>2355</v>
      </c>
      <c r="H123" s="233">
        <v>50</v>
      </c>
      <c r="I123" s="234"/>
      <c r="J123" s="235">
        <f>ROUND(I123*H123,2)</f>
        <v>0</v>
      </c>
      <c r="K123" s="236"/>
      <c r="L123" s="46"/>
      <c r="M123" s="237" t="s">
        <v>19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191</v>
      </c>
      <c r="AT123" s="241" t="s">
        <v>187</v>
      </c>
      <c r="AU123" s="241" t="s">
        <v>86</v>
      </c>
      <c r="AY123" s="19" t="s">
        <v>185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86</v>
      </c>
      <c r="BK123" s="242">
        <f>ROUND(I123*H123,2)</f>
        <v>0</v>
      </c>
      <c r="BL123" s="19" t="s">
        <v>191</v>
      </c>
      <c r="BM123" s="241" t="s">
        <v>1107</v>
      </c>
    </row>
    <row r="124" s="2" customFormat="1" ht="16.5" customHeight="1">
      <c r="A124" s="40"/>
      <c r="B124" s="41"/>
      <c r="C124" s="229" t="s">
        <v>742</v>
      </c>
      <c r="D124" s="229" t="s">
        <v>187</v>
      </c>
      <c r="E124" s="230" t="s">
        <v>2360</v>
      </c>
      <c r="F124" s="231" t="s">
        <v>2361</v>
      </c>
      <c r="G124" s="232" t="s">
        <v>190</v>
      </c>
      <c r="H124" s="233">
        <v>63</v>
      </c>
      <c r="I124" s="234"/>
      <c r="J124" s="235">
        <f>ROUND(I124*H124,2)</f>
        <v>0</v>
      </c>
      <c r="K124" s="236"/>
      <c r="L124" s="46"/>
      <c r="M124" s="237" t="s">
        <v>19</v>
      </c>
      <c r="N124" s="238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191</v>
      </c>
      <c r="AT124" s="241" t="s">
        <v>187</v>
      </c>
      <c r="AU124" s="241" t="s">
        <v>86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191</v>
      </c>
      <c r="BM124" s="241" t="s">
        <v>1117</v>
      </c>
    </row>
    <row r="125" s="12" customFormat="1" ht="25.92" customHeight="1">
      <c r="A125" s="12"/>
      <c r="B125" s="213"/>
      <c r="C125" s="214"/>
      <c r="D125" s="215" t="s">
        <v>77</v>
      </c>
      <c r="E125" s="216" t="s">
        <v>2362</v>
      </c>
      <c r="F125" s="216" t="s">
        <v>2363</v>
      </c>
      <c r="G125" s="214"/>
      <c r="H125" s="214"/>
      <c r="I125" s="217"/>
      <c r="J125" s="218">
        <f>BK125</f>
        <v>0</v>
      </c>
      <c r="K125" s="214"/>
      <c r="L125" s="219"/>
      <c r="M125" s="220"/>
      <c r="N125" s="221"/>
      <c r="O125" s="221"/>
      <c r="P125" s="222">
        <f>SUM(P126:P141)</f>
        <v>0</v>
      </c>
      <c r="Q125" s="221"/>
      <c r="R125" s="222">
        <f>SUM(R126:R141)</f>
        <v>0</v>
      </c>
      <c r="S125" s="221"/>
      <c r="T125" s="223">
        <f>SUM(T126:T141)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4" t="s">
        <v>86</v>
      </c>
      <c r="AT125" s="225" t="s">
        <v>77</v>
      </c>
      <c r="AU125" s="225" t="s">
        <v>78</v>
      </c>
      <c r="AY125" s="224" t="s">
        <v>185</v>
      </c>
      <c r="BK125" s="226">
        <f>SUM(BK126:BK141)</f>
        <v>0</v>
      </c>
    </row>
    <row r="126" s="2" customFormat="1" ht="21.75" customHeight="1">
      <c r="A126" s="40"/>
      <c r="B126" s="41"/>
      <c r="C126" s="229" t="s">
        <v>767</v>
      </c>
      <c r="D126" s="229" t="s">
        <v>187</v>
      </c>
      <c r="E126" s="230" t="s">
        <v>2364</v>
      </c>
      <c r="F126" s="231" t="s">
        <v>2365</v>
      </c>
      <c r="G126" s="232" t="s">
        <v>2289</v>
      </c>
      <c r="H126" s="233">
        <v>1</v>
      </c>
      <c r="I126" s="234"/>
      <c r="J126" s="235">
        <f>ROUND(I126*H126,2)</f>
        <v>0</v>
      </c>
      <c r="K126" s="236"/>
      <c r="L126" s="46"/>
      <c r="M126" s="237" t="s">
        <v>19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191</v>
      </c>
      <c r="AT126" s="241" t="s">
        <v>187</v>
      </c>
      <c r="AU126" s="241" t="s">
        <v>86</v>
      </c>
      <c r="AY126" s="19" t="s">
        <v>185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86</v>
      </c>
      <c r="BK126" s="242">
        <f>ROUND(I126*H126,2)</f>
        <v>0</v>
      </c>
      <c r="BL126" s="19" t="s">
        <v>191</v>
      </c>
      <c r="BM126" s="241" t="s">
        <v>1131</v>
      </c>
    </row>
    <row r="127" s="2" customFormat="1" ht="16.5" customHeight="1">
      <c r="A127" s="40"/>
      <c r="B127" s="41"/>
      <c r="C127" s="229" t="s">
        <v>787</v>
      </c>
      <c r="D127" s="229" t="s">
        <v>187</v>
      </c>
      <c r="E127" s="230" t="s">
        <v>2366</v>
      </c>
      <c r="F127" s="231" t="s">
        <v>2367</v>
      </c>
      <c r="G127" s="232" t="s">
        <v>2289</v>
      </c>
      <c r="H127" s="233">
        <v>1</v>
      </c>
      <c r="I127" s="234"/>
      <c r="J127" s="235">
        <f>ROUND(I127*H127,2)</f>
        <v>0</v>
      </c>
      <c r="K127" s="236"/>
      <c r="L127" s="46"/>
      <c r="M127" s="237" t="s">
        <v>19</v>
      </c>
      <c r="N127" s="238" t="s">
        <v>49</v>
      </c>
      <c r="O127" s="86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191</v>
      </c>
      <c r="AT127" s="241" t="s">
        <v>187</v>
      </c>
      <c r="AU127" s="241" t="s">
        <v>86</v>
      </c>
      <c r="AY127" s="19" t="s">
        <v>185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86</v>
      </c>
      <c r="BK127" s="242">
        <f>ROUND(I127*H127,2)</f>
        <v>0</v>
      </c>
      <c r="BL127" s="19" t="s">
        <v>191</v>
      </c>
      <c r="BM127" s="241" t="s">
        <v>1149</v>
      </c>
    </row>
    <row r="128" s="2" customFormat="1" ht="16.5" customHeight="1">
      <c r="A128" s="40"/>
      <c r="B128" s="41"/>
      <c r="C128" s="229" t="s">
        <v>791</v>
      </c>
      <c r="D128" s="229" t="s">
        <v>187</v>
      </c>
      <c r="E128" s="230" t="s">
        <v>2368</v>
      </c>
      <c r="F128" s="231" t="s">
        <v>2369</v>
      </c>
      <c r="G128" s="232" t="s">
        <v>2289</v>
      </c>
      <c r="H128" s="233">
        <v>2</v>
      </c>
      <c r="I128" s="234"/>
      <c r="J128" s="235">
        <f>ROUND(I128*H128,2)</f>
        <v>0</v>
      </c>
      <c r="K128" s="236"/>
      <c r="L128" s="46"/>
      <c r="M128" s="237" t="s">
        <v>19</v>
      </c>
      <c r="N128" s="238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191</v>
      </c>
      <c r="AT128" s="241" t="s">
        <v>187</v>
      </c>
      <c r="AU128" s="241" t="s">
        <v>86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191</v>
      </c>
      <c r="BM128" s="241" t="s">
        <v>1159</v>
      </c>
    </row>
    <row r="129" s="2" customFormat="1" ht="16.5" customHeight="1">
      <c r="A129" s="40"/>
      <c r="B129" s="41"/>
      <c r="C129" s="229" t="s">
        <v>828</v>
      </c>
      <c r="D129" s="229" t="s">
        <v>187</v>
      </c>
      <c r="E129" s="230" t="s">
        <v>2370</v>
      </c>
      <c r="F129" s="231" t="s">
        <v>2371</v>
      </c>
      <c r="G129" s="232" t="s">
        <v>2289</v>
      </c>
      <c r="H129" s="233">
        <v>1</v>
      </c>
      <c r="I129" s="234"/>
      <c r="J129" s="235">
        <f>ROUND(I129*H129,2)</f>
        <v>0</v>
      </c>
      <c r="K129" s="236"/>
      <c r="L129" s="46"/>
      <c r="M129" s="237" t="s">
        <v>19</v>
      </c>
      <c r="N129" s="238" t="s">
        <v>49</v>
      </c>
      <c r="O129" s="86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191</v>
      </c>
      <c r="AT129" s="241" t="s">
        <v>187</v>
      </c>
      <c r="AU129" s="241" t="s">
        <v>86</v>
      </c>
      <c r="AY129" s="19" t="s">
        <v>185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86</v>
      </c>
      <c r="BK129" s="242">
        <f>ROUND(I129*H129,2)</f>
        <v>0</v>
      </c>
      <c r="BL129" s="19" t="s">
        <v>191</v>
      </c>
      <c r="BM129" s="241" t="s">
        <v>1167</v>
      </c>
    </row>
    <row r="130" s="2" customFormat="1" ht="16.5" customHeight="1">
      <c r="A130" s="40"/>
      <c r="B130" s="41"/>
      <c r="C130" s="229" t="s">
        <v>860</v>
      </c>
      <c r="D130" s="229" t="s">
        <v>187</v>
      </c>
      <c r="E130" s="230" t="s">
        <v>2372</v>
      </c>
      <c r="F130" s="231" t="s">
        <v>2336</v>
      </c>
      <c r="G130" s="232" t="s">
        <v>2289</v>
      </c>
      <c r="H130" s="233">
        <v>2</v>
      </c>
      <c r="I130" s="234"/>
      <c r="J130" s="235">
        <f>ROUND(I130*H130,2)</f>
        <v>0</v>
      </c>
      <c r="K130" s="236"/>
      <c r="L130" s="46"/>
      <c r="M130" s="237" t="s">
        <v>19</v>
      </c>
      <c r="N130" s="238" t="s">
        <v>49</v>
      </c>
      <c r="O130" s="86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191</v>
      </c>
      <c r="AT130" s="241" t="s">
        <v>187</v>
      </c>
      <c r="AU130" s="241" t="s">
        <v>86</v>
      </c>
      <c r="AY130" s="19" t="s">
        <v>185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86</v>
      </c>
      <c r="BK130" s="242">
        <f>ROUND(I130*H130,2)</f>
        <v>0</v>
      </c>
      <c r="BL130" s="19" t="s">
        <v>191</v>
      </c>
      <c r="BM130" s="241" t="s">
        <v>1176</v>
      </c>
    </row>
    <row r="131" s="2" customFormat="1" ht="16.5" customHeight="1">
      <c r="A131" s="40"/>
      <c r="B131" s="41"/>
      <c r="C131" s="229" t="s">
        <v>891</v>
      </c>
      <c r="D131" s="229" t="s">
        <v>187</v>
      </c>
      <c r="E131" s="230" t="s">
        <v>2373</v>
      </c>
      <c r="F131" s="231" t="s">
        <v>2338</v>
      </c>
      <c r="G131" s="232" t="s">
        <v>2289</v>
      </c>
      <c r="H131" s="233">
        <v>3</v>
      </c>
      <c r="I131" s="234"/>
      <c r="J131" s="235">
        <f>ROUND(I131*H131,2)</f>
        <v>0</v>
      </c>
      <c r="K131" s="236"/>
      <c r="L131" s="46"/>
      <c r="M131" s="237" t="s">
        <v>19</v>
      </c>
      <c r="N131" s="238" t="s">
        <v>49</v>
      </c>
      <c r="O131" s="86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1" t="s">
        <v>191</v>
      </c>
      <c r="AT131" s="241" t="s">
        <v>187</v>
      </c>
      <c r="AU131" s="241" t="s">
        <v>86</v>
      </c>
      <c r="AY131" s="19" t="s">
        <v>185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86</v>
      </c>
      <c r="BK131" s="242">
        <f>ROUND(I131*H131,2)</f>
        <v>0</v>
      </c>
      <c r="BL131" s="19" t="s">
        <v>191</v>
      </c>
      <c r="BM131" s="241" t="s">
        <v>1185</v>
      </c>
    </row>
    <row r="132" s="2" customFormat="1" ht="16.5" customHeight="1">
      <c r="A132" s="40"/>
      <c r="B132" s="41"/>
      <c r="C132" s="229" t="s">
        <v>895</v>
      </c>
      <c r="D132" s="229" t="s">
        <v>187</v>
      </c>
      <c r="E132" s="230" t="s">
        <v>2374</v>
      </c>
      <c r="F132" s="231" t="s">
        <v>2375</v>
      </c>
      <c r="G132" s="232" t="s">
        <v>2289</v>
      </c>
      <c r="H132" s="233">
        <v>1</v>
      </c>
      <c r="I132" s="234"/>
      <c r="J132" s="235">
        <f>ROUND(I132*H132,2)</f>
        <v>0</v>
      </c>
      <c r="K132" s="236"/>
      <c r="L132" s="46"/>
      <c r="M132" s="237" t="s">
        <v>19</v>
      </c>
      <c r="N132" s="238" t="s">
        <v>49</v>
      </c>
      <c r="O132" s="86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191</v>
      </c>
      <c r="AT132" s="241" t="s">
        <v>187</v>
      </c>
      <c r="AU132" s="241" t="s">
        <v>86</v>
      </c>
      <c r="AY132" s="19" t="s">
        <v>185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86</v>
      </c>
      <c r="BK132" s="242">
        <f>ROUND(I132*H132,2)</f>
        <v>0</v>
      </c>
      <c r="BL132" s="19" t="s">
        <v>191</v>
      </c>
      <c r="BM132" s="241" t="s">
        <v>1194</v>
      </c>
    </row>
    <row r="133" s="2" customFormat="1" ht="16.5" customHeight="1">
      <c r="A133" s="40"/>
      <c r="B133" s="41"/>
      <c r="C133" s="229" t="s">
        <v>900</v>
      </c>
      <c r="D133" s="229" t="s">
        <v>187</v>
      </c>
      <c r="E133" s="230" t="s">
        <v>2376</v>
      </c>
      <c r="F133" s="231" t="s">
        <v>2320</v>
      </c>
      <c r="G133" s="232" t="s">
        <v>2289</v>
      </c>
      <c r="H133" s="233">
        <v>2</v>
      </c>
      <c r="I133" s="234"/>
      <c r="J133" s="235">
        <f>ROUND(I133*H133,2)</f>
        <v>0</v>
      </c>
      <c r="K133" s="236"/>
      <c r="L133" s="46"/>
      <c r="M133" s="237" t="s">
        <v>19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191</v>
      </c>
      <c r="AT133" s="241" t="s">
        <v>187</v>
      </c>
      <c r="AU133" s="241" t="s">
        <v>86</v>
      </c>
      <c r="AY133" s="19" t="s">
        <v>185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86</v>
      </c>
      <c r="BK133" s="242">
        <f>ROUND(I133*H133,2)</f>
        <v>0</v>
      </c>
      <c r="BL133" s="19" t="s">
        <v>191</v>
      </c>
      <c r="BM133" s="241" t="s">
        <v>1203</v>
      </c>
    </row>
    <row r="134" s="2" customFormat="1" ht="16.5" customHeight="1">
      <c r="A134" s="40"/>
      <c r="B134" s="41"/>
      <c r="C134" s="229" t="s">
        <v>905</v>
      </c>
      <c r="D134" s="229" t="s">
        <v>187</v>
      </c>
      <c r="E134" s="230" t="s">
        <v>2377</v>
      </c>
      <c r="F134" s="231" t="s">
        <v>2378</v>
      </c>
      <c r="G134" s="232" t="s">
        <v>2289</v>
      </c>
      <c r="H134" s="233">
        <v>1</v>
      </c>
      <c r="I134" s="234"/>
      <c r="J134" s="235">
        <f>ROUND(I134*H134,2)</f>
        <v>0</v>
      </c>
      <c r="K134" s="236"/>
      <c r="L134" s="46"/>
      <c r="M134" s="237" t="s">
        <v>19</v>
      </c>
      <c r="N134" s="238" t="s">
        <v>49</v>
      </c>
      <c r="O134" s="86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191</v>
      </c>
      <c r="AT134" s="241" t="s">
        <v>187</v>
      </c>
      <c r="AU134" s="241" t="s">
        <v>86</v>
      </c>
      <c r="AY134" s="19" t="s">
        <v>185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86</v>
      </c>
      <c r="BK134" s="242">
        <f>ROUND(I134*H134,2)</f>
        <v>0</v>
      </c>
      <c r="BL134" s="19" t="s">
        <v>191</v>
      </c>
      <c r="BM134" s="241" t="s">
        <v>1213</v>
      </c>
    </row>
    <row r="135" s="2" customFormat="1" ht="16.5" customHeight="1">
      <c r="A135" s="40"/>
      <c r="B135" s="41"/>
      <c r="C135" s="229" t="s">
        <v>910</v>
      </c>
      <c r="D135" s="229" t="s">
        <v>187</v>
      </c>
      <c r="E135" s="230" t="s">
        <v>2379</v>
      </c>
      <c r="F135" s="231" t="s">
        <v>2380</v>
      </c>
      <c r="G135" s="232" t="s">
        <v>2289</v>
      </c>
      <c r="H135" s="233">
        <v>2</v>
      </c>
      <c r="I135" s="234"/>
      <c r="J135" s="235">
        <f>ROUND(I135*H135,2)</f>
        <v>0</v>
      </c>
      <c r="K135" s="236"/>
      <c r="L135" s="46"/>
      <c r="M135" s="237" t="s">
        <v>19</v>
      </c>
      <c r="N135" s="238" t="s">
        <v>49</v>
      </c>
      <c r="O135" s="86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191</v>
      </c>
      <c r="AT135" s="241" t="s">
        <v>187</v>
      </c>
      <c r="AU135" s="241" t="s">
        <v>86</v>
      </c>
      <c r="AY135" s="19" t="s">
        <v>185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86</v>
      </c>
      <c r="BK135" s="242">
        <f>ROUND(I135*H135,2)</f>
        <v>0</v>
      </c>
      <c r="BL135" s="19" t="s">
        <v>191</v>
      </c>
      <c r="BM135" s="241" t="s">
        <v>1221</v>
      </c>
    </row>
    <row r="136" s="2" customFormat="1" ht="16.5" customHeight="1">
      <c r="A136" s="40"/>
      <c r="B136" s="41"/>
      <c r="C136" s="229" t="s">
        <v>915</v>
      </c>
      <c r="D136" s="229" t="s">
        <v>187</v>
      </c>
      <c r="E136" s="230" t="s">
        <v>2381</v>
      </c>
      <c r="F136" s="231" t="s">
        <v>2350</v>
      </c>
      <c r="G136" s="232" t="s">
        <v>220</v>
      </c>
      <c r="H136" s="233">
        <v>4</v>
      </c>
      <c r="I136" s="234"/>
      <c r="J136" s="235">
        <f>ROUND(I136*H136,2)</f>
        <v>0</v>
      </c>
      <c r="K136" s="236"/>
      <c r="L136" s="46"/>
      <c r="M136" s="237" t="s">
        <v>19</v>
      </c>
      <c r="N136" s="238" t="s">
        <v>49</v>
      </c>
      <c r="O136" s="86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191</v>
      </c>
      <c r="AT136" s="241" t="s">
        <v>187</v>
      </c>
      <c r="AU136" s="241" t="s">
        <v>86</v>
      </c>
      <c r="AY136" s="19" t="s">
        <v>185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86</v>
      </c>
      <c r="BK136" s="242">
        <f>ROUND(I136*H136,2)</f>
        <v>0</v>
      </c>
      <c r="BL136" s="19" t="s">
        <v>191</v>
      </c>
      <c r="BM136" s="241" t="s">
        <v>1229</v>
      </c>
    </row>
    <row r="137" s="2" customFormat="1" ht="16.5" customHeight="1">
      <c r="A137" s="40"/>
      <c r="B137" s="41"/>
      <c r="C137" s="229" t="s">
        <v>921</v>
      </c>
      <c r="D137" s="229" t="s">
        <v>187</v>
      </c>
      <c r="E137" s="230" t="s">
        <v>2382</v>
      </c>
      <c r="F137" s="231" t="s">
        <v>2352</v>
      </c>
      <c r="G137" s="232" t="s">
        <v>220</v>
      </c>
      <c r="H137" s="233">
        <v>7</v>
      </c>
      <c r="I137" s="234"/>
      <c r="J137" s="235">
        <f>ROUND(I137*H137,2)</f>
        <v>0</v>
      </c>
      <c r="K137" s="236"/>
      <c r="L137" s="46"/>
      <c r="M137" s="237" t="s">
        <v>19</v>
      </c>
      <c r="N137" s="238" t="s">
        <v>49</v>
      </c>
      <c r="O137" s="86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1" t="s">
        <v>191</v>
      </c>
      <c r="AT137" s="241" t="s">
        <v>187</v>
      </c>
      <c r="AU137" s="241" t="s">
        <v>86</v>
      </c>
      <c r="AY137" s="19" t="s">
        <v>185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86</v>
      </c>
      <c r="BK137" s="242">
        <f>ROUND(I137*H137,2)</f>
        <v>0</v>
      </c>
      <c r="BL137" s="19" t="s">
        <v>191</v>
      </c>
      <c r="BM137" s="241" t="s">
        <v>1238</v>
      </c>
    </row>
    <row r="138" s="2" customFormat="1" ht="16.5" customHeight="1">
      <c r="A138" s="40"/>
      <c r="B138" s="41"/>
      <c r="C138" s="229" t="s">
        <v>939</v>
      </c>
      <c r="D138" s="229" t="s">
        <v>187</v>
      </c>
      <c r="E138" s="230" t="s">
        <v>2383</v>
      </c>
      <c r="F138" s="231" t="s">
        <v>2384</v>
      </c>
      <c r="G138" s="232" t="s">
        <v>2289</v>
      </c>
      <c r="H138" s="233">
        <v>1</v>
      </c>
      <c r="I138" s="234"/>
      <c r="J138" s="235">
        <f>ROUND(I138*H138,2)</f>
        <v>0</v>
      </c>
      <c r="K138" s="236"/>
      <c r="L138" s="46"/>
      <c r="M138" s="237" t="s">
        <v>19</v>
      </c>
      <c r="N138" s="238" t="s">
        <v>49</v>
      </c>
      <c r="O138" s="86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191</v>
      </c>
      <c r="AT138" s="241" t="s">
        <v>187</v>
      </c>
      <c r="AU138" s="241" t="s">
        <v>86</v>
      </c>
      <c r="AY138" s="19" t="s">
        <v>185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86</v>
      </c>
      <c r="BK138" s="242">
        <f>ROUND(I138*H138,2)</f>
        <v>0</v>
      </c>
      <c r="BL138" s="19" t="s">
        <v>191</v>
      </c>
      <c r="BM138" s="241" t="s">
        <v>1247</v>
      </c>
    </row>
    <row r="139" s="2" customFormat="1" ht="16.5" customHeight="1">
      <c r="A139" s="40"/>
      <c r="B139" s="41"/>
      <c r="C139" s="229" t="s">
        <v>943</v>
      </c>
      <c r="D139" s="229" t="s">
        <v>187</v>
      </c>
      <c r="E139" s="230" t="s">
        <v>2385</v>
      </c>
      <c r="F139" s="231" t="s">
        <v>2386</v>
      </c>
      <c r="G139" s="232" t="s">
        <v>2355</v>
      </c>
      <c r="H139" s="233">
        <v>18</v>
      </c>
      <c r="I139" s="234"/>
      <c r="J139" s="235">
        <f>ROUND(I139*H139,2)</f>
        <v>0</v>
      </c>
      <c r="K139" s="236"/>
      <c r="L139" s="46"/>
      <c r="M139" s="237" t="s">
        <v>19</v>
      </c>
      <c r="N139" s="238" t="s">
        <v>49</v>
      </c>
      <c r="O139" s="86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1" t="s">
        <v>191</v>
      </c>
      <c r="AT139" s="241" t="s">
        <v>187</v>
      </c>
      <c r="AU139" s="241" t="s">
        <v>86</v>
      </c>
      <c r="AY139" s="19" t="s">
        <v>185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86</v>
      </c>
      <c r="BK139" s="242">
        <f>ROUND(I139*H139,2)</f>
        <v>0</v>
      </c>
      <c r="BL139" s="19" t="s">
        <v>191</v>
      </c>
      <c r="BM139" s="241" t="s">
        <v>2387</v>
      </c>
    </row>
    <row r="140" s="2" customFormat="1" ht="16.5" customHeight="1">
      <c r="A140" s="40"/>
      <c r="B140" s="41"/>
      <c r="C140" s="229" t="s">
        <v>947</v>
      </c>
      <c r="D140" s="229" t="s">
        <v>187</v>
      </c>
      <c r="E140" s="230" t="s">
        <v>2388</v>
      </c>
      <c r="F140" s="231" t="s">
        <v>2361</v>
      </c>
      <c r="G140" s="232" t="s">
        <v>190</v>
      </c>
      <c r="H140" s="233">
        <v>4</v>
      </c>
      <c r="I140" s="234"/>
      <c r="J140" s="235">
        <f>ROUND(I140*H140,2)</f>
        <v>0</v>
      </c>
      <c r="K140" s="236"/>
      <c r="L140" s="46"/>
      <c r="M140" s="237" t="s">
        <v>19</v>
      </c>
      <c r="N140" s="238" t="s">
        <v>49</v>
      </c>
      <c r="O140" s="86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191</v>
      </c>
      <c r="AT140" s="241" t="s">
        <v>187</v>
      </c>
      <c r="AU140" s="241" t="s">
        <v>86</v>
      </c>
      <c r="AY140" s="19" t="s">
        <v>185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86</v>
      </c>
      <c r="BK140" s="242">
        <f>ROUND(I140*H140,2)</f>
        <v>0</v>
      </c>
      <c r="BL140" s="19" t="s">
        <v>191</v>
      </c>
      <c r="BM140" s="241" t="s">
        <v>1257</v>
      </c>
    </row>
    <row r="141" s="2" customFormat="1" ht="16.5" customHeight="1">
      <c r="A141" s="40"/>
      <c r="B141" s="41"/>
      <c r="C141" s="229" t="s">
        <v>951</v>
      </c>
      <c r="D141" s="229" t="s">
        <v>187</v>
      </c>
      <c r="E141" s="230" t="s">
        <v>2389</v>
      </c>
      <c r="F141" s="231" t="s">
        <v>2390</v>
      </c>
      <c r="G141" s="232" t="s">
        <v>2289</v>
      </c>
      <c r="H141" s="233">
        <v>1</v>
      </c>
      <c r="I141" s="234"/>
      <c r="J141" s="235">
        <f>ROUND(I141*H141,2)</f>
        <v>0</v>
      </c>
      <c r="K141" s="236"/>
      <c r="L141" s="46"/>
      <c r="M141" s="237" t="s">
        <v>19</v>
      </c>
      <c r="N141" s="238" t="s">
        <v>49</v>
      </c>
      <c r="O141" s="86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1" t="s">
        <v>191</v>
      </c>
      <c r="AT141" s="241" t="s">
        <v>187</v>
      </c>
      <c r="AU141" s="241" t="s">
        <v>86</v>
      </c>
      <c r="AY141" s="19" t="s">
        <v>185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86</v>
      </c>
      <c r="BK141" s="242">
        <f>ROUND(I141*H141,2)</f>
        <v>0</v>
      </c>
      <c r="BL141" s="19" t="s">
        <v>191</v>
      </c>
      <c r="BM141" s="241" t="s">
        <v>2391</v>
      </c>
    </row>
    <row r="142" s="12" customFormat="1" ht="25.92" customHeight="1">
      <c r="A142" s="12"/>
      <c r="B142" s="213"/>
      <c r="C142" s="214"/>
      <c r="D142" s="215" t="s">
        <v>77</v>
      </c>
      <c r="E142" s="216" t="s">
        <v>2392</v>
      </c>
      <c r="F142" s="216" t="s">
        <v>2393</v>
      </c>
      <c r="G142" s="214"/>
      <c r="H142" s="214"/>
      <c r="I142" s="217"/>
      <c r="J142" s="218">
        <f>BK142</f>
        <v>0</v>
      </c>
      <c r="K142" s="214"/>
      <c r="L142" s="219"/>
      <c r="M142" s="220"/>
      <c r="N142" s="221"/>
      <c r="O142" s="221"/>
      <c r="P142" s="222">
        <f>SUM(P143:P146)</f>
        <v>0</v>
      </c>
      <c r="Q142" s="221"/>
      <c r="R142" s="222">
        <f>SUM(R143:R146)</f>
        <v>0</v>
      </c>
      <c r="S142" s="221"/>
      <c r="T142" s="223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4" t="s">
        <v>86</v>
      </c>
      <c r="AT142" s="225" t="s">
        <v>77</v>
      </c>
      <c r="AU142" s="225" t="s">
        <v>78</v>
      </c>
      <c r="AY142" s="224" t="s">
        <v>185</v>
      </c>
      <c r="BK142" s="226">
        <f>SUM(BK143:BK146)</f>
        <v>0</v>
      </c>
    </row>
    <row r="143" s="2" customFormat="1" ht="16.5" customHeight="1">
      <c r="A143" s="40"/>
      <c r="B143" s="41"/>
      <c r="C143" s="229" t="s">
        <v>971</v>
      </c>
      <c r="D143" s="229" t="s">
        <v>187</v>
      </c>
      <c r="E143" s="230" t="s">
        <v>2394</v>
      </c>
      <c r="F143" s="231" t="s">
        <v>2395</v>
      </c>
      <c r="G143" s="232" t="s">
        <v>1360</v>
      </c>
      <c r="H143" s="233">
        <v>40</v>
      </c>
      <c r="I143" s="234"/>
      <c r="J143" s="235">
        <f>ROUND(I143*H143,2)</f>
        <v>0</v>
      </c>
      <c r="K143" s="236"/>
      <c r="L143" s="46"/>
      <c r="M143" s="237" t="s">
        <v>19</v>
      </c>
      <c r="N143" s="238" t="s">
        <v>49</v>
      </c>
      <c r="O143" s="86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1" t="s">
        <v>191</v>
      </c>
      <c r="AT143" s="241" t="s">
        <v>187</v>
      </c>
      <c r="AU143" s="241" t="s">
        <v>86</v>
      </c>
      <c r="AY143" s="19" t="s">
        <v>185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86</v>
      </c>
      <c r="BK143" s="242">
        <f>ROUND(I143*H143,2)</f>
        <v>0</v>
      </c>
      <c r="BL143" s="19" t="s">
        <v>191</v>
      </c>
      <c r="BM143" s="241" t="s">
        <v>1266</v>
      </c>
    </row>
    <row r="144" s="2" customFormat="1" ht="16.5" customHeight="1">
      <c r="A144" s="40"/>
      <c r="B144" s="41"/>
      <c r="C144" s="229" t="s">
        <v>984</v>
      </c>
      <c r="D144" s="229" t="s">
        <v>187</v>
      </c>
      <c r="E144" s="230" t="s">
        <v>2396</v>
      </c>
      <c r="F144" s="231" t="s">
        <v>2397</v>
      </c>
      <c r="G144" s="232" t="s">
        <v>284</v>
      </c>
      <c r="H144" s="233">
        <v>1</v>
      </c>
      <c r="I144" s="234"/>
      <c r="J144" s="235">
        <f>ROUND(I144*H144,2)</f>
        <v>0</v>
      </c>
      <c r="K144" s="236"/>
      <c r="L144" s="46"/>
      <c r="M144" s="237" t="s">
        <v>19</v>
      </c>
      <c r="N144" s="238" t="s">
        <v>49</v>
      </c>
      <c r="O144" s="86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1" t="s">
        <v>191</v>
      </c>
      <c r="AT144" s="241" t="s">
        <v>187</v>
      </c>
      <c r="AU144" s="241" t="s">
        <v>86</v>
      </c>
      <c r="AY144" s="19" t="s">
        <v>185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86</v>
      </c>
      <c r="BK144" s="242">
        <f>ROUND(I144*H144,2)</f>
        <v>0</v>
      </c>
      <c r="BL144" s="19" t="s">
        <v>191</v>
      </c>
      <c r="BM144" s="241" t="s">
        <v>2398</v>
      </c>
    </row>
    <row r="145" s="2" customFormat="1" ht="16.5" customHeight="1">
      <c r="A145" s="40"/>
      <c r="B145" s="41"/>
      <c r="C145" s="229" t="s">
        <v>996</v>
      </c>
      <c r="D145" s="229" t="s">
        <v>187</v>
      </c>
      <c r="E145" s="230" t="s">
        <v>2399</v>
      </c>
      <c r="F145" s="231" t="s">
        <v>2400</v>
      </c>
      <c r="G145" s="232" t="s">
        <v>2289</v>
      </c>
      <c r="H145" s="233">
        <v>2</v>
      </c>
      <c r="I145" s="234"/>
      <c r="J145" s="235">
        <f>ROUND(I145*H145,2)</f>
        <v>0</v>
      </c>
      <c r="K145" s="236"/>
      <c r="L145" s="46"/>
      <c r="M145" s="237" t="s">
        <v>19</v>
      </c>
      <c r="N145" s="238" t="s">
        <v>49</v>
      </c>
      <c r="O145" s="86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1" t="s">
        <v>191</v>
      </c>
      <c r="AT145" s="241" t="s">
        <v>187</v>
      </c>
      <c r="AU145" s="241" t="s">
        <v>86</v>
      </c>
      <c r="AY145" s="19" t="s">
        <v>185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86</v>
      </c>
      <c r="BK145" s="242">
        <f>ROUND(I145*H145,2)</f>
        <v>0</v>
      </c>
      <c r="BL145" s="19" t="s">
        <v>191</v>
      </c>
      <c r="BM145" s="241" t="s">
        <v>1276</v>
      </c>
    </row>
    <row r="146" s="2" customFormat="1" ht="16.5" customHeight="1">
      <c r="A146" s="40"/>
      <c r="B146" s="41"/>
      <c r="C146" s="229" t="s">
        <v>1001</v>
      </c>
      <c r="D146" s="229" t="s">
        <v>187</v>
      </c>
      <c r="E146" s="230" t="s">
        <v>2401</v>
      </c>
      <c r="F146" s="231" t="s">
        <v>2402</v>
      </c>
      <c r="G146" s="232" t="s">
        <v>2289</v>
      </c>
      <c r="H146" s="233">
        <v>1</v>
      </c>
      <c r="I146" s="234"/>
      <c r="J146" s="235">
        <f>ROUND(I146*H146,2)</f>
        <v>0</v>
      </c>
      <c r="K146" s="236"/>
      <c r="L146" s="46"/>
      <c r="M146" s="237" t="s">
        <v>19</v>
      </c>
      <c r="N146" s="238" t="s">
        <v>49</v>
      </c>
      <c r="O146" s="86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1" t="s">
        <v>191</v>
      </c>
      <c r="AT146" s="241" t="s">
        <v>187</v>
      </c>
      <c r="AU146" s="241" t="s">
        <v>86</v>
      </c>
      <c r="AY146" s="19" t="s">
        <v>185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86</v>
      </c>
      <c r="BK146" s="242">
        <f>ROUND(I146*H146,2)</f>
        <v>0</v>
      </c>
      <c r="BL146" s="19" t="s">
        <v>191</v>
      </c>
      <c r="BM146" s="241" t="s">
        <v>1284</v>
      </c>
    </row>
    <row r="147" s="12" customFormat="1" ht="25.92" customHeight="1">
      <c r="A147" s="12"/>
      <c r="B147" s="213"/>
      <c r="C147" s="214"/>
      <c r="D147" s="215" t="s">
        <v>77</v>
      </c>
      <c r="E147" s="216" t="s">
        <v>2403</v>
      </c>
      <c r="F147" s="216" t="s">
        <v>2404</v>
      </c>
      <c r="G147" s="214"/>
      <c r="H147" s="214"/>
      <c r="I147" s="217"/>
      <c r="J147" s="218">
        <f>BK147</f>
        <v>0</v>
      </c>
      <c r="K147" s="214"/>
      <c r="L147" s="219"/>
      <c r="M147" s="220"/>
      <c r="N147" s="221"/>
      <c r="O147" s="221"/>
      <c r="P147" s="222">
        <f>SUM(P148:P152)</f>
        <v>0</v>
      </c>
      <c r="Q147" s="221"/>
      <c r="R147" s="222">
        <f>SUM(R148:R152)</f>
        <v>0</v>
      </c>
      <c r="S147" s="221"/>
      <c r="T147" s="223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4" t="s">
        <v>86</v>
      </c>
      <c r="AT147" s="225" t="s">
        <v>77</v>
      </c>
      <c r="AU147" s="225" t="s">
        <v>78</v>
      </c>
      <c r="AY147" s="224" t="s">
        <v>185</v>
      </c>
      <c r="BK147" s="226">
        <f>SUM(BK148:BK152)</f>
        <v>0</v>
      </c>
    </row>
    <row r="148" s="2" customFormat="1" ht="16.5" customHeight="1">
      <c r="A148" s="40"/>
      <c r="B148" s="41"/>
      <c r="C148" s="229" t="s">
        <v>1015</v>
      </c>
      <c r="D148" s="229" t="s">
        <v>187</v>
      </c>
      <c r="E148" s="230" t="s">
        <v>2405</v>
      </c>
      <c r="F148" s="231" t="s">
        <v>2406</v>
      </c>
      <c r="G148" s="232" t="s">
        <v>284</v>
      </c>
      <c r="H148" s="233">
        <v>1</v>
      </c>
      <c r="I148" s="234"/>
      <c r="J148" s="235">
        <f>ROUND(I148*H148,2)</f>
        <v>0</v>
      </c>
      <c r="K148" s="236"/>
      <c r="L148" s="46"/>
      <c r="M148" s="237" t="s">
        <v>19</v>
      </c>
      <c r="N148" s="238" t="s">
        <v>49</v>
      </c>
      <c r="O148" s="86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1" t="s">
        <v>191</v>
      </c>
      <c r="AT148" s="241" t="s">
        <v>187</v>
      </c>
      <c r="AU148" s="241" t="s">
        <v>86</v>
      </c>
      <c r="AY148" s="19" t="s">
        <v>185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86</v>
      </c>
      <c r="BK148" s="242">
        <f>ROUND(I148*H148,2)</f>
        <v>0</v>
      </c>
      <c r="BL148" s="19" t="s">
        <v>191</v>
      </c>
      <c r="BM148" s="241" t="s">
        <v>2407</v>
      </c>
    </row>
    <row r="149" s="2" customFormat="1" ht="16.5" customHeight="1">
      <c r="A149" s="40"/>
      <c r="B149" s="41"/>
      <c r="C149" s="229" t="s">
        <v>1019</v>
      </c>
      <c r="D149" s="229" t="s">
        <v>187</v>
      </c>
      <c r="E149" s="230" t="s">
        <v>2408</v>
      </c>
      <c r="F149" s="231" t="s">
        <v>2409</v>
      </c>
      <c r="G149" s="232" t="s">
        <v>284</v>
      </c>
      <c r="H149" s="233">
        <v>1</v>
      </c>
      <c r="I149" s="234"/>
      <c r="J149" s="235">
        <f>ROUND(I149*H149,2)</f>
        <v>0</v>
      </c>
      <c r="K149" s="236"/>
      <c r="L149" s="46"/>
      <c r="M149" s="237" t="s">
        <v>19</v>
      </c>
      <c r="N149" s="238" t="s">
        <v>49</v>
      </c>
      <c r="O149" s="86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1" t="s">
        <v>191</v>
      </c>
      <c r="AT149" s="241" t="s">
        <v>187</v>
      </c>
      <c r="AU149" s="241" t="s">
        <v>86</v>
      </c>
      <c r="AY149" s="19" t="s">
        <v>185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86</v>
      </c>
      <c r="BK149" s="242">
        <f>ROUND(I149*H149,2)</f>
        <v>0</v>
      </c>
      <c r="BL149" s="19" t="s">
        <v>191</v>
      </c>
      <c r="BM149" s="241" t="s">
        <v>2410</v>
      </c>
    </row>
    <row r="150" s="2" customFormat="1" ht="16.5" customHeight="1">
      <c r="A150" s="40"/>
      <c r="B150" s="41"/>
      <c r="C150" s="229" t="s">
        <v>1023</v>
      </c>
      <c r="D150" s="229" t="s">
        <v>187</v>
      </c>
      <c r="E150" s="230" t="s">
        <v>2411</v>
      </c>
      <c r="F150" s="231" t="s">
        <v>2412</v>
      </c>
      <c r="G150" s="232" t="s">
        <v>284</v>
      </c>
      <c r="H150" s="233">
        <v>1</v>
      </c>
      <c r="I150" s="234"/>
      <c r="J150" s="235">
        <f>ROUND(I150*H150,2)</f>
        <v>0</v>
      </c>
      <c r="K150" s="236"/>
      <c r="L150" s="46"/>
      <c r="M150" s="237" t="s">
        <v>19</v>
      </c>
      <c r="N150" s="238" t="s">
        <v>49</v>
      </c>
      <c r="O150" s="86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1" t="s">
        <v>191</v>
      </c>
      <c r="AT150" s="241" t="s">
        <v>187</v>
      </c>
      <c r="AU150" s="241" t="s">
        <v>86</v>
      </c>
      <c r="AY150" s="19" t="s">
        <v>185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86</v>
      </c>
      <c r="BK150" s="242">
        <f>ROUND(I150*H150,2)</f>
        <v>0</v>
      </c>
      <c r="BL150" s="19" t="s">
        <v>191</v>
      </c>
      <c r="BM150" s="241" t="s">
        <v>2413</v>
      </c>
    </row>
    <row r="151" s="2" customFormat="1" ht="16.5" customHeight="1">
      <c r="A151" s="40"/>
      <c r="B151" s="41"/>
      <c r="C151" s="229" t="s">
        <v>1045</v>
      </c>
      <c r="D151" s="229" t="s">
        <v>187</v>
      </c>
      <c r="E151" s="230" t="s">
        <v>2414</v>
      </c>
      <c r="F151" s="231" t="s">
        <v>2415</v>
      </c>
      <c r="G151" s="232" t="s">
        <v>284</v>
      </c>
      <c r="H151" s="233">
        <v>1</v>
      </c>
      <c r="I151" s="234"/>
      <c r="J151" s="235">
        <f>ROUND(I151*H151,2)</f>
        <v>0</v>
      </c>
      <c r="K151" s="236"/>
      <c r="L151" s="46"/>
      <c r="M151" s="237" t="s">
        <v>19</v>
      </c>
      <c r="N151" s="238" t="s">
        <v>49</v>
      </c>
      <c r="O151" s="86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1" t="s">
        <v>191</v>
      </c>
      <c r="AT151" s="241" t="s">
        <v>187</v>
      </c>
      <c r="AU151" s="241" t="s">
        <v>86</v>
      </c>
      <c r="AY151" s="19" t="s">
        <v>185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86</v>
      </c>
      <c r="BK151" s="242">
        <f>ROUND(I151*H151,2)</f>
        <v>0</v>
      </c>
      <c r="BL151" s="19" t="s">
        <v>191</v>
      </c>
      <c r="BM151" s="241" t="s">
        <v>2416</v>
      </c>
    </row>
    <row r="152" s="2" customFormat="1" ht="21.75" customHeight="1">
      <c r="A152" s="40"/>
      <c r="B152" s="41"/>
      <c r="C152" s="229" t="s">
        <v>1053</v>
      </c>
      <c r="D152" s="229" t="s">
        <v>187</v>
      </c>
      <c r="E152" s="230" t="s">
        <v>2417</v>
      </c>
      <c r="F152" s="231" t="s">
        <v>2418</v>
      </c>
      <c r="G152" s="232" t="s">
        <v>266</v>
      </c>
      <c r="H152" s="276"/>
      <c r="I152" s="234"/>
      <c r="J152" s="235">
        <f>ROUND(I152*H152,2)</f>
        <v>0</v>
      </c>
      <c r="K152" s="236"/>
      <c r="L152" s="46"/>
      <c r="M152" s="237" t="s">
        <v>19</v>
      </c>
      <c r="N152" s="238" t="s">
        <v>49</v>
      </c>
      <c r="O152" s="86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191</v>
      </c>
      <c r="AT152" s="241" t="s">
        <v>187</v>
      </c>
      <c r="AU152" s="241" t="s">
        <v>86</v>
      </c>
      <c r="AY152" s="19" t="s">
        <v>185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86</v>
      </c>
      <c r="BK152" s="242">
        <f>ROUND(I152*H152,2)</f>
        <v>0</v>
      </c>
      <c r="BL152" s="19" t="s">
        <v>191</v>
      </c>
      <c r="BM152" s="241" t="s">
        <v>2419</v>
      </c>
    </row>
    <row r="153" s="12" customFormat="1" ht="25.92" customHeight="1">
      <c r="A153" s="12"/>
      <c r="B153" s="213"/>
      <c r="C153" s="214"/>
      <c r="D153" s="215" t="s">
        <v>77</v>
      </c>
      <c r="E153" s="216" t="s">
        <v>260</v>
      </c>
      <c r="F153" s="216" t="s">
        <v>261</v>
      </c>
      <c r="G153" s="214"/>
      <c r="H153" s="214"/>
      <c r="I153" s="217"/>
      <c r="J153" s="218">
        <f>BK153</f>
        <v>0</v>
      </c>
      <c r="K153" s="214"/>
      <c r="L153" s="219"/>
      <c r="M153" s="220"/>
      <c r="N153" s="221"/>
      <c r="O153" s="221"/>
      <c r="P153" s="222">
        <f>P154</f>
        <v>0</v>
      </c>
      <c r="Q153" s="221"/>
      <c r="R153" s="222">
        <f>R154</f>
        <v>0</v>
      </c>
      <c r="S153" s="221"/>
      <c r="T153" s="223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4" t="s">
        <v>217</v>
      </c>
      <c r="AT153" s="225" t="s">
        <v>77</v>
      </c>
      <c r="AU153" s="225" t="s">
        <v>78</v>
      </c>
      <c r="AY153" s="224" t="s">
        <v>185</v>
      </c>
      <c r="BK153" s="226">
        <f>BK154</f>
        <v>0</v>
      </c>
    </row>
    <row r="154" s="12" customFormat="1" ht="22.8" customHeight="1">
      <c r="A154" s="12"/>
      <c r="B154" s="213"/>
      <c r="C154" s="214"/>
      <c r="D154" s="215" t="s">
        <v>77</v>
      </c>
      <c r="E154" s="227" t="s">
        <v>262</v>
      </c>
      <c r="F154" s="227" t="s">
        <v>263</v>
      </c>
      <c r="G154" s="214"/>
      <c r="H154" s="214"/>
      <c r="I154" s="217"/>
      <c r="J154" s="228">
        <f>BK154</f>
        <v>0</v>
      </c>
      <c r="K154" s="214"/>
      <c r="L154" s="219"/>
      <c r="M154" s="220"/>
      <c r="N154" s="221"/>
      <c r="O154" s="221"/>
      <c r="P154" s="222">
        <f>P155</f>
        <v>0</v>
      </c>
      <c r="Q154" s="221"/>
      <c r="R154" s="222">
        <f>R155</f>
        <v>0</v>
      </c>
      <c r="S154" s="221"/>
      <c r="T154" s="223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4" t="s">
        <v>217</v>
      </c>
      <c r="AT154" s="225" t="s">
        <v>77</v>
      </c>
      <c r="AU154" s="225" t="s">
        <v>86</v>
      </c>
      <c r="AY154" s="224" t="s">
        <v>185</v>
      </c>
      <c r="BK154" s="226">
        <f>BK155</f>
        <v>0</v>
      </c>
    </row>
    <row r="155" s="2" customFormat="1" ht="16.5" customHeight="1">
      <c r="A155" s="40"/>
      <c r="B155" s="41"/>
      <c r="C155" s="229" t="s">
        <v>1057</v>
      </c>
      <c r="D155" s="229" t="s">
        <v>187</v>
      </c>
      <c r="E155" s="230" t="s">
        <v>265</v>
      </c>
      <c r="F155" s="231" t="s">
        <v>263</v>
      </c>
      <c r="G155" s="232" t="s">
        <v>266</v>
      </c>
      <c r="H155" s="276"/>
      <c r="I155" s="234"/>
      <c r="J155" s="235">
        <f>ROUND(I155*H155,2)</f>
        <v>0</v>
      </c>
      <c r="K155" s="236"/>
      <c r="L155" s="46"/>
      <c r="M155" s="277" t="s">
        <v>19</v>
      </c>
      <c r="N155" s="278" t="s">
        <v>49</v>
      </c>
      <c r="O155" s="279"/>
      <c r="P155" s="280">
        <f>O155*H155</f>
        <v>0</v>
      </c>
      <c r="Q155" s="280">
        <v>0</v>
      </c>
      <c r="R155" s="280">
        <f>Q155*H155</f>
        <v>0</v>
      </c>
      <c r="S155" s="280">
        <v>0</v>
      </c>
      <c r="T155" s="281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267</v>
      </c>
      <c r="AT155" s="241" t="s">
        <v>187</v>
      </c>
      <c r="AU155" s="241" t="s">
        <v>88</v>
      </c>
      <c r="AY155" s="19" t="s">
        <v>185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86</v>
      </c>
      <c r="BK155" s="242">
        <f>ROUND(I155*H155,2)</f>
        <v>0</v>
      </c>
      <c r="BL155" s="19" t="s">
        <v>267</v>
      </c>
      <c r="BM155" s="241" t="s">
        <v>2420</v>
      </c>
    </row>
    <row r="156" s="2" customFormat="1" ht="6.96" customHeight="1">
      <c r="A156" s="40"/>
      <c r="B156" s="61"/>
      <c r="C156" s="62"/>
      <c r="D156" s="62"/>
      <c r="E156" s="62"/>
      <c r="F156" s="62"/>
      <c r="G156" s="62"/>
      <c r="H156" s="62"/>
      <c r="I156" s="177"/>
      <c r="J156" s="62"/>
      <c r="K156" s="62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sheet="1" autoFilter="0" formatColumns="0" formatRows="0" objects="1" scenarios="1" spinCount="100000" saltValue="JzUdIBbnfXSfKzz2yQraM6TktoODL9Ee96xGsqQ6OeUBh9vqKg0v2H6f+JKwzZrfWM+qT6fhEQUnplf6375j9A==" hashValue="qOuORZ1NZv/ZVLxixbcGHJokNs/YJ/Vb24AZlr/UtcjC95ijAgyIGT6fE6yA7AjQmKmkfm9E7nRT3VQPg+iCeg==" algorithmName="SHA-512" password="CC35"/>
  <autoFilter ref="C84:K15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128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2" customFormat="1" ht="12" customHeight="1">
      <c r="A8" s="40"/>
      <c r="B8" s="46"/>
      <c r="C8" s="40"/>
      <c r="D8" s="146" t="s">
        <v>158</v>
      </c>
      <c r="E8" s="40"/>
      <c r="F8" s="40"/>
      <c r="G8" s="40"/>
      <c r="H8" s="40"/>
      <c r="I8" s="148"/>
      <c r="J8" s="40"/>
      <c r="K8" s="40"/>
      <c r="L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2421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6" t="s">
        <v>18</v>
      </c>
      <c r="E11" s="40"/>
      <c r="F11" s="135" t="s">
        <v>19</v>
      </c>
      <c r="G11" s="40"/>
      <c r="H11" s="40"/>
      <c r="I11" s="151" t="s">
        <v>20</v>
      </c>
      <c r="J11" s="135" t="s">
        <v>19</v>
      </c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6" t="s">
        <v>21</v>
      </c>
      <c r="E12" s="40"/>
      <c r="F12" s="135" t="s">
        <v>22</v>
      </c>
      <c r="G12" s="40"/>
      <c r="H12" s="40"/>
      <c r="I12" s="151" t="s">
        <v>23</v>
      </c>
      <c r="J12" s="152" t="str">
        <f>'Rekapitulace stavby'!AN8</f>
        <v>8. 9. 2020</v>
      </c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48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25</v>
      </c>
      <c r="E14" s="40"/>
      <c r="F14" s="40"/>
      <c r="G14" s="40"/>
      <c r="H14" s="40"/>
      <c r="I14" s="151" t="s">
        <v>26</v>
      </c>
      <c r="J14" s="135" t="str">
        <f>IF('Rekapitulace stavby'!AN10="","",'Rekapitulace stavby'!AN10)</f>
        <v>074 37 013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Sýrárna Broumov s.r.o.</v>
      </c>
      <c r="F15" s="40"/>
      <c r="G15" s="40"/>
      <c r="H15" s="40"/>
      <c r="I15" s="151" t="s">
        <v>29</v>
      </c>
      <c r="J15" s="135" t="str">
        <f>IF('Rekapitulace stavby'!AN11="","",'Rekapitulace stavby'!AN11)</f>
        <v>CZ07437013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48"/>
      <c r="J16" s="40"/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6" t="s">
        <v>31</v>
      </c>
      <c r="E17" s="40"/>
      <c r="F17" s="40"/>
      <c r="G17" s="40"/>
      <c r="H17" s="40"/>
      <c r="I17" s="151" t="s">
        <v>26</v>
      </c>
      <c r="J17" s="35" t="str">
        <f>'Rekapitulace stavby'!AN13</f>
        <v>Vyplň údaj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51" t="s">
        <v>29</v>
      </c>
      <c r="J18" s="35" t="str">
        <f>'Rekapitulace stavby'!AN14</f>
        <v>Vyplň údaj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48"/>
      <c r="J19" s="40"/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6" t="s">
        <v>33</v>
      </c>
      <c r="E20" s="40"/>
      <c r="F20" s="40"/>
      <c r="G20" s="40"/>
      <c r="H20" s="40"/>
      <c r="I20" s="151" t="s">
        <v>26</v>
      </c>
      <c r="J20" s="135" t="str">
        <f>IF('Rekapitulace stavby'!AN16="","",'Rekapitulace stavby'!AN16)</f>
        <v>474 55 802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tr">
        <f>IF('Rekapitulace stavby'!E17="","",'Rekapitulace stavby'!E17)</f>
        <v>JOSTA s.r.o.</v>
      </c>
      <c r="F21" s="40"/>
      <c r="G21" s="40"/>
      <c r="H21" s="40"/>
      <c r="I21" s="151" t="s">
        <v>29</v>
      </c>
      <c r="J21" s="135" t="str">
        <f>IF('Rekapitulace stavby'!AN17="","",'Rekapitulace stavby'!AN17)</f>
        <v>CZ47455802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48"/>
      <c r="J22" s="40"/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6" t="s">
        <v>38</v>
      </c>
      <c r="E23" s="40"/>
      <c r="F23" s="40"/>
      <c r="G23" s="40"/>
      <c r="H23" s="40"/>
      <c r="I23" s="151" t="s">
        <v>26</v>
      </c>
      <c r="J23" s="135" t="str">
        <f>IF('Rekapitulace stavby'!AN19="","",'Rekapitulace stavby'!AN19)</f>
        <v>764 89 337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tr">
        <f>IF('Rekapitulace stavby'!E20="","",'Rekapitulace stavby'!E20)</f>
        <v>Tomáš Valenta</v>
      </c>
      <c r="F24" s="40"/>
      <c r="G24" s="40"/>
      <c r="H24" s="40"/>
      <c r="I24" s="151" t="s">
        <v>29</v>
      </c>
      <c r="J24" s="135" t="str">
        <f>IF('Rekapitulace stavby'!AN20="","",'Rekapitulace stavby'!AN20)</f>
        <v>CZ8002143259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48"/>
      <c r="J25" s="40"/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6" t="s">
        <v>42</v>
      </c>
      <c r="E26" s="40"/>
      <c r="F26" s="40"/>
      <c r="G26" s="40"/>
      <c r="H26" s="40"/>
      <c r="I26" s="148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3"/>
      <c r="B27" s="154"/>
      <c r="C27" s="153"/>
      <c r="D27" s="153"/>
      <c r="E27" s="155" t="s">
        <v>19</v>
      </c>
      <c r="F27" s="155"/>
      <c r="G27" s="155"/>
      <c r="H27" s="155"/>
      <c r="I27" s="156"/>
      <c r="J27" s="153"/>
      <c r="K27" s="153"/>
      <c r="L27" s="157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8"/>
      <c r="E29" s="158"/>
      <c r="F29" s="158"/>
      <c r="G29" s="158"/>
      <c r="H29" s="158"/>
      <c r="I29" s="159"/>
      <c r="J29" s="158"/>
      <c r="K29" s="158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60" t="s">
        <v>44</v>
      </c>
      <c r="E30" s="40"/>
      <c r="F30" s="40"/>
      <c r="G30" s="40"/>
      <c r="H30" s="40"/>
      <c r="I30" s="148"/>
      <c r="J30" s="161">
        <f>ROUND(J81, 2)</f>
        <v>0</v>
      </c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62" t="s">
        <v>46</v>
      </c>
      <c r="G32" s="40"/>
      <c r="H32" s="40"/>
      <c r="I32" s="163" t="s">
        <v>45</v>
      </c>
      <c r="J32" s="162" t="s">
        <v>47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64" t="s">
        <v>48</v>
      </c>
      <c r="E33" s="146" t="s">
        <v>49</v>
      </c>
      <c r="F33" s="165">
        <f>ROUND((SUM(BE81:BE84)),  2)</f>
        <v>0</v>
      </c>
      <c r="G33" s="40"/>
      <c r="H33" s="40"/>
      <c r="I33" s="166">
        <v>0.20999999999999999</v>
      </c>
      <c r="J33" s="165">
        <f>ROUND(((SUM(BE81:BE84))*I33),  2)</f>
        <v>0</v>
      </c>
      <c r="K33" s="40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6" t="s">
        <v>50</v>
      </c>
      <c r="F34" s="165">
        <f>ROUND((SUM(BF81:BF84)),  2)</f>
        <v>0</v>
      </c>
      <c r="G34" s="40"/>
      <c r="H34" s="40"/>
      <c r="I34" s="166">
        <v>0.14999999999999999</v>
      </c>
      <c r="J34" s="165">
        <f>ROUND(((SUM(BF81:BF84))*I34),  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6" t="s">
        <v>51</v>
      </c>
      <c r="F35" s="165">
        <f>ROUND((SUM(BG81:BG84)),  2)</f>
        <v>0</v>
      </c>
      <c r="G35" s="40"/>
      <c r="H35" s="40"/>
      <c r="I35" s="166">
        <v>0.20999999999999999</v>
      </c>
      <c r="J35" s="165">
        <f>0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6" t="s">
        <v>52</v>
      </c>
      <c r="F36" s="165">
        <f>ROUND((SUM(BH81:BH84)),  2)</f>
        <v>0</v>
      </c>
      <c r="G36" s="40"/>
      <c r="H36" s="40"/>
      <c r="I36" s="166">
        <v>0.14999999999999999</v>
      </c>
      <c r="J36" s="165">
        <f>0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53</v>
      </c>
      <c r="F37" s="165">
        <f>ROUND((SUM(BI81:BI84)),  2)</f>
        <v>0</v>
      </c>
      <c r="G37" s="40"/>
      <c r="H37" s="40"/>
      <c r="I37" s="166">
        <v>0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48"/>
      <c r="J38" s="40"/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7"/>
      <c r="D39" s="168" t="s">
        <v>54</v>
      </c>
      <c r="E39" s="169"/>
      <c r="F39" s="169"/>
      <c r="G39" s="170" t="s">
        <v>55</v>
      </c>
      <c r="H39" s="171" t="s">
        <v>56</v>
      </c>
      <c r="I39" s="172"/>
      <c r="J39" s="173">
        <f>SUM(J30:J37)</f>
        <v>0</v>
      </c>
      <c r="K39" s="174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75"/>
      <c r="C40" s="176"/>
      <c r="D40" s="176"/>
      <c r="E40" s="176"/>
      <c r="F40" s="176"/>
      <c r="G40" s="176"/>
      <c r="H40" s="176"/>
      <c r="I40" s="177"/>
      <c r="J40" s="176"/>
      <c r="K40" s="176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160</v>
      </c>
      <c r="D45" s="42"/>
      <c r="E45" s="42"/>
      <c r="F45" s="42"/>
      <c r="G45" s="42"/>
      <c r="H45" s="42"/>
      <c r="I45" s="148"/>
      <c r="J45" s="42"/>
      <c r="K45" s="42"/>
      <c r="L45" s="14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48"/>
      <c r="J46" s="42"/>
      <c r="K46" s="42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81" t="str">
        <f>E7</f>
        <v>Sýrárna Broumov</v>
      </c>
      <c r="F48" s="34"/>
      <c r="G48" s="34"/>
      <c r="H48" s="34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158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07 - Vytápění / chlazení</v>
      </c>
      <c r="F50" s="42"/>
      <c r="G50" s="42"/>
      <c r="H50" s="42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48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51" t="s">
        <v>23</v>
      </c>
      <c r="J52" s="74" t="str">
        <f>IF(J12="","",J12)</f>
        <v>8. 9. 2020</v>
      </c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Sýrárna Broumov s.r.o.</v>
      </c>
      <c r="G54" s="42"/>
      <c r="H54" s="42"/>
      <c r="I54" s="151" t="s">
        <v>33</v>
      </c>
      <c r="J54" s="38" t="str">
        <f>E21</f>
        <v>JOSTA s.r.o.</v>
      </c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51" t="s">
        <v>38</v>
      </c>
      <c r="J55" s="38" t="str">
        <f>E24</f>
        <v>Tomáš Valenta</v>
      </c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48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82" t="s">
        <v>161</v>
      </c>
      <c r="D57" s="183"/>
      <c r="E57" s="183"/>
      <c r="F57" s="183"/>
      <c r="G57" s="183"/>
      <c r="H57" s="183"/>
      <c r="I57" s="184"/>
      <c r="J57" s="185" t="s">
        <v>162</v>
      </c>
      <c r="K57" s="183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48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86" t="s">
        <v>76</v>
      </c>
      <c r="D59" s="42"/>
      <c r="E59" s="42"/>
      <c r="F59" s="42"/>
      <c r="G59" s="42"/>
      <c r="H59" s="42"/>
      <c r="I59" s="148"/>
      <c r="J59" s="104">
        <f>J81</f>
        <v>0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163</v>
      </c>
    </row>
    <row r="60" s="9" customFormat="1" ht="24.96" customHeight="1">
      <c r="A60" s="9"/>
      <c r="B60" s="187"/>
      <c r="C60" s="188"/>
      <c r="D60" s="189" t="s">
        <v>168</v>
      </c>
      <c r="E60" s="190"/>
      <c r="F60" s="190"/>
      <c r="G60" s="190"/>
      <c r="H60" s="190"/>
      <c r="I60" s="191"/>
      <c r="J60" s="192">
        <f>J82</f>
        <v>0</v>
      </c>
      <c r="K60" s="188"/>
      <c r="L60" s="19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4"/>
      <c r="C61" s="127"/>
      <c r="D61" s="195" t="s">
        <v>169</v>
      </c>
      <c r="E61" s="196"/>
      <c r="F61" s="196"/>
      <c r="G61" s="196"/>
      <c r="H61" s="196"/>
      <c r="I61" s="197"/>
      <c r="J61" s="198">
        <f>J83</f>
        <v>0</v>
      </c>
      <c r="K61" s="127"/>
      <c r="L61" s="19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6.96" customHeight="1">
      <c r="A63" s="40"/>
      <c r="B63" s="61"/>
      <c r="C63" s="62"/>
      <c r="D63" s="62"/>
      <c r="E63" s="62"/>
      <c r="F63" s="62"/>
      <c r="G63" s="62"/>
      <c r="H63" s="62"/>
      <c r="I63" s="177"/>
      <c r="J63" s="62"/>
      <c r="K63" s="6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="2" customFormat="1" ht="6.96" customHeight="1">
      <c r="A67" s="40"/>
      <c r="B67" s="63"/>
      <c r="C67" s="64"/>
      <c r="D67" s="64"/>
      <c r="E67" s="64"/>
      <c r="F67" s="64"/>
      <c r="G67" s="64"/>
      <c r="H67" s="64"/>
      <c r="I67" s="180"/>
      <c r="J67" s="64"/>
      <c r="K67" s="64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24.96" customHeight="1">
      <c r="A68" s="40"/>
      <c r="B68" s="41"/>
      <c r="C68" s="25" t="s">
        <v>170</v>
      </c>
      <c r="D68" s="42"/>
      <c r="E68" s="42"/>
      <c r="F68" s="42"/>
      <c r="G68" s="42"/>
      <c r="H68" s="42"/>
      <c r="I68" s="148"/>
      <c r="J68" s="42"/>
      <c r="K68" s="42"/>
      <c r="L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41"/>
      <c r="C69" s="42"/>
      <c r="D69" s="42"/>
      <c r="E69" s="42"/>
      <c r="F69" s="42"/>
      <c r="G69" s="42"/>
      <c r="H69" s="42"/>
      <c r="I69" s="148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148"/>
      <c r="J70" s="42"/>
      <c r="K70" s="4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6.5" customHeight="1">
      <c r="A71" s="40"/>
      <c r="B71" s="41"/>
      <c r="C71" s="42"/>
      <c r="D71" s="42"/>
      <c r="E71" s="181" t="str">
        <f>E7</f>
        <v>Sýrárna Broumov</v>
      </c>
      <c r="F71" s="34"/>
      <c r="G71" s="34"/>
      <c r="H71" s="34"/>
      <c r="I71" s="148"/>
      <c r="J71" s="42"/>
      <c r="K71" s="4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158</v>
      </c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71" t="str">
        <f>E9</f>
        <v>07 - Vytápění / chlazení</v>
      </c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21</v>
      </c>
      <c r="D75" s="42"/>
      <c r="E75" s="42"/>
      <c r="F75" s="29" t="str">
        <f>F12</f>
        <v xml:space="preserve"> </v>
      </c>
      <c r="G75" s="42"/>
      <c r="H75" s="42"/>
      <c r="I75" s="151" t="s">
        <v>23</v>
      </c>
      <c r="J75" s="74" t="str">
        <f>IF(J12="","",J12)</f>
        <v>8. 9. 2020</v>
      </c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Sýrárna Broumov s.r.o.</v>
      </c>
      <c r="G77" s="42"/>
      <c r="H77" s="42"/>
      <c r="I77" s="151" t="s">
        <v>33</v>
      </c>
      <c r="J77" s="38" t="str">
        <f>E21</f>
        <v>JOSTA s.r.o.</v>
      </c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15" customHeight="1">
      <c r="A78" s="40"/>
      <c r="B78" s="41"/>
      <c r="C78" s="34" t="s">
        <v>31</v>
      </c>
      <c r="D78" s="42"/>
      <c r="E78" s="42"/>
      <c r="F78" s="29" t="str">
        <f>IF(E18="","",E18)</f>
        <v>Vyplň údaj</v>
      </c>
      <c r="G78" s="42"/>
      <c r="H78" s="42"/>
      <c r="I78" s="151" t="s">
        <v>38</v>
      </c>
      <c r="J78" s="38" t="str">
        <f>E24</f>
        <v>Tomáš Valenta</v>
      </c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0.32" customHeight="1">
      <c r="A79" s="40"/>
      <c r="B79" s="41"/>
      <c r="C79" s="42"/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1" customFormat="1" ht="29.28" customHeight="1">
      <c r="A80" s="200"/>
      <c r="B80" s="201"/>
      <c r="C80" s="202" t="s">
        <v>171</v>
      </c>
      <c r="D80" s="203" t="s">
        <v>63</v>
      </c>
      <c r="E80" s="203" t="s">
        <v>59</v>
      </c>
      <c r="F80" s="203" t="s">
        <v>60</v>
      </c>
      <c r="G80" s="203" t="s">
        <v>172</v>
      </c>
      <c r="H80" s="203" t="s">
        <v>173</v>
      </c>
      <c r="I80" s="204" t="s">
        <v>174</v>
      </c>
      <c r="J80" s="205" t="s">
        <v>162</v>
      </c>
      <c r="K80" s="206" t="s">
        <v>175</v>
      </c>
      <c r="L80" s="207"/>
      <c r="M80" s="94" t="s">
        <v>19</v>
      </c>
      <c r="N80" s="95" t="s">
        <v>48</v>
      </c>
      <c r="O80" s="95" t="s">
        <v>176</v>
      </c>
      <c r="P80" s="95" t="s">
        <v>177</v>
      </c>
      <c r="Q80" s="95" t="s">
        <v>178</v>
      </c>
      <c r="R80" s="95" t="s">
        <v>179</v>
      </c>
      <c r="S80" s="95" t="s">
        <v>180</v>
      </c>
      <c r="T80" s="96" t="s">
        <v>181</v>
      </c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</row>
    <row r="81" s="2" customFormat="1" ht="22.8" customHeight="1">
      <c r="A81" s="40"/>
      <c r="B81" s="41"/>
      <c r="C81" s="101" t="s">
        <v>182</v>
      </c>
      <c r="D81" s="42"/>
      <c r="E81" s="42"/>
      <c r="F81" s="42"/>
      <c r="G81" s="42"/>
      <c r="H81" s="42"/>
      <c r="I81" s="148"/>
      <c r="J81" s="208">
        <f>BK81</f>
        <v>0</v>
      </c>
      <c r="K81" s="42"/>
      <c r="L81" s="46"/>
      <c r="M81" s="97"/>
      <c r="N81" s="209"/>
      <c r="O81" s="98"/>
      <c r="P81" s="210">
        <f>P82</f>
        <v>0</v>
      </c>
      <c r="Q81" s="98"/>
      <c r="R81" s="210">
        <f>R82</f>
        <v>0</v>
      </c>
      <c r="S81" s="98"/>
      <c r="T81" s="211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77</v>
      </c>
      <c r="AU81" s="19" t="s">
        <v>163</v>
      </c>
      <c r="BK81" s="212">
        <f>BK82</f>
        <v>0</v>
      </c>
    </row>
    <row r="82" s="12" customFormat="1" ht="25.92" customHeight="1">
      <c r="A82" s="12"/>
      <c r="B82" s="213"/>
      <c r="C82" s="214"/>
      <c r="D82" s="215" t="s">
        <v>77</v>
      </c>
      <c r="E82" s="216" t="s">
        <v>260</v>
      </c>
      <c r="F82" s="216" t="s">
        <v>261</v>
      </c>
      <c r="G82" s="214"/>
      <c r="H82" s="214"/>
      <c r="I82" s="217"/>
      <c r="J82" s="218">
        <f>BK82</f>
        <v>0</v>
      </c>
      <c r="K82" s="214"/>
      <c r="L82" s="219"/>
      <c r="M82" s="220"/>
      <c r="N82" s="221"/>
      <c r="O82" s="221"/>
      <c r="P82" s="222">
        <f>P83</f>
        <v>0</v>
      </c>
      <c r="Q82" s="221"/>
      <c r="R82" s="222">
        <f>R83</f>
        <v>0</v>
      </c>
      <c r="S82" s="221"/>
      <c r="T82" s="22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24" t="s">
        <v>217</v>
      </c>
      <c r="AT82" s="225" t="s">
        <v>77</v>
      </c>
      <c r="AU82" s="225" t="s">
        <v>78</v>
      </c>
      <c r="AY82" s="224" t="s">
        <v>185</v>
      </c>
      <c r="BK82" s="226">
        <f>BK83</f>
        <v>0</v>
      </c>
    </row>
    <row r="83" s="12" customFormat="1" ht="22.8" customHeight="1">
      <c r="A83" s="12"/>
      <c r="B83" s="213"/>
      <c r="C83" s="214"/>
      <c r="D83" s="215" t="s">
        <v>77</v>
      </c>
      <c r="E83" s="227" t="s">
        <v>262</v>
      </c>
      <c r="F83" s="227" t="s">
        <v>263</v>
      </c>
      <c r="G83" s="214"/>
      <c r="H83" s="214"/>
      <c r="I83" s="217"/>
      <c r="J83" s="228">
        <f>BK83</f>
        <v>0</v>
      </c>
      <c r="K83" s="214"/>
      <c r="L83" s="219"/>
      <c r="M83" s="220"/>
      <c r="N83" s="221"/>
      <c r="O83" s="221"/>
      <c r="P83" s="222">
        <f>P84</f>
        <v>0</v>
      </c>
      <c r="Q83" s="221"/>
      <c r="R83" s="222">
        <f>R84</f>
        <v>0</v>
      </c>
      <c r="S83" s="221"/>
      <c r="T83" s="223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24" t="s">
        <v>217</v>
      </c>
      <c r="AT83" s="225" t="s">
        <v>77</v>
      </c>
      <c r="AU83" s="225" t="s">
        <v>86</v>
      </c>
      <c r="AY83" s="224" t="s">
        <v>185</v>
      </c>
      <c r="BK83" s="226">
        <f>BK84</f>
        <v>0</v>
      </c>
    </row>
    <row r="84" s="2" customFormat="1" ht="16.5" customHeight="1">
      <c r="A84" s="40"/>
      <c r="B84" s="41"/>
      <c r="C84" s="229" t="s">
        <v>86</v>
      </c>
      <c r="D84" s="229" t="s">
        <v>187</v>
      </c>
      <c r="E84" s="230" t="s">
        <v>265</v>
      </c>
      <c r="F84" s="231" t="s">
        <v>263</v>
      </c>
      <c r="G84" s="232" t="s">
        <v>266</v>
      </c>
      <c r="H84" s="276"/>
      <c r="I84" s="234"/>
      <c r="J84" s="235">
        <f>ROUND(I84*H84,2)</f>
        <v>0</v>
      </c>
      <c r="K84" s="236"/>
      <c r="L84" s="46"/>
      <c r="M84" s="277" t="s">
        <v>19</v>
      </c>
      <c r="N84" s="278" t="s">
        <v>49</v>
      </c>
      <c r="O84" s="279"/>
      <c r="P84" s="280">
        <f>O84*H84</f>
        <v>0</v>
      </c>
      <c r="Q84" s="280">
        <v>0</v>
      </c>
      <c r="R84" s="280">
        <f>Q84*H84</f>
        <v>0</v>
      </c>
      <c r="S84" s="280">
        <v>0</v>
      </c>
      <c r="T84" s="281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41" t="s">
        <v>267</v>
      </c>
      <c r="AT84" s="241" t="s">
        <v>187</v>
      </c>
      <c r="AU84" s="241" t="s">
        <v>88</v>
      </c>
      <c r="AY84" s="19" t="s">
        <v>185</v>
      </c>
      <c r="BE84" s="242">
        <f>IF(N84="základní",J84,0)</f>
        <v>0</v>
      </c>
      <c r="BF84" s="242">
        <f>IF(N84="snížená",J84,0)</f>
        <v>0</v>
      </c>
      <c r="BG84" s="242">
        <f>IF(N84="zákl. přenesená",J84,0)</f>
        <v>0</v>
      </c>
      <c r="BH84" s="242">
        <f>IF(N84="sníž. přenesená",J84,0)</f>
        <v>0</v>
      </c>
      <c r="BI84" s="242">
        <f>IF(N84="nulová",J84,0)</f>
        <v>0</v>
      </c>
      <c r="BJ84" s="19" t="s">
        <v>86</v>
      </c>
      <c r="BK84" s="242">
        <f>ROUND(I84*H84,2)</f>
        <v>0</v>
      </c>
      <c r="BL84" s="19" t="s">
        <v>267</v>
      </c>
      <c r="BM84" s="241" t="s">
        <v>2422</v>
      </c>
    </row>
    <row r="85" s="2" customFormat="1" ht="6.96" customHeight="1">
      <c r="A85" s="40"/>
      <c r="B85" s="61"/>
      <c r="C85" s="62"/>
      <c r="D85" s="62"/>
      <c r="E85" s="62"/>
      <c r="F85" s="62"/>
      <c r="G85" s="62"/>
      <c r="H85" s="62"/>
      <c r="I85" s="177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sheet="1" autoFilter="0" formatColumns="0" formatRows="0" objects="1" scenarios="1" spinCount="100000" saltValue="5VaTEuOWIyZRrxy5ASSjfUhLXD0e3Q6/92xkCdaEDQvhIp4qJU5KMp4Rq8xQu0+4xavmmrFvQ+wVr2XjqR6GAw==" hashValue="uCrgVXjNZf95CN/qQA9RIcAOnurOY3VUZJliPftvkjOq/rOHz5ICIKR+fZ9aYGMVT7RHfvNH8eNFv5tOzLPoBg==" algorithmName="SHA-512" password="CC35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131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2421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2423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tr">
        <f>IF('Rekapitulace stavby'!AN10="","",'Rekapitulace stavby'!AN10)</f>
        <v>074 37 013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Sýrárna Broumov s.r.o.</v>
      </c>
      <c r="F17" s="40"/>
      <c r="G17" s="40"/>
      <c r="H17" s="40"/>
      <c r="I17" s="151" t="s">
        <v>29</v>
      </c>
      <c r="J17" s="135" t="str">
        <f>IF('Rekapitulace stavby'!AN11="","",'Rekapitulace stavby'!AN11)</f>
        <v>CZ07437013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tr">
        <f>IF('Rekapitulace stavby'!AN16="","",'Rekapitulace stavby'!AN16)</f>
        <v>474 55 802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>JOSTA s.r.o.</v>
      </c>
      <c r="F23" s="40"/>
      <c r="G23" s="40"/>
      <c r="H23" s="40"/>
      <c r="I23" s="151" t="s">
        <v>29</v>
      </c>
      <c r="J23" s="135" t="str">
        <f>IF('Rekapitulace stavby'!AN17="","",'Rekapitulace stavby'!AN17)</f>
        <v>CZ47455802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tr">
        <f>IF('Rekapitulace stavby'!AN19="","",'Rekapitulace stavby'!AN19)</f>
        <v>764 89 337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>Tomáš Valenta</v>
      </c>
      <c r="F26" s="40"/>
      <c r="G26" s="40"/>
      <c r="H26" s="40"/>
      <c r="I26" s="151" t="s">
        <v>29</v>
      </c>
      <c r="J26" s="135" t="str">
        <f>IF('Rekapitulace stavby'!AN20="","",'Rekapitulace stavby'!AN20)</f>
        <v>CZ8002143259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ROUND(J88,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ROUND((SUM(BE88:BE106)),  2)</f>
        <v>0</v>
      </c>
      <c r="G35" s="40"/>
      <c r="H35" s="40"/>
      <c r="I35" s="166">
        <v>0.20999999999999999</v>
      </c>
      <c r="J35" s="165">
        <f>ROUND(((SUM(BE88:BE106))*I35),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ROUND((SUM(BF88:BF106)),  2)</f>
        <v>0</v>
      </c>
      <c r="G36" s="40"/>
      <c r="H36" s="40"/>
      <c r="I36" s="166">
        <v>0.14999999999999999</v>
      </c>
      <c r="J36" s="165">
        <f>ROUND(((SUM(BF88:BF106))*I36),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ROUND((SUM(BG88:BG106)),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ROUND((SUM(BH88:BH106)),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ROUND((SUM(BI88:BI106)),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2421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01 - Zařízení pro ochlazování staveb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J88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2424</v>
      </c>
      <c r="E64" s="190"/>
      <c r="F64" s="190"/>
      <c r="G64" s="190"/>
      <c r="H64" s="190"/>
      <c r="I64" s="191"/>
      <c r="J64" s="192">
        <f>J89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2425</v>
      </c>
      <c r="E65" s="196"/>
      <c r="F65" s="196"/>
      <c r="G65" s="196"/>
      <c r="H65" s="196"/>
      <c r="I65" s="197"/>
      <c r="J65" s="198">
        <f>J90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87"/>
      <c r="C66" s="188"/>
      <c r="D66" s="189" t="s">
        <v>2426</v>
      </c>
      <c r="E66" s="190"/>
      <c r="F66" s="190"/>
      <c r="G66" s="190"/>
      <c r="H66" s="190"/>
      <c r="I66" s="191"/>
      <c r="J66" s="192">
        <f>J102</f>
        <v>0</v>
      </c>
      <c r="K66" s="188"/>
      <c r="L66" s="19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148"/>
      <c r="J67" s="42"/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177"/>
      <c r="J68" s="62"/>
      <c r="K68" s="62"/>
      <c r="L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180"/>
      <c r="J72" s="64"/>
      <c r="K72" s="64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170</v>
      </c>
      <c r="D73" s="42"/>
      <c r="E73" s="42"/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81" t="str">
        <f>E7</f>
        <v>Sýrárna Broumov</v>
      </c>
      <c r="F76" s="34"/>
      <c r="G76" s="34"/>
      <c r="H76" s="34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1" customFormat="1" ht="12" customHeight="1">
      <c r="B77" s="23"/>
      <c r="C77" s="34" t="s">
        <v>158</v>
      </c>
      <c r="D77" s="24"/>
      <c r="E77" s="24"/>
      <c r="F77" s="24"/>
      <c r="G77" s="24"/>
      <c r="H77" s="24"/>
      <c r="I77" s="140"/>
      <c r="J77" s="24"/>
      <c r="K77" s="24"/>
      <c r="L77" s="22"/>
    </row>
    <row r="78" s="2" customFormat="1" ht="16.5" customHeight="1">
      <c r="A78" s="40"/>
      <c r="B78" s="41"/>
      <c r="C78" s="42"/>
      <c r="D78" s="42"/>
      <c r="E78" s="181" t="s">
        <v>2421</v>
      </c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270</v>
      </c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71" t="str">
        <f>E11</f>
        <v>01 - Zařízení pro ochlazování staveb</v>
      </c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21</v>
      </c>
      <c r="D82" s="42"/>
      <c r="E82" s="42"/>
      <c r="F82" s="29" t="str">
        <f>F14</f>
        <v xml:space="preserve"> </v>
      </c>
      <c r="G82" s="42"/>
      <c r="H82" s="42"/>
      <c r="I82" s="151" t="s">
        <v>23</v>
      </c>
      <c r="J82" s="74" t="str">
        <f>IF(J14="","",J14)</f>
        <v>8. 9. 2020</v>
      </c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25</v>
      </c>
      <c r="D84" s="42"/>
      <c r="E84" s="42"/>
      <c r="F84" s="29" t="str">
        <f>E17</f>
        <v>Sýrárna Broumov s.r.o.</v>
      </c>
      <c r="G84" s="42"/>
      <c r="H84" s="42"/>
      <c r="I84" s="151" t="s">
        <v>33</v>
      </c>
      <c r="J84" s="38" t="str">
        <f>E23</f>
        <v>JOSTA s.r.o.</v>
      </c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31</v>
      </c>
      <c r="D85" s="42"/>
      <c r="E85" s="42"/>
      <c r="F85" s="29" t="str">
        <f>IF(E20="","",E20)</f>
        <v>Vyplň údaj</v>
      </c>
      <c r="G85" s="42"/>
      <c r="H85" s="42"/>
      <c r="I85" s="151" t="s">
        <v>38</v>
      </c>
      <c r="J85" s="38" t="str">
        <f>E26</f>
        <v>Tomáš Valenta</v>
      </c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0.32" customHeight="1">
      <c r="A86" s="40"/>
      <c r="B86" s="41"/>
      <c r="C86" s="42"/>
      <c r="D86" s="42"/>
      <c r="E86" s="42"/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11" customFormat="1" ht="29.28" customHeight="1">
      <c r="A87" s="200"/>
      <c r="B87" s="201"/>
      <c r="C87" s="202" t="s">
        <v>171</v>
      </c>
      <c r="D87" s="203" t="s">
        <v>63</v>
      </c>
      <c r="E87" s="203" t="s">
        <v>59</v>
      </c>
      <c r="F87" s="203" t="s">
        <v>60</v>
      </c>
      <c r="G87" s="203" t="s">
        <v>172</v>
      </c>
      <c r="H87" s="203" t="s">
        <v>173</v>
      </c>
      <c r="I87" s="204" t="s">
        <v>174</v>
      </c>
      <c r="J87" s="205" t="s">
        <v>162</v>
      </c>
      <c r="K87" s="206" t="s">
        <v>175</v>
      </c>
      <c r="L87" s="207"/>
      <c r="M87" s="94" t="s">
        <v>19</v>
      </c>
      <c r="N87" s="95" t="s">
        <v>48</v>
      </c>
      <c r="O87" s="95" t="s">
        <v>176</v>
      </c>
      <c r="P87" s="95" t="s">
        <v>177</v>
      </c>
      <c r="Q87" s="95" t="s">
        <v>178</v>
      </c>
      <c r="R87" s="95" t="s">
        <v>179</v>
      </c>
      <c r="S87" s="95" t="s">
        <v>180</v>
      </c>
      <c r="T87" s="96" t="s">
        <v>181</v>
      </c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</row>
    <row r="88" s="2" customFormat="1" ht="22.8" customHeight="1">
      <c r="A88" s="40"/>
      <c r="B88" s="41"/>
      <c r="C88" s="101" t="s">
        <v>182</v>
      </c>
      <c r="D88" s="42"/>
      <c r="E88" s="42"/>
      <c r="F88" s="42"/>
      <c r="G88" s="42"/>
      <c r="H88" s="42"/>
      <c r="I88" s="148"/>
      <c r="J88" s="208">
        <f>BK88</f>
        <v>0</v>
      </c>
      <c r="K88" s="42"/>
      <c r="L88" s="46"/>
      <c r="M88" s="97"/>
      <c r="N88" s="209"/>
      <c r="O88" s="98"/>
      <c r="P88" s="210">
        <f>P89+P102</f>
        <v>0</v>
      </c>
      <c r="Q88" s="98"/>
      <c r="R88" s="210">
        <f>R89+R102</f>
        <v>0</v>
      </c>
      <c r="S88" s="98"/>
      <c r="T88" s="211">
        <f>T89+T102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77</v>
      </c>
      <c r="AU88" s="19" t="s">
        <v>163</v>
      </c>
      <c r="BK88" s="212">
        <f>BK89+BK102</f>
        <v>0</v>
      </c>
    </row>
    <row r="89" s="12" customFormat="1" ht="25.92" customHeight="1">
      <c r="A89" s="12"/>
      <c r="B89" s="213"/>
      <c r="C89" s="214"/>
      <c r="D89" s="215" t="s">
        <v>77</v>
      </c>
      <c r="E89" s="216" t="s">
        <v>1121</v>
      </c>
      <c r="F89" s="216" t="s">
        <v>1121</v>
      </c>
      <c r="G89" s="214"/>
      <c r="H89" s="214"/>
      <c r="I89" s="217"/>
      <c r="J89" s="218">
        <f>BK89</f>
        <v>0</v>
      </c>
      <c r="K89" s="214"/>
      <c r="L89" s="219"/>
      <c r="M89" s="220"/>
      <c r="N89" s="221"/>
      <c r="O89" s="221"/>
      <c r="P89" s="222">
        <f>P90</f>
        <v>0</v>
      </c>
      <c r="Q89" s="221"/>
      <c r="R89" s="222">
        <f>R90</f>
        <v>0</v>
      </c>
      <c r="S89" s="221"/>
      <c r="T89" s="223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4" t="s">
        <v>88</v>
      </c>
      <c r="AT89" s="225" t="s">
        <v>77</v>
      </c>
      <c r="AU89" s="225" t="s">
        <v>78</v>
      </c>
      <c r="AY89" s="224" t="s">
        <v>185</v>
      </c>
      <c r="BK89" s="226">
        <f>BK90</f>
        <v>0</v>
      </c>
    </row>
    <row r="90" s="12" customFormat="1" ht="22.8" customHeight="1">
      <c r="A90" s="12"/>
      <c r="B90" s="213"/>
      <c r="C90" s="214"/>
      <c r="D90" s="215" t="s">
        <v>77</v>
      </c>
      <c r="E90" s="227" t="s">
        <v>2427</v>
      </c>
      <c r="F90" s="227" t="s">
        <v>2428</v>
      </c>
      <c r="G90" s="214"/>
      <c r="H90" s="214"/>
      <c r="I90" s="217"/>
      <c r="J90" s="228">
        <f>BK90</f>
        <v>0</v>
      </c>
      <c r="K90" s="214"/>
      <c r="L90" s="219"/>
      <c r="M90" s="220"/>
      <c r="N90" s="221"/>
      <c r="O90" s="221"/>
      <c r="P90" s="222">
        <f>SUM(P91:P101)</f>
        <v>0</v>
      </c>
      <c r="Q90" s="221"/>
      <c r="R90" s="222">
        <f>SUM(R91:R101)</f>
        <v>0</v>
      </c>
      <c r="S90" s="221"/>
      <c r="T90" s="223">
        <f>SUM(T91:T101)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4" t="s">
        <v>86</v>
      </c>
      <c r="AT90" s="225" t="s">
        <v>77</v>
      </c>
      <c r="AU90" s="225" t="s">
        <v>86</v>
      </c>
      <c r="AY90" s="224" t="s">
        <v>185</v>
      </c>
      <c r="BK90" s="226">
        <f>SUM(BK91:BK101)</f>
        <v>0</v>
      </c>
    </row>
    <row r="91" s="2" customFormat="1" ht="21.75" customHeight="1">
      <c r="A91" s="40"/>
      <c r="B91" s="41"/>
      <c r="C91" s="282" t="s">
        <v>86</v>
      </c>
      <c r="D91" s="282" t="s">
        <v>604</v>
      </c>
      <c r="E91" s="283" t="s">
        <v>2429</v>
      </c>
      <c r="F91" s="284" t="s">
        <v>2430</v>
      </c>
      <c r="G91" s="285" t="s">
        <v>2289</v>
      </c>
      <c r="H91" s="286">
        <v>2</v>
      </c>
      <c r="I91" s="287"/>
      <c r="J91" s="288">
        <f>ROUND(I91*H91,2)</f>
        <v>0</v>
      </c>
      <c r="K91" s="289"/>
      <c r="L91" s="290"/>
      <c r="M91" s="291" t="s">
        <v>19</v>
      </c>
      <c r="N91" s="292" t="s">
        <v>49</v>
      </c>
      <c r="O91" s="86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1" t="s">
        <v>236</v>
      </c>
      <c r="AT91" s="241" t="s">
        <v>604</v>
      </c>
      <c r="AU91" s="241" t="s">
        <v>88</v>
      </c>
      <c r="AY91" s="19" t="s">
        <v>185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86</v>
      </c>
      <c r="BK91" s="242">
        <f>ROUND(I91*H91,2)</f>
        <v>0</v>
      </c>
      <c r="BL91" s="19" t="s">
        <v>191</v>
      </c>
      <c r="BM91" s="241" t="s">
        <v>88</v>
      </c>
    </row>
    <row r="92" s="2" customFormat="1" ht="21.75" customHeight="1">
      <c r="A92" s="40"/>
      <c r="B92" s="41"/>
      <c r="C92" s="282" t="s">
        <v>88</v>
      </c>
      <c r="D92" s="282" t="s">
        <v>604</v>
      </c>
      <c r="E92" s="283" t="s">
        <v>2431</v>
      </c>
      <c r="F92" s="284" t="s">
        <v>2432</v>
      </c>
      <c r="G92" s="285" t="s">
        <v>2289</v>
      </c>
      <c r="H92" s="286">
        <v>4</v>
      </c>
      <c r="I92" s="287"/>
      <c r="J92" s="288">
        <f>ROUND(I92*H92,2)</f>
        <v>0</v>
      </c>
      <c r="K92" s="289"/>
      <c r="L92" s="290"/>
      <c r="M92" s="291" t="s">
        <v>19</v>
      </c>
      <c r="N92" s="292" t="s">
        <v>49</v>
      </c>
      <c r="O92" s="86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1" t="s">
        <v>236</v>
      </c>
      <c r="AT92" s="241" t="s">
        <v>604</v>
      </c>
      <c r="AU92" s="241" t="s">
        <v>88</v>
      </c>
      <c r="AY92" s="19" t="s">
        <v>185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86</v>
      </c>
      <c r="BK92" s="242">
        <f>ROUND(I92*H92,2)</f>
        <v>0</v>
      </c>
      <c r="BL92" s="19" t="s">
        <v>191</v>
      </c>
      <c r="BM92" s="241" t="s">
        <v>191</v>
      </c>
    </row>
    <row r="93" s="2" customFormat="1" ht="16.5" customHeight="1">
      <c r="A93" s="40"/>
      <c r="B93" s="41"/>
      <c r="C93" s="282" t="s">
        <v>203</v>
      </c>
      <c r="D93" s="282" t="s">
        <v>604</v>
      </c>
      <c r="E93" s="283" t="s">
        <v>2433</v>
      </c>
      <c r="F93" s="284" t="s">
        <v>2434</v>
      </c>
      <c r="G93" s="285" t="s">
        <v>2289</v>
      </c>
      <c r="H93" s="286">
        <v>1</v>
      </c>
      <c r="I93" s="287"/>
      <c r="J93" s="288">
        <f>ROUND(I93*H93,2)</f>
        <v>0</v>
      </c>
      <c r="K93" s="289"/>
      <c r="L93" s="290"/>
      <c r="M93" s="291" t="s">
        <v>19</v>
      </c>
      <c r="N93" s="292" t="s">
        <v>49</v>
      </c>
      <c r="O93" s="86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1" t="s">
        <v>236</v>
      </c>
      <c r="AT93" s="241" t="s">
        <v>604</v>
      </c>
      <c r="AU93" s="241" t="s">
        <v>88</v>
      </c>
      <c r="AY93" s="19" t="s">
        <v>185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86</v>
      </c>
      <c r="BK93" s="242">
        <f>ROUND(I93*H93,2)</f>
        <v>0</v>
      </c>
      <c r="BL93" s="19" t="s">
        <v>191</v>
      </c>
      <c r="BM93" s="241" t="s">
        <v>224</v>
      </c>
    </row>
    <row r="94" s="2" customFormat="1" ht="16.5" customHeight="1">
      <c r="A94" s="40"/>
      <c r="B94" s="41"/>
      <c r="C94" s="282" t="s">
        <v>191</v>
      </c>
      <c r="D94" s="282" t="s">
        <v>604</v>
      </c>
      <c r="E94" s="283" t="s">
        <v>2435</v>
      </c>
      <c r="F94" s="284" t="s">
        <v>2436</v>
      </c>
      <c r="G94" s="285" t="s">
        <v>2289</v>
      </c>
      <c r="H94" s="286">
        <v>1</v>
      </c>
      <c r="I94" s="287"/>
      <c r="J94" s="288">
        <f>ROUND(I94*H94,2)</f>
        <v>0</v>
      </c>
      <c r="K94" s="289"/>
      <c r="L94" s="290"/>
      <c r="M94" s="291" t="s">
        <v>19</v>
      </c>
      <c r="N94" s="292" t="s">
        <v>49</v>
      </c>
      <c r="O94" s="86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1" t="s">
        <v>236</v>
      </c>
      <c r="AT94" s="241" t="s">
        <v>604</v>
      </c>
      <c r="AU94" s="241" t="s">
        <v>88</v>
      </c>
      <c r="AY94" s="19" t="s">
        <v>185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86</v>
      </c>
      <c r="BK94" s="242">
        <f>ROUND(I94*H94,2)</f>
        <v>0</v>
      </c>
      <c r="BL94" s="19" t="s">
        <v>191</v>
      </c>
      <c r="BM94" s="241" t="s">
        <v>236</v>
      </c>
    </row>
    <row r="95" s="2" customFormat="1" ht="21.75" customHeight="1">
      <c r="A95" s="40"/>
      <c r="B95" s="41"/>
      <c r="C95" s="282" t="s">
        <v>217</v>
      </c>
      <c r="D95" s="282" t="s">
        <v>604</v>
      </c>
      <c r="E95" s="283" t="s">
        <v>2437</v>
      </c>
      <c r="F95" s="284" t="s">
        <v>2438</v>
      </c>
      <c r="G95" s="285" t="s">
        <v>220</v>
      </c>
      <c r="H95" s="286">
        <v>65</v>
      </c>
      <c r="I95" s="287"/>
      <c r="J95" s="288">
        <f>ROUND(I95*H95,2)</f>
        <v>0</v>
      </c>
      <c r="K95" s="289"/>
      <c r="L95" s="290"/>
      <c r="M95" s="291" t="s">
        <v>19</v>
      </c>
      <c r="N95" s="292" t="s">
        <v>49</v>
      </c>
      <c r="O95" s="86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1" t="s">
        <v>236</v>
      </c>
      <c r="AT95" s="241" t="s">
        <v>604</v>
      </c>
      <c r="AU95" s="241" t="s">
        <v>88</v>
      </c>
      <c r="AY95" s="19" t="s">
        <v>185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86</v>
      </c>
      <c r="BK95" s="242">
        <f>ROUND(I95*H95,2)</f>
        <v>0</v>
      </c>
      <c r="BL95" s="19" t="s">
        <v>191</v>
      </c>
      <c r="BM95" s="241" t="s">
        <v>146</v>
      </c>
    </row>
    <row r="96" s="2" customFormat="1" ht="16.5" customHeight="1">
      <c r="A96" s="40"/>
      <c r="B96" s="41"/>
      <c r="C96" s="282" t="s">
        <v>224</v>
      </c>
      <c r="D96" s="282" t="s">
        <v>604</v>
      </c>
      <c r="E96" s="283" t="s">
        <v>2439</v>
      </c>
      <c r="F96" s="284" t="s">
        <v>2440</v>
      </c>
      <c r="G96" s="285" t="s">
        <v>2289</v>
      </c>
      <c r="H96" s="286">
        <v>2</v>
      </c>
      <c r="I96" s="287"/>
      <c r="J96" s="288">
        <f>ROUND(I96*H96,2)</f>
        <v>0</v>
      </c>
      <c r="K96" s="289"/>
      <c r="L96" s="290"/>
      <c r="M96" s="291" t="s">
        <v>19</v>
      </c>
      <c r="N96" s="292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236</v>
      </c>
      <c r="AT96" s="241" t="s">
        <v>604</v>
      </c>
      <c r="AU96" s="241" t="s">
        <v>88</v>
      </c>
      <c r="AY96" s="19" t="s">
        <v>185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86</v>
      </c>
      <c r="BK96" s="242">
        <f>ROUND(I96*H96,2)</f>
        <v>0</v>
      </c>
      <c r="BL96" s="19" t="s">
        <v>191</v>
      </c>
      <c r="BM96" s="241" t="s">
        <v>252</v>
      </c>
    </row>
    <row r="97" s="2" customFormat="1" ht="16.5" customHeight="1">
      <c r="A97" s="40"/>
      <c r="B97" s="41"/>
      <c r="C97" s="282" t="s">
        <v>230</v>
      </c>
      <c r="D97" s="282" t="s">
        <v>604</v>
      </c>
      <c r="E97" s="283" t="s">
        <v>2441</v>
      </c>
      <c r="F97" s="284" t="s">
        <v>2442</v>
      </c>
      <c r="G97" s="285" t="s">
        <v>2289</v>
      </c>
      <c r="H97" s="286">
        <v>1</v>
      </c>
      <c r="I97" s="287"/>
      <c r="J97" s="288">
        <f>ROUND(I97*H97,2)</f>
        <v>0</v>
      </c>
      <c r="K97" s="289"/>
      <c r="L97" s="290"/>
      <c r="M97" s="291" t="s">
        <v>19</v>
      </c>
      <c r="N97" s="292" t="s">
        <v>49</v>
      </c>
      <c r="O97" s="86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1" t="s">
        <v>236</v>
      </c>
      <c r="AT97" s="241" t="s">
        <v>604</v>
      </c>
      <c r="AU97" s="241" t="s">
        <v>88</v>
      </c>
      <c r="AY97" s="19" t="s">
        <v>185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86</v>
      </c>
      <c r="BK97" s="242">
        <f>ROUND(I97*H97,2)</f>
        <v>0</v>
      </c>
      <c r="BL97" s="19" t="s">
        <v>191</v>
      </c>
      <c r="BM97" s="241" t="s">
        <v>264</v>
      </c>
    </row>
    <row r="98" s="2" customFormat="1" ht="16.5" customHeight="1">
      <c r="A98" s="40"/>
      <c r="B98" s="41"/>
      <c r="C98" s="229" t="s">
        <v>236</v>
      </c>
      <c r="D98" s="229" t="s">
        <v>187</v>
      </c>
      <c r="E98" s="230" t="s">
        <v>2443</v>
      </c>
      <c r="F98" s="231" t="s">
        <v>2444</v>
      </c>
      <c r="G98" s="232" t="s">
        <v>2289</v>
      </c>
      <c r="H98" s="233">
        <v>2</v>
      </c>
      <c r="I98" s="234"/>
      <c r="J98" s="235">
        <f>ROUND(I98*H98,2)</f>
        <v>0</v>
      </c>
      <c r="K98" s="236"/>
      <c r="L98" s="46"/>
      <c r="M98" s="237" t="s">
        <v>19</v>
      </c>
      <c r="N98" s="238" t="s">
        <v>49</v>
      </c>
      <c r="O98" s="86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1" t="s">
        <v>191</v>
      </c>
      <c r="AT98" s="241" t="s">
        <v>187</v>
      </c>
      <c r="AU98" s="241" t="s">
        <v>88</v>
      </c>
      <c r="AY98" s="19" t="s">
        <v>185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86</v>
      </c>
      <c r="BK98" s="242">
        <f>ROUND(I98*H98,2)</f>
        <v>0</v>
      </c>
      <c r="BL98" s="19" t="s">
        <v>191</v>
      </c>
      <c r="BM98" s="241" t="s">
        <v>229</v>
      </c>
    </row>
    <row r="99" s="2" customFormat="1" ht="16.5" customHeight="1">
      <c r="A99" s="40"/>
      <c r="B99" s="41"/>
      <c r="C99" s="229" t="s">
        <v>201</v>
      </c>
      <c r="D99" s="229" t="s">
        <v>187</v>
      </c>
      <c r="E99" s="230" t="s">
        <v>2445</v>
      </c>
      <c r="F99" s="231" t="s">
        <v>2446</v>
      </c>
      <c r="G99" s="232" t="s">
        <v>2289</v>
      </c>
      <c r="H99" s="233">
        <v>4</v>
      </c>
      <c r="I99" s="234"/>
      <c r="J99" s="235">
        <f>ROUND(I99*H99,2)</f>
        <v>0</v>
      </c>
      <c r="K99" s="236"/>
      <c r="L99" s="46"/>
      <c r="M99" s="237" t="s">
        <v>19</v>
      </c>
      <c r="N99" s="238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191</v>
      </c>
      <c r="AT99" s="241" t="s">
        <v>187</v>
      </c>
      <c r="AU99" s="241" t="s">
        <v>88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191</v>
      </c>
      <c r="BM99" s="241" t="s">
        <v>346</v>
      </c>
    </row>
    <row r="100" s="2" customFormat="1" ht="16.5" customHeight="1">
      <c r="A100" s="40"/>
      <c r="B100" s="41"/>
      <c r="C100" s="229" t="s">
        <v>146</v>
      </c>
      <c r="D100" s="229" t="s">
        <v>187</v>
      </c>
      <c r="E100" s="230" t="s">
        <v>2447</v>
      </c>
      <c r="F100" s="231" t="s">
        <v>2448</v>
      </c>
      <c r="G100" s="232" t="s">
        <v>2289</v>
      </c>
      <c r="H100" s="233">
        <v>1</v>
      </c>
      <c r="I100" s="234"/>
      <c r="J100" s="235">
        <f>ROUND(I100*H100,2)</f>
        <v>0</v>
      </c>
      <c r="K100" s="236"/>
      <c r="L100" s="46"/>
      <c r="M100" s="237" t="s">
        <v>19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191</v>
      </c>
      <c r="AT100" s="241" t="s">
        <v>187</v>
      </c>
      <c r="AU100" s="241" t="s">
        <v>88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191</v>
      </c>
      <c r="BM100" s="241" t="s">
        <v>353</v>
      </c>
    </row>
    <row r="101" s="2" customFormat="1" ht="16.5" customHeight="1">
      <c r="A101" s="40"/>
      <c r="B101" s="41"/>
      <c r="C101" s="229" t="s">
        <v>248</v>
      </c>
      <c r="D101" s="229" t="s">
        <v>187</v>
      </c>
      <c r="E101" s="230" t="s">
        <v>2449</v>
      </c>
      <c r="F101" s="231" t="s">
        <v>2450</v>
      </c>
      <c r="G101" s="232" t="s">
        <v>2289</v>
      </c>
      <c r="H101" s="233">
        <v>2</v>
      </c>
      <c r="I101" s="234"/>
      <c r="J101" s="235">
        <f>ROUND(I101*H101,2)</f>
        <v>0</v>
      </c>
      <c r="K101" s="236"/>
      <c r="L101" s="46"/>
      <c r="M101" s="237" t="s">
        <v>19</v>
      </c>
      <c r="N101" s="238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191</v>
      </c>
      <c r="AT101" s="241" t="s">
        <v>187</v>
      </c>
      <c r="AU101" s="241" t="s">
        <v>88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191</v>
      </c>
      <c r="BM101" s="241" t="s">
        <v>363</v>
      </c>
    </row>
    <row r="102" s="12" customFormat="1" ht="25.92" customHeight="1">
      <c r="A102" s="12"/>
      <c r="B102" s="213"/>
      <c r="C102" s="214"/>
      <c r="D102" s="215" t="s">
        <v>77</v>
      </c>
      <c r="E102" s="216" t="s">
        <v>2451</v>
      </c>
      <c r="F102" s="216" t="s">
        <v>2452</v>
      </c>
      <c r="G102" s="214"/>
      <c r="H102" s="214"/>
      <c r="I102" s="217"/>
      <c r="J102" s="218">
        <f>BK102</f>
        <v>0</v>
      </c>
      <c r="K102" s="214"/>
      <c r="L102" s="219"/>
      <c r="M102" s="220"/>
      <c r="N102" s="221"/>
      <c r="O102" s="221"/>
      <c r="P102" s="222">
        <f>SUM(P103:P106)</f>
        <v>0</v>
      </c>
      <c r="Q102" s="221"/>
      <c r="R102" s="222">
        <f>SUM(R103:R106)</f>
        <v>0</v>
      </c>
      <c r="S102" s="221"/>
      <c r="T102" s="223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4" t="s">
        <v>191</v>
      </c>
      <c r="AT102" s="225" t="s">
        <v>77</v>
      </c>
      <c r="AU102" s="225" t="s">
        <v>78</v>
      </c>
      <c r="AY102" s="224" t="s">
        <v>185</v>
      </c>
      <c r="BK102" s="226">
        <f>SUM(BK103:BK106)</f>
        <v>0</v>
      </c>
    </row>
    <row r="103" s="2" customFormat="1" ht="16.5" customHeight="1">
      <c r="A103" s="40"/>
      <c r="B103" s="41"/>
      <c r="C103" s="229" t="s">
        <v>252</v>
      </c>
      <c r="D103" s="229" t="s">
        <v>187</v>
      </c>
      <c r="E103" s="230" t="s">
        <v>2453</v>
      </c>
      <c r="F103" s="231" t="s">
        <v>2454</v>
      </c>
      <c r="G103" s="232" t="s">
        <v>2455</v>
      </c>
      <c r="H103" s="233">
        <v>20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2456</v>
      </c>
      <c r="AT103" s="241" t="s">
        <v>187</v>
      </c>
      <c r="AU103" s="241" t="s">
        <v>86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2456</v>
      </c>
      <c r="BM103" s="241" t="s">
        <v>375</v>
      </c>
    </row>
    <row r="104" s="2" customFormat="1" ht="21.75" customHeight="1">
      <c r="A104" s="40"/>
      <c r="B104" s="41"/>
      <c r="C104" s="229" t="s">
        <v>256</v>
      </c>
      <c r="D104" s="229" t="s">
        <v>187</v>
      </c>
      <c r="E104" s="230" t="s">
        <v>2457</v>
      </c>
      <c r="F104" s="231" t="s">
        <v>2458</v>
      </c>
      <c r="G104" s="232" t="s">
        <v>2455</v>
      </c>
      <c r="H104" s="233">
        <v>15</v>
      </c>
      <c r="I104" s="234"/>
      <c r="J104" s="235">
        <f>ROUND(I104*H104,2)</f>
        <v>0</v>
      </c>
      <c r="K104" s="236"/>
      <c r="L104" s="46"/>
      <c r="M104" s="237" t="s">
        <v>19</v>
      </c>
      <c r="N104" s="238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2456</v>
      </c>
      <c r="AT104" s="241" t="s">
        <v>187</v>
      </c>
      <c r="AU104" s="241" t="s">
        <v>86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2456</v>
      </c>
      <c r="BM104" s="241" t="s">
        <v>386</v>
      </c>
    </row>
    <row r="105" s="2" customFormat="1" ht="21.75" customHeight="1">
      <c r="A105" s="40"/>
      <c r="B105" s="41"/>
      <c r="C105" s="229" t="s">
        <v>264</v>
      </c>
      <c r="D105" s="229" t="s">
        <v>187</v>
      </c>
      <c r="E105" s="230" t="s">
        <v>2459</v>
      </c>
      <c r="F105" s="231" t="s">
        <v>2460</v>
      </c>
      <c r="G105" s="232" t="s">
        <v>2455</v>
      </c>
      <c r="H105" s="233">
        <v>30</v>
      </c>
      <c r="I105" s="234"/>
      <c r="J105" s="235">
        <f>ROUND(I105*H105,2)</f>
        <v>0</v>
      </c>
      <c r="K105" s="236"/>
      <c r="L105" s="46"/>
      <c r="M105" s="237" t="s">
        <v>19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2456</v>
      </c>
      <c r="AT105" s="241" t="s">
        <v>187</v>
      </c>
      <c r="AU105" s="241" t="s">
        <v>86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2456</v>
      </c>
      <c r="BM105" s="241" t="s">
        <v>398</v>
      </c>
    </row>
    <row r="106" s="2" customFormat="1" ht="16.5" customHeight="1">
      <c r="A106" s="40"/>
      <c r="B106" s="41"/>
      <c r="C106" s="229" t="s">
        <v>8</v>
      </c>
      <c r="D106" s="229" t="s">
        <v>187</v>
      </c>
      <c r="E106" s="230" t="s">
        <v>2461</v>
      </c>
      <c r="F106" s="231" t="s">
        <v>2462</v>
      </c>
      <c r="G106" s="232" t="s">
        <v>2455</v>
      </c>
      <c r="H106" s="233">
        <v>10</v>
      </c>
      <c r="I106" s="234"/>
      <c r="J106" s="235">
        <f>ROUND(I106*H106,2)</f>
        <v>0</v>
      </c>
      <c r="K106" s="236"/>
      <c r="L106" s="46"/>
      <c r="M106" s="277" t="s">
        <v>19</v>
      </c>
      <c r="N106" s="278" t="s">
        <v>49</v>
      </c>
      <c r="O106" s="279"/>
      <c r="P106" s="280">
        <f>O106*H106</f>
        <v>0</v>
      </c>
      <c r="Q106" s="280">
        <v>0</v>
      </c>
      <c r="R106" s="280">
        <f>Q106*H106</f>
        <v>0</v>
      </c>
      <c r="S106" s="280">
        <v>0</v>
      </c>
      <c r="T106" s="281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2456</v>
      </c>
      <c r="AT106" s="241" t="s">
        <v>187</v>
      </c>
      <c r="AU106" s="241" t="s">
        <v>86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2456</v>
      </c>
      <c r="BM106" s="241" t="s">
        <v>648</v>
      </c>
    </row>
    <row r="107" s="2" customFormat="1" ht="6.96" customHeight="1">
      <c r="A107" s="40"/>
      <c r="B107" s="61"/>
      <c r="C107" s="62"/>
      <c r="D107" s="62"/>
      <c r="E107" s="62"/>
      <c r="F107" s="62"/>
      <c r="G107" s="62"/>
      <c r="H107" s="62"/>
      <c r="I107" s="177"/>
      <c r="J107" s="62"/>
      <c r="K107" s="62"/>
      <c r="L107" s="46"/>
      <c r="M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</sheetData>
  <sheetProtection sheet="1" autoFilter="0" formatColumns="0" formatRows="0" objects="1" scenarios="1" spinCount="100000" saltValue="NgfQoJXAmU0nd1fB/3LPnDdCRwP1FW+G8t2SVReugFKgaiz8P1NsL2WRr89KJoB5o85oG/oCYWy3662jj4M54g==" hashValue="ZRM44Ua+XZcgGZxXa8U3bl8Xcf+CwoBixh/n0FiQKw/RFD7sELsJAuL6eKuJqYLNiN6vQAZu0et2eoiWD9Pewg==" algorithmName="SHA-512" password="CC35"/>
  <autoFilter ref="C87:K10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133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2421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2463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tr">
        <f>IF('Rekapitulace stavby'!AN10="","",'Rekapitulace stavby'!AN10)</f>
        <v>074 37 013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Sýrárna Broumov s.r.o.</v>
      </c>
      <c r="F17" s="40"/>
      <c r="G17" s="40"/>
      <c r="H17" s="40"/>
      <c r="I17" s="151" t="s">
        <v>29</v>
      </c>
      <c r="J17" s="135" t="str">
        <f>IF('Rekapitulace stavby'!AN11="","",'Rekapitulace stavby'!AN11)</f>
        <v>CZ07437013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tr">
        <f>IF('Rekapitulace stavby'!AN16="","",'Rekapitulace stavby'!AN16)</f>
        <v>474 55 802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>JOSTA s.r.o.</v>
      </c>
      <c r="F23" s="40"/>
      <c r="G23" s="40"/>
      <c r="H23" s="40"/>
      <c r="I23" s="151" t="s">
        <v>29</v>
      </c>
      <c r="J23" s="135" t="str">
        <f>IF('Rekapitulace stavby'!AN17="","",'Rekapitulace stavby'!AN17)</f>
        <v>CZ47455802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tr">
        <f>IF('Rekapitulace stavby'!AN19="","",'Rekapitulace stavby'!AN19)</f>
        <v>764 89 337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>Tomáš Valenta</v>
      </c>
      <c r="F26" s="40"/>
      <c r="G26" s="40"/>
      <c r="H26" s="40"/>
      <c r="I26" s="151" t="s">
        <v>29</v>
      </c>
      <c r="J26" s="135" t="str">
        <f>IF('Rekapitulace stavby'!AN20="","",'Rekapitulace stavby'!AN20)</f>
        <v>CZ8002143259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ROUND(J93,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ROUND((SUM(BE93:BE141)),  2)</f>
        <v>0</v>
      </c>
      <c r="G35" s="40"/>
      <c r="H35" s="40"/>
      <c r="I35" s="166">
        <v>0.20999999999999999</v>
      </c>
      <c r="J35" s="165">
        <f>ROUND(((SUM(BE93:BE141))*I35),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ROUND((SUM(BF93:BF141)),  2)</f>
        <v>0</v>
      </c>
      <c r="G36" s="40"/>
      <c r="H36" s="40"/>
      <c r="I36" s="166">
        <v>0.14999999999999999</v>
      </c>
      <c r="J36" s="165">
        <f>ROUND(((SUM(BF93:BF141))*I36),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ROUND((SUM(BG93:BG141)),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ROUND((SUM(BH93:BH141)),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ROUND((SUM(BI93:BI141)),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2421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02 - Plynová zařízení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J93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164</v>
      </c>
      <c r="E64" s="190"/>
      <c r="F64" s="190"/>
      <c r="G64" s="190"/>
      <c r="H64" s="190"/>
      <c r="I64" s="191"/>
      <c r="J64" s="192">
        <f>J94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165</v>
      </c>
      <c r="E65" s="196"/>
      <c r="F65" s="196"/>
      <c r="G65" s="196"/>
      <c r="H65" s="196"/>
      <c r="I65" s="197"/>
      <c r="J65" s="198">
        <f>J95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405</v>
      </c>
      <c r="E66" s="196"/>
      <c r="F66" s="196"/>
      <c r="G66" s="196"/>
      <c r="H66" s="196"/>
      <c r="I66" s="197"/>
      <c r="J66" s="198">
        <f>J111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87"/>
      <c r="C67" s="188"/>
      <c r="D67" s="189" t="s">
        <v>407</v>
      </c>
      <c r="E67" s="190"/>
      <c r="F67" s="190"/>
      <c r="G67" s="190"/>
      <c r="H67" s="190"/>
      <c r="I67" s="191"/>
      <c r="J67" s="192">
        <f>J114</f>
        <v>0</v>
      </c>
      <c r="K67" s="188"/>
      <c r="L67" s="19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94"/>
      <c r="C68" s="127"/>
      <c r="D68" s="195" t="s">
        <v>2464</v>
      </c>
      <c r="E68" s="196"/>
      <c r="F68" s="196"/>
      <c r="G68" s="196"/>
      <c r="H68" s="196"/>
      <c r="I68" s="197"/>
      <c r="J68" s="198">
        <f>J115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87"/>
      <c r="C69" s="188"/>
      <c r="D69" s="189" t="s">
        <v>2426</v>
      </c>
      <c r="E69" s="190"/>
      <c r="F69" s="190"/>
      <c r="G69" s="190"/>
      <c r="H69" s="190"/>
      <c r="I69" s="191"/>
      <c r="J69" s="192">
        <f>J137</f>
        <v>0</v>
      </c>
      <c r="K69" s="188"/>
      <c r="L69" s="19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87"/>
      <c r="C70" s="188"/>
      <c r="D70" s="189" t="s">
        <v>168</v>
      </c>
      <c r="E70" s="190"/>
      <c r="F70" s="190"/>
      <c r="G70" s="190"/>
      <c r="H70" s="190"/>
      <c r="I70" s="191"/>
      <c r="J70" s="192">
        <f>J139</f>
        <v>0</v>
      </c>
      <c r="K70" s="188"/>
      <c r="L70" s="19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94"/>
      <c r="C71" s="127"/>
      <c r="D71" s="195" t="s">
        <v>169</v>
      </c>
      <c r="E71" s="196"/>
      <c r="F71" s="196"/>
      <c r="G71" s="196"/>
      <c r="H71" s="196"/>
      <c r="I71" s="197"/>
      <c r="J71" s="198">
        <f>J140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177"/>
      <c r="J73" s="62"/>
      <c r="K73" s="6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180"/>
      <c r="J77" s="64"/>
      <c r="K77" s="64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170</v>
      </c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81" t="str">
        <f>E7</f>
        <v>Sýrárna Broumov</v>
      </c>
      <c r="F81" s="34"/>
      <c r="G81" s="34"/>
      <c r="H81" s="34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158</v>
      </c>
      <c r="D82" s="24"/>
      <c r="E82" s="24"/>
      <c r="F82" s="24"/>
      <c r="G82" s="24"/>
      <c r="H82" s="24"/>
      <c r="I82" s="140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81" t="s">
        <v>2421</v>
      </c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270</v>
      </c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02 - Plynová zařízení</v>
      </c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F14</f>
        <v xml:space="preserve"> </v>
      </c>
      <c r="G87" s="42"/>
      <c r="H87" s="42"/>
      <c r="I87" s="151" t="s">
        <v>23</v>
      </c>
      <c r="J87" s="74" t="str">
        <f>IF(J14="","",J14)</f>
        <v>8. 9. 2020</v>
      </c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Sýrárna Broumov s.r.o.</v>
      </c>
      <c r="G89" s="42"/>
      <c r="H89" s="42"/>
      <c r="I89" s="151" t="s">
        <v>33</v>
      </c>
      <c r="J89" s="38" t="str">
        <f>E23</f>
        <v>JOSTA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IF(E20="","",E20)</f>
        <v>Vyplň údaj</v>
      </c>
      <c r="G90" s="42"/>
      <c r="H90" s="42"/>
      <c r="I90" s="151" t="s">
        <v>38</v>
      </c>
      <c r="J90" s="38" t="str">
        <f>E26</f>
        <v>Tomáš Valenta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200"/>
      <c r="B92" s="201"/>
      <c r="C92" s="202" t="s">
        <v>171</v>
      </c>
      <c r="D92" s="203" t="s">
        <v>63</v>
      </c>
      <c r="E92" s="203" t="s">
        <v>59</v>
      </c>
      <c r="F92" s="203" t="s">
        <v>60</v>
      </c>
      <c r="G92" s="203" t="s">
        <v>172</v>
      </c>
      <c r="H92" s="203" t="s">
        <v>173</v>
      </c>
      <c r="I92" s="204" t="s">
        <v>174</v>
      </c>
      <c r="J92" s="205" t="s">
        <v>162</v>
      </c>
      <c r="K92" s="206" t="s">
        <v>175</v>
      </c>
      <c r="L92" s="207"/>
      <c r="M92" s="94" t="s">
        <v>19</v>
      </c>
      <c r="N92" s="95" t="s">
        <v>48</v>
      </c>
      <c r="O92" s="95" t="s">
        <v>176</v>
      </c>
      <c r="P92" s="95" t="s">
        <v>177</v>
      </c>
      <c r="Q92" s="95" t="s">
        <v>178</v>
      </c>
      <c r="R92" s="95" t="s">
        <v>179</v>
      </c>
      <c r="S92" s="95" t="s">
        <v>180</v>
      </c>
      <c r="T92" s="96" t="s">
        <v>181</v>
      </c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</row>
    <row r="93" s="2" customFormat="1" ht="22.8" customHeight="1">
      <c r="A93" s="40"/>
      <c r="B93" s="41"/>
      <c r="C93" s="101" t="s">
        <v>182</v>
      </c>
      <c r="D93" s="42"/>
      <c r="E93" s="42"/>
      <c r="F93" s="42"/>
      <c r="G93" s="42"/>
      <c r="H93" s="42"/>
      <c r="I93" s="148"/>
      <c r="J93" s="208">
        <f>BK93</f>
        <v>0</v>
      </c>
      <c r="K93" s="42"/>
      <c r="L93" s="46"/>
      <c r="M93" s="97"/>
      <c r="N93" s="209"/>
      <c r="O93" s="98"/>
      <c r="P93" s="210">
        <f>P94+P114+P137+P139</f>
        <v>0</v>
      </c>
      <c r="Q93" s="98"/>
      <c r="R93" s="210">
        <f>R94+R114+R137+R139</f>
        <v>0</v>
      </c>
      <c r="S93" s="98"/>
      <c r="T93" s="211">
        <f>T94+T114+T137+T139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77</v>
      </c>
      <c r="AU93" s="19" t="s">
        <v>163</v>
      </c>
      <c r="BK93" s="212">
        <f>BK94+BK114+BK137+BK139</f>
        <v>0</v>
      </c>
    </row>
    <row r="94" s="12" customFormat="1" ht="25.92" customHeight="1">
      <c r="A94" s="12"/>
      <c r="B94" s="213"/>
      <c r="C94" s="214"/>
      <c r="D94" s="215" t="s">
        <v>77</v>
      </c>
      <c r="E94" s="216" t="s">
        <v>183</v>
      </c>
      <c r="F94" s="216" t="s">
        <v>184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P95+P111</f>
        <v>0</v>
      </c>
      <c r="Q94" s="221"/>
      <c r="R94" s="222">
        <f>R95+R111</f>
        <v>0</v>
      </c>
      <c r="S94" s="221"/>
      <c r="T94" s="223">
        <f>T95+T111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86</v>
      </c>
      <c r="AT94" s="225" t="s">
        <v>77</v>
      </c>
      <c r="AU94" s="225" t="s">
        <v>78</v>
      </c>
      <c r="AY94" s="224" t="s">
        <v>185</v>
      </c>
      <c r="BK94" s="226">
        <f>BK95+BK111</f>
        <v>0</v>
      </c>
    </row>
    <row r="95" s="12" customFormat="1" ht="22.8" customHeight="1">
      <c r="A95" s="12"/>
      <c r="B95" s="213"/>
      <c r="C95" s="214"/>
      <c r="D95" s="215" t="s">
        <v>77</v>
      </c>
      <c r="E95" s="227" t="s">
        <v>86</v>
      </c>
      <c r="F95" s="227" t="s">
        <v>186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SUM(P96:P110)</f>
        <v>0</v>
      </c>
      <c r="Q95" s="221"/>
      <c r="R95" s="222">
        <f>SUM(R96:R110)</f>
        <v>0</v>
      </c>
      <c r="S95" s="221"/>
      <c r="T95" s="223">
        <f>SUM(T96:T110)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86</v>
      </c>
      <c r="AT95" s="225" t="s">
        <v>77</v>
      </c>
      <c r="AU95" s="225" t="s">
        <v>86</v>
      </c>
      <c r="AY95" s="224" t="s">
        <v>185</v>
      </c>
      <c r="BK95" s="226">
        <f>SUM(BK96:BK110)</f>
        <v>0</v>
      </c>
    </row>
    <row r="96" s="2" customFormat="1" ht="21.75" customHeight="1">
      <c r="A96" s="40"/>
      <c r="B96" s="41"/>
      <c r="C96" s="229" t="s">
        <v>86</v>
      </c>
      <c r="D96" s="229" t="s">
        <v>187</v>
      </c>
      <c r="E96" s="230" t="s">
        <v>2465</v>
      </c>
      <c r="F96" s="231" t="s">
        <v>2466</v>
      </c>
      <c r="G96" s="232" t="s">
        <v>2455</v>
      </c>
      <c r="H96" s="233">
        <v>30</v>
      </c>
      <c r="I96" s="234"/>
      <c r="J96" s="235">
        <f>ROUND(I96*H96,2)</f>
        <v>0</v>
      </c>
      <c r="K96" s="236"/>
      <c r="L96" s="46"/>
      <c r="M96" s="237" t="s">
        <v>19</v>
      </c>
      <c r="N96" s="238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191</v>
      </c>
      <c r="AT96" s="241" t="s">
        <v>187</v>
      </c>
      <c r="AU96" s="241" t="s">
        <v>88</v>
      </c>
      <c r="AY96" s="19" t="s">
        <v>185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86</v>
      </c>
      <c r="BK96" s="242">
        <f>ROUND(I96*H96,2)</f>
        <v>0</v>
      </c>
      <c r="BL96" s="19" t="s">
        <v>191</v>
      </c>
      <c r="BM96" s="241" t="s">
        <v>2467</v>
      </c>
    </row>
    <row r="97" s="2" customFormat="1" ht="21.75" customHeight="1">
      <c r="A97" s="40"/>
      <c r="B97" s="41"/>
      <c r="C97" s="229" t="s">
        <v>88</v>
      </c>
      <c r="D97" s="229" t="s">
        <v>187</v>
      </c>
      <c r="E97" s="230" t="s">
        <v>2468</v>
      </c>
      <c r="F97" s="231" t="s">
        <v>2469</v>
      </c>
      <c r="G97" s="232" t="s">
        <v>220</v>
      </c>
      <c r="H97" s="233">
        <v>6</v>
      </c>
      <c r="I97" s="234"/>
      <c r="J97" s="235">
        <f>ROUND(I97*H97,2)</f>
        <v>0</v>
      </c>
      <c r="K97" s="236"/>
      <c r="L97" s="46"/>
      <c r="M97" s="237" t="s">
        <v>19</v>
      </c>
      <c r="N97" s="238" t="s">
        <v>49</v>
      </c>
      <c r="O97" s="86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1" t="s">
        <v>191</v>
      </c>
      <c r="AT97" s="241" t="s">
        <v>187</v>
      </c>
      <c r="AU97" s="241" t="s">
        <v>88</v>
      </c>
      <c r="AY97" s="19" t="s">
        <v>185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86</v>
      </c>
      <c r="BK97" s="242">
        <f>ROUND(I97*H97,2)</f>
        <v>0</v>
      </c>
      <c r="BL97" s="19" t="s">
        <v>191</v>
      </c>
      <c r="BM97" s="241" t="s">
        <v>2470</v>
      </c>
    </row>
    <row r="98" s="2" customFormat="1" ht="21.75" customHeight="1">
      <c r="A98" s="40"/>
      <c r="B98" s="41"/>
      <c r="C98" s="229" t="s">
        <v>203</v>
      </c>
      <c r="D98" s="229" t="s">
        <v>187</v>
      </c>
      <c r="E98" s="230" t="s">
        <v>2471</v>
      </c>
      <c r="F98" s="231" t="s">
        <v>2472</v>
      </c>
      <c r="G98" s="232" t="s">
        <v>220</v>
      </c>
      <c r="H98" s="233">
        <v>6</v>
      </c>
      <c r="I98" s="234"/>
      <c r="J98" s="235">
        <f>ROUND(I98*H98,2)</f>
        <v>0</v>
      </c>
      <c r="K98" s="236"/>
      <c r="L98" s="46"/>
      <c r="M98" s="237" t="s">
        <v>19</v>
      </c>
      <c r="N98" s="238" t="s">
        <v>49</v>
      </c>
      <c r="O98" s="86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1" t="s">
        <v>191</v>
      </c>
      <c r="AT98" s="241" t="s">
        <v>187</v>
      </c>
      <c r="AU98" s="241" t="s">
        <v>88</v>
      </c>
      <c r="AY98" s="19" t="s">
        <v>185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86</v>
      </c>
      <c r="BK98" s="242">
        <f>ROUND(I98*H98,2)</f>
        <v>0</v>
      </c>
      <c r="BL98" s="19" t="s">
        <v>191</v>
      </c>
      <c r="BM98" s="241" t="s">
        <v>2473</v>
      </c>
    </row>
    <row r="99" s="2" customFormat="1" ht="21.75" customHeight="1">
      <c r="A99" s="40"/>
      <c r="B99" s="41"/>
      <c r="C99" s="229" t="s">
        <v>191</v>
      </c>
      <c r="D99" s="229" t="s">
        <v>187</v>
      </c>
      <c r="E99" s="230" t="s">
        <v>2474</v>
      </c>
      <c r="F99" s="231" t="s">
        <v>2475</v>
      </c>
      <c r="G99" s="232" t="s">
        <v>220</v>
      </c>
      <c r="H99" s="233">
        <v>6</v>
      </c>
      <c r="I99" s="234"/>
      <c r="J99" s="235">
        <f>ROUND(I99*H99,2)</f>
        <v>0</v>
      </c>
      <c r="K99" s="236"/>
      <c r="L99" s="46"/>
      <c r="M99" s="237" t="s">
        <v>19</v>
      </c>
      <c r="N99" s="238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191</v>
      </c>
      <c r="AT99" s="241" t="s">
        <v>187</v>
      </c>
      <c r="AU99" s="241" t="s">
        <v>88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191</v>
      </c>
      <c r="BM99" s="241" t="s">
        <v>2476</v>
      </c>
    </row>
    <row r="100" s="2" customFormat="1" ht="21.75" customHeight="1">
      <c r="A100" s="40"/>
      <c r="B100" s="41"/>
      <c r="C100" s="229" t="s">
        <v>217</v>
      </c>
      <c r="D100" s="229" t="s">
        <v>187</v>
      </c>
      <c r="E100" s="230" t="s">
        <v>2477</v>
      </c>
      <c r="F100" s="231" t="s">
        <v>2478</v>
      </c>
      <c r="G100" s="232" t="s">
        <v>206</v>
      </c>
      <c r="H100" s="233">
        <v>3.375</v>
      </c>
      <c r="I100" s="234"/>
      <c r="J100" s="235">
        <f>ROUND(I100*H100,2)</f>
        <v>0</v>
      </c>
      <c r="K100" s="236"/>
      <c r="L100" s="46"/>
      <c r="M100" s="237" t="s">
        <v>19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191</v>
      </c>
      <c r="AT100" s="241" t="s">
        <v>187</v>
      </c>
      <c r="AU100" s="241" t="s">
        <v>88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191</v>
      </c>
      <c r="BM100" s="241" t="s">
        <v>2479</v>
      </c>
    </row>
    <row r="101" s="2" customFormat="1" ht="21.75" customHeight="1">
      <c r="A101" s="40"/>
      <c r="B101" s="41"/>
      <c r="C101" s="229" t="s">
        <v>224</v>
      </c>
      <c r="D101" s="229" t="s">
        <v>187</v>
      </c>
      <c r="E101" s="230" t="s">
        <v>2480</v>
      </c>
      <c r="F101" s="231" t="s">
        <v>2481</v>
      </c>
      <c r="G101" s="232" t="s">
        <v>206</v>
      </c>
      <c r="H101" s="233">
        <v>3.375</v>
      </c>
      <c r="I101" s="234"/>
      <c r="J101" s="235">
        <f>ROUND(I101*H101,2)</f>
        <v>0</v>
      </c>
      <c r="K101" s="236"/>
      <c r="L101" s="46"/>
      <c r="M101" s="237" t="s">
        <v>19</v>
      </c>
      <c r="N101" s="238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191</v>
      </c>
      <c r="AT101" s="241" t="s">
        <v>187</v>
      </c>
      <c r="AU101" s="241" t="s">
        <v>88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191</v>
      </c>
      <c r="BM101" s="241" t="s">
        <v>2482</v>
      </c>
    </row>
    <row r="102" s="2" customFormat="1" ht="21.75" customHeight="1">
      <c r="A102" s="40"/>
      <c r="B102" s="41"/>
      <c r="C102" s="229" t="s">
        <v>230</v>
      </c>
      <c r="D102" s="229" t="s">
        <v>187</v>
      </c>
      <c r="E102" s="230" t="s">
        <v>2483</v>
      </c>
      <c r="F102" s="231" t="s">
        <v>2484</v>
      </c>
      <c r="G102" s="232" t="s">
        <v>206</v>
      </c>
      <c r="H102" s="233">
        <v>36</v>
      </c>
      <c r="I102" s="234"/>
      <c r="J102" s="235">
        <f>ROUND(I102*H102,2)</f>
        <v>0</v>
      </c>
      <c r="K102" s="236"/>
      <c r="L102" s="46"/>
      <c r="M102" s="237" t="s">
        <v>19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191</v>
      </c>
      <c r="AT102" s="241" t="s">
        <v>187</v>
      </c>
      <c r="AU102" s="241" t="s">
        <v>88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191</v>
      </c>
      <c r="BM102" s="241" t="s">
        <v>2485</v>
      </c>
    </row>
    <row r="103" s="2" customFormat="1" ht="21.75" customHeight="1">
      <c r="A103" s="40"/>
      <c r="B103" s="41"/>
      <c r="C103" s="229" t="s">
        <v>236</v>
      </c>
      <c r="D103" s="229" t="s">
        <v>187</v>
      </c>
      <c r="E103" s="230" t="s">
        <v>2486</v>
      </c>
      <c r="F103" s="231" t="s">
        <v>2487</v>
      </c>
      <c r="G103" s="232" t="s">
        <v>206</v>
      </c>
      <c r="H103" s="233">
        <v>36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191</v>
      </c>
      <c r="AT103" s="241" t="s">
        <v>187</v>
      </c>
      <c r="AU103" s="241" t="s">
        <v>88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2488</v>
      </c>
    </row>
    <row r="104" s="2" customFormat="1" ht="16.5" customHeight="1">
      <c r="A104" s="40"/>
      <c r="B104" s="41"/>
      <c r="C104" s="229" t="s">
        <v>201</v>
      </c>
      <c r="D104" s="229" t="s">
        <v>187</v>
      </c>
      <c r="E104" s="230" t="s">
        <v>2489</v>
      </c>
      <c r="F104" s="231" t="s">
        <v>2490</v>
      </c>
      <c r="G104" s="232" t="s">
        <v>190</v>
      </c>
      <c r="H104" s="233">
        <v>100</v>
      </c>
      <c r="I104" s="234"/>
      <c r="J104" s="235">
        <f>ROUND(I104*H104,2)</f>
        <v>0</v>
      </c>
      <c r="K104" s="236"/>
      <c r="L104" s="46"/>
      <c r="M104" s="237" t="s">
        <v>19</v>
      </c>
      <c r="N104" s="238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191</v>
      </c>
      <c r="AT104" s="241" t="s">
        <v>187</v>
      </c>
      <c r="AU104" s="241" t="s">
        <v>88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191</v>
      </c>
      <c r="BM104" s="241" t="s">
        <v>2491</v>
      </c>
    </row>
    <row r="105" s="2" customFormat="1" ht="21.75" customHeight="1">
      <c r="A105" s="40"/>
      <c r="B105" s="41"/>
      <c r="C105" s="229" t="s">
        <v>146</v>
      </c>
      <c r="D105" s="229" t="s">
        <v>187</v>
      </c>
      <c r="E105" s="230" t="s">
        <v>2492</v>
      </c>
      <c r="F105" s="231" t="s">
        <v>2493</v>
      </c>
      <c r="G105" s="232" t="s">
        <v>190</v>
      </c>
      <c r="H105" s="233">
        <v>100</v>
      </c>
      <c r="I105" s="234"/>
      <c r="J105" s="235">
        <f>ROUND(I105*H105,2)</f>
        <v>0</v>
      </c>
      <c r="K105" s="236"/>
      <c r="L105" s="46"/>
      <c r="M105" s="237" t="s">
        <v>19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191</v>
      </c>
      <c r="AT105" s="241" t="s">
        <v>187</v>
      </c>
      <c r="AU105" s="241" t="s">
        <v>88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191</v>
      </c>
      <c r="BM105" s="241" t="s">
        <v>2494</v>
      </c>
    </row>
    <row r="106" s="2" customFormat="1" ht="21.75" customHeight="1">
      <c r="A106" s="40"/>
      <c r="B106" s="41"/>
      <c r="C106" s="229" t="s">
        <v>248</v>
      </c>
      <c r="D106" s="229" t="s">
        <v>187</v>
      </c>
      <c r="E106" s="230" t="s">
        <v>2495</v>
      </c>
      <c r="F106" s="231" t="s">
        <v>2496</v>
      </c>
      <c r="G106" s="232" t="s">
        <v>206</v>
      </c>
      <c r="H106" s="233">
        <v>9</v>
      </c>
      <c r="I106" s="234"/>
      <c r="J106" s="235">
        <f>ROUND(I106*H106,2)</f>
        <v>0</v>
      </c>
      <c r="K106" s="236"/>
      <c r="L106" s="46"/>
      <c r="M106" s="237" t="s">
        <v>19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191</v>
      </c>
      <c r="AT106" s="241" t="s">
        <v>187</v>
      </c>
      <c r="AU106" s="241" t="s">
        <v>88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191</v>
      </c>
      <c r="BM106" s="241" t="s">
        <v>2497</v>
      </c>
    </row>
    <row r="107" s="2" customFormat="1" ht="21.75" customHeight="1">
      <c r="A107" s="40"/>
      <c r="B107" s="41"/>
      <c r="C107" s="229" t="s">
        <v>252</v>
      </c>
      <c r="D107" s="229" t="s">
        <v>187</v>
      </c>
      <c r="E107" s="230" t="s">
        <v>2498</v>
      </c>
      <c r="F107" s="231" t="s">
        <v>2499</v>
      </c>
      <c r="G107" s="232" t="s">
        <v>206</v>
      </c>
      <c r="H107" s="233">
        <v>30.375</v>
      </c>
      <c r="I107" s="234"/>
      <c r="J107" s="235">
        <f>ROUND(I107*H107,2)</f>
        <v>0</v>
      </c>
      <c r="K107" s="236"/>
      <c r="L107" s="46"/>
      <c r="M107" s="237" t="s">
        <v>19</v>
      </c>
      <c r="N107" s="238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191</v>
      </c>
      <c r="AT107" s="241" t="s">
        <v>187</v>
      </c>
      <c r="AU107" s="241" t="s">
        <v>88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191</v>
      </c>
      <c r="BM107" s="241" t="s">
        <v>2500</v>
      </c>
    </row>
    <row r="108" s="2" customFormat="1" ht="21.75" customHeight="1">
      <c r="A108" s="40"/>
      <c r="B108" s="41"/>
      <c r="C108" s="229" t="s">
        <v>256</v>
      </c>
      <c r="D108" s="229" t="s">
        <v>187</v>
      </c>
      <c r="E108" s="230" t="s">
        <v>2501</v>
      </c>
      <c r="F108" s="231" t="s">
        <v>2502</v>
      </c>
      <c r="G108" s="232" t="s">
        <v>206</v>
      </c>
      <c r="H108" s="233">
        <v>9</v>
      </c>
      <c r="I108" s="234"/>
      <c r="J108" s="235">
        <f>ROUND(I108*H108,2)</f>
        <v>0</v>
      </c>
      <c r="K108" s="236"/>
      <c r="L108" s="46"/>
      <c r="M108" s="237" t="s">
        <v>19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191</v>
      </c>
      <c r="AT108" s="241" t="s">
        <v>187</v>
      </c>
      <c r="AU108" s="241" t="s">
        <v>88</v>
      </c>
      <c r="AY108" s="19" t="s">
        <v>185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86</v>
      </c>
      <c r="BK108" s="242">
        <f>ROUND(I108*H108,2)</f>
        <v>0</v>
      </c>
      <c r="BL108" s="19" t="s">
        <v>191</v>
      </c>
      <c r="BM108" s="241" t="s">
        <v>2503</v>
      </c>
    </row>
    <row r="109" s="2" customFormat="1" ht="16.5" customHeight="1">
      <c r="A109" s="40"/>
      <c r="B109" s="41"/>
      <c r="C109" s="282" t="s">
        <v>264</v>
      </c>
      <c r="D109" s="282" t="s">
        <v>604</v>
      </c>
      <c r="E109" s="283" t="s">
        <v>2504</v>
      </c>
      <c r="F109" s="284" t="s">
        <v>2505</v>
      </c>
      <c r="G109" s="285" t="s">
        <v>239</v>
      </c>
      <c r="H109" s="286">
        <v>14.4</v>
      </c>
      <c r="I109" s="287"/>
      <c r="J109" s="288">
        <f>ROUND(I109*H109,2)</f>
        <v>0</v>
      </c>
      <c r="K109" s="289"/>
      <c r="L109" s="290"/>
      <c r="M109" s="291" t="s">
        <v>19</v>
      </c>
      <c r="N109" s="292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236</v>
      </c>
      <c r="AT109" s="241" t="s">
        <v>604</v>
      </c>
      <c r="AU109" s="241" t="s">
        <v>88</v>
      </c>
      <c r="AY109" s="19" t="s">
        <v>185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86</v>
      </c>
      <c r="BK109" s="242">
        <f>ROUND(I109*H109,2)</f>
        <v>0</v>
      </c>
      <c r="BL109" s="19" t="s">
        <v>191</v>
      </c>
      <c r="BM109" s="241" t="s">
        <v>2506</v>
      </c>
    </row>
    <row r="110" s="2" customFormat="1" ht="16.5" customHeight="1">
      <c r="A110" s="40"/>
      <c r="B110" s="41"/>
      <c r="C110" s="229" t="s">
        <v>8</v>
      </c>
      <c r="D110" s="229" t="s">
        <v>187</v>
      </c>
      <c r="E110" s="230" t="s">
        <v>2507</v>
      </c>
      <c r="F110" s="231" t="s">
        <v>2508</v>
      </c>
      <c r="G110" s="232" t="s">
        <v>190</v>
      </c>
      <c r="H110" s="233">
        <v>50</v>
      </c>
      <c r="I110" s="234"/>
      <c r="J110" s="235">
        <f>ROUND(I110*H110,2)</f>
        <v>0</v>
      </c>
      <c r="K110" s="236"/>
      <c r="L110" s="46"/>
      <c r="M110" s="237" t="s">
        <v>19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191</v>
      </c>
      <c r="AT110" s="241" t="s">
        <v>187</v>
      </c>
      <c r="AU110" s="241" t="s">
        <v>88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191</v>
      </c>
      <c r="BM110" s="241" t="s">
        <v>2509</v>
      </c>
    </row>
    <row r="111" s="12" customFormat="1" ht="22.8" customHeight="1">
      <c r="A111" s="12"/>
      <c r="B111" s="213"/>
      <c r="C111" s="214"/>
      <c r="D111" s="215" t="s">
        <v>77</v>
      </c>
      <c r="E111" s="227" t="s">
        <v>236</v>
      </c>
      <c r="F111" s="227" t="s">
        <v>1078</v>
      </c>
      <c r="G111" s="214"/>
      <c r="H111" s="214"/>
      <c r="I111" s="217"/>
      <c r="J111" s="228">
        <f>BK111</f>
        <v>0</v>
      </c>
      <c r="K111" s="214"/>
      <c r="L111" s="219"/>
      <c r="M111" s="220"/>
      <c r="N111" s="221"/>
      <c r="O111" s="221"/>
      <c r="P111" s="222">
        <f>SUM(P112:P113)</f>
        <v>0</v>
      </c>
      <c r="Q111" s="221"/>
      <c r="R111" s="222">
        <f>SUM(R112:R113)</f>
        <v>0</v>
      </c>
      <c r="S111" s="221"/>
      <c r="T111" s="223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24" t="s">
        <v>86</v>
      </c>
      <c r="AT111" s="225" t="s">
        <v>77</v>
      </c>
      <c r="AU111" s="225" t="s">
        <v>86</v>
      </c>
      <c r="AY111" s="224" t="s">
        <v>185</v>
      </c>
      <c r="BK111" s="226">
        <f>SUM(BK112:BK113)</f>
        <v>0</v>
      </c>
    </row>
    <row r="112" s="2" customFormat="1" ht="16.5" customHeight="1">
      <c r="A112" s="40"/>
      <c r="B112" s="41"/>
      <c r="C112" s="229" t="s">
        <v>229</v>
      </c>
      <c r="D112" s="229" t="s">
        <v>187</v>
      </c>
      <c r="E112" s="230" t="s">
        <v>2510</v>
      </c>
      <c r="F112" s="231" t="s">
        <v>2511</v>
      </c>
      <c r="G112" s="232" t="s">
        <v>220</v>
      </c>
      <c r="H112" s="233">
        <v>60</v>
      </c>
      <c r="I112" s="234"/>
      <c r="J112" s="235">
        <f>ROUND(I112*H112,2)</f>
        <v>0</v>
      </c>
      <c r="K112" s="236"/>
      <c r="L112" s="46"/>
      <c r="M112" s="237" t="s">
        <v>19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191</v>
      </c>
      <c r="AT112" s="241" t="s">
        <v>187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2512</v>
      </c>
    </row>
    <row r="113" s="2" customFormat="1" ht="16.5" customHeight="1">
      <c r="A113" s="40"/>
      <c r="B113" s="41"/>
      <c r="C113" s="229" t="s">
        <v>342</v>
      </c>
      <c r="D113" s="229" t="s">
        <v>187</v>
      </c>
      <c r="E113" s="230" t="s">
        <v>2513</v>
      </c>
      <c r="F113" s="231" t="s">
        <v>2514</v>
      </c>
      <c r="G113" s="232" t="s">
        <v>220</v>
      </c>
      <c r="H113" s="233">
        <v>60</v>
      </c>
      <c r="I113" s="234"/>
      <c r="J113" s="235">
        <f>ROUND(I113*H113,2)</f>
        <v>0</v>
      </c>
      <c r="K113" s="236"/>
      <c r="L113" s="46"/>
      <c r="M113" s="237" t="s">
        <v>19</v>
      </c>
      <c r="N113" s="238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191</v>
      </c>
      <c r="AT113" s="241" t="s">
        <v>187</v>
      </c>
      <c r="AU113" s="241" t="s">
        <v>88</v>
      </c>
      <c r="AY113" s="19" t="s">
        <v>185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86</v>
      </c>
      <c r="BK113" s="242">
        <f>ROUND(I113*H113,2)</f>
        <v>0</v>
      </c>
      <c r="BL113" s="19" t="s">
        <v>191</v>
      </c>
      <c r="BM113" s="241" t="s">
        <v>2515</v>
      </c>
    </row>
    <row r="114" s="12" customFormat="1" ht="25.92" customHeight="1">
      <c r="A114" s="12"/>
      <c r="B114" s="213"/>
      <c r="C114" s="214"/>
      <c r="D114" s="215" t="s">
        <v>77</v>
      </c>
      <c r="E114" s="216" t="s">
        <v>1121</v>
      </c>
      <c r="F114" s="216" t="s">
        <v>1122</v>
      </c>
      <c r="G114" s="214"/>
      <c r="H114" s="214"/>
      <c r="I114" s="217"/>
      <c r="J114" s="218">
        <f>BK114</f>
        <v>0</v>
      </c>
      <c r="K114" s="214"/>
      <c r="L114" s="219"/>
      <c r="M114" s="220"/>
      <c r="N114" s="221"/>
      <c r="O114" s="221"/>
      <c r="P114" s="222">
        <f>P115</f>
        <v>0</v>
      </c>
      <c r="Q114" s="221"/>
      <c r="R114" s="222">
        <f>R115</f>
        <v>0</v>
      </c>
      <c r="S114" s="221"/>
      <c r="T114" s="223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24" t="s">
        <v>88</v>
      </c>
      <c r="AT114" s="225" t="s">
        <v>77</v>
      </c>
      <c r="AU114" s="225" t="s">
        <v>78</v>
      </c>
      <c r="AY114" s="224" t="s">
        <v>185</v>
      </c>
      <c r="BK114" s="226">
        <f>BK115</f>
        <v>0</v>
      </c>
    </row>
    <row r="115" s="12" customFormat="1" ht="22.8" customHeight="1">
      <c r="A115" s="12"/>
      <c r="B115" s="213"/>
      <c r="C115" s="214"/>
      <c r="D115" s="215" t="s">
        <v>77</v>
      </c>
      <c r="E115" s="227" t="s">
        <v>2516</v>
      </c>
      <c r="F115" s="227" t="s">
        <v>2517</v>
      </c>
      <c r="G115" s="214"/>
      <c r="H115" s="214"/>
      <c r="I115" s="217"/>
      <c r="J115" s="228">
        <f>BK115</f>
        <v>0</v>
      </c>
      <c r="K115" s="214"/>
      <c r="L115" s="219"/>
      <c r="M115" s="220"/>
      <c r="N115" s="221"/>
      <c r="O115" s="221"/>
      <c r="P115" s="222">
        <f>SUM(P116:P136)</f>
        <v>0</v>
      </c>
      <c r="Q115" s="221"/>
      <c r="R115" s="222">
        <f>SUM(R116:R136)</f>
        <v>0</v>
      </c>
      <c r="S115" s="221"/>
      <c r="T115" s="223">
        <f>SUM(T116:T136)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4" t="s">
        <v>88</v>
      </c>
      <c r="AT115" s="225" t="s">
        <v>77</v>
      </c>
      <c r="AU115" s="225" t="s">
        <v>86</v>
      </c>
      <c r="AY115" s="224" t="s">
        <v>185</v>
      </c>
      <c r="BK115" s="226">
        <f>SUM(BK116:BK136)</f>
        <v>0</v>
      </c>
    </row>
    <row r="116" s="2" customFormat="1" ht="16.5" customHeight="1">
      <c r="A116" s="40"/>
      <c r="B116" s="41"/>
      <c r="C116" s="229" t="s">
        <v>346</v>
      </c>
      <c r="D116" s="229" t="s">
        <v>187</v>
      </c>
      <c r="E116" s="230" t="s">
        <v>2518</v>
      </c>
      <c r="F116" s="231" t="s">
        <v>2519</v>
      </c>
      <c r="G116" s="232" t="s">
        <v>2289</v>
      </c>
      <c r="H116" s="233">
        <v>6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229</v>
      </c>
      <c r="AT116" s="241" t="s">
        <v>187</v>
      </c>
      <c r="AU116" s="241" t="s">
        <v>88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229</v>
      </c>
      <c r="BM116" s="241" t="s">
        <v>2520</v>
      </c>
    </row>
    <row r="117" s="2" customFormat="1" ht="21.75" customHeight="1">
      <c r="A117" s="40"/>
      <c r="B117" s="41"/>
      <c r="C117" s="229" t="s">
        <v>350</v>
      </c>
      <c r="D117" s="229" t="s">
        <v>187</v>
      </c>
      <c r="E117" s="230" t="s">
        <v>2521</v>
      </c>
      <c r="F117" s="231" t="s">
        <v>2522</v>
      </c>
      <c r="G117" s="232" t="s">
        <v>220</v>
      </c>
      <c r="H117" s="233">
        <v>19</v>
      </c>
      <c r="I117" s="234"/>
      <c r="J117" s="235">
        <f>ROUND(I117*H117,2)</f>
        <v>0</v>
      </c>
      <c r="K117" s="236"/>
      <c r="L117" s="46"/>
      <c r="M117" s="237" t="s">
        <v>19</v>
      </c>
      <c r="N117" s="238" t="s">
        <v>49</v>
      </c>
      <c r="O117" s="86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1" t="s">
        <v>229</v>
      </c>
      <c r="AT117" s="241" t="s">
        <v>187</v>
      </c>
      <c r="AU117" s="241" t="s">
        <v>88</v>
      </c>
      <c r="AY117" s="19" t="s">
        <v>185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86</v>
      </c>
      <c r="BK117" s="242">
        <f>ROUND(I117*H117,2)</f>
        <v>0</v>
      </c>
      <c r="BL117" s="19" t="s">
        <v>229</v>
      </c>
      <c r="BM117" s="241" t="s">
        <v>2523</v>
      </c>
    </row>
    <row r="118" s="2" customFormat="1" ht="21.75" customHeight="1">
      <c r="A118" s="40"/>
      <c r="B118" s="41"/>
      <c r="C118" s="229" t="s">
        <v>353</v>
      </c>
      <c r="D118" s="229" t="s">
        <v>187</v>
      </c>
      <c r="E118" s="230" t="s">
        <v>2524</v>
      </c>
      <c r="F118" s="231" t="s">
        <v>2525</v>
      </c>
      <c r="G118" s="232" t="s">
        <v>220</v>
      </c>
      <c r="H118" s="233">
        <v>3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229</v>
      </c>
      <c r="AT118" s="241" t="s">
        <v>187</v>
      </c>
      <c r="AU118" s="241" t="s">
        <v>88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229</v>
      </c>
      <c r="BM118" s="241" t="s">
        <v>2526</v>
      </c>
    </row>
    <row r="119" s="2" customFormat="1" ht="16.5" customHeight="1">
      <c r="A119" s="40"/>
      <c r="B119" s="41"/>
      <c r="C119" s="229" t="s">
        <v>7</v>
      </c>
      <c r="D119" s="229" t="s">
        <v>187</v>
      </c>
      <c r="E119" s="230" t="s">
        <v>2527</v>
      </c>
      <c r="F119" s="231" t="s">
        <v>2528</v>
      </c>
      <c r="G119" s="232" t="s">
        <v>220</v>
      </c>
      <c r="H119" s="233">
        <v>3</v>
      </c>
      <c r="I119" s="234"/>
      <c r="J119" s="235">
        <f>ROUND(I119*H119,2)</f>
        <v>0</v>
      </c>
      <c r="K119" s="236"/>
      <c r="L119" s="46"/>
      <c r="M119" s="237" t="s">
        <v>19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229</v>
      </c>
      <c r="AT119" s="241" t="s">
        <v>187</v>
      </c>
      <c r="AU119" s="241" t="s">
        <v>88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229</v>
      </c>
      <c r="BM119" s="241" t="s">
        <v>2529</v>
      </c>
    </row>
    <row r="120" s="2" customFormat="1" ht="21.75" customHeight="1">
      <c r="A120" s="40"/>
      <c r="B120" s="41"/>
      <c r="C120" s="229" t="s">
        <v>363</v>
      </c>
      <c r="D120" s="229" t="s">
        <v>187</v>
      </c>
      <c r="E120" s="230" t="s">
        <v>2530</v>
      </c>
      <c r="F120" s="231" t="s">
        <v>2531</v>
      </c>
      <c r="G120" s="232" t="s">
        <v>2532</v>
      </c>
      <c r="H120" s="233">
        <v>1</v>
      </c>
      <c r="I120" s="234"/>
      <c r="J120" s="235">
        <f>ROUND(I120*H120,2)</f>
        <v>0</v>
      </c>
      <c r="K120" s="236"/>
      <c r="L120" s="46"/>
      <c r="M120" s="237" t="s">
        <v>19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229</v>
      </c>
      <c r="AT120" s="241" t="s">
        <v>187</v>
      </c>
      <c r="AU120" s="241" t="s">
        <v>88</v>
      </c>
      <c r="AY120" s="19" t="s">
        <v>185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86</v>
      </c>
      <c r="BK120" s="242">
        <f>ROUND(I120*H120,2)</f>
        <v>0</v>
      </c>
      <c r="BL120" s="19" t="s">
        <v>229</v>
      </c>
      <c r="BM120" s="241" t="s">
        <v>2533</v>
      </c>
    </row>
    <row r="121" s="2" customFormat="1" ht="16.5" customHeight="1">
      <c r="A121" s="40"/>
      <c r="B121" s="41"/>
      <c r="C121" s="229" t="s">
        <v>370</v>
      </c>
      <c r="D121" s="229" t="s">
        <v>187</v>
      </c>
      <c r="E121" s="230" t="s">
        <v>2534</v>
      </c>
      <c r="F121" s="231" t="s">
        <v>2535</v>
      </c>
      <c r="G121" s="232" t="s">
        <v>2532</v>
      </c>
      <c r="H121" s="233">
        <v>1</v>
      </c>
      <c r="I121" s="234"/>
      <c r="J121" s="235">
        <f>ROUND(I121*H121,2)</f>
        <v>0</v>
      </c>
      <c r="K121" s="236"/>
      <c r="L121" s="46"/>
      <c r="M121" s="237" t="s">
        <v>19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229</v>
      </c>
      <c r="AT121" s="241" t="s">
        <v>187</v>
      </c>
      <c r="AU121" s="241" t="s">
        <v>88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229</v>
      </c>
      <c r="BM121" s="241" t="s">
        <v>2536</v>
      </c>
    </row>
    <row r="122" s="2" customFormat="1" ht="21.75" customHeight="1">
      <c r="A122" s="40"/>
      <c r="B122" s="41"/>
      <c r="C122" s="229" t="s">
        <v>375</v>
      </c>
      <c r="D122" s="229" t="s">
        <v>187</v>
      </c>
      <c r="E122" s="230" t="s">
        <v>2537</v>
      </c>
      <c r="F122" s="231" t="s">
        <v>2538</v>
      </c>
      <c r="G122" s="232" t="s">
        <v>220</v>
      </c>
      <c r="H122" s="233">
        <v>60</v>
      </c>
      <c r="I122" s="234"/>
      <c r="J122" s="235">
        <f>ROUND(I122*H122,2)</f>
        <v>0</v>
      </c>
      <c r="K122" s="236"/>
      <c r="L122" s="46"/>
      <c r="M122" s="237" t="s">
        <v>19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229</v>
      </c>
      <c r="AT122" s="241" t="s">
        <v>187</v>
      </c>
      <c r="AU122" s="241" t="s">
        <v>88</v>
      </c>
      <c r="AY122" s="19" t="s">
        <v>185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86</v>
      </c>
      <c r="BK122" s="242">
        <f>ROUND(I122*H122,2)</f>
        <v>0</v>
      </c>
      <c r="BL122" s="19" t="s">
        <v>229</v>
      </c>
      <c r="BM122" s="241" t="s">
        <v>2539</v>
      </c>
    </row>
    <row r="123" s="2" customFormat="1" ht="16.5" customHeight="1">
      <c r="A123" s="40"/>
      <c r="B123" s="41"/>
      <c r="C123" s="282" t="s">
        <v>380</v>
      </c>
      <c r="D123" s="282" t="s">
        <v>604</v>
      </c>
      <c r="E123" s="283" t="s">
        <v>2540</v>
      </c>
      <c r="F123" s="284" t="s">
        <v>2541</v>
      </c>
      <c r="G123" s="285" t="s">
        <v>2289</v>
      </c>
      <c r="H123" s="286">
        <v>5</v>
      </c>
      <c r="I123" s="287"/>
      <c r="J123" s="288">
        <f>ROUND(I123*H123,2)</f>
        <v>0</v>
      </c>
      <c r="K123" s="289"/>
      <c r="L123" s="290"/>
      <c r="M123" s="291" t="s">
        <v>19</v>
      </c>
      <c r="N123" s="292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658</v>
      </c>
      <c r="AT123" s="241" t="s">
        <v>604</v>
      </c>
      <c r="AU123" s="241" t="s">
        <v>88</v>
      </c>
      <c r="AY123" s="19" t="s">
        <v>185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86</v>
      </c>
      <c r="BK123" s="242">
        <f>ROUND(I123*H123,2)</f>
        <v>0</v>
      </c>
      <c r="BL123" s="19" t="s">
        <v>229</v>
      </c>
      <c r="BM123" s="241" t="s">
        <v>2542</v>
      </c>
    </row>
    <row r="124" s="2" customFormat="1" ht="16.5" customHeight="1">
      <c r="A124" s="40"/>
      <c r="B124" s="41"/>
      <c r="C124" s="282" t="s">
        <v>386</v>
      </c>
      <c r="D124" s="282" t="s">
        <v>604</v>
      </c>
      <c r="E124" s="283" t="s">
        <v>2543</v>
      </c>
      <c r="F124" s="284" t="s">
        <v>2544</v>
      </c>
      <c r="G124" s="285" t="s">
        <v>2289</v>
      </c>
      <c r="H124" s="286">
        <v>2</v>
      </c>
      <c r="I124" s="287"/>
      <c r="J124" s="288">
        <f>ROUND(I124*H124,2)</f>
        <v>0</v>
      </c>
      <c r="K124" s="289"/>
      <c r="L124" s="290"/>
      <c r="M124" s="291" t="s">
        <v>19</v>
      </c>
      <c r="N124" s="292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658</v>
      </c>
      <c r="AT124" s="241" t="s">
        <v>604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229</v>
      </c>
      <c r="BM124" s="241" t="s">
        <v>2545</v>
      </c>
    </row>
    <row r="125" s="2" customFormat="1" ht="21.75" customHeight="1">
      <c r="A125" s="40"/>
      <c r="B125" s="41"/>
      <c r="C125" s="229" t="s">
        <v>392</v>
      </c>
      <c r="D125" s="229" t="s">
        <v>187</v>
      </c>
      <c r="E125" s="230" t="s">
        <v>2546</v>
      </c>
      <c r="F125" s="231" t="s">
        <v>2547</v>
      </c>
      <c r="G125" s="232" t="s">
        <v>220</v>
      </c>
      <c r="H125" s="233">
        <v>2</v>
      </c>
      <c r="I125" s="234"/>
      <c r="J125" s="235">
        <f>ROUND(I125*H125,2)</f>
        <v>0</v>
      </c>
      <c r="K125" s="236"/>
      <c r="L125" s="46"/>
      <c r="M125" s="237" t="s">
        <v>19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229</v>
      </c>
      <c r="AT125" s="241" t="s">
        <v>187</v>
      </c>
      <c r="AU125" s="241" t="s">
        <v>88</v>
      </c>
      <c r="AY125" s="19" t="s">
        <v>185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86</v>
      </c>
      <c r="BK125" s="242">
        <f>ROUND(I125*H125,2)</f>
        <v>0</v>
      </c>
      <c r="BL125" s="19" t="s">
        <v>229</v>
      </c>
      <c r="BM125" s="241" t="s">
        <v>2548</v>
      </c>
    </row>
    <row r="126" s="2" customFormat="1" ht="16.5" customHeight="1">
      <c r="A126" s="40"/>
      <c r="B126" s="41"/>
      <c r="C126" s="229" t="s">
        <v>398</v>
      </c>
      <c r="D126" s="229" t="s">
        <v>187</v>
      </c>
      <c r="E126" s="230" t="s">
        <v>2549</v>
      </c>
      <c r="F126" s="231" t="s">
        <v>2550</v>
      </c>
      <c r="G126" s="232" t="s">
        <v>227</v>
      </c>
      <c r="H126" s="233">
        <v>2</v>
      </c>
      <c r="I126" s="234"/>
      <c r="J126" s="235">
        <f>ROUND(I126*H126,2)</f>
        <v>0</v>
      </c>
      <c r="K126" s="236"/>
      <c r="L126" s="46"/>
      <c r="M126" s="237" t="s">
        <v>19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229</v>
      </c>
      <c r="AT126" s="241" t="s">
        <v>187</v>
      </c>
      <c r="AU126" s="241" t="s">
        <v>88</v>
      </c>
      <c r="AY126" s="19" t="s">
        <v>185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86</v>
      </c>
      <c r="BK126" s="242">
        <f>ROUND(I126*H126,2)</f>
        <v>0</v>
      </c>
      <c r="BL126" s="19" t="s">
        <v>229</v>
      </c>
      <c r="BM126" s="241" t="s">
        <v>2551</v>
      </c>
    </row>
    <row r="127" s="2" customFormat="1" ht="16.5" customHeight="1">
      <c r="A127" s="40"/>
      <c r="B127" s="41"/>
      <c r="C127" s="229" t="s">
        <v>644</v>
      </c>
      <c r="D127" s="229" t="s">
        <v>187</v>
      </c>
      <c r="E127" s="230" t="s">
        <v>2552</v>
      </c>
      <c r="F127" s="231" t="s">
        <v>2553</v>
      </c>
      <c r="G127" s="232" t="s">
        <v>220</v>
      </c>
      <c r="H127" s="233">
        <v>70</v>
      </c>
      <c r="I127" s="234"/>
      <c r="J127" s="235">
        <f>ROUND(I127*H127,2)</f>
        <v>0</v>
      </c>
      <c r="K127" s="236"/>
      <c r="L127" s="46"/>
      <c r="M127" s="237" t="s">
        <v>19</v>
      </c>
      <c r="N127" s="238" t="s">
        <v>49</v>
      </c>
      <c r="O127" s="86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229</v>
      </c>
      <c r="AT127" s="241" t="s">
        <v>187</v>
      </c>
      <c r="AU127" s="241" t="s">
        <v>88</v>
      </c>
      <c r="AY127" s="19" t="s">
        <v>185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86</v>
      </c>
      <c r="BK127" s="242">
        <f>ROUND(I127*H127,2)</f>
        <v>0</v>
      </c>
      <c r="BL127" s="19" t="s">
        <v>229</v>
      </c>
      <c r="BM127" s="241" t="s">
        <v>2554</v>
      </c>
    </row>
    <row r="128" s="2" customFormat="1" ht="16.5" customHeight="1">
      <c r="A128" s="40"/>
      <c r="B128" s="41"/>
      <c r="C128" s="229" t="s">
        <v>648</v>
      </c>
      <c r="D128" s="229" t="s">
        <v>187</v>
      </c>
      <c r="E128" s="230" t="s">
        <v>2555</v>
      </c>
      <c r="F128" s="231" t="s">
        <v>2556</v>
      </c>
      <c r="G128" s="232" t="s">
        <v>227</v>
      </c>
      <c r="H128" s="233">
        <v>1</v>
      </c>
      <c r="I128" s="234"/>
      <c r="J128" s="235">
        <f>ROUND(I128*H128,2)</f>
        <v>0</v>
      </c>
      <c r="K128" s="236"/>
      <c r="L128" s="46"/>
      <c r="M128" s="237" t="s">
        <v>19</v>
      </c>
      <c r="N128" s="238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229</v>
      </c>
      <c r="AT128" s="241" t="s">
        <v>187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229</v>
      </c>
      <c r="BM128" s="241" t="s">
        <v>2557</v>
      </c>
    </row>
    <row r="129" s="2" customFormat="1" ht="21.75" customHeight="1">
      <c r="A129" s="40"/>
      <c r="B129" s="41"/>
      <c r="C129" s="229" t="s">
        <v>652</v>
      </c>
      <c r="D129" s="229" t="s">
        <v>187</v>
      </c>
      <c r="E129" s="230" t="s">
        <v>2558</v>
      </c>
      <c r="F129" s="231" t="s">
        <v>2559</v>
      </c>
      <c r="G129" s="232" t="s">
        <v>227</v>
      </c>
      <c r="H129" s="233">
        <v>1</v>
      </c>
      <c r="I129" s="234"/>
      <c r="J129" s="235">
        <f>ROUND(I129*H129,2)</f>
        <v>0</v>
      </c>
      <c r="K129" s="236"/>
      <c r="L129" s="46"/>
      <c r="M129" s="237" t="s">
        <v>19</v>
      </c>
      <c r="N129" s="238" t="s">
        <v>49</v>
      </c>
      <c r="O129" s="86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229</v>
      </c>
      <c r="AT129" s="241" t="s">
        <v>187</v>
      </c>
      <c r="AU129" s="241" t="s">
        <v>88</v>
      </c>
      <c r="AY129" s="19" t="s">
        <v>185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86</v>
      </c>
      <c r="BK129" s="242">
        <f>ROUND(I129*H129,2)</f>
        <v>0</v>
      </c>
      <c r="BL129" s="19" t="s">
        <v>229</v>
      </c>
      <c r="BM129" s="241" t="s">
        <v>2560</v>
      </c>
    </row>
    <row r="130" s="2" customFormat="1" ht="21.75" customHeight="1">
      <c r="A130" s="40"/>
      <c r="B130" s="41"/>
      <c r="C130" s="229" t="s">
        <v>658</v>
      </c>
      <c r="D130" s="229" t="s">
        <v>187</v>
      </c>
      <c r="E130" s="230" t="s">
        <v>2561</v>
      </c>
      <c r="F130" s="231" t="s">
        <v>2562</v>
      </c>
      <c r="G130" s="232" t="s">
        <v>227</v>
      </c>
      <c r="H130" s="233">
        <v>2</v>
      </c>
      <c r="I130" s="234"/>
      <c r="J130" s="235">
        <f>ROUND(I130*H130,2)</f>
        <v>0</v>
      </c>
      <c r="K130" s="236"/>
      <c r="L130" s="46"/>
      <c r="M130" s="237" t="s">
        <v>19</v>
      </c>
      <c r="N130" s="238" t="s">
        <v>49</v>
      </c>
      <c r="O130" s="86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229</v>
      </c>
      <c r="AT130" s="241" t="s">
        <v>187</v>
      </c>
      <c r="AU130" s="241" t="s">
        <v>88</v>
      </c>
      <c r="AY130" s="19" t="s">
        <v>185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86</v>
      </c>
      <c r="BK130" s="242">
        <f>ROUND(I130*H130,2)</f>
        <v>0</v>
      </c>
      <c r="BL130" s="19" t="s">
        <v>229</v>
      </c>
      <c r="BM130" s="241" t="s">
        <v>2563</v>
      </c>
    </row>
    <row r="131" s="2" customFormat="1" ht="21.75" customHeight="1">
      <c r="A131" s="40"/>
      <c r="B131" s="41"/>
      <c r="C131" s="229" t="s">
        <v>663</v>
      </c>
      <c r="D131" s="229" t="s">
        <v>187</v>
      </c>
      <c r="E131" s="230" t="s">
        <v>2564</v>
      </c>
      <c r="F131" s="231" t="s">
        <v>2565</v>
      </c>
      <c r="G131" s="232" t="s">
        <v>2532</v>
      </c>
      <c r="H131" s="233">
        <v>1</v>
      </c>
      <c r="I131" s="234"/>
      <c r="J131" s="235">
        <f>ROUND(I131*H131,2)</f>
        <v>0</v>
      </c>
      <c r="K131" s="236"/>
      <c r="L131" s="46"/>
      <c r="M131" s="237" t="s">
        <v>19</v>
      </c>
      <c r="N131" s="238" t="s">
        <v>49</v>
      </c>
      <c r="O131" s="86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1" t="s">
        <v>229</v>
      </c>
      <c r="AT131" s="241" t="s">
        <v>187</v>
      </c>
      <c r="AU131" s="241" t="s">
        <v>88</v>
      </c>
      <c r="AY131" s="19" t="s">
        <v>185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86</v>
      </c>
      <c r="BK131" s="242">
        <f>ROUND(I131*H131,2)</f>
        <v>0</v>
      </c>
      <c r="BL131" s="19" t="s">
        <v>229</v>
      </c>
      <c r="BM131" s="241" t="s">
        <v>2566</v>
      </c>
    </row>
    <row r="132" s="2" customFormat="1" ht="21.75" customHeight="1">
      <c r="A132" s="40"/>
      <c r="B132" s="41"/>
      <c r="C132" s="229" t="s">
        <v>669</v>
      </c>
      <c r="D132" s="229" t="s">
        <v>187</v>
      </c>
      <c r="E132" s="230" t="s">
        <v>2567</v>
      </c>
      <c r="F132" s="231" t="s">
        <v>2568</v>
      </c>
      <c r="G132" s="232" t="s">
        <v>227</v>
      </c>
      <c r="H132" s="233">
        <v>1</v>
      </c>
      <c r="I132" s="234"/>
      <c r="J132" s="235">
        <f>ROUND(I132*H132,2)</f>
        <v>0</v>
      </c>
      <c r="K132" s="236"/>
      <c r="L132" s="46"/>
      <c r="M132" s="237" t="s">
        <v>19</v>
      </c>
      <c r="N132" s="238" t="s">
        <v>49</v>
      </c>
      <c r="O132" s="86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229</v>
      </c>
      <c r="AT132" s="241" t="s">
        <v>187</v>
      </c>
      <c r="AU132" s="241" t="s">
        <v>88</v>
      </c>
      <c r="AY132" s="19" t="s">
        <v>185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86</v>
      </c>
      <c r="BK132" s="242">
        <f>ROUND(I132*H132,2)</f>
        <v>0</v>
      </c>
      <c r="BL132" s="19" t="s">
        <v>229</v>
      </c>
      <c r="BM132" s="241" t="s">
        <v>2569</v>
      </c>
    </row>
    <row r="133" s="2" customFormat="1" ht="21.75" customHeight="1">
      <c r="A133" s="40"/>
      <c r="B133" s="41"/>
      <c r="C133" s="229" t="s">
        <v>693</v>
      </c>
      <c r="D133" s="229" t="s">
        <v>187</v>
      </c>
      <c r="E133" s="230" t="s">
        <v>2570</v>
      </c>
      <c r="F133" s="231" t="s">
        <v>2571</v>
      </c>
      <c r="G133" s="232" t="s">
        <v>227</v>
      </c>
      <c r="H133" s="233">
        <v>2</v>
      </c>
      <c r="I133" s="234"/>
      <c r="J133" s="235">
        <f>ROUND(I133*H133,2)</f>
        <v>0</v>
      </c>
      <c r="K133" s="236"/>
      <c r="L133" s="46"/>
      <c r="M133" s="237" t="s">
        <v>19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229</v>
      </c>
      <c r="AT133" s="241" t="s">
        <v>187</v>
      </c>
      <c r="AU133" s="241" t="s">
        <v>88</v>
      </c>
      <c r="AY133" s="19" t="s">
        <v>185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86</v>
      </c>
      <c r="BK133" s="242">
        <f>ROUND(I133*H133,2)</f>
        <v>0</v>
      </c>
      <c r="BL133" s="19" t="s">
        <v>229</v>
      </c>
      <c r="BM133" s="241" t="s">
        <v>2572</v>
      </c>
    </row>
    <row r="134" s="2" customFormat="1" ht="16.5" customHeight="1">
      <c r="A134" s="40"/>
      <c r="B134" s="41"/>
      <c r="C134" s="282" t="s">
        <v>700</v>
      </c>
      <c r="D134" s="282" t="s">
        <v>604</v>
      </c>
      <c r="E134" s="283" t="s">
        <v>2573</v>
      </c>
      <c r="F134" s="284" t="s">
        <v>2574</v>
      </c>
      <c r="G134" s="285" t="s">
        <v>2289</v>
      </c>
      <c r="H134" s="286">
        <v>1</v>
      </c>
      <c r="I134" s="287"/>
      <c r="J134" s="288">
        <f>ROUND(I134*H134,2)</f>
        <v>0</v>
      </c>
      <c r="K134" s="289"/>
      <c r="L134" s="290"/>
      <c r="M134" s="291" t="s">
        <v>19</v>
      </c>
      <c r="N134" s="292" t="s">
        <v>49</v>
      </c>
      <c r="O134" s="86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658</v>
      </c>
      <c r="AT134" s="241" t="s">
        <v>604</v>
      </c>
      <c r="AU134" s="241" t="s">
        <v>88</v>
      </c>
      <c r="AY134" s="19" t="s">
        <v>185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86</v>
      </c>
      <c r="BK134" s="242">
        <f>ROUND(I134*H134,2)</f>
        <v>0</v>
      </c>
      <c r="BL134" s="19" t="s">
        <v>229</v>
      </c>
      <c r="BM134" s="241" t="s">
        <v>2575</v>
      </c>
    </row>
    <row r="135" s="2" customFormat="1" ht="21.75" customHeight="1">
      <c r="A135" s="40"/>
      <c r="B135" s="41"/>
      <c r="C135" s="229" t="s">
        <v>735</v>
      </c>
      <c r="D135" s="229" t="s">
        <v>187</v>
      </c>
      <c r="E135" s="230" t="s">
        <v>2576</v>
      </c>
      <c r="F135" s="231" t="s">
        <v>2577</v>
      </c>
      <c r="G135" s="232" t="s">
        <v>239</v>
      </c>
      <c r="H135" s="233">
        <v>0.13800000000000001</v>
      </c>
      <c r="I135" s="234"/>
      <c r="J135" s="235">
        <f>ROUND(I135*H135,2)</f>
        <v>0</v>
      </c>
      <c r="K135" s="236"/>
      <c r="L135" s="46"/>
      <c r="M135" s="237" t="s">
        <v>19</v>
      </c>
      <c r="N135" s="238" t="s">
        <v>49</v>
      </c>
      <c r="O135" s="86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229</v>
      </c>
      <c r="AT135" s="241" t="s">
        <v>187</v>
      </c>
      <c r="AU135" s="241" t="s">
        <v>88</v>
      </c>
      <c r="AY135" s="19" t="s">
        <v>185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86</v>
      </c>
      <c r="BK135" s="242">
        <f>ROUND(I135*H135,2)</f>
        <v>0</v>
      </c>
      <c r="BL135" s="19" t="s">
        <v>229</v>
      </c>
      <c r="BM135" s="241" t="s">
        <v>2578</v>
      </c>
    </row>
    <row r="136" s="2" customFormat="1" ht="21.75" customHeight="1">
      <c r="A136" s="40"/>
      <c r="B136" s="41"/>
      <c r="C136" s="229" t="s">
        <v>742</v>
      </c>
      <c r="D136" s="229" t="s">
        <v>187</v>
      </c>
      <c r="E136" s="230" t="s">
        <v>2579</v>
      </c>
      <c r="F136" s="231" t="s">
        <v>2580</v>
      </c>
      <c r="G136" s="232" t="s">
        <v>239</v>
      </c>
      <c r="H136" s="233">
        <v>0.13800000000000001</v>
      </c>
      <c r="I136" s="234"/>
      <c r="J136" s="235">
        <f>ROUND(I136*H136,2)</f>
        <v>0</v>
      </c>
      <c r="K136" s="236"/>
      <c r="L136" s="46"/>
      <c r="M136" s="237" t="s">
        <v>19</v>
      </c>
      <c r="N136" s="238" t="s">
        <v>49</v>
      </c>
      <c r="O136" s="86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229</v>
      </c>
      <c r="AT136" s="241" t="s">
        <v>187</v>
      </c>
      <c r="AU136" s="241" t="s">
        <v>88</v>
      </c>
      <c r="AY136" s="19" t="s">
        <v>185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86</v>
      </c>
      <c r="BK136" s="242">
        <f>ROUND(I136*H136,2)</f>
        <v>0</v>
      </c>
      <c r="BL136" s="19" t="s">
        <v>229</v>
      </c>
      <c r="BM136" s="241" t="s">
        <v>2581</v>
      </c>
    </row>
    <row r="137" s="12" customFormat="1" ht="25.92" customHeight="1">
      <c r="A137" s="12"/>
      <c r="B137" s="213"/>
      <c r="C137" s="214"/>
      <c r="D137" s="215" t="s">
        <v>77</v>
      </c>
      <c r="E137" s="216" t="s">
        <v>2451</v>
      </c>
      <c r="F137" s="216" t="s">
        <v>2452</v>
      </c>
      <c r="G137" s="214"/>
      <c r="H137" s="214"/>
      <c r="I137" s="217"/>
      <c r="J137" s="218">
        <f>BK137</f>
        <v>0</v>
      </c>
      <c r="K137" s="214"/>
      <c r="L137" s="219"/>
      <c r="M137" s="220"/>
      <c r="N137" s="221"/>
      <c r="O137" s="221"/>
      <c r="P137" s="222">
        <f>P138</f>
        <v>0</v>
      </c>
      <c r="Q137" s="221"/>
      <c r="R137" s="222">
        <f>R138</f>
        <v>0</v>
      </c>
      <c r="S137" s="221"/>
      <c r="T137" s="223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4" t="s">
        <v>191</v>
      </c>
      <c r="AT137" s="225" t="s">
        <v>77</v>
      </c>
      <c r="AU137" s="225" t="s">
        <v>78</v>
      </c>
      <c r="AY137" s="224" t="s">
        <v>185</v>
      </c>
      <c r="BK137" s="226">
        <f>BK138</f>
        <v>0</v>
      </c>
    </row>
    <row r="138" s="2" customFormat="1" ht="16.5" customHeight="1">
      <c r="A138" s="40"/>
      <c r="B138" s="41"/>
      <c r="C138" s="229" t="s">
        <v>767</v>
      </c>
      <c r="D138" s="229" t="s">
        <v>187</v>
      </c>
      <c r="E138" s="230" t="s">
        <v>2582</v>
      </c>
      <c r="F138" s="231" t="s">
        <v>2583</v>
      </c>
      <c r="G138" s="232" t="s">
        <v>2455</v>
      </c>
      <c r="H138" s="233">
        <v>15</v>
      </c>
      <c r="I138" s="234"/>
      <c r="J138" s="235">
        <f>ROUND(I138*H138,2)</f>
        <v>0</v>
      </c>
      <c r="K138" s="236"/>
      <c r="L138" s="46"/>
      <c r="M138" s="237" t="s">
        <v>19</v>
      </c>
      <c r="N138" s="238" t="s">
        <v>49</v>
      </c>
      <c r="O138" s="86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2456</v>
      </c>
      <c r="AT138" s="241" t="s">
        <v>187</v>
      </c>
      <c r="AU138" s="241" t="s">
        <v>86</v>
      </c>
      <c r="AY138" s="19" t="s">
        <v>185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86</v>
      </c>
      <c r="BK138" s="242">
        <f>ROUND(I138*H138,2)</f>
        <v>0</v>
      </c>
      <c r="BL138" s="19" t="s">
        <v>2456</v>
      </c>
      <c r="BM138" s="241" t="s">
        <v>2584</v>
      </c>
    </row>
    <row r="139" s="12" customFormat="1" ht="25.92" customHeight="1">
      <c r="A139" s="12"/>
      <c r="B139" s="213"/>
      <c r="C139" s="214"/>
      <c r="D139" s="215" t="s">
        <v>77</v>
      </c>
      <c r="E139" s="216" t="s">
        <v>260</v>
      </c>
      <c r="F139" s="216" t="s">
        <v>261</v>
      </c>
      <c r="G139" s="214"/>
      <c r="H139" s="214"/>
      <c r="I139" s="217"/>
      <c r="J139" s="218">
        <f>BK139</f>
        <v>0</v>
      </c>
      <c r="K139" s="214"/>
      <c r="L139" s="219"/>
      <c r="M139" s="220"/>
      <c r="N139" s="221"/>
      <c r="O139" s="221"/>
      <c r="P139" s="222">
        <f>P140</f>
        <v>0</v>
      </c>
      <c r="Q139" s="221"/>
      <c r="R139" s="222">
        <f>R140</f>
        <v>0</v>
      </c>
      <c r="S139" s="221"/>
      <c r="T139" s="223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4" t="s">
        <v>217</v>
      </c>
      <c r="AT139" s="225" t="s">
        <v>77</v>
      </c>
      <c r="AU139" s="225" t="s">
        <v>78</v>
      </c>
      <c r="AY139" s="224" t="s">
        <v>185</v>
      </c>
      <c r="BK139" s="226">
        <f>BK140</f>
        <v>0</v>
      </c>
    </row>
    <row r="140" s="12" customFormat="1" ht="22.8" customHeight="1">
      <c r="A140" s="12"/>
      <c r="B140" s="213"/>
      <c r="C140" s="214"/>
      <c r="D140" s="215" t="s">
        <v>77</v>
      </c>
      <c r="E140" s="227" t="s">
        <v>262</v>
      </c>
      <c r="F140" s="227" t="s">
        <v>263</v>
      </c>
      <c r="G140" s="214"/>
      <c r="H140" s="214"/>
      <c r="I140" s="217"/>
      <c r="J140" s="228">
        <f>BK140</f>
        <v>0</v>
      </c>
      <c r="K140" s="214"/>
      <c r="L140" s="219"/>
      <c r="M140" s="220"/>
      <c r="N140" s="221"/>
      <c r="O140" s="221"/>
      <c r="P140" s="222">
        <f>P141</f>
        <v>0</v>
      </c>
      <c r="Q140" s="221"/>
      <c r="R140" s="222">
        <f>R141</f>
        <v>0</v>
      </c>
      <c r="S140" s="221"/>
      <c r="T140" s="223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4" t="s">
        <v>217</v>
      </c>
      <c r="AT140" s="225" t="s">
        <v>77</v>
      </c>
      <c r="AU140" s="225" t="s">
        <v>86</v>
      </c>
      <c r="AY140" s="224" t="s">
        <v>185</v>
      </c>
      <c r="BK140" s="226">
        <f>BK141</f>
        <v>0</v>
      </c>
    </row>
    <row r="141" s="2" customFormat="1" ht="16.5" customHeight="1">
      <c r="A141" s="40"/>
      <c r="B141" s="41"/>
      <c r="C141" s="229" t="s">
        <v>787</v>
      </c>
      <c r="D141" s="229" t="s">
        <v>187</v>
      </c>
      <c r="E141" s="230" t="s">
        <v>265</v>
      </c>
      <c r="F141" s="231" t="s">
        <v>263</v>
      </c>
      <c r="G141" s="232" t="s">
        <v>266</v>
      </c>
      <c r="H141" s="276"/>
      <c r="I141" s="234"/>
      <c r="J141" s="235">
        <f>ROUND(I141*H141,2)</f>
        <v>0</v>
      </c>
      <c r="K141" s="236"/>
      <c r="L141" s="46"/>
      <c r="M141" s="277" t="s">
        <v>19</v>
      </c>
      <c r="N141" s="278" t="s">
        <v>49</v>
      </c>
      <c r="O141" s="279"/>
      <c r="P141" s="280">
        <f>O141*H141</f>
        <v>0</v>
      </c>
      <c r="Q141" s="280">
        <v>0</v>
      </c>
      <c r="R141" s="280">
        <f>Q141*H141</f>
        <v>0</v>
      </c>
      <c r="S141" s="280">
        <v>0</v>
      </c>
      <c r="T141" s="281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1" t="s">
        <v>267</v>
      </c>
      <c r="AT141" s="241" t="s">
        <v>187</v>
      </c>
      <c r="AU141" s="241" t="s">
        <v>88</v>
      </c>
      <c r="AY141" s="19" t="s">
        <v>185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86</v>
      </c>
      <c r="BK141" s="242">
        <f>ROUND(I141*H141,2)</f>
        <v>0</v>
      </c>
      <c r="BL141" s="19" t="s">
        <v>267</v>
      </c>
      <c r="BM141" s="241" t="s">
        <v>2585</v>
      </c>
    </row>
    <row r="142" s="2" customFormat="1" ht="6.96" customHeight="1">
      <c r="A142" s="40"/>
      <c r="B142" s="61"/>
      <c r="C142" s="62"/>
      <c r="D142" s="62"/>
      <c r="E142" s="62"/>
      <c r="F142" s="62"/>
      <c r="G142" s="62"/>
      <c r="H142" s="62"/>
      <c r="I142" s="177"/>
      <c r="J142" s="62"/>
      <c r="K142" s="62"/>
      <c r="L142" s="46"/>
      <c r="M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</sheetData>
  <sheetProtection sheet="1" autoFilter="0" formatColumns="0" formatRows="0" objects="1" scenarios="1" spinCount="100000" saltValue="r/1JVsAQYzkhQHvHLgxSk8x9PcrXnwyqwpHQCl9xnDkWhxjYMukzInMTfs2CEas9f7L4PaZZitBb2CrkR19Ycw==" hashValue="viGMwfRIVac9zw5sJ9kZw5Ax5vZV4V6GOt0Gf1C7YvfMCuRzr5eAuz1VhzjgrepnX040+9vMszejXxgjv//VHA==" algorithmName="SHA-512" password="CC35"/>
  <autoFilter ref="C92:K14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135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2421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2586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tr">
        <f>IF('Rekapitulace stavby'!AN10="","",'Rekapitulace stavby'!AN10)</f>
        <v>074 37 013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Sýrárna Broumov s.r.o.</v>
      </c>
      <c r="F17" s="40"/>
      <c r="G17" s="40"/>
      <c r="H17" s="40"/>
      <c r="I17" s="151" t="s">
        <v>29</v>
      </c>
      <c r="J17" s="135" t="str">
        <f>IF('Rekapitulace stavby'!AN11="","",'Rekapitulace stavby'!AN11)</f>
        <v>CZ07437013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tr">
        <f>IF('Rekapitulace stavby'!AN16="","",'Rekapitulace stavby'!AN16)</f>
        <v>474 55 802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>JOSTA s.r.o.</v>
      </c>
      <c r="F23" s="40"/>
      <c r="G23" s="40"/>
      <c r="H23" s="40"/>
      <c r="I23" s="151" t="s">
        <v>29</v>
      </c>
      <c r="J23" s="135" t="str">
        <f>IF('Rekapitulace stavby'!AN17="","",'Rekapitulace stavby'!AN17)</f>
        <v>CZ47455802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tr">
        <f>IF('Rekapitulace stavby'!AN19="","",'Rekapitulace stavby'!AN19)</f>
        <v>764 89 337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>Tomáš Valenta</v>
      </c>
      <c r="F26" s="40"/>
      <c r="G26" s="40"/>
      <c r="H26" s="40"/>
      <c r="I26" s="151" t="s">
        <v>29</v>
      </c>
      <c r="J26" s="135" t="str">
        <f>IF('Rekapitulace stavby'!AN20="","",'Rekapitulace stavby'!AN20)</f>
        <v>CZ8002143259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ROUND(J94,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ROUND((SUM(BE94:BE172)),  2)</f>
        <v>0</v>
      </c>
      <c r="G35" s="40"/>
      <c r="H35" s="40"/>
      <c r="I35" s="166">
        <v>0.20999999999999999</v>
      </c>
      <c r="J35" s="165">
        <f>ROUND(((SUM(BE94:BE172))*I35),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ROUND((SUM(BF94:BF172)),  2)</f>
        <v>0</v>
      </c>
      <c r="G36" s="40"/>
      <c r="H36" s="40"/>
      <c r="I36" s="166">
        <v>0.14999999999999999</v>
      </c>
      <c r="J36" s="165">
        <f>ROUND(((SUM(BF94:BF172))*I36),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ROUND((SUM(BG94:BG172)),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ROUND((SUM(BH94:BH172)),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ROUND((SUM(BI94:BI172)),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2421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03 - Zařízení pro vytápění staveb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J94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407</v>
      </c>
      <c r="E64" s="190"/>
      <c r="F64" s="190"/>
      <c r="G64" s="190"/>
      <c r="H64" s="190"/>
      <c r="I64" s="191"/>
      <c r="J64" s="192">
        <f>J95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2587</v>
      </c>
      <c r="E65" s="196"/>
      <c r="F65" s="196"/>
      <c r="G65" s="196"/>
      <c r="H65" s="196"/>
      <c r="I65" s="197"/>
      <c r="J65" s="198">
        <f>J96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2588</v>
      </c>
      <c r="E66" s="196"/>
      <c r="F66" s="196"/>
      <c r="G66" s="196"/>
      <c r="H66" s="196"/>
      <c r="I66" s="197"/>
      <c r="J66" s="198">
        <f>J109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2589</v>
      </c>
      <c r="E67" s="196"/>
      <c r="F67" s="196"/>
      <c r="G67" s="196"/>
      <c r="H67" s="196"/>
      <c r="I67" s="197"/>
      <c r="J67" s="198">
        <f>J117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4"/>
      <c r="C68" s="127"/>
      <c r="D68" s="195" t="s">
        <v>2590</v>
      </c>
      <c r="E68" s="196"/>
      <c r="F68" s="196"/>
      <c r="G68" s="196"/>
      <c r="H68" s="196"/>
      <c r="I68" s="197"/>
      <c r="J68" s="198">
        <f>J129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4"/>
      <c r="C69" s="127"/>
      <c r="D69" s="195" t="s">
        <v>2591</v>
      </c>
      <c r="E69" s="196"/>
      <c r="F69" s="196"/>
      <c r="G69" s="196"/>
      <c r="H69" s="196"/>
      <c r="I69" s="197"/>
      <c r="J69" s="198">
        <f>J147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87"/>
      <c r="C70" s="188"/>
      <c r="D70" s="189" t="s">
        <v>2426</v>
      </c>
      <c r="E70" s="190"/>
      <c r="F70" s="190"/>
      <c r="G70" s="190"/>
      <c r="H70" s="190"/>
      <c r="I70" s="191"/>
      <c r="J70" s="192">
        <f>J166</f>
        <v>0</v>
      </c>
      <c r="K70" s="188"/>
      <c r="L70" s="19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87"/>
      <c r="C71" s="188"/>
      <c r="D71" s="189" t="s">
        <v>168</v>
      </c>
      <c r="E71" s="190"/>
      <c r="F71" s="190"/>
      <c r="G71" s="190"/>
      <c r="H71" s="190"/>
      <c r="I71" s="191"/>
      <c r="J71" s="192">
        <f>J170</f>
        <v>0</v>
      </c>
      <c r="K71" s="188"/>
      <c r="L71" s="19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94"/>
      <c r="C72" s="127"/>
      <c r="D72" s="195" t="s">
        <v>169</v>
      </c>
      <c r="E72" s="196"/>
      <c r="F72" s="196"/>
      <c r="G72" s="196"/>
      <c r="H72" s="196"/>
      <c r="I72" s="197"/>
      <c r="J72" s="198">
        <f>J171</f>
        <v>0</v>
      </c>
      <c r="K72" s="127"/>
      <c r="L72" s="19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177"/>
      <c r="J74" s="62"/>
      <c r="K74" s="6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180"/>
      <c r="J78" s="64"/>
      <c r="K78" s="64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170</v>
      </c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181" t="str">
        <f>E7</f>
        <v>Sýrárna Broumov</v>
      </c>
      <c r="F82" s="34"/>
      <c r="G82" s="34"/>
      <c r="H82" s="34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" customFormat="1" ht="12" customHeight="1">
      <c r="B83" s="23"/>
      <c r="C83" s="34" t="s">
        <v>158</v>
      </c>
      <c r="D83" s="24"/>
      <c r="E83" s="24"/>
      <c r="F83" s="24"/>
      <c r="G83" s="24"/>
      <c r="H83" s="24"/>
      <c r="I83" s="140"/>
      <c r="J83" s="24"/>
      <c r="K83" s="24"/>
      <c r="L83" s="22"/>
    </row>
    <row r="84" s="2" customFormat="1" ht="16.5" customHeight="1">
      <c r="A84" s="40"/>
      <c r="B84" s="41"/>
      <c r="C84" s="42"/>
      <c r="D84" s="42"/>
      <c r="E84" s="181" t="s">
        <v>2421</v>
      </c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270</v>
      </c>
      <c r="D85" s="42"/>
      <c r="E85" s="42"/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6.5" customHeight="1">
      <c r="A86" s="40"/>
      <c r="B86" s="41"/>
      <c r="C86" s="42"/>
      <c r="D86" s="42"/>
      <c r="E86" s="71" t="str">
        <f>E11</f>
        <v>03 - Zařízení pro vytápění staveb</v>
      </c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21</v>
      </c>
      <c r="D88" s="42"/>
      <c r="E88" s="42"/>
      <c r="F88" s="29" t="str">
        <f>F14</f>
        <v xml:space="preserve"> </v>
      </c>
      <c r="G88" s="42"/>
      <c r="H88" s="42"/>
      <c r="I88" s="151" t="s">
        <v>23</v>
      </c>
      <c r="J88" s="74" t="str">
        <f>IF(J14="","",J14)</f>
        <v>8. 9. 2020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148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Sýrárna Broumov s.r.o.</v>
      </c>
      <c r="G90" s="42"/>
      <c r="H90" s="42"/>
      <c r="I90" s="151" t="s">
        <v>33</v>
      </c>
      <c r="J90" s="38" t="str">
        <f>E23</f>
        <v>JOSTA s.r.o.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4" t="s">
        <v>31</v>
      </c>
      <c r="D91" s="42"/>
      <c r="E91" s="42"/>
      <c r="F91" s="29" t="str">
        <f>IF(E20="","",E20)</f>
        <v>Vyplň údaj</v>
      </c>
      <c r="G91" s="42"/>
      <c r="H91" s="42"/>
      <c r="I91" s="151" t="s">
        <v>38</v>
      </c>
      <c r="J91" s="38" t="str">
        <f>E26</f>
        <v>Tomáš Valenta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148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11" customFormat="1" ht="29.28" customHeight="1">
      <c r="A93" s="200"/>
      <c r="B93" s="201"/>
      <c r="C93" s="202" t="s">
        <v>171</v>
      </c>
      <c r="D93" s="203" t="s">
        <v>63</v>
      </c>
      <c r="E93" s="203" t="s">
        <v>59</v>
      </c>
      <c r="F93" s="203" t="s">
        <v>60</v>
      </c>
      <c r="G93" s="203" t="s">
        <v>172</v>
      </c>
      <c r="H93" s="203" t="s">
        <v>173</v>
      </c>
      <c r="I93" s="204" t="s">
        <v>174</v>
      </c>
      <c r="J93" s="205" t="s">
        <v>162</v>
      </c>
      <c r="K93" s="206" t="s">
        <v>175</v>
      </c>
      <c r="L93" s="207"/>
      <c r="M93" s="94" t="s">
        <v>19</v>
      </c>
      <c r="N93" s="95" t="s">
        <v>48</v>
      </c>
      <c r="O93" s="95" t="s">
        <v>176</v>
      </c>
      <c r="P93" s="95" t="s">
        <v>177</v>
      </c>
      <c r="Q93" s="95" t="s">
        <v>178</v>
      </c>
      <c r="R93" s="95" t="s">
        <v>179</v>
      </c>
      <c r="S93" s="95" t="s">
        <v>180</v>
      </c>
      <c r="T93" s="96" t="s">
        <v>181</v>
      </c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</row>
    <row r="94" s="2" customFormat="1" ht="22.8" customHeight="1">
      <c r="A94" s="40"/>
      <c r="B94" s="41"/>
      <c r="C94" s="101" t="s">
        <v>182</v>
      </c>
      <c r="D94" s="42"/>
      <c r="E94" s="42"/>
      <c r="F94" s="42"/>
      <c r="G94" s="42"/>
      <c r="H94" s="42"/>
      <c r="I94" s="148"/>
      <c r="J94" s="208">
        <f>BK94</f>
        <v>0</v>
      </c>
      <c r="K94" s="42"/>
      <c r="L94" s="46"/>
      <c r="M94" s="97"/>
      <c r="N94" s="209"/>
      <c r="O94" s="98"/>
      <c r="P94" s="210">
        <f>P95+P166+P170</f>
        <v>0</v>
      </c>
      <c r="Q94" s="98"/>
      <c r="R94" s="210">
        <f>R95+R166+R170</f>
        <v>0</v>
      </c>
      <c r="S94" s="98"/>
      <c r="T94" s="211">
        <f>T95+T166+T170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77</v>
      </c>
      <c r="AU94" s="19" t="s">
        <v>163</v>
      </c>
      <c r="BK94" s="212">
        <f>BK95+BK166+BK170</f>
        <v>0</v>
      </c>
    </row>
    <row r="95" s="12" customFormat="1" ht="25.92" customHeight="1">
      <c r="A95" s="12"/>
      <c r="B95" s="213"/>
      <c r="C95" s="214"/>
      <c r="D95" s="215" t="s">
        <v>77</v>
      </c>
      <c r="E95" s="216" t="s">
        <v>1121</v>
      </c>
      <c r="F95" s="216" t="s">
        <v>1122</v>
      </c>
      <c r="G95" s="214"/>
      <c r="H95" s="214"/>
      <c r="I95" s="217"/>
      <c r="J95" s="218">
        <f>BK95</f>
        <v>0</v>
      </c>
      <c r="K95" s="214"/>
      <c r="L95" s="219"/>
      <c r="M95" s="220"/>
      <c r="N95" s="221"/>
      <c r="O95" s="221"/>
      <c r="P95" s="222">
        <f>P96+P109+P117+P129+P147</f>
        <v>0</v>
      </c>
      <c r="Q95" s="221"/>
      <c r="R95" s="222">
        <f>R96+R109+R117+R129+R147</f>
        <v>0</v>
      </c>
      <c r="S95" s="221"/>
      <c r="T95" s="223">
        <f>T96+T109+T117+T129+T147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88</v>
      </c>
      <c r="AT95" s="225" t="s">
        <v>77</v>
      </c>
      <c r="AU95" s="225" t="s">
        <v>78</v>
      </c>
      <c r="AY95" s="224" t="s">
        <v>185</v>
      </c>
      <c r="BK95" s="226">
        <f>BK96+BK109+BK117+BK129+BK147</f>
        <v>0</v>
      </c>
    </row>
    <row r="96" s="12" customFormat="1" ht="22.8" customHeight="1">
      <c r="A96" s="12"/>
      <c r="B96" s="213"/>
      <c r="C96" s="214"/>
      <c r="D96" s="215" t="s">
        <v>77</v>
      </c>
      <c r="E96" s="227" t="s">
        <v>2592</v>
      </c>
      <c r="F96" s="227" t="s">
        <v>2593</v>
      </c>
      <c r="G96" s="214"/>
      <c r="H96" s="214"/>
      <c r="I96" s="217"/>
      <c r="J96" s="228">
        <f>BK96</f>
        <v>0</v>
      </c>
      <c r="K96" s="214"/>
      <c r="L96" s="219"/>
      <c r="M96" s="220"/>
      <c r="N96" s="221"/>
      <c r="O96" s="221"/>
      <c r="P96" s="222">
        <f>SUM(P97:P108)</f>
        <v>0</v>
      </c>
      <c r="Q96" s="221"/>
      <c r="R96" s="222">
        <f>SUM(R97:R108)</f>
        <v>0</v>
      </c>
      <c r="S96" s="221"/>
      <c r="T96" s="223">
        <f>SUM(T97:T108)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4" t="s">
        <v>88</v>
      </c>
      <c r="AT96" s="225" t="s">
        <v>77</v>
      </c>
      <c r="AU96" s="225" t="s">
        <v>86</v>
      </c>
      <c r="AY96" s="224" t="s">
        <v>185</v>
      </c>
      <c r="BK96" s="226">
        <f>SUM(BK97:BK108)</f>
        <v>0</v>
      </c>
    </row>
    <row r="97" s="2" customFormat="1" ht="16.5" customHeight="1">
      <c r="A97" s="40"/>
      <c r="B97" s="41"/>
      <c r="C97" s="229" t="s">
        <v>86</v>
      </c>
      <c r="D97" s="229" t="s">
        <v>187</v>
      </c>
      <c r="E97" s="230" t="s">
        <v>2594</v>
      </c>
      <c r="F97" s="231" t="s">
        <v>2595</v>
      </c>
      <c r="G97" s="232" t="s">
        <v>2289</v>
      </c>
      <c r="H97" s="233">
        <v>1</v>
      </c>
      <c r="I97" s="234"/>
      <c r="J97" s="235">
        <f>ROUND(I97*H97,2)</f>
        <v>0</v>
      </c>
      <c r="K97" s="236"/>
      <c r="L97" s="46"/>
      <c r="M97" s="237" t="s">
        <v>19</v>
      </c>
      <c r="N97" s="238" t="s">
        <v>49</v>
      </c>
      <c r="O97" s="86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1" t="s">
        <v>229</v>
      </c>
      <c r="AT97" s="241" t="s">
        <v>187</v>
      </c>
      <c r="AU97" s="241" t="s">
        <v>88</v>
      </c>
      <c r="AY97" s="19" t="s">
        <v>185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86</v>
      </c>
      <c r="BK97" s="242">
        <f>ROUND(I97*H97,2)</f>
        <v>0</v>
      </c>
      <c r="BL97" s="19" t="s">
        <v>229</v>
      </c>
      <c r="BM97" s="241" t="s">
        <v>88</v>
      </c>
    </row>
    <row r="98" s="2" customFormat="1" ht="16.5" customHeight="1">
      <c r="A98" s="40"/>
      <c r="B98" s="41"/>
      <c r="C98" s="229" t="s">
        <v>88</v>
      </c>
      <c r="D98" s="229" t="s">
        <v>187</v>
      </c>
      <c r="E98" s="230" t="s">
        <v>2596</v>
      </c>
      <c r="F98" s="231" t="s">
        <v>2597</v>
      </c>
      <c r="G98" s="232" t="s">
        <v>2289</v>
      </c>
      <c r="H98" s="233">
        <v>1</v>
      </c>
      <c r="I98" s="234"/>
      <c r="J98" s="235">
        <f>ROUND(I98*H98,2)</f>
        <v>0</v>
      </c>
      <c r="K98" s="236"/>
      <c r="L98" s="46"/>
      <c r="M98" s="237" t="s">
        <v>19</v>
      </c>
      <c r="N98" s="238" t="s">
        <v>49</v>
      </c>
      <c r="O98" s="86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1" t="s">
        <v>229</v>
      </c>
      <c r="AT98" s="241" t="s">
        <v>187</v>
      </c>
      <c r="AU98" s="241" t="s">
        <v>88</v>
      </c>
      <c r="AY98" s="19" t="s">
        <v>185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86</v>
      </c>
      <c r="BK98" s="242">
        <f>ROUND(I98*H98,2)</f>
        <v>0</v>
      </c>
      <c r="BL98" s="19" t="s">
        <v>229</v>
      </c>
      <c r="BM98" s="241" t="s">
        <v>191</v>
      </c>
    </row>
    <row r="99" s="2" customFormat="1" ht="21.75" customHeight="1">
      <c r="A99" s="40"/>
      <c r="B99" s="41"/>
      <c r="C99" s="282" t="s">
        <v>203</v>
      </c>
      <c r="D99" s="282" t="s">
        <v>604</v>
      </c>
      <c r="E99" s="283" t="s">
        <v>2598</v>
      </c>
      <c r="F99" s="284" t="s">
        <v>2599</v>
      </c>
      <c r="G99" s="285" t="s">
        <v>2289</v>
      </c>
      <c r="H99" s="286">
        <v>1</v>
      </c>
      <c r="I99" s="287"/>
      <c r="J99" s="288">
        <f>ROUND(I99*H99,2)</f>
        <v>0</v>
      </c>
      <c r="K99" s="289"/>
      <c r="L99" s="290"/>
      <c r="M99" s="291" t="s">
        <v>19</v>
      </c>
      <c r="N99" s="292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658</v>
      </c>
      <c r="AT99" s="241" t="s">
        <v>604</v>
      </c>
      <c r="AU99" s="241" t="s">
        <v>88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229</v>
      </c>
      <c r="BM99" s="241" t="s">
        <v>224</v>
      </c>
    </row>
    <row r="100" s="2" customFormat="1" ht="16.5" customHeight="1">
      <c r="A100" s="40"/>
      <c r="B100" s="41"/>
      <c r="C100" s="282" t="s">
        <v>191</v>
      </c>
      <c r="D100" s="282" t="s">
        <v>604</v>
      </c>
      <c r="E100" s="283" t="s">
        <v>2600</v>
      </c>
      <c r="F100" s="284" t="s">
        <v>2601</v>
      </c>
      <c r="G100" s="285" t="s">
        <v>2289</v>
      </c>
      <c r="H100" s="286">
        <v>1</v>
      </c>
      <c r="I100" s="287"/>
      <c r="J100" s="288">
        <f>ROUND(I100*H100,2)</f>
        <v>0</v>
      </c>
      <c r="K100" s="289"/>
      <c r="L100" s="290"/>
      <c r="M100" s="291" t="s">
        <v>19</v>
      </c>
      <c r="N100" s="292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658</v>
      </c>
      <c r="AT100" s="241" t="s">
        <v>604</v>
      </c>
      <c r="AU100" s="241" t="s">
        <v>88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229</v>
      </c>
      <c r="BM100" s="241" t="s">
        <v>236</v>
      </c>
    </row>
    <row r="101" s="2" customFormat="1" ht="16.5" customHeight="1">
      <c r="A101" s="40"/>
      <c r="B101" s="41"/>
      <c r="C101" s="229" t="s">
        <v>217</v>
      </c>
      <c r="D101" s="229" t="s">
        <v>187</v>
      </c>
      <c r="E101" s="230" t="s">
        <v>2602</v>
      </c>
      <c r="F101" s="231" t="s">
        <v>2603</v>
      </c>
      <c r="G101" s="232" t="s">
        <v>2289</v>
      </c>
      <c r="H101" s="233">
        <v>1</v>
      </c>
      <c r="I101" s="234"/>
      <c r="J101" s="235">
        <f>ROUND(I101*H101,2)</f>
        <v>0</v>
      </c>
      <c r="K101" s="236"/>
      <c r="L101" s="46"/>
      <c r="M101" s="237" t="s">
        <v>19</v>
      </c>
      <c r="N101" s="238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229</v>
      </c>
      <c r="AT101" s="241" t="s">
        <v>187</v>
      </c>
      <c r="AU101" s="241" t="s">
        <v>88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229</v>
      </c>
      <c r="BM101" s="241" t="s">
        <v>146</v>
      </c>
    </row>
    <row r="102" s="2" customFormat="1" ht="21.75" customHeight="1">
      <c r="A102" s="40"/>
      <c r="B102" s="41"/>
      <c r="C102" s="229" t="s">
        <v>224</v>
      </c>
      <c r="D102" s="229" t="s">
        <v>187</v>
      </c>
      <c r="E102" s="230" t="s">
        <v>2604</v>
      </c>
      <c r="F102" s="231" t="s">
        <v>2605</v>
      </c>
      <c r="G102" s="232" t="s">
        <v>2532</v>
      </c>
      <c r="H102" s="233">
        <v>1</v>
      </c>
      <c r="I102" s="234"/>
      <c r="J102" s="235">
        <f>ROUND(I102*H102,2)</f>
        <v>0</v>
      </c>
      <c r="K102" s="236"/>
      <c r="L102" s="46"/>
      <c r="M102" s="237" t="s">
        <v>19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229</v>
      </c>
      <c r="AT102" s="241" t="s">
        <v>187</v>
      </c>
      <c r="AU102" s="241" t="s">
        <v>88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229</v>
      </c>
      <c r="BM102" s="241" t="s">
        <v>252</v>
      </c>
    </row>
    <row r="103" s="2" customFormat="1" ht="21.75" customHeight="1">
      <c r="A103" s="40"/>
      <c r="B103" s="41"/>
      <c r="C103" s="229" t="s">
        <v>230</v>
      </c>
      <c r="D103" s="229" t="s">
        <v>187</v>
      </c>
      <c r="E103" s="230" t="s">
        <v>2606</v>
      </c>
      <c r="F103" s="231" t="s">
        <v>2607</v>
      </c>
      <c r="G103" s="232" t="s">
        <v>2532</v>
      </c>
      <c r="H103" s="233">
        <v>1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229</v>
      </c>
      <c r="AT103" s="241" t="s">
        <v>187</v>
      </c>
      <c r="AU103" s="241" t="s">
        <v>88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229</v>
      </c>
      <c r="BM103" s="241" t="s">
        <v>264</v>
      </c>
    </row>
    <row r="104" s="2" customFormat="1" ht="16.5" customHeight="1">
      <c r="A104" s="40"/>
      <c r="B104" s="41"/>
      <c r="C104" s="229" t="s">
        <v>236</v>
      </c>
      <c r="D104" s="229" t="s">
        <v>187</v>
      </c>
      <c r="E104" s="230" t="s">
        <v>2608</v>
      </c>
      <c r="F104" s="231" t="s">
        <v>2609</v>
      </c>
      <c r="G104" s="232" t="s">
        <v>220</v>
      </c>
      <c r="H104" s="233">
        <v>10</v>
      </c>
      <c r="I104" s="234"/>
      <c r="J104" s="235">
        <f>ROUND(I104*H104,2)</f>
        <v>0</v>
      </c>
      <c r="K104" s="236"/>
      <c r="L104" s="46"/>
      <c r="M104" s="237" t="s">
        <v>19</v>
      </c>
      <c r="N104" s="238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229</v>
      </c>
      <c r="AT104" s="241" t="s">
        <v>187</v>
      </c>
      <c r="AU104" s="241" t="s">
        <v>88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229</v>
      </c>
      <c r="BM104" s="241" t="s">
        <v>229</v>
      </c>
    </row>
    <row r="105" s="2" customFormat="1" ht="33" customHeight="1">
      <c r="A105" s="40"/>
      <c r="B105" s="41"/>
      <c r="C105" s="229" t="s">
        <v>201</v>
      </c>
      <c r="D105" s="229" t="s">
        <v>187</v>
      </c>
      <c r="E105" s="230" t="s">
        <v>2610</v>
      </c>
      <c r="F105" s="231" t="s">
        <v>2611</v>
      </c>
      <c r="G105" s="232" t="s">
        <v>2532</v>
      </c>
      <c r="H105" s="233">
        <v>1</v>
      </c>
      <c r="I105" s="234"/>
      <c r="J105" s="235">
        <f>ROUND(I105*H105,2)</f>
        <v>0</v>
      </c>
      <c r="K105" s="236"/>
      <c r="L105" s="46"/>
      <c r="M105" s="237" t="s">
        <v>19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229</v>
      </c>
      <c r="AT105" s="241" t="s">
        <v>187</v>
      </c>
      <c r="AU105" s="241" t="s">
        <v>88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229</v>
      </c>
      <c r="BM105" s="241" t="s">
        <v>346</v>
      </c>
    </row>
    <row r="106" s="2" customFormat="1" ht="21.75" customHeight="1">
      <c r="A106" s="40"/>
      <c r="B106" s="41"/>
      <c r="C106" s="229" t="s">
        <v>146</v>
      </c>
      <c r="D106" s="229" t="s">
        <v>187</v>
      </c>
      <c r="E106" s="230" t="s">
        <v>2612</v>
      </c>
      <c r="F106" s="231" t="s">
        <v>2613</v>
      </c>
      <c r="G106" s="232" t="s">
        <v>220</v>
      </c>
      <c r="H106" s="233">
        <v>5</v>
      </c>
      <c r="I106" s="234"/>
      <c r="J106" s="235">
        <f>ROUND(I106*H106,2)</f>
        <v>0</v>
      </c>
      <c r="K106" s="236"/>
      <c r="L106" s="46"/>
      <c r="M106" s="237" t="s">
        <v>19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229</v>
      </c>
      <c r="AT106" s="241" t="s">
        <v>187</v>
      </c>
      <c r="AU106" s="241" t="s">
        <v>88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229</v>
      </c>
      <c r="BM106" s="241" t="s">
        <v>353</v>
      </c>
    </row>
    <row r="107" s="2" customFormat="1" ht="16.5" customHeight="1">
      <c r="A107" s="40"/>
      <c r="B107" s="41"/>
      <c r="C107" s="229" t="s">
        <v>248</v>
      </c>
      <c r="D107" s="229" t="s">
        <v>187</v>
      </c>
      <c r="E107" s="230" t="s">
        <v>2614</v>
      </c>
      <c r="F107" s="231" t="s">
        <v>2615</v>
      </c>
      <c r="G107" s="232" t="s">
        <v>239</v>
      </c>
      <c r="H107" s="233">
        <v>0.078</v>
      </c>
      <c r="I107" s="234"/>
      <c r="J107" s="235">
        <f>ROUND(I107*H107,2)</f>
        <v>0</v>
      </c>
      <c r="K107" s="236"/>
      <c r="L107" s="46"/>
      <c r="M107" s="237" t="s">
        <v>19</v>
      </c>
      <c r="N107" s="238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229</v>
      </c>
      <c r="AT107" s="241" t="s">
        <v>187</v>
      </c>
      <c r="AU107" s="241" t="s">
        <v>88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229</v>
      </c>
      <c r="BM107" s="241" t="s">
        <v>363</v>
      </c>
    </row>
    <row r="108" s="2" customFormat="1" ht="21.75" customHeight="1">
      <c r="A108" s="40"/>
      <c r="B108" s="41"/>
      <c r="C108" s="229" t="s">
        <v>252</v>
      </c>
      <c r="D108" s="229" t="s">
        <v>187</v>
      </c>
      <c r="E108" s="230" t="s">
        <v>2616</v>
      </c>
      <c r="F108" s="231" t="s">
        <v>2617</v>
      </c>
      <c r="G108" s="232" t="s">
        <v>239</v>
      </c>
      <c r="H108" s="233">
        <v>0.078</v>
      </c>
      <c r="I108" s="234"/>
      <c r="J108" s="235">
        <f>ROUND(I108*H108,2)</f>
        <v>0</v>
      </c>
      <c r="K108" s="236"/>
      <c r="L108" s="46"/>
      <c r="M108" s="237" t="s">
        <v>19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229</v>
      </c>
      <c r="AT108" s="241" t="s">
        <v>187</v>
      </c>
      <c r="AU108" s="241" t="s">
        <v>88</v>
      </c>
      <c r="AY108" s="19" t="s">
        <v>185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86</v>
      </c>
      <c r="BK108" s="242">
        <f>ROUND(I108*H108,2)</f>
        <v>0</v>
      </c>
      <c r="BL108" s="19" t="s">
        <v>229</v>
      </c>
      <c r="BM108" s="241" t="s">
        <v>375</v>
      </c>
    </row>
    <row r="109" s="12" customFormat="1" ht="22.8" customHeight="1">
      <c r="A109" s="12"/>
      <c r="B109" s="213"/>
      <c r="C109" s="214"/>
      <c r="D109" s="215" t="s">
        <v>77</v>
      </c>
      <c r="E109" s="227" t="s">
        <v>2618</v>
      </c>
      <c r="F109" s="227" t="s">
        <v>2619</v>
      </c>
      <c r="G109" s="214"/>
      <c r="H109" s="214"/>
      <c r="I109" s="217"/>
      <c r="J109" s="228">
        <f>BK109</f>
        <v>0</v>
      </c>
      <c r="K109" s="214"/>
      <c r="L109" s="219"/>
      <c r="M109" s="220"/>
      <c r="N109" s="221"/>
      <c r="O109" s="221"/>
      <c r="P109" s="222">
        <f>SUM(P110:P116)</f>
        <v>0</v>
      </c>
      <c r="Q109" s="221"/>
      <c r="R109" s="222">
        <f>SUM(R110:R116)</f>
        <v>0</v>
      </c>
      <c r="S109" s="221"/>
      <c r="T109" s="223">
        <f>SUM(T110:T116)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4" t="s">
        <v>88</v>
      </c>
      <c r="AT109" s="225" t="s">
        <v>77</v>
      </c>
      <c r="AU109" s="225" t="s">
        <v>86</v>
      </c>
      <c r="AY109" s="224" t="s">
        <v>185</v>
      </c>
      <c r="BK109" s="226">
        <f>SUM(BK110:BK116)</f>
        <v>0</v>
      </c>
    </row>
    <row r="110" s="2" customFormat="1" ht="16.5" customHeight="1">
      <c r="A110" s="40"/>
      <c r="B110" s="41"/>
      <c r="C110" s="229" t="s">
        <v>256</v>
      </c>
      <c r="D110" s="229" t="s">
        <v>187</v>
      </c>
      <c r="E110" s="230" t="s">
        <v>2620</v>
      </c>
      <c r="F110" s="231" t="s">
        <v>2621</v>
      </c>
      <c r="G110" s="232" t="s">
        <v>2532</v>
      </c>
      <c r="H110" s="233">
        <v>10</v>
      </c>
      <c r="I110" s="234"/>
      <c r="J110" s="235">
        <f>ROUND(I110*H110,2)</f>
        <v>0</v>
      </c>
      <c r="K110" s="236"/>
      <c r="L110" s="46"/>
      <c r="M110" s="237" t="s">
        <v>19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229</v>
      </c>
      <c r="AT110" s="241" t="s">
        <v>187</v>
      </c>
      <c r="AU110" s="241" t="s">
        <v>88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229</v>
      </c>
      <c r="BM110" s="241" t="s">
        <v>386</v>
      </c>
    </row>
    <row r="111" s="2" customFormat="1" ht="21.75" customHeight="1">
      <c r="A111" s="40"/>
      <c r="B111" s="41"/>
      <c r="C111" s="229" t="s">
        <v>264</v>
      </c>
      <c r="D111" s="229" t="s">
        <v>187</v>
      </c>
      <c r="E111" s="230" t="s">
        <v>2622</v>
      </c>
      <c r="F111" s="231" t="s">
        <v>2623</v>
      </c>
      <c r="G111" s="232" t="s">
        <v>2532</v>
      </c>
      <c r="H111" s="233">
        <v>1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229</v>
      </c>
      <c r="AT111" s="241" t="s">
        <v>187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229</v>
      </c>
      <c r="BM111" s="241" t="s">
        <v>398</v>
      </c>
    </row>
    <row r="112" s="2" customFormat="1" ht="21.75" customHeight="1">
      <c r="A112" s="40"/>
      <c r="B112" s="41"/>
      <c r="C112" s="229" t="s">
        <v>8</v>
      </c>
      <c r="D112" s="229" t="s">
        <v>187</v>
      </c>
      <c r="E112" s="230" t="s">
        <v>2624</v>
      </c>
      <c r="F112" s="231" t="s">
        <v>2625</v>
      </c>
      <c r="G112" s="232" t="s">
        <v>2532</v>
      </c>
      <c r="H112" s="233">
        <v>1</v>
      </c>
      <c r="I112" s="234"/>
      <c r="J112" s="235">
        <f>ROUND(I112*H112,2)</f>
        <v>0</v>
      </c>
      <c r="K112" s="236"/>
      <c r="L112" s="46"/>
      <c r="M112" s="237" t="s">
        <v>19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229</v>
      </c>
      <c r="AT112" s="241" t="s">
        <v>187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229</v>
      </c>
      <c r="BM112" s="241" t="s">
        <v>648</v>
      </c>
    </row>
    <row r="113" s="2" customFormat="1" ht="33" customHeight="1">
      <c r="A113" s="40"/>
      <c r="B113" s="41"/>
      <c r="C113" s="229" t="s">
        <v>229</v>
      </c>
      <c r="D113" s="229" t="s">
        <v>187</v>
      </c>
      <c r="E113" s="230" t="s">
        <v>2626</v>
      </c>
      <c r="F113" s="231" t="s">
        <v>2627</v>
      </c>
      <c r="G113" s="232" t="s">
        <v>2532</v>
      </c>
      <c r="H113" s="233">
        <v>1</v>
      </c>
      <c r="I113" s="234"/>
      <c r="J113" s="235">
        <f>ROUND(I113*H113,2)</f>
        <v>0</v>
      </c>
      <c r="K113" s="236"/>
      <c r="L113" s="46"/>
      <c r="M113" s="237" t="s">
        <v>19</v>
      </c>
      <c r="N113" s="238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229</v>
      </c>
      <c r="AT113" s="241" t="s">
        <v>187</v>
      </c>
      <c r="AU113" s="241" t="s">
        <v>88</v>
      </c>
      <c r="AY113" s="19" t="s">
        <v>185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86</v>
      </c>
      <c r="BK113" s="242">
        <f>ROUND(I113*H113,2)</f>
        <v>0</v>
      </c>
      <c r="BL113" s="19" t="s">
        <v>229</v>
      </c>
      <c r="BM113" s="241" t="s">
        <v>658</v>
      </c>
    </row>
    <row r="114" s="2" customFormat="1" ht="21.75" customHeight="1">
      <c r="A114" s="40"/>
      <c r="B114" s="41"/>
      <c r="C114" s="229" t="s">
        <v>342</v>
      </c>
      <c r="D114" s="229" t="s">
        <v>187</v>
      </c>
      <c r="E114" s="230" t="s">
        <v>2628</v>
      </c>
      <c r="F114" s="231" t="s">
        <v>2629</v>
      </c>
      <c r="G114" s="232" t="s">
        <v>227</v>
      </c>
      <c r="H114" s="233">
        <v>1</v>
      </c>
      <c r="I114" s="234"/>
      <c r="J114" s="235">
        <f>ROUND(I114*H114,2)</f>
        <v>0</v>
      </c>
      <c r="K114" s="236"/>
      <c r="L114" s="46"/>
      <c r="M114" s="237" t="s">
        <v>19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229</v>
      </c>
      <c r="AT114" s="241" t="s">
        <v>187</v>
      </c>
      <c r="AU114" s="241" t="s">
        <v>88</v>
      </c>
      <c r="AY114" s="19" t="s">
        <v>185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86</v>
      </c>
      <c r="BK114" s="242">
        <f>ROUND(I114*H114,2)</f>
        <v>0</v>
      </c>
      <c r="BL114" s="19" t="s">
        <v>229</v>
      </c>
      <c r="BM114" s="241" t="s">
        <v>669</v>
      </c>
    </row>
    <row r="115" s="2" customFormat="1" ht="16.5" customHeight="1">
      <c r="A115" s="40"/>
      <c r="B115" s="41"/>
      <c r="C115" s="229" t="s">
        <v>346</v>
      </c>
      <c r="D115" s="229" t="s">
        <v>187</v>
      </c>
      <c r="E115" s="230" t="s">
        <v>2630</v>
      </c>
      <c r="F115" s="231" t="s">
        <v>2631</v>
      </c>
      <c r="G115" s="232" t="s">
        <v>239</v>
      </c>
      <c r="H115" s="233">
        <v>0.151</v>
      </c>
      <c r="I115" s="234"/>
      <c r="J115" s="235">
        <f>ROUND(I115*H115,2)</f>
        <v>0</v>
      </c>
      <c r="K115" s="236"/>
      <c r="L115" s="46"/>
      <c r="M115" s="237" t="s">
        <v>19</v>
      </c>
      <c r="N115" s="238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229</v>
      </c>
      <c r="AT115" s="241" t="s">
        <v>187</v>
      </c>
      <c r="AU115" s="241" t="s">
        <v>88</v>
      </c>
      <c r="AY115" s="19" t="s">
        <v>185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86</v>
      </c>
      <c r="BK115" s="242">
        <f>ROUND(I115*H115,2)</f>
        <v>0</v>
      </c>
      <c r="BL115" s="19" t="s">
        <v>229</v>
      </c>
      <c r="BM115" s="241" t="s">
        <v>700</v>
      </c>
    </row>
    <row r="116" s="2" customFormat="1" ht="21.75" customHeight="1">
      <c r="A116" s="40"/>
      <c r="B116" s="41"/>
      <c r="C116" s="229" t="s">
        <v>350</v>
      </c>
      <c r="D116" s="229" t="s">
        <v>187</v>
      </c>
      <c r="E116" s="230" t="s">
        <v>2632</v>
      </c>
      <c r="F116" s="231" t="s">
        <v>2633</v>
      </c>
      <c r="G116" s="232" t="s">
        <v>239</v>
      </c>
      <c r="H116" s="233">
        <v>0.151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229</v>
      </c>
      <c r="AT116" s="241" t="s">
        <v>187</v>
      </c>
      <c r="AU116" s="241" t="s">
        <v>88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229</v>
      </c>
      <c r="BM116" s="241" t="s">
        <v>742</v>
      </c>
    </row>
    <row r="117" s="12" customFormat="1" ht="22.8" customHeight="1">
      <c r="A117" s="12"/>
      <c r="B117" s="213"/>
      <c r="C117" s="214"/>
      <c r="D117" s="215" t="s">
        <v>77</v>
      </c>
      <c r="E117" s="227" t="s">
        <v>2634</v>
      </c>
      <c r="F117" s="227" t="s">
        <v>2635</v>
      </c>
      <c r="G117" s="214"/>
      <c r="H117" s="214"/>
      <c r="I117" s="217"/>
      <c r="J117" s="228">
        <f>BK117</f>
        <v>0</v>
      </c>
      <c r="K117" s="214"/>
      <c r="L117" s="219"/>
      <c r="M117" s="220"/>
      <c r="N117" s="221"/>
      <c r="O117" s="221"/>
      <c r="P117" s="222">
        <f>SUM(P118:P128)</f>
        <v>0</v>
      </c>
      <c r="Q117" s="221"/>
      <c r="R117" s="222">
        <f>SUM(R118:R128)</f>
        <v>0</v>
      </c>
      <c r="S117" s="221"/>
      <c r="T117" s="223">
        <f>SUM(T118:T128)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4" t="s">
        <v>88</v>
      </c>
      <c r="AT117" s="225" t="s">
        <v>77</v>
      </c>
      <c r="AU117" s="225" t="s">
        <v>86</v>
      </c>
      <c r="AY117" s="224" t="s">
        <v>185</v>
      </c>
      <c r="BK117" s="226">
        <f>SUM(BK118:BK128)</f>
        <v>0</v>
      </c>
    </row>
    <row r="118" s="2" customFormat="1" ht="21.75" customHeight="1">
      <c r="A118" s="40"/>
      <c r="B118" s="41"/>
      <c r="C118" s="229" t="s">
        <v>353</v>
      </c>
      <c r="D118" s="229" t="s">
        <v>187</v>
      </c>
      <c r="E118" s="230" t="s">
        <v>2636</v>
      </c>
      <c r="F118" s="231" t="s">
        <v>2637</v>
      </c>
      <c r="G118" s="232" t="s">
        <v>227</v>
      </c>
      <c r="H118" s="233">
        <v>30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229</v>
      </c>
      <c r="AT118" s="241" t="s">
        <v>187</v>
      </c>
      <c r="AU118" s="241" t="s">
        <v>88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229</v>
      </c>
      <c r="BM118" s="241" t="s">
        <v>787</v>
      </c>
    </row>
    <row r="119" s="2" customFormat="1" ht="21.75" customHeight="1">
      <c r="A119" s="40"/>
      <c r="B119" s="41"/>
      <c r="C119" s="229" t="s">
        <v>7</v>
      </c>
      <c r="D119" s="229" t="s">
        <v>187</v>
      </c>
      <c r="E119" s="230" t="s">
        <v>2638</v>
      </c>
      <c r="F119" s="231" t="s">
        <v>2639</v>
      </c>
      <c r="G119" s="232" t="s">
        <v>227</v>
      </c>
      <c r="H119" s="233">
        <v>2</v>
      </c>
      <c r="I119" s="234"/>
      <c r="J119" s="235">
        <f>ROUND(I119*H119,2)</f>
        <v>0</v>
      </c>
      <c r="K119" s="236"/>
      <c r="L119" s="46"/>
      <c r="M119" s="237" t="s">
        <v>19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229</v>
      </c>
      <c r="AT119" s="241" t="s">
        <v>187</v>
      </c>
      <c r="AU119" s="241" t="s">
        <v>88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229</v>
      </c>
      <c r="BM119" s="241" t="s">
        <v>828</v>
      </c>
    </row>
    <row r="120" s="2" customFormat="1" ht="21.75" customHeight="1">
      <c r="A120" s="40"/>
      <c r="B120" s="41"/>
      <c r="C120" s="229" t="s">
        <v>363</v>
      </c>
      <c r="D120" s="229" t="s">
        <v>187</v>
      </c>
      <c r="E120" s="230" t="s">
        <v>2640</v>
      </c>
      <c r="F120" s="231" t="s">
        <v>2641</v>
      </c>
      <c r="G120" s="232" t="s">
        <v>220</v>
      </c>
      <c r="H120" s="233">
        <v>140</v>
      </c>
      <c r="I120" s="234"/>
      <c r="J120" s="235">
        <f>ROUND(I120*H120,2)</f>
        <v>0</v>
      </c>
      <c r="K120" s="236"/>
      <c r="L120" s="46"/>
      <c r="M120" s="237" t="s">
        <v>19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229</v>
      </c>
      <c r="AT120" s="241" t="s">
        <v>187</v>
      </c>
      <c r="AU120" s="241" t="s">
        <v>88</v>
      </c>
      <c r="AY120" s="19" t="s">
        <v>185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86</v>
      </c>
      <c r="BK120" s="242">
        <f>ROUND(I120*H120,2)</f>
        <v>0</v>
      </c>
      <c r="BL120" s="19" t="s">
        <v>229</v>
      </c>
      <c r="BM120" s="241" t="s">
        <v>891</v>
      </c>
    </row>
    <row r="121" s="2" customFormat="1" ht="21.75" customHeight="1">
      <c r="A121" s="40"/>
      <c r="B121" s="41"/>
      <c r="C121" s="229" t="s">
        <v>370</v>
      </c>
      <c r="D121" s="229" t="s">
        <v>187</v>
      </c>
      <c r="E121" s="230" t="s">
        <v>2642</v>
      </c>
      <c r="F121" s="231" t="s">
        <v>2643</v>
      </c>
      <c r="G121" s="232" t="s">
        <v>220</v>
      </c>
      <c r="H121" s="233">
        <v>50</v>
      </c>
      <c r="I121" s="234"/>
      <c r="J121" s="235">
        <f>ROUND(I121*H121,2)</f>
        <v>0</v>
      </c>
      <c r="K121" s="236"/>
      <c r="L121" s="46"/>
      <c r="M121" s="237" t="s">
        <v>19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229</v>
      </c>
      <c r="AT121" s="241" t="s">
        <v>187</v>
      </c>
      <c r="AU121" s="241" t="s">
        <v>88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229</v>
      </c>
      <c r="BM121" s="241" t="s">
        <v>900</v>
      </c>
    </row>
    <row r="122" s="2" customFormat="1" ht="21.75" customHeight="1">
      <c r="A122" s="40"/>
      <c r="B122" s="41"/>
      <c r="C122" s="229" t="s">
        <v>375</v>
      </c>
      <c r="D122" s="229" t="s">
        <v>187</v>
      </c>
      <c r="E122" s="230" t="s">
        <v>2644</v>
      </c>
      <c r="F122" s="231" t="s">
        <v>2645</v>
      </c>
      <c r="G122" s="232" t="s">
        <v>220</v>
      </c>
      <c r="H122" s="233">
        <v>50</v>
      </c>
      <c r="I122" s="234"/>
      <c r="J122" s="235">
        <f>ROUND(I122*H122,2)</f>
        <v>0</v>
      </c>
      <c r="K122" s="236"/>
      <c r="L122" s="46"/>
      <c r="M122" s="237" t="s">
        <v>19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229</v>
      </c>
      <c r="AT122" s="241" t="s">
        <v>187</v>
      </c>
      <c r="AU122" s="241" t="s">
        <v>88</v>
      </c>
      <c r="AY122" s="19" t="s">
        <v>185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86</v>
      </c>
      <c r="BK122" s="242">
        <f>ROUND(I122*H122,2)</f>
        <v>0</v>
      </c>
      <c r="BL122" s="19" t="s">
        <v>229</v>
      </c>
      <c r="BM122" s="241" t="s">
        <v>910</v>
      </c>
    </row>
    <row r="123" s="2" customFormat="1" ht="21.75" customHeight="1">
      <c r="A123" s="40"/>
      <c r="B123" s="41"/>
      <c r="C123" s="229" t="s">
        <v>380</v>
      </c>
      <c r="D123" s="229" t="s">
        <v>187</v>
      </c>
      <c r="E123" s="230" t="s">
        <v>2646</v>
      </c>
      <c r="F123" s="231" t="s">
        <v>2647</v>
      </c>
      <c r="G123" s="232" t="s">
        <v>220</v>
      </c>
      <c r="H123" s="233">
        <v>52</v>
      </c>
      <c r="I123" s="234"/>
      <c r="J123" s="235">
        <f>ROUND(I123*H123,2)</f>
        <v>0</v>
      </c>
      <c r="K123" s="236"/>
      <c r="L123" s="46"/>
      <c r="M123" s="237" t="s">
        <v>19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229</v>
      </c>
      <c r="AT123" s="241" t="s">
        <v>187</v>
      </c>
      <c r="AU123" s="241" t="s">
        <v>88</v>
      </c>
      <c r="AY123" s="19" t="s">
        <v>185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86</v>
      </c>
      <c r="BK123" s="242">
        <f>ROUND(I123*H123,2)</f>
        <v>0</v>
      </c>
      <c r="BL123" s="19" t="s">
        <v>229</v>
      </c>
      <c r="BM123" s="241" t="s">
        <v>921</v>
      </c>
    </row>
    <row r="124" s="2" customFormat="1" ht="16.5" customHeight="1">
      <c r="A124" s="40"/>
      <c r="B124" s="41"/>
      <c r="C124" s="229" t="s">
        <v>386</v>
      </c>
      <c r="D124" s="229" t="s">
        <v>187</v>
      </c>
      <c r="E124" s="230" t="s">
        <v>2648</v>
      </c>
      <c r="F124" s="231" t="s">
        <v>2649</v>
      </c>
      <c r="G124" s="232" t="s">
        <v>220</v>
      </c>
      <c r="H124" s="233">
        <v>292</v>
      </c>
      <c r="I124" s="234"/>
      <c r="J124" s="235">
        <f>ROUND(I124*H124,2)</f>
        <v>0</v>
      </c>
      <c r="K124" s="236"/>
      <c r="L124" s="46"/>
      <c r="M124" s="237" t="s">
        <v>19</v>
      </c>
      <c r="N124" s="238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229</v>
      </c>
      <c r="AT124" s="241" t="s">
        <v>187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229</v>
      </c>
      <c r="BM124" s="241" t="s">
        <v>943</v>
      </c>
    </row>
    <row r="125" s="2" customFormat="1" ht="21.75" customHeight="1">
      <c r="A125" s="40"/>
      <c r="B125" s="41"/>
      <c r="C125" s="229" t="s">
        <v>392</v>
      </c>
      <c r="D125" s="229" t="s">
        <v>187</v>
      </c>
      <c r="E125" s="230" t="s">
        <v>2650</v>
      </c>
      <c r="F125" s="231" t="s">
        <v>2651</v>
      </c>
      <c r="G125" s="232" t="s">
        <v>220</v>
      </c>
      <c r="H125" s="233">
        <v>240</v>
      </c>
      <c r="I125" s="234"/>
      <c r="J125" s="235">
        <f>ROUND(I125*H125,2)</f>
        <v>0</v>
      </c>
      <c r="K125" s="236"/>
      <c r="L125" s="46"/>
      <c r="M125" s="237" t="s">
        <v>19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229</v>
      </c>
      <c r="AT125" s="241" t="s">
        <v>187</v>
      </c>
      <c r="AU125" s="241" t="s">
        <v>88</v>
      </c>
      <c r="AY125" s="19" t="s">
        <v>185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86</v>
      </c>
      <c r="BK125" s="242">
        <f>ROUND(I125*H125,2)</f>
        <v>0</v>
      </c>
      <c r="BL125" s="19" t="s">
        <v>229</v>
      </c>
      <c r="BM125" s="241" t="s">
        <v>951</v>
      </c>
    </row>
    <row r="126" s="2" customFormat="1" ht="21.75" customHeight="1">
      <c r="A126" s="40"/>
      <c r="B126" s="41"/>
      <c r="C126" s="229" t="s">
        <v>398</v>
      </c>
      <c r="D126" s="229" t="s">
        <v>187</v>
      </c>
      <c r="E126" s="230" t="s">
        <v>2652</v>
      </c>
      <c r="F126" s="231" t="s">
        <v>2653</v>
      </c>
      <c r="G126" s="232" t="s">
        <v>220</v>
      </c>
      <c r="H126" s="233">
        <v>52</v>
      </c>
      <c r="I126" s="234"/>
      <c r="J126" s="235">
        <f>ROUND(I126*H126,2)</f>
        <v>0</v>
      </c>
      <c r="K126" s="236"/>
      <c r="L126" s="46"/>
      <c r="M126" s="237" t="s">
        <v>19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229</v>
      </c>
      <c r="AT126" s="241" t="s">
        <v>187</v>
      </c>
      <c r="AU126" s="241" t="s">
        <v>88</v>
      </c>
      <c r="AY126" s="19" t="s">
        <v>185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86</v>
      </c>
      <c r="BK126" s="242">
        <f>ROUND(I126*H126,2)</f>
        <v>0</v>
      </c>
      <c r="BL126" s="19" t="s">
        <v>229</v>
      </c>
      <c r="BM126" s="241" t="s">
        <v>984</v>
      </c>
    </row>
    <row r="127" s="2" customFormat="1" ht="21.75" customHeight="1">
      <c r="A127" s="40"/>
      <c r="B127" s="41"/>
      <c r="C127" s="229" t="s">
        <v>644</v>
      </c>
      <c r="D127" s="229" t="s">
        <v>187</v>
      </c>
      <c r="E127" s="230" t="s">
        <v>2654</v>
      </c>
      <c r="F127" s="231" t="s">
        <v>2655</v>
      </c>
      <c r="G127" s="232" t="s">
        <v>239</v>
      </c>
      <c r="H127" s="233">
        <v>0.23499999999999999</v>
      </c>
      <c r="I127" s="234"/>
      <c r="J127" s="235">
        <f>ROUND(I127*H127,2)</f>
        <v>0</v>
      </c>
      <c r="K127" s="236"/>
      <c r="L127" s="46"/>
      <c r="M127" s="237" t="s">
        <v>19</v>
      </c>
      <c r="N127" s="238" t="s">
        <v>49</v>
      </c>
      <c r="O127" s="86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229</v>
      </c>
      <c r="AT127" s="241" t="s">
        <v>187</v>
      </c>
      <c r="AU127" s="241" t="s">
        <v>88</v>
      </c>
      <c r="AY127" s="19" t="s">
        <v>185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86</v>
      </c>
      <c r="BK127" s="242">
        <f>ROUND(I127*H127,2)</f>
        <v>0</v>
      </c>
      <c r="BL127" s="19" t="s">
        <v>229</v>
      </c>
      <c r="BM127" s="241" t="s">
        <v>1001</v>
      </c>
    </row>
    <row r="128" s="2" customFormat="1" ht="21.75" customHeight="1">
      <c r="A128" s="40"/>
      <c r="B128" s="41"/>
      <c r="C128" s="229" t="s">
        <v>648</v>
      </c>
      <c r="D128" s="229" t="s">
        <v>187</v>
      </c>
      <c r="E128" s="230" t="s">
        <v>2656</v>
      </c>
      <c r="F128" s="231" t="s">
        <v>2657</v>
      </c>
      <c r="G128" s="232" t="s">
        <v>239</v>
      </c>
      <c r="H128" s="233">
        <v>0.23499999999999999</v>
      </c>
      <c r="I128" s="234"/>
      <c r="J128" s="235">
        <f>ROUND(I128*H128,2)</f>
        <v>0</v>
      </c>
      <c r="K128" s="236"/>
      <c r="L128" s="46"/>
      <c r="M128" s="237" t="s">
        <v>19</v>
      </c>
      <c r="N128" s="238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229</v>
      </c>
      <c r="AT128" s="241" t="s">
        <v>187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229</v>
      </c>
      <c r="BM128" s="241" t="s">
        <v>1019</v>
      </c>
    </row>
    <row r="129" s="12" customFormat="1" ht="22.8" customHeight="1">
      <c r="A129" s="12"/>
      <c r="B129" s="213"/>
      <c r="C129" s="214"/>
      <c r="D129" s="215" t="s">
        <v>77</v>
      </c>
      <c r="E129" s="227" t="s">
        <v>2658</v>
      </c>
      <c r="F129" s="227" t="s">
        <v>2659</v>
      </c>
      <c r="G129" s="214"/>
      <c r="H129" s="214"/>
      <c r="I129" s="217"/>
      <c r="J129" s="228">
        <f>BK129</f>
        <v>0</v>
      </c>
      <c r="K129" s="214"/>
      <c r="L129" s="219"/>
      <c r="M129" s="220"/>
      <c r="N129" s="221"/>
      <c r="O129" s="221"/>
      <c r="P129" s="222">
        <f>SUM(P130:P146)</f>
        <v>0</v>
      </c>
      <c r="Q129" s="221"/>
      <c r="R129" s="222">
        <f>SUM(R130:R146)</f>
        <v>0</v>
      </c>
      <c r="S129" s="221"/>
      <c r="T129" s="223">
        <f>SUM(T130:T146)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4" t="s">
        <v>88</v>
      </c>
      <c r="AT129" s="225" t="s">
        <v>77</v>
      </c>
      <c r="AU129" s="225" t="s">
        <v>86</v>
      </c>
      <c r="AY129" s="224" t="s">
        <v>185</v>
      </c>
      <c r="BK129" s="226">
        <f>SUM(BK130:BK146)</f>
        <v>0</v>
      </c>
    </row>
    <row r="130" s="2" customFormat="1" ht="16.5" customHeight="1">
      <c r="A130" s="40"/>
      <c r="B130" s="41"/>
      <c r="C130" s="229" t="s">
        <v>652</v>
      </c>
      <c r="D130" s="229" t="s">
        <v>187</v>
      </c>
      <c r="E130" s="230" t="s">
        <v>2660</v>
      </c>
      <c r="F130" s="231" t="s">
        <v>2661</v>
      </c>
      <c r="G130" s="232" t="s">
        <v>227</v>
      </c>
      <c r="H130" s="233">
        <v>20</v>
      </c>
      <c r="I130" s="234"/>
      <c r="J130" s="235">
        <f>ROUND(I130*H130,2)</f>
        <v>0</v>
      </c>
      <c r="K130" s="236"/>
      <c r="L130" s="46"/>
      <c r="M130" s="237" t="s">
        <v>19</v>
      </c>
      <c r="N130" s="238" t="s">
        <v>49</v>
      </c>
      <c r="O130" s="86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229</v>
      </c>
      <c r="AT130" s="241" t="s">
        <v>187</v>
      </c>
      <c r="AU130" s="241" t="s">
        <v>88</v>
      </c>
      <c r="AY130" s="19" t="s">
        <v>185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86</v>
      </c>
      <c r="BK130" s="242">
        <f>ROUND(I130*H130,2)</f>
        <v>0</v>
      </c>
      <c r="BL130" s="19" t="s">
        <v>229</v>
      </c>
      <c r="BM130" s="241" t="s">
        <v>1045</v>
      </c>
    </row>
    <row r="131" s="2" customFormat="1" ht="16.5" customHeight="1">
      <c r="A131" s="40"/>
      <c r="B131" s="41"/>
      <c r="C131" s="229" t="s">
        <v>658</v>
      </c>
      <c r="D131" s="229" t="s">
        <v>187</v>
      </c>
      <c r="E131" s="230" t="s">
        <v>2662</v>
      </c>
      <c r="F131" s="231" t="s">
        <v>2663</v>
      </c>
      <c r="G131" s="232" t="s">
        <v>227</v>
      </c>
      <c r="H131" s="233">
        <v>30</v>
      </c>
      <c r="I131" s="234"/>
      <c r="J131" s="235">
        <f>ROUND(I131*H131,2)</f>
        <v>0</v>
      </c>
      <c r="K131" s="236"/>
      <c r="L131" s="46"/>
      <c r="M131" s="237" t="s">
        <v>19</v>
      </c>
      <c r="N131" s="238" t="s">
        <v>49</v>
      </c>
      <c r="O131" s="86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1" t="s">
        <v>229</v>
      </c>
      <c r="AT131" s="241" t="s">
        <v>187</v>
      </c>
      <c r="AU131" s="241" t="s">
        <v>88</v>
      </c>
      <c r="AY131" s="19" t="s">
        <v>185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86</v>
      </c>
      <c r="BK131" s="242">
        <f>ROUND(I131*H131,2)</f>
        <v>0</v>
      </c>
      <c r="BL131" s="19" t="s">
        <v>229</v>
      </c>
      <c r="BM131" s="241" t="s">
        <v>1057</v>
      </c>
    </row>
    <row r="132" s="2" customFormat="1" ht="16.5" customHeight="1">
      <c r="A132" s="40"/>
      <c r="B132" s="41"/>
      <c r="C132" s="229" t="s">
        <v>663</v>
      </c>
      <c r="D132" s="229" t="s">
        <v>187</v>
      </c>
      <c r="E132" s="230" t="s">
        <v>2664</v>
      </c>
      <c r="F132" s="231" t="s">
        <v>2665</v>
      </c>
      <c r="G132" s="232" t="s">
        <v>227</v>
      </c>
      <c r="H132" s="233">
        <v>7</v>
      </c>
      <c r="I132" s="234"/>
      <c r="J132" s="235">
        <f>ROUND(I132*H132,2)</f>
        <v>0</v>
      </c>
      <c r="K132" s="236"/>
      <c r="L132" s="46"/>
      <c r="M132" s="237" t="s">
        <v>19</v>
      </c>
      <c r="N132" s="238" t="s">
        <v>49</v>
      </c>
      <c r="O132" s="86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229</v>
      </c>
      <c r="AT132" s="241" t="s">
        <v>187</v>
      </c>
      <c r="AU132" s="241" t="s">
        <v>88</v>
      </c>
      <c r="AY132" s="19" t="s">
        <v>185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86</v>
      </c>
      <c r="BK132" s="242">
        <f>ROUND(I132*H132,2)</f>
        <v>0</v>
      </c>
      <c r="BL132" s="19" t="s">
        <v>229</v>
      </c>
      <c r="BM132" s="241" t="s">
        <v>1065</v>
      </c>
    </row>
    <row r="133" s="2" customFormat="1" ht="16.5" customHeight="1">
      <c r="A133" s="40"/>
      <c r="B133" s="41"/>
      <c r="C133" s="229" t="s">
        <v>669</v>
      </c>
      <c r="D133" s="229" t="s">
        <v>187</v>
      </c>
      <c r="E133" s="230" t="s">
        <v>2666</v>
      </c>
      <c r="F133" s="231" t="s">
        <v>2667</v>
      </c>
      <c r="G133" s="232" t="s">
        <v>227</v>
      </c>
      <c r="H133" s="233">
        <v>5</v>
      </c>
      <c r="I133" s="234"/>
      <c r="J133" s="235">
        <f>ROUND(I133*H133,2)</f>
        <v>0</v>
      </c>
      <c r="K133" s="236"/>
      <c r="L133" s="46"/>
      <c r="M133" s="237" t="s">
        <v>19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229</v>
      </c>
      <c r="AT133" s="241" t="s">
        <v>187</v>
      </c>
      <c r="AU133" s="241" t="s">
        <v>88</v>
      </c>
      <c r="AY133" s="19" t="s">
        <v>185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86</v>
      </c>
      <c r="BK133" s="242">
        <f>ROUND(I133*H133,2)</f>
        <v>0</v>
      </c>
      <c r="BL133" s="19" t="s">
        <v>229</v>
      </c>
      <c r="BM133" s="241" t="s">
        <v>1074</v>
      </c>
    </row>
    <row r="134" s="2" customFormat="1" ht="21.75" customHeight="1">
      <c r="A134" s="40"/>
      <c r="B134" s="41"/>
      <c r="C134" s="229" t="s">
        <v>693</v>
      </c>
      <c r="D134" s="229" t="s">
        <v>187</v>
      </c>
      <c r="E134" s="230" t="s">
        <v>2668</v>
      </c>
      <c r="F134" s="231" t="s">
        <v>2669</v>
      </c>
      <c r="G134" s="232" t="s">
        <v>227</v>
      </c>
      <c r="H134" s="233">
        <v>10</v>
      </c>
      <c r="I134" s="234"/>
      <c r="J134" s="235">
        <f>ROUND(I134*H134,2)</f>
        <v>0</v>
      </c>
      <c r="K134" s="236"/>
      <c r="L134" s="46"/>
      <c r="M134" s="237" t="s">
        <v>19</v>
      </c>
      <c r="N134" s="238" t="s">
        <v>49</v>
      </c>
      <c r="O134" s="86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229</v>
      </c>
      <c r="AT134" s="241" t="s">
        <v>187</v>
      </c>
      <c r="AU134" s="241" t="s">
        <v>88</v>
      </c>
      <c r="AY134" s="19" t="s">
        <v>185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86</v>
      </c>
      <c r="BK134" s="242">
        <f>ROUND(I134*H134,2)</f>
        <v>0</v>
      </c>
      <c r="BL134" s="19" t="s">
        <v>229</v>
      </c>
      <c r="BM134" s="241" t="s">
        <v>1083</v>
      </c>
    </row>
    <row r="135" s="2" customFormat="1" ht="21.75" customHeight="1">
      <c r="A135" s="40"/>
      <c r="B135" s="41"/>
      <c r="C135" s="229" t="s">
        <v>700</v>
      </c>
      <c r="D135" s="229" t="s">
        <v>187</v>
      </c>
      <c r="E135" s="230" t="s">
        <v>2670</v>
      </c>
      <c r="F135" s="231" t="s">
        <v>2671</v>
      </c>
      <c r="G135" s="232" t="s">
        <v>227</v>
      </c>
      <c r="H135" s="233">
        <v>15</v>
      </c>
      <c r="I135" s="234"/>
      <c r="J135" s="235">
        <f>ROUND(I135*H135,2)</f>
        <v>0</v>
      </c>
      <c r="K135" s="236"/>
      <c r="L135" s="46"/>
      <c r="M135" s="237" t="s">
        <v>19</v>
      </c>
      <c r="N135" s="238" t="s">
        <v>49</v>
      </c>
      <c r="O135" s="86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229</v>
      </c>
      <c r="AT135" s="241" t="s">
        <v>187</v>
      </c>
      <c r="AU135" s="241" t="s">
        <v>88</v>
      </c>
      <c r="AY135" s="19" t="s">
        <v>185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86</v>
      </c>
      <c r="BK135" s="242">
        <f>ROUND(I135*H135,2)</f>
        <v>0</v>
      </c>
      <c r="BL135" s="19" t="s">
        <v>229</v>
      </c>
      <c r="BM135" s="241" t="s">
        <v>1091</v>
      </c>
    </row>
    <row r="136" s="2" customFormat="1" ht="16.5" customHeight="1">
      <c r="A136" s="40"/>
      <c r="B136" s="41"/>
      <c r="C136" s="229" t="s">
        <v>735</v>
      </c>
      <c r="D136" s="229" t="s">
        <v>187</v>
      </c>
      <c r="E136" s="230" t="s">
        <v>2672</v>
      </c>
      <c r="F136" s="231" t="s">
        <v>2673</v>
      </c>
      <c r="G136" s="232" t="s">
        <v>227</v>
      </c>
      <c r="H136" s="233">
        <v>1</v>
      </c>
      <c r="I136" s="234"/>
      <c r="J136" s="235">
        <f>ROUND(I136*H136,2)</f>
        <v>0</v>
      </c>
      <c r="K136" s="236"/>
      <c r="L136" s="46"/>
      <c r="M136" s="237" t="s">
        <v>19</v>
      </c>
      <c r="N136" s="238" t="s">
        <v>49</v>
      </c>
      <c r="O136" s="86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229</v>
      </c>
      <c r="AT136" s="241" t="s">
        <v>187</v>
      </c>
      <c r="AU136" s="241" t="s">
        <v>88</v>
      </c>
      <c r="AY136" s="19" t="s">
        <v>185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86</v>
      </c>
      <c r="BK136" s="242">
        <f>ROUND(I136*H136,2)</f>
        <v>0</v>
      </c>
      <c r="BL136" s="19" t="s">
        <v>229</v>
      </c>
      <c r="BM136" s="241" t="s">
        <v>1099</v>
      </c>
    </row>
    <row r="137" s="2" customFormat="1" ht="16.5" customHeight="1">
      <c r="A137" s="40"/>
      <c r="B137" s="41"/>
      <c r="C137" s="229" t="s">
        <v>742</v>
      </c>
      <c r="D137" s="229" t="s">
        <v>187</v>
      </c>
      <c r="E137" s="230" t="s">
        <v>2674</v>
      </c>
      <c r="F137" s="231" t="s">
        <v>2675</v>
      </c>
      <c r="G137" s="232" t="s">
        <v>227</v>
      </c>
      <c r="H137" s="233">
        <v>1</v>
      </c>
      <c r="I137" s="234"/>
      <c r="J137" s="235">
        <f>ROUND(I137*H137,2)</f>
        <v>0</v>
      </c>
      <c r="K137" s="236"/>
      <c r="L137" s="46"/>
      <c r="M137" s="237" t="s">
        <v>19</v>
      </c>
      <c r="N137" s="238" t="s">
        <v>49</v>
      </c>
      <c r="O137" s="86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1" t="s">
        <v>229</v>
      </c>
      <c r="AT137" s="241" t="s">
        <v>187</v>
      </c>
      <c r="AU137" s="241" t="s">
        <v>88</v>
      </c>
      <c r="AY137" s="19" t="s">
        <v>185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86</v>
      </c>
      <c r="BK137" s="242">
        <f>ROUND(I137*H137,2)</f>
        <v>0</v>
      </c>
      <c r="BL137" s="19" t="s">
        <v>229</v>
      </c>
      <c r="BM137" s="241" t="s">
        <v>1107</v>
      </c>
    </row>
    <row r="138" s="2" customFormat="1" ht="21.75" customHeight="1">
      <c r="A138" s="40"/>
      <c r="B138" s="41"/>
      <c r="C138" s="229" t="s">
        <v>767</v>
      </c>
      <c r="D138" s="229" t="s">
        <v>187</v>
      </c>
      <c r="E138" s="230" t="s">
        <v>2676</v>
      </c>
      <c r="F138" s="231" t="s">
        <v>2677</v>
      </c>
      <c r="G138" s="232" t="s">
        <v>227</v>
      </c>
      <c r="H138" s="233">
        <v>13</v>
      </c>
      <c r="I138" s="234"/>
      <c r="J138" s="235">
        <f>ROUND(I138*H138,2)</f>
        <v>0</v>
      </c>
      <c r="K138" s="236"/>
      <c r="L138" s="46"/>
      <c r="M138" s="237" t="s">
        <v>19</v>
      </c>
      <c r="N138" s="238" t="s">
        <v>49</v>
      </c>
      <c r="O138" s="86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229</v>
      </c>
      <c r="AT138" s="241" t="s">
        <v>187</v>
      </c>
      <c r="AU138" s="241" t="s">
        <v>88</v>
      </c>
      <c r="AY138" s="19" t="s">
        <v>185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86</v>
      </c>
      <c r="BK138" s="242">
        <f>ROUND(I138*H138,2)</f>
        <v>0</v>
      </c>
      <c r="BL138" s="19" t="s">
        <v>229</v>
      </c>
      <c r="BM138" s="241" t="s">
        <v>1117</v>
      </c>
    </row>
    <row r="139" s="2" customFormat="1" ht="21.75" customHeight="1">
      <c r="A139" s="40"/>
      <c r="B139" s="41"/>
      <c r="C139" s="229" t="s">
        <v>787</v>
      </c>
      <c r="D139" s="229" t="s">
        <v>187</v>
      </c>
      <c r="E139" s="230" t="s">
        <v>2678</v>
      </c>
      <c r="F139" s="231" t="s">
        <v>2679</v>
      </c>
      <c r="G139" s="232" t="s">
        <v>227</v>
      </c>
      <c r="H139" s="233">
        <v>2</v>
      </c>
      <c r="I139" s="234"/>
      <c r="J139" s="235">
        <f>ROUND(I139*H139,2)</f>
        <v>0</v>
      </c>
      <c r="K139" s="236"/>
      <c r="L139" s="46"/>
      <c r="M139" s="237" t="s">
        <v>19</v>
      </c>
      <c r="N139" s="238" t="s">
        <v>49</v>
      </c>
      <c r="O139" s="86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1" t="s">
        <v>229</v>
      </c>
      <c r="AT139" s="241" t="s">
        <v>187</v>
      </c>
      <c r="AU139" s="241" t="s">
        <v>88</v>
      </c>
      <c r="AY139" s="19" t="s">
        <v>185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86</v>
      </c>
      <c r="BK139" s="242">
        <f>ROUND(I139*H139,2)</f>
        <v>0</v>
      </c>
      <c r="BL139" s="19" t="s">
        <v>229</v>
      </c>
      <c r="BM139" s="241" t="s">
        <v>1131</v>
      </c>
    </row>
    <row r="140" s="2" customFormat="1" ht="21.75" customHeight="1">
      <c r="A140" s="40"/>
      <c r="B140" s="41"/>
      <c r="C140" s="229" t="s">
        <v>791</v>
      </c>
      <c r="D140" s="229" t="s">
        <v>187</v>
      </c>
      <c r="E140" s="230" t="s">
        <v>2680</v>
      </c>
      <c r="F140" s="231" t="s">
        <v>2681</v>
      </c>
      <c r="G140" s="232" t="s">
        <v>227</v>
      </c>
      <c r="H140" s="233">
        <v>10</v>
      </c>
      <c r="I140" s="234"/>
      <c r="J140" s="235">
        <f>ROUND(I140*H140,2)</f>
        <v>0</v>
      </c>
      <c r="K140" s="236"/>
      <c r="L140" s="46"/>
      <c r="M140" s="237" t="s">
        <v>19</v>
      </c>
      <c r="N140" s="238" t="s">
        <v>49</v>
      </c>
      <c r="O140" s="86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229</v>
      </c>
      <c r="AT140" s="241" t="s">
        <v>187</v>
      </c>
      <c r="AU140" s="241" t="s">
        <v>88</v>
      </c>
      <c r="AY140" s="19" t="s">
        <v>185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86</v>
      </c>
      <c r="BK140" s="242">
        <f>ROUND(I140*H140,2)</f>
        <v>0</v>
      </c>
      <c r="BL140" s="19" t="s">
        <v>229</v>
      </c>
      <c r="BM140" s="241" t="s">
        <v>1142</v>
      </c>
    </row>
    <row r="141" s="2" customFormat="1" ht="21.75" customHeight="1">
      <c r="A141" s="40"/>
      <c r="B141" s="41"/>
      <c r="C141" s="229" t="s">
        <v>828</v>
      </c>
      <c r="D141" s="229" t="s">
        <v>187</v>
      </c>
      <c r="E141" s="230" t="s">
        <v>2682</v>
      </c>
      <c r="F141" s="231" t="s">
        <v>2683</v>
      </c>
      <c r="G141" s="232" t="s">
        <v>227</v>
      </c>
      <c r="H141" s="233">
        <v>1</v>
      </c>
      <c r="I141" s="234"/>
      <c r="J141" s="235">
        <f>ROUND(I141*H141,2)</f>
        <v>0</v>
      </c>
      <c r="K141" s="236"/>
      <c r="L141" s="46"/>
      <c r="M141" s="237" t="s">
        <v>19</v>
      </c>
      <c r="N141" s="238" t="s">
        <v>49</v>
      </c>
      <c r="O141" s="86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1" t="s">
        <v>229</v>
      </c>
      <c r="AT141" s="241" t="s">
        <v>187</v>
      </c>
      <c r="AU141" s="241" t="s">
        <v>88</v>
      </c>
      <c r="AY141" s="19" t="s">
        <v>185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86</v>
      </c>
      <c r="BK141" s="242">
        <f>ROUND(I141*H141,2)</f>
        <v>0</v>
      </c>
      <c r="BL141" s="19" t="s">
        <v>229</v>
      </c>
      <c r="BM141" s="241" t="s">
        <v>1149</v>
      </c>
    </row>
    <row r="142" s="2" customFormat="1" ht="16.5" customHeight="1">
      <c r="A142" s="40"/>
      <c r="B142" s="41"/>
      <c r="C142" s="229" t="s">
        <v>860</v>
      </c>
      <c r="D142" s="229" t="s">
        <v>187</v>
      </c>
      <c r="E142" s="230" t="s">
        <v>2684</v>
      </c>
      <c r="F142" s="231" t="s">
        <v>2685</v>
      </c>
      <c r="G142" s="232" t="s">
        <v>227</v>
      </c>
      <c r="H142" s="233">
        <v>1</v>
      </c>
      <c r="I142" s="234"/>
      <c r="J142" s="235">
        <f>ROUND(I142*H142,2)</f>
        <v>0</v>
      </c>
      <c r="K142" s="236"/>
      <c r="L142" s="46"/>
      <c r="M142" s="237" t="s">
        <v>19</v>
      </c>
      <c r="N142" s="238" t="s">
        <v>49</v>
      </c>
      <c r="O142" s="86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1" t="s">
        <v>229</v>
      </c>
      <c r="AT142" s="241" t="s">
        <v>187</v>
      </c>
      <c r="AU142" s="241" t="s">
        <v>88</v>
      </c>
      <c r="AY142" s="19" t="s">
        <v>185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86</v>
      </c>
      <c r="BK142" s="242">
        <f>ROUND(I142*H142,2)</f>
        <v>0</v>
      </c>
      <c r="BL142" s="19" t="s">
        <v>229</v>
      </c>
      <c r="BM142" s="241" t="s">
        <v>1159</v>
      </c>
    </row>
    <row r="143" s="2" customFormat="1" ht="16.5" customHeight="1">
      <c r="A143" s="40"/>
      <c r="B143" s="41"/>
      <c r="C143" s="229" t="s">
        <v>891</v>
      </c>
      <c r="D143" s="229" t="s">
        <v>187</v>
      </c>
      <c r="E143" s="230" t="s">
        <v>2686</v>
      </c>
      <c r="F143" s="231" t="s">
        <v>2687</v>
      </c>
      <c r="G143" s="232" t="s">
        <v>227</v>
      </c>
      <c r="H143" s="233">
        <v>5</v>
      </c>
      <c r="I143" s="234"/>
      <c r="J143" s="235">
        <f>ROUND(I143*H143,2)</f>
        <v>0</v>
      </c>
      <c r="K143" s="236"/>
      <c r="L143" s="46"/>
      <c r="M143" s="237" t="s">
        <v>19</v>
      </c>
      <c r="N143" s="238" t="s">
        <v>49</v>
      </c>
      <c r="O143" s="86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1" t="s">
        <v>229</v>
      </c>
      <c r="AT143" s="241" t="s">
        <v>187</v>
      </c>
      <c r="AU143" s="241" t="s">
        <v>88</v>
      </c>
      <c r="AY143" s="19" t="s">
        <v>185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86</v>
      </c>
      <c r="BK143" s="242">
        <f>ROUND(I143*H143,2)</f>
        <v>0</v>
      </c>
      <c r="BL143" s="19" t="s">
        <v>229</v>
      </c>
      <c r="BM143" s="241" t="s">
        <v>1167</v>
      </c>
    </row>
    <row r="144" s="2" customFormat="1" ht="16.5" customHeight="1">
      <c r="A144" s="40"/>
      <c r="B144" s="41"/>
      <c r="C144" s="229" t="s">
        <v>895</v>
      </c>
      <c r="D144" s="229" t="s">
        <v>187</v>
      </c>
      <c r="E144" s="230" t="s">
        <v>2688</v>
      </c>
      <c r="F144" s="231" t="s">
        <v>2689</v>
      </c>
      <c r="G144" s="232" t="s">
        <v>227</v>
      </c>
      <c r="H144" s="233">
        <v>3</v>
      </c>
      <c r="I144" s="234"/>
      <c r="J144" s="235">
        <f>ROUND(I144*H144,2)</f>
        <v>0</v>
      </c>
      <c r="K144" s="236"/>
      <c r="L144" s="46"/>
      <c r="M144" s="237" t="s">
        <v>19</v>
      </c>
      <c r="N144" s="238" t="s">
        <v>49</v>
      </c>
      <c r="O144" s="86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1" t="s">
        <v>229</v>
      </c>
      <c r="AT144" s="241" t="s">
        <v>187</v>
      </c>
      <c r="AU144" s="241" t="s">
        <v>88</v>
      </c>
      <c r="AY144" s="19" t="s">
        <v>185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86</v>
      </c>
      <c r="BK144" s="242">
        <f>ROUND(I144*H144,2)</f>
        <v>0</v>
      </c>
      <c r="BL144" s="19" t="s">
        <v>229</v>
      </c>
      <c r="BM144" s="241" t="s">
        <v>1176</v>
      </c>
    </row>
    <row r="145" s="2" customFormat="1" ht="16.5" customHeight="1">
      <c r="A145" s="40"/>
      <c r="B145" s="41"/>
      <c r="C145" s="229" t="s">
        <v>900</v>
      </c>
      <c r="D145" s="229" t="s">
        <v>187</v>
      </c>
      <c r="E145" s="230" t="s">
        <v>2690</v>
      </c>
      <c r="F145" s="231" t="s">
        <v>2691</v>
      </c>
      <c r="G145" s="232" t="s">
        <v>239</v>
      </c>
      <c r="H145" s="233">
        <v>0.025999999999999999</v>
      </c>
      <c r="I145" s="234"/>
      <c r="J145" s="235">
        <f>ROUND(I145*H145,2)</f>
        <v>0</v>
      </c>
      <c r="K145" s="236"/>
      <c r="L145" s="46"/>
      <c r="M145" s="237" t="s">
        <v>19</v>
      </c>
      <c r="N145" s="238" t="s">
        <v>49</v>
      </c>
      <c r="O145" s="86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1" t="s">
        <v>229</v>
      </c>
      <c r="AT145" s="241" t="s">
        <v>187</v>
      </c>
      <c r="AU145" s="241" t="s">
        <v>88</v>
      </c>
      <c r="AY145" s="19" t="s">
        <v>185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86</v>
      </c>
      <c r="BK145" s="242">
        <f>ROUND(I145*H145,2)</f>
        <v>0</v>
      </c>
      <c r="BL145" s="19" t="s">
        <v>229</v>
      </c>
      <c r="BM145" s="241" t="s">
        <v>1185</v>
      </c>
    </row>
    <row r="146" s="2" customFormat="1" ht="21.75" customHeight="1">
      <c r="A146" s="40"/>
      <c r="B146" s="41"/>
      <c r="C146" s="229" t="s">
        <v>905</v>
      </c>
      <c r="D146" s="229" t="s">
        <v>187</v>
      </c>
      <c r="E146" s="230" t="s">
        <v>2692</v>
      </c>
      <c r="F146" s="231" t="s">
        <v>2693</v>
      </c>
      <c r="G146" s="232" t="s">
        <v>239</v>
      </c>
      <c r="H146" s="233">
        <v>0.025999999999999999</v>
      </c>
      <c r="I146" s="234"/>
      <c r="J146" s="235">
        <f>ROUND(I146*H146,2)</f>
        <v>0</v>
      </c>
      <c r="K146" s="236"/>
      <c r="L146" s="46"/>
      <c r="M146" s="237" t="s">
        <v>19</v>
      </c>
      <c r="N146" s="238" t="s">
        <v>49</v>
      </c>
      <c r="O146" s="86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1" t="s">
        <v>229</v>
      </c>
      <c r="AT146" s="241" t="s">
        <v>187</v>
      </c>
      <c r="AU146" s="241" t="s">
        <v>88</v>
      </c>
      <c r="AY146" s="19" t="s">
        <v>185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86</v>
      </c>
      <c r="BK146" s="242">
        <f>ROUND(I146*H146,2)</f>
        <v>0</v>
      </c>
      <c r="BL146" s="19" t="s">
        <v>229</v>
      </c>
      <c r="BM146" s="241" t="s">
        <v>1194</v>
      </c>
    </row>
    <row r="147" s="12" customFormat="1" ht="22.8" customHeight="1">
      <c r="A147" s="12"/>
      <c r="B147" s="213"/>
      <c r="C147" s="214"/>
      <c r="D147" s="215" t="s">
        <v>77</v>
      </c>
      <c r="E147" s="227" t="s">
        <v>2694</v>
      </c>
      <c r="F147" s="227" t="s">
        <v>2695</v>
      </c>
      <c r="G147" s="214"/>
      <c r="H147" s="214"/>
      <c r="I147" s="217"/>
      <c r="J147" s="228">
        <f>BK147</f>
        <v>0</v>
      </c>
      <c r="K147" s="214"/>
      <c r="L147" s="219"/>
      <c r="M147" s="220"/>
      <c r="N147" s="221"/>
      <c r="O147" s="221"/>
      <c r="P147" s="222">
        <f>SUM(P148:P165)</f>
        <v>0</v>
      </c>
      <c r="Q147" s="221"/>
      <c r="R147" s="222">
        <f>SUM(R148:R165)</f>
        <v>0</v>
      </c>
      <c r="S147" s="221"/>
      <c r="T147" s="223">
        <f>SUM(T148:T165)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4" t="s">
        <v>88</v>
      </c>
      <c r="AT147" s="225" t="s">
        <v>77</v>
      </c>
      <c r="AU147" s="225" t="s">
        <v>86</v>
      </c>
      <c r="AY147" s="224" t="s">
        <v>185</v>
      </c>
      <c r="BK147" s="226">
        <f>SUM(BK148:BK165)</f>
        <v>0</v>
      </c>
    </row>
    <row r="148" s="2" customFormat="1" ht="21.75" customHeight="1">
      <c r="A148" s="40"/>
      <c r="B148" s="41"/>
      <c r="C148" s="229" t="s">
        <v>910</v>
      </c>
      <c r="D148" s="229" t="s">
        <v>187</v>
      </c>
      <c r="E148" s="230" t="s">
        <v>2696</v>
      </c>
      <c r="F148" s="231" t="s">
        <v>2697</v>
      </c>
      <c r="G148" s="232" t="s">
        <v>227</v>
      </c>
      <c r="H148" s="233">
        <v>15</v>
      </c>
      <c r="I148" s="234"/>
      <c r="J148" s="235">
        <f>ROUND(I148*H148,2)</f>
        <v>0</v>
      </c>
      <c r="K148" s="236"/>
      <c r="L148" s="46"/>
      <c r="M148" s="237" t="s">
        <v>19</v>
      </c>
      <c r="N148" s="238" t="s">
        <v>49</v>
      </c>
      <c r="O148" s="86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1" t="s">
        <v>229</v>
      </c>
      <c r="AT148" s="241" t="s">
        <v>187</v>
      </c>
      <c r="AU148" s="241" t="s">
        <v>88</v>
      </c>
      <c r="AY148" s="19" t="s">
        <v>185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86</v>
      </c>
      <c r="BK148" s="242">
        <f>ROUND(I148*H148,2)</f>
        <v>0</v>
      </c>
      <c r="BL148" s="19" t="s">
        <v>229</v>
      </c>
      <c r="BM148" s="241" t="s">
        <v>1203</v>
      </c>
    </row>
    <row r="149" s="2" customFormat="1" ht="33" customHeight="1">
      <c r="A149" s="40"/>
      <c r="B149" s="41"/>
      <c r="C149" s="229" t="s">
        <v>915</v>
      </c>
      <c r="D149" s="229" t="s">
        <v>187</v>
      </c>
      <c r="E149" s="230" t="s">
        <v>2698</v>
      </c>
      <c r="F149" s="231" t="s">
        <v>2699</v>
      </c>
      <c r="G149" s="232" t="s">
        <v>227</v>
      </c>
      <c r="H149" s="233">
        <v>1</v>
      </c>
      <c r="I149" s="234"/>
      <c r="J149" s="235">
        <f>ROUND(I149*H149,2)</f>
        <v>0</v>
      </c>
      <c r="K149" s="236"/>
      <c r="L149" s="46"/>
      <c r="M149" s="237" t="s">
        <v>19</v>
      </c>
      <c r="N149" s="238" t="s">
        <v>49</v>
      </c>
      <c r="O149" s="86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1" t="s">
        <v>229</v>
      </c>
      <c r="AT149" s="241" t="s">
        <v>187</v>
      </c>
      <c r="AU149" s="241" t="s">
        <v>88</v>
      </c>
      <c r="AY149" s="19" t="s">
        <v>185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86</v>
      </c>
      <c r="BK149" s="242">
        <f>ROUND(I149*H149,2)</f>
        <v>0</v>
      </c>
      <c r="BL149" s="19" t="s">
        <v>229</v>
      </c>
      <c r="BM149" s="241" t="s">
        <v>1213</v>
      </c>
    </row>
    <row r="150" s="2" customFormat="1" ht="33" customHeight="1">
      <c r="A150" s="40"/>
      <c r="B150" s="41"/>
      <c r="C150" s="229" t="s">
        <v>921</v>
      </c>
      <c r="D150" s="229" t="s">
        <v>187</v>
      </c>
      <c r="E150" s="230" t="s">
        <v>2700</v>
      </c>
      <c r="F150" s="231" t="s">
        <v>2701</v>
      </c>
      <c r="G150" s="232" t="s">
        <v>227</v>
      </c>
      <c r="H150" s="233">
        <v>1</v>
      </c>
      <c r="I150" s="234"/>
      <c r="J150" s="235">
        <f>ROUND(I150*H150,2)</f>
        <v>0</v>
      </c>
      <c r="K150" s="236"/>
      <c r="L150" s="46"/>
      <c r="M150" s="237" t="s">
        <v>19</v>
      </c>
      <c r="N150" s="238" t="s">
        <v>49</v>
      </c>
      <c r="O150" s="86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1" t="s">
        <v>229</v>
      </c>
      <c r="AT150" s="241" t="s">
        <v>187</v>
      </c>
      <c r="AU150" s="241" t="s">
        <v>88</v>
      </c>
      <c r="AY150" s="19" t="s">
        <v>185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86</v>
      </c>
      <c r="BK150" s="242">
        <f>ROUND(I150*H150,2)</f>
        <v>0</v>
      </c>
      <c r="BL150" s="19" t="s">
        <v>229</v>
      </c>
      <c r="BM150" s="241" t="s">
        <v>1221</v>
      </c>
    </row>
    <row r="151" s="2" customFormat="1" ht="33" customHeight="1">
      <c r="A151" s="40"/>
      <c r="B151" s="41"/>
      <c r="C151" s="229" t="s">
        <v>939</v>
      </c>
      <c r="D151" s="229" t="s">
        <v>187</v>
      </c>
      <c r="E151" s="230" t="s">
        <v>2702</v>
      </c>
      <c r="F151" s="231" t="s">
        <v>2703</v>
      </c>
      <c r="G151" s="232" t="s">
        <v>227</v>
      </c>
      <c r="H151" s="233">
        <v>2</v>
      </c>
      <c r="I151" s="234"/>
      <c r="J151" s="235">
        <f>ROUND(I151*H151,2)</f>
        <v>0</v>
      </c>
      <c r="K151" s="236"/>
      <c r="L151" s="46"/>
      <c r="M151" s="237" t="s">
        <v>19</v>
      </c>
      <c r="N151" s="238" t="s">
        <v>49</v>
      </c>
      <c r="O151" s="86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1" t="s">
        <v>229</v>
      </c>
      <c r="AT151" s="241" t="s">
        <v>187</v>
      </c>
      <c r="AU151" s="241" t="s">
        <v>88</v>
      </c>
      <c r="AY151" s="19" t="s">
        <v>185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86</v>
      </c>
      <c r="BK151" s="242">
        <f>ROUND(I151*H151,2)</f>
        <v>0</v>
      </c>
      <c r="BL151" s="19" t="s">
        <v>229</v>
      </c>
      <c r="BM151" s="241" t="s">
        <v>1229</v>
      </c>
    </row>
    <row r="152" s="2" customFormat="1" ht="33" customHeight="1">
      <c r="A152" s="40"/>
      <c r="B152" s="41"/>
      <c r="C152" s="229" t="s">
        <v>943</v>
      </c>
      <c r="D152" s="229" t="s">
        <v>187</v>
      </c>
      <c r="E152" s="230" t="s">
        <v>2704</v>
      </c>
      <c r="F152" s="231" t="s">
        <v>2705</v>
      </c>
      <c r="G152" s="232" t="s">
        <v>227</v>
      </c>
      <c r="H152" s="233">
        <v>1</v>
      </c>
      <c r="I152" s="234"/>
      <c r="J152" s="235">
        <f>ROUND(I152*H152,2)</f>
        <v>0</v>
      </c>
      <c r="K152" s="236"/>
      <c r="L152" s="46"/>
      <c r="M152" s="237" t="s">
        <v>19</v>
      </c>
      <c r="N152" s="238" t="s">
        <v>49</v>
      </c>
      <c r="O152" s="86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229</v>
      </c>
      <c r="AT152" s="241" t="s">
        <v>187</v>
      </c>
      <c r="AU152" s="241" t="s">
        <v>88</v>
      </c>
      <c r="AY152" s="19" t="s">
        <v>185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86</v>
      </c>
      <c r="BK152" s="242">
        <f>ROUND(I152*H152,2)</f>
        <v>0</v>
      </c>
      <c r="BL152" s="19" t="s">
        <v>229</v>
      </c>
      <c r="BM152" s="241" t="s">
        <v>1238</v>
      </c>
    </row>
    <row r="153" s="2" customFormat="1" ht="33" customHeight="1">
      <c r="A153" s="40"/>
      <c r="B153" s="41"/>
      <c r="C153" s="229" t="s">
        <v>947</v>
      </c>
      <c r="D153" s="229" t="s">
        <v>187</v>
      </c>
      <c r="E153" s="230" t="s">
        <v>2706</v>
      </c>
      <c r="F153" s="231" t="s">
        <v>2707</v>
      </c>
      <c r="G153" s="232" t="s">
        <v>227</v>
      </c>
      <c r="H153" s="233">
        <v>2</v>
      </c>
      <c r="I153" s="234"/>
      <c r="J153" s="235">
        <f>ROUND(I153*H153,2)</f>
        <v>0</v>
      </c>
      <c r="K153" s="236"/>
      <c r="L153" s="46"/>
      <c r="M153" s="237" t="s">
        <v>19</v>
      </c>
      <c r="N153" s="238" t="s">
        <v>49</v>
      </c>
      <c r="O153" s="86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1" t="s">
        <v>229</v>
      </c>
      <c r="AT153" s="241" t="s">
        <v>187</v>
      </c>
      <c r="AU153" s="241" t="s">
        <v>88</v>
      </c>
      <c r="AY153" s="19" t="s">
        <v>185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86</v>
      </c>
      <c r="BK153" s="242">
        <f>ROUND(I153*H153,2)</f>
        <v>0</v>
      </c>
      <c r="BL153" s="19" t="s">
        <v>229</v>
      </c>
      <c r="BM153" s="241" t="s">
        <v>1247</v>
      </c>
    </row>
    <row r="154" s="2" customFormat="1" ht="33" customHeight="1">
      <c r="A154" s="40"/>
      <c r="B154" s="41"/>
      <c r="C154" s="229" t="s">
        <v>951</v>
      </c>
      <c r="D154" s="229" t="s">
        <v>187</v>
      </c>
      <c r="E154" s="230" t="s">
        <v>2708</v>
      </c>
      <c r="F154" s="231" t="s">
        <v>2709</v>
      </c>
      <c r="G154" s="232" t="s">
        <v>227</v>
      </c>
      <c r="H154" s="233">
        <v>1</v>
      </c>
      <c r="I154" s="234"/>
      <c r="J154" s="235">
        <f>ROUND(I154*H154,2)</f>
        <v>0</v>
      </c>
      <c r="K154" s="236"/>
      <c r="L154" s="46"/>
      <c r="M154" s="237" t="s">
        <v>19</v>
      </c>
      <c r="N154" s="238" t="s">
        <v>49</v>
      </c>
      <c r="O154" s="86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1" t="s">
        <v>229</v>
      </c>
      <c r="AT154" s="241" t="s">
        <v>187</v>
      </c>
      <c r="AU154" s="241" t="s">
        <v>88</v>
      </c>
      <c r="AY154" s="19" t="s">
        <v>185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86</v>
      </c>
      <c r="BK154" s="242">
        <f>ROUND(I154*H154,2)</f>
        <v>0</v>
      </c>
      <c r="BL154" s="19" t="s">
        <v>229</v>
      </c>
      <c r="BM154" s="241" t="s">
        <v>1257</v>
      </c>
    </row>
    <row r="155" s="2" customFormat="1" ht="33" customHeight="1">
      <c r="A155" s="40"/>
      <c r="B155" s="41"/>
      <c r="C155" s="229" t="s">
        <v>971</v>
      </c>
      <c r="D155" s="229" t="s">
        <v>187</v>
      </c>
      <c r="E155" s="230" t="s">
        <v>2710</v>
      </c>
      <c r="F155" s="231" t="s">
        <v>2711</v>
      </c>
      <c r="G155" s="232" t="s">
        <v>227</v>
      </c>
      <c r="H155" s="233">
        <v>2</v>
      </c>
      <c r="I155" s="234"/>
      <c r="J155" s="235">
        <f>ROUND(I155*H155,2)</f>
        <v>0</v>
      </c>
      <c r="K155" s="236"/>
      <c r="L155" s="46"/>
      <c r="M155" s="237" t="s">
        <v>19</v>
      </c>
      <c r="N155" s="238" t="s">
        <v>49</v>
      </c>
      <c r="O155" s="86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229</v>
      </c>
      <c r="AT155" s="241" t="s">
        <v>187</v>
      </c>
      <c r="AU155" s="241" t="s">
        <v>88</v>
      </c>
      <c r="AY155" s="19" t="s">
        <v>185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86</v>
      </c>
      <c r="BK155" s="242">
        <f>ROUND(I155*H155,2)</f>
        <v>0</v>
      </c>
      <c r="BL155" s="19" t="s">
        <v>229</v>
      </c>
      <c r="BM155" s="241" t="s">
        <v>1266</v>
      </c>
    </row>
    <row r="156" s="2" customFormat="1" ht="33" customHeight="1">
      <c r="A156" s="40"/>
      <c r="B156" s="41"/>
      <c r="C156" s="229" t="s">
        <v>984</v>
      </c>
      <c r="D156" s="229" t="s">
        <v>187</v>
      </c>
      <c r="E156" s="230" t="s">
        <v>2712</v>
      </c>
      <c r="F156" s="231" t="s">
        <v>2713</v>
      </c>
      <c r="G156" s="232" t="s">
        <v>227</v>
      </c>
      <c r="H156" s="233">
        <v>3</v>
      </c>
      <c r="I156" s="234"/>
      <c r="J156" s="235">
        <f>ROUND(I156*H156,2)</f>
        <v>0</v>
      </c>
      <c r="K156" s="236"/>
      <c r="L156" s="46"/>
      <c r="M156" s="237" t="s">
        <v>19</v>
      </c>
      <c r="N156" s="238" t="s">
        <v>49</v>
      </c>
      <c r="O156" s="86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1" t="s">
        <v>229</v>
      </c>
      <c r="AT156" s="241" t="s">
        <v>187</v>
      </c>
      <c r="AU156" s="241" t="s">
        <v>88</v>
      </c>
      <c r="AY156" s="19" t="s">
        <v>185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9" t="s">
        <v>86</v>
      </c>
      <c r="BK156" s="242">
        <f>ROUND(I156*H156,2)</f>
        <v>0</v>
      </c>
      <c r="BL156" s="19" t="s">
        <v>229</v>
      </c>
      <c r="BM156" s="241" t="s">
        <v>1276</v>
      </c>
    </row>
    <row r="157" s="2" customFormat="1" ht="21.75" customHeight="1">
      <c r="A157" s="40"/>
      <c r="B157" s="41"/>
      <c r="C157" s="229" t="s">
        <v>996</v>
      </c>
      <c r="D157" s="229" t="s">
        <v>187</v>
      </c>
      <c r="E157" s="230" t="s">
        <v>2714</v>
      </c>
      <c r="F157" s="231" t="s">
        <v>2715</v>
      </c>
      <c r="G157" s="232" t="s">
        <v>227</v>
      </c>
      <c r="H157" s="233">
        <v>5</v>
      </c>
      <c r="I157" s="234"/>
      <c r="J157" s="235">
        <f>ROUND(I157*H157,2)</f>
        <v>0</v>
      </c>
      <c r="K157" s="236"/>
      <c r="L157" s="46"/>
      <c r="M157" s="237" t="s">
        <v>19</v>
      </c>
      <c r="N157" s="238" t="s">
        <v>49</v>
      </c>
      <c r="O157" s="86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1" t="s">
        <v>229</v>
      </c>
      <c r="AT157" s="241" t="s">
        <v>187</v>
      </c>
      <c r="AU157" s="241" t="s">
        <v>88</v>
      </c>
      <c r="AY157" s="19" t="s">
        <v>185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86</v>
      </c>
      <c r="BK157" s="242">
        <f>ROUND(I157*H157,2)</f>
        <v>0</v>
      </c>
      <c r="BL157" s="19" t="s">
        <v>229</v>
      </c>
      <c r="BM157" s="241" t="s">
        <v>1284</v>
      </c>
    </row>
    <row r="158" s="2" customFormat="1" ht="21.75" customHeight="1">
      <c r="A158" s="40"/>
      <c r="B158" s="41"/>
      <c r="C158" s="229" t="s">
        <v>1001</v>
      </c>
      <c r="D158" s="229" t="s">
        <v>187</v>
      </c>
      <c r="E158" s="230" t="s">
        <v>2716</v>
      </c>
      <c r="F158" s="231" t="s">
        <v>2717</v>
      </c>
      <c r="G158" s="232" t="s">
        <v>227</v>
      </c>
      <c r="H158" s="233">
        <v>3</v>
      </c>
      <c r="I158" s="234"/>
      <c r="J158" s="235">
        <f>ROUND(I158*H158,2)</f>
        <v>0</v>
      </c>
      <c r="K158" s="236"/>
      <c r="L158" s="46"/>
      <c r="M158" s="237" t="s">
        <v>19</v>
      </c>
      <c r="N158" s="238" t="s">
        <v>49</v>
      </c>
      <c r="O158" s="86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1" t="s">
        <v>229</v>
      </c>
      <c r="AT158" s="241" t="s">
        <v>187</v>
      </c>
      <c r="AU158" s="241" t="s">
        <v>88</v>
      </c>
      <c r="AY158" s="19" t="s">
        <v>185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86</v>
      </c>
      <c r="BK158" s="242">
        <f>ROUND(I158*H158,2)</f>
        <v>0</v>
      </c>
      <c r="BL158" s="19" t="s">
        <v>229</v>
      </c>
      <c r="BM158" s="241" t="s">
        <v>1292</v>
      </c>
    </row>
    <row r="159" s="2" customFormat="1" ht="21.75" customHeight="1">
      <c r="A159" s="40"/>
      <c r="B159" s="41"/>
      <c r="C159" s="229" t="s">
        <v>1015</v>
      </c>
      <c r="D159" s="229" t="s">
        <v>187</v>
      </c>
      <c r="E159" s="230" t="s">
        <v>2718</v>
      </c>
      <c r="F159" s="231" t="s">
        <v>2719</v>
      </c>
      <c r="G159" s="232" t="s">
        <v>227</v>
      </c>
      <c r="H159" s="233">
        <v>2</v>
      </c>
      <c r="I159" s="234"/>
      <c r="J159" s="235">
        <f>ROUND(I159*H159,2)</f>
        <v>0</v>
      </c>
      <c r="K159" s="236"/>
      <c r="L159" s="46"/>
      <c r="M159" s="237" t="s">
        <v>19</v>
      </c>
      <c r="N159" s="238" t="s">
        <v>49</v>
      </c>
      <c r="O159" s="86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1" t="s">
        <v>229</v>
      </c>
      <c r="AT159" s="241" t="s">
        <v>187</v>
      </c>
      <c r="AU159" s="241" t="s">
        <v>88</v>
      </c>
      <c r="AY159" s="19" t="s">
        <v>185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86</v>
      </c>
      <c r="BK159" s="242">
        <f>ROUND(I159*H159,2)</f>
        <v>0</v>
      </c>
      <c r="BL159" s="19" t="s">
        <v>229</v>
      </c>
      <c r="BM159" s="241" t="s">
        <v>1300</v>
      </c>
    </row>
    <row r="160" s="2" customFormat="1" ht="21.75" customHeight="1">
      <c r="A160" s="40"/>
      <c r="B160" s="41"/>
      <c r="C160" s="229" t="s">
        <v>1019</v>
      </c>
      <c r="D160" s="229" t="s">
        <v>187</v>
      </c>
      <c r="E160" s="230" t="s">
        <v>2720</v>
      </c>
      <c r="F160" s="231" t="s">
        <v>2721</v>
      </c>
      <c r="G160" s="232" t="s">
        <v>227</v>
      </c>
      <c r="H160" s="233">
        <v>3</v>
      </c>
      <c r="I160" s="234"/>
      <c r="J160" s="235">
        <f>ROUND(I160*H160,2)</f>
        <v>0</v>
      </c>
      <c r="K160" s="236"/>
      <c r="L160" s="46"/>
      <c r="M160" s="237" t="s">
        <v>19</v>
      </c>
      <c r="N160" s="238" t="s">
        <v>49</v>
      </c>
      <c r="O160" s="86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1" t="s">
        <v>229</v>
      </c>
      <c r="AT160" s="241" t="s">
        <v>187</v>
      </c>
      <c r="AU160" s="241" t="s">
        <v>88</v>
      </c>
      <c r="AY160" s="19" t="s">
        <v>185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9" t="s">
        <v>86</v>
      </c>
      <c r="BK160" s="242">
        <f>ROUND(I160*H160,2)</f>
        <v>0</v>
      </c>
      <c r="BL160" s="19" t="s">
        <v>229</v>
      </c>
      <c r="BM160" s="241" t="s">
        <v>1308</v>
      </c>
    </row>
    <row r="161" s="2" customFormat="1" ht="16.5" customHeight="1">
      <c r="A161" s="40"/>
      <c r="B161" s="41"/>
      <c r="C161" s="229" t="s">
        <v>1023</v>
      </c>
      <c r="D161" s="229" t="s">
        <v>187</v>
      </c>
      <c r="E161" s="230" t="s">
        <v>2722</v>
      </c>
      <c r="F161" s="231" t="s">
        <v>2723</v>
      </c>
      <c r="G161" s="232" t="s">
        <v>227</v>
      </c>
      <c r="H161" s="233">
        <v>1</v>
      </c>
      <c r="I161" s="234"/>
      <c r="J161" s="235">
        <f>ROUND(I161*H161,2)</f>
        <v>0</v>
      </c>
      <c r="K161" s="236"/>
      <c r="L161" s="46"/>
      <c r="M161" s="237" t="s">
        <v>19</v>
      </c>
      <c r="N161" s="238" t="s">
        <v>49</v>
      </c>
      <c r="O161" s="86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1" t="s">
        <v>229</v>
      </c>
      <c r="AT161" s="241" t="s">
        <v>187</v>
      </c>
      <c r="AU161" s="241" t="s">
        <v>88</v>
      </c>
      <c r="AY161" s="19" t="s">
        <v>185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86</v>
      </c>
      <c r="BK161" s="242">
        <f>ROUND(I161*H161,2)</f>
        <v>0</v>
      </c>
      <c r="BL161" s="19" t="s">
        <v>229</v>
      </c>
      <c r="BM161" s="241" t="s">
        <v>1326</v>
      </c>
    </row>
    <row r="162" s="2" customFormat="1" ht="16.5" customHeight="1">
      <c r="A162" s="40"/>
      <c r="B162" s="41"/>
      <c r="C162" s="229" t="s">
        <v>1045</v>
      </c>
      <c r="D162" s="229" t="s">
        <v>187</v>
      </c>
      <c r="E162" s="230" t="s">
        <v>2724</v>
      </c>
      <c r="F162" s="231" t="s">
        <v>2725</v>
      </c>
      <c r="G162" s="232" t="s">
        <v>227</v>
      </c>
      <c r="H162" s="233">
        <v>1</v>
      </c>
      <c r="I162" s="234"/>
      <c r="J162" s="235">
        <f>ROUND(I162*H162,2)</f>
        <v>0</v>
      </c>
      <c r="K162" s="236"/>
      <c r="L162" s="46"/>
      <c r="M162" s="237" t="s">
        <v>19</v>
      </c>
      <c r="N162" s="238" t="s">
        <v>49</v>
      </c>
      <c r="O162" s="86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1" t="s">
        <v>229</v>
      </c>
      <c r="AT162" s="241" t="s">
        <v>187</v>
      </c>
      <c r="AU162" s="241" t="s">
        <v>88</v>
      </c>
      <c r="AY162" s="19" t="s">
        <v>185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9" t="s">
        <v>86</v>
      </c>
      <c r="BK162" s="242">
        <f>ROUND(I162*H162,2)</f>
        <v>0</v>
      </c>
      <c r="BL162" s="19" t="s">
        <v>229</v>
      </c>
      <c r="BM162" s="241" t="s">
        <v>1336</v>
      </c>
    </row>
    <row r="163" s="2" customFormat="1" ht="21.75" customHeight="1">
      <c r="A163" s="40"/>
      <c r="B163" s="41"/>
      <c r="C163" s="229" t="s">
        <v>1053</v>
      </c>
      <c r="D163" s="229" t="s">
        <v>187</v>
      </c>
      <c r="E163" s="230" t="s">
        <v>2726</v>
      </c>
      <c r="F163" s="231" t="s">
        <v>2727</v>
      </c>
      <c r="G163" s="232" t="s">
        <v>227</v>
      </c>
      <c r="H163" s="233">
        <v>2</v>
      </c>
      <c r="I163" s="234"/>
      <c r="J163" s="235">
        <f>ROUND(I163*H163,2)</f>
        <v>0</v>
      </c>
      <c r="K163" s="236"/>
      <c r="L163" s="46"/>
      <c r="M163" s="237" t="s">
        <v>19</v>
      </c>
      <c r="N163" s="238" t="s">
        <v>49</v>
      </c>
      <c r="O163" s="86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1" t="s">
        <v>229</v>
      </c>
      <c r="AT163" s="241" t="s">
        <v>187</v>
      </c>
      <c r="AU163" s="241" t="s">
        <v>88</v>
      </c>
      <c r="AY163" s="19" t="s">
        <v>185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86</v>
      </c>
      <c r="BK163" s="242">
        <f>ROUND(I163*H163,2)</f>
        <v>0</v>
      </c>
      <c r="BL163" s="19" t="s">
        <v>229</v>
      </c>
      <c r="BM163" s="241" t="s">
        <v>1347</v>
      </c>
    </row>
    <row r="164" s="2" customFormat="1" ht="16.5" customHeight="1">
      <c r="A164" s="40"/>
      <c r="B164" s="41"/>
      <c r="C164" s="229" t="s">
        <v>1057</v>
      </c>
      <c r="D164" s="229" t="s">
        <v>187</v>
      </c>
      <c r="E164" s="230" t="s">
        <v>2728</v>
      </c>
      <c r="F164" s="231" t="s">
        <v>2729</v>
      </c>
      <c r="G164" s="232" t="s">
        <v>190</v>
      </c>
      <c r="H164" s="233">
        <v>80</v>
      </c>
      <c r="I164" s="234"/>
      <c r="J164" s="235">
        <f>ROUND(I164*H164,2)</f>
        <v>0</v>
      </c>
      <c r="K164" s="236"/>
      <c r="L164" s="46"/>
      <c r="M164" s="237" t="s">
        <v>19</v>
      </c>
      <c r="N164" s="238" t="s">
        <v>49</v>
      </c>
      <c r="O164" s="86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1" t="s">
        <v>229</v>
      </c>
      <c r="AT164" s="241" t="s">
        <v>187</v>
      </c>
      <c r="AU164" s="241" t="s">
        <v>88</v>
      </c>
      <c r="AY164" s="19" t="s">
        <v>185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86</v>
      </c>
      <c r="BK164" s="242">
        <f>ROUND(I164*H164,2)</f>
        <v>0</v>
      </c>
      <c r="BL164" s="19" t="s">
        <v>229</v>
      </c>
      <c r="BM164" s="241" t="s">
        <v>1353</v>
      </c>
    </row>
    <row r="165" s="2" customFormat="1" ht="33" customHeight="1">
      <c r="A165" s="40"/>
      <c r="B165" s="41"/>
      <c r="C165" s="229" t="s">
        <v>1061</v>
      </c>
      <c r="D165" s="229" t="s">
        <v>187</v>
      </c>
      <c r="E165" s="230" t="s">
        <v>2730</v>
      </c>
      <c r="F165" s="231" t="s">
        <v>2731</v>
      </c>
      <c r="G165" s="232" t="s">
        <v>266</v>
      </c>
      <c r="H165" s="276"/>
      <c r="I165" s="234"/>
      <c r="J165" s="235">
        <f>ROUND(I165*H165,2)</f>
        <v>0</v>
      </c>
      <c r="K165" s="236"/>
      <c r="L165" s="46"/>
      <c r="M165" s="237" t="s">
        <v>19</v>
      </c>
      <c r="N165" s="238" t="s">
        <v>49</v>
      </c>
      <c r="O165" s="86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1" t="s">
        <v>229</v>
      </c>
      <c r="AT165" s="241" t="s">
        <v>187</v>
      </c>
      <c r="AU165" s="241" t="s">
        <v>88</v>
      </c>
      <c r="AY165" s="19" t="s">
        <v>185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86</v>
      </c>
      <c r="BK165" s="242">
        <f>ROUND(I165*H165,2)</f>
        <v>0</v>
      </c>
      <c r="BL165" s="19" t="s">
        <v>229</v>
      </c>
      <c r="BM165" s="241" t="s">
        <v>2732</v>
      </c>
    </row>
    <row r="166" s="12" customFormat="1" ht="25.92" customHeight="1">
      <c r="A166" s="12"/>
      <c r="B166" s="213"/>
      <c r="C166" s="214"/>
      <c r="D166" s="215" t="s">
        <v>77</v>
      </c>
      <c r="E166" s="216" t="s">
        <v>2451</v>
      </c>
      <c r="F166" s="216" t="s">
        <v>2452</v>
      </c>
      <c r="G166" s="214"/>
      <c r="H166" s="214"/>
      <c r="I166" s="217"/>
      <c r="J166" s="218">
        <f>BK166</f>
        <v>0</v>
      </c>
      <c r="K166" s="214"/>
      <c r="L166" s="219"/>
      <c r="M166" s="220"/>
      <c r="N166" s="221"/>
      <c r="O166" s="221"/>
      <c r="P166" s="222">
        <f>SUM(P167:P169)</f>
        <v>0</v>
      </c>
      <c r="Q166" s="221"/>
      <c r="R166" s="222">
        <f>SUM(R167:R169)</f>
        <v>0</v>
      </c>
      <c r="S166" s="221"/>
      <c r="T166" s="223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4" t="s">
        <v>191</v>
      </c>
      <c r="AT166" s="225" t="s">
        <v>77</v>
      </c>
      <c r="AU166" s="225" t="s">
        <v>78</v>
      </c>
      <c r="AY166" s="224" t="s">
        <v>185</v>
      </c>
      <c r="BK166" s="226">
        <f>SUM(BK167:BK169)</f>
        <v>0</v>
      </c>
    </row>
    <row r="167" s="2" customFormat="1" ht="16.5" customHeight="1">
      <c r="A167" s="40"/>
      <c r="B167" s="41"/>
      <c r="C167" s="229" t="s">
        <v>1065</v>
      </c>
      <c r="D167" s="229" t="s">
        <v>187</v>
      </c>
      <c r="E167" s="230" t="s">
        <v>2453</v>
      </c>
      <c r="F167" s="231" t="s">
        <v>2454</v>
      </c>
      <c r="G167" s="232" t="s">
        <v>2455</v>
      </c>
      <c r="H167" s="233">
        <v>30</v>
      </c>
      <c r="I167" s="234"/>
      <c r="J167" s="235">
        <f>ROUND(I167*H167,2)</f>
        <v>0</v>
      </c>
      <c r="K167" s="236"/>
      <c r="L167" s="46"/>
      <c r="M167" s="237" t="s">
        <v>19</v>
      </c>
      <c r="N167" s="238" t="s">
        <v>49</v>
      </c>
      <c r="O167" s="86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1" t="s">
        <v>2456</v>
      </c>
      <c r="AT167" s="241" t="s">
        <v>187</v>
      </c>
      <c r="AU167" s="241" t="s">
        <v>86</v>
      </c>
      <c r="AY167" s="19" t="s">
        <v>185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9" t="s">
        <v>86</v>
      </c>
      <c r="BK167" s="242">
        <f>ROUND(I167*H167,2)</f>
        <v>0</v>
      </c>
      <c r="BL167" s="19" t="s">
        <v>2456</v>
      </c>
      <c r="BM167" s="241" t="s">
        <v>1378</v>
      </c>
    </row>
    <row r="168" s="2" customFormat="1" ht="21.75" customHeight="1">
      <c r="A168" s="40"/>
      <c r="B168" s="41"/>
      <c r="C168" s="229" t="s">
        <v>1069</v>
      </c>
      <c r="D168" s="229" t="s">
        <v>187</v>
      </c>
      <c r="E168" s="230" t="s">
        <v>2457</v>
      </c>
      <c r="F168" s="231" t="s">
        <v>2458</v>
      </c>
      <c r="G168" s="232" t="s">
        <v>2455</v>
      </c>
      <c r="H168" s="233">
        <v>15</v>
      </c>
      <c r="I168" s="234"/>
      <c r="J168" s="235">
        <f>ROUND(I168*H168,2)</f>
        <v>0</v>
      </c>
      <c r="K168" s="236"/>
      <c r="L168" s="46"/>
      <c r="M168" s="237" t="s">
        <v>19</v>
      </c>
      <c r="N168" s="238" t="s">
        <v>49</v>
      </c>
      <c r="O168" s="86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1" t="s">
        <v>2456</v>
      </c>
      <c r="AT168" s="241" t="s">
        <v>187</v>
      </c>
      <c r="AU168" s="241" t="s">
        <v>86</v>
      </c>
      <c r="AY168" s="19" t="s">
        <v>185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9" t="s">
        <v>86</v>
      </c>
      <c r="BK168" s="242">
        <f>ROUND(I168*H168,2)</f>
        <v>0</v>
      </c>
      <c r="BL168" s="19" t="s">
        <v>2456</v>
      </c>
      <c r="BM168" s="241" t="s">
        <v>1388</v>
      </c>
    </row>
    <row r="169" s="2" customFormat="1" ht="16.5" customHeight="1">
      <c r="A169" s="40"/>
      <c r="B169" s="41"/>
      <c r="C169" s="229" t="s">
        <v>1074</v>
      </c>
      <c r="D169" s="229" t="s">
        <v>187</v>
      </c>
      <c r="E169" s="230" t="s">
        <v>2461</v>
      </c>
      <c r="F169" s="231" t="s">
        <v>2733</v>
      </c>
      <c r="G169" s="232" t="s">
        <v>2455</v>
      </c>
      <c r="H169" s="233">
        <v>20</v>
      </c>
      <c r="I169" s="234"/>
      <c r="J169" s="235">
        <f>ROUND(I169*H169,2)</f>
        <v>0</v>
      </c>
      <c r="K169" s="236"/>
      <c r="L169" s="46"/>
      <c r="M169" s="237" t="s">
        <v>19</v>
      </c>
      <c r="N169" s="238" t="s">
        <v>49</v>
      </c>
      <c r="O169" s="86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1" t="s">
        <v>2456</v>
      </c>
      <c r="AT169" s="241" t="s">
        <v>187</v>
      </c>
      <c r="AU169" s="241" t="s">
        <v>86</v>
      </c>
      <c r="AY169" s="19" t="s">
        <v>185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86</v>
      </c>
      <c r="BK169" s="242">
        <f>ROUND(I169*H169,2)</f>
        <v>0</v>
      </c>
      <c r="BL169" s="19" t="s">
        <v>2456</v>
      </c>
      <c r="BM169" s="241" t="s">
        <v>1401</v>
      </c>
    </row>
    <row r="170" s="12" customFormat="1" ht="25.92" customHeight="1">
      <c r="A170" s="12"/>
      <c r="B170" s="213"/>
      <c r="C170" s="214"/>
      <c r="D170" s="215" t="s">
        <v>77</v>
      </c>
      <c r="E170" s="216" t="s">
        <v>260</v>
      </c>
      <c r="F170" s="216" t="s">
        <v>261</v>
      </c>
      <c r="G170" s="214"/>
      <c r="H170" s="214"/>
      <c r="I170" s="217"/>
      <c r="J170" s="218">
        <f>BK170</f>
        <v>0</v>
      </c>
      <c r="K170" s="214"/>
      <c r="L170" s="219"/>
      <c r="M170" s="220"/>
      <c r="N170" s="221"/>
      <c r="O170" s="221"/>
      <c r="P170" s="222">
        <f>P171</f>
        <v>0</v>
      </c>
      <c r="Q170" s="221"/>
      <c r="R170" s="222">
        <f>R171</f>
        <v>0</v>
      </c>
      <c r="S170" s="221"/>
      <c r="T170" s="223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4" t="s">
        <v>217</v>
      </c>
      <c r="AT170" s="225" t="s">
        <v>77</v>
      </c>
      <c r="AU170" s="225" t="s">
        <v>78</v>
      </c>
      <c r="AY170" s="224" t="s">
        <v>185</v>
      </c>
      <c r="BK170" s="226">
        <f>BK171</f>
        <v>0</v>
      </c>
    </row>
    <row r="171" s="12" customFormat="1" ht="22.8" customHeight="1">
      <c r="A171" s="12"/>
      <c r="B171" s="213"/>
      <c r="C171" s="214"/>
      <c r="D171" s="215" t="s">
        <v>77</v>
      </c>
      <c r="E171" s="227" t="s">
        <v>262</v>
      </c>
      <c r="F171" s="227" t="s">
        <v>263</v>
      </c>
      <c r="G171" s="214"/>
      <c r="H171" s="214"/>
      <c r="I171" s="217"/>
      <c r="J171" s="228">
        <f>BK171</f>
        <v>0</v>
      </c>
      <c r="K171" s="214"/>
      <c r="L171" s="219"/>
      <c r="M171" s="220"/>
      <c r="N171" s="221"/>
      <c r="O171" s="221"/>
      <c r="P171" s="222">
        <f>P172</f>
        <v>0</v>
      </c>
      <c r="Q171" s="221"/>
      <c r="R171" s="222">
        <f>R172</f>
        <v>0</v>
      </c>
      <c r="S171" s="221"/>
      <c r="T171" s="223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4" t="s">
        <v>217</v>
      </c>
      <c r="AT171" s="225" t="s">
        <v>77</v>
      </c>
      <c r="AU171" s="225" t="s">
        <v>86</v>
      </c>
      <c r="AY171" s="224" t="s">
        <v>185</v>
      </c>
      <c r="BK171" s="226">
        <f>BK172</f>
        <v>0</v>
      </c>
    </row>
    <row r="172" s="2" customFormat="1" ht="16.5" customHeight="1">
      <c r="A172" s="40"/>
      <c r="B172" s="41"/>
      <c r="C172" s="229" t="s">
        <v>1079</v>
      </c>
      <c r="D172" s="229" t="s">
        <v>187</v>
      </c>
      <c r="E172" s="230" t="s">
        <v>265</v>
      </c>
      <c r="F172" s="231" t="s">
        <v>263</v>
      </c>
      <c r="G172" s="232" t="s">
        <v>266</v>
      </c>
      <c r="H172" s="276"/>
      <c r="I172" s="234"/>
      <c r="J172" s="235">
        <f>ROUND(I172*H172,2)</f>
        <v>0</v>
      </c>
      <c r="K172" s="236"/>
      <c r="L172" s="46"/>
      <c r="M172" s="277" t="s">
        <v>19</v>
      </c>
      <c r="N172" s="278" t="s">
        <v>49</v>
      </c>
      <c r="O172" s="279"/>
      <c r="P172" s="280">
        <f>O172*H172</f>
        <v>0</v>
      </c>
      <c r="Q172" s="280">
        <v>0</v>
      </c>
      <c r="R172" s="280">
        <f>Q172*H172</f>
        <v>0</v>
      </c>
      <c r="S172" s="280">
        <v>0</v>
      </c>
      <c r="T172" s="281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1" t="s">
        <v>267</v>
      </c>
      <c r="AT172" s="241" t="s">
        <v>187</v>
      </c>
      <c r="AU172" s="241" t="s">
        <v>88</v>
      </c>
      <c r="AY172" s="19" t="s">
        <v>185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9" t="s">
        <v>86</v>
      </c>
      <c r="BK172" s="242">
        <f>ROUND(I172*H172,2)</f>
        <v>0</v>
      </c>
      <c r="BL172" s="19" t="s">
        <v>267</v>
      </c>
      <c r="BM172" s="241" t="s">
        <v>2734</v>
      </c>
    </row>
    <row r="173" s="2" customFormat="1" ht="6.96" customHeight="1">
      <c r="A173" s="40"/>
      <c r="B173" s="61"/>
      <c r="C173" s="62"/>
      <c r="D173" s="62"/>
      <c r="E173" s="62"/>
      <c r="F173" s="62"/>
      <c r="G173" s="62"/>
      <c r="H173" s="62"/>
      <c r="I173" s="177"/>
      <c r="J173" s="62"/>
      <c r="K173" s="62"/>
      <c r="L173" s="46"/>
      <c r="M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</sheetData>
  <sheetProtection sheet="1" autoFilter="0" formatColumns="0" formatRows="0" objects="1" scenarios="1" spinCount="100000" saltValue="0nRJ24xD1BPevBQsbVmmyjQWZTYbeWtCeT1cOHfuMl6PUo2Sa9NPI+/sBPoiL8iTz+sK3WpwOhbckMAe9ESxWg==" hashValue="k/7A8tSwLz0frivFDFRvtAOgBdFYJ34fAVKCSDHsLv1CnlI5RvP6Kjb82EiVtFPrOeLMhh2jBPKHa/kIJHO5dg==" algorithmName="SHA-512" password="CC35"/>
  <autoFilter ref="C93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140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2735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2736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tr">
        <f>IF('Rekapitulace stavby'!AN10="","",'Rekapitulace stavby'!AN10)</f>
        <v>074 37 013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Sýrárna Broumov s.r.o.</v>
      </c>
      <c r="F17" s="40"/>
      <c r="G17" s="40"/>
      <c r="H17" s="40"/>
      <c r="I17" s="151" t="s">
        <v>29</v>
      </c>
      <c r="J17" s="135" t="str">
        <f>IF('Rekapitulace stavby'!AN11="","",'Rekapitulace stavby'!AN11)</f>
        <v>CZ07437013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tr">
        <f>IF('Rekapitulace stavby'!AN16="","",'Rekapitulace stavby'!AN16)</f>
        <v>474 55 802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>JOSTA s.r.o.</v>
      </c>
      <c r="F23" s="40"/>
      <c r="G23" s="40"/>
      <c r="H23" s="40"/>
      <c r="I23" s="151" t="s">
        <v>29</v>
      </c>
      <c r="J23" s="135" t="str">
        <f>IF('Rekapitulace stavby'!AN17="","",'Rekapitulace stavby'!AN17)</f>
        <v>CZ47455802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tr">
        <f>IF('Rekapitulace stavby'!AN19="","",'Rekapitulace stavby'!AN19)</f>
        <v>764 89 337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>Tomáš Valenta</v>
      </c>
      <c r="F26" s="40"/>
      <c r="G26" s="40"/>
      <c r="H26" s="40"/>
      <c r="I26" s="151" t="s">
        <v>29</v>
      </c>
      <c r="J26" s="135" t="str">
        <f>IF('Rekapitulace stavby'!AN20="","",'Rekapitulace stavby'!AN20)</f>
        <v>CZ8002143259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ROUND(J89,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ROUND((SUM(BE89:BE121)),  2)</f>
        <v>0</v>
      </c>
      <c r="G35" s="40"/>
      <c r="H35" s="40"/>
      <c r="I35" s="166">
        <v>0.20999999999999999</v>
      </c>
      <c r="J35" s="165">
        <f>ROUND(((SUM(BE89:BE121))*I35),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ROUND((SUM(BF89:BF121)),  2)</f>
        <v>0</v>
      </c>
      <c r="G36" s="40"/>
      <c r="H36" s="40"/>
      <c r="I36" s="166">
        <v>0.14999999999999999</v>
      </c>
      <c r="J36" s="165">
        <f>ROUND(((SUM(BF89:BF121))*I36),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ROUND((SUM(BG89:BG121)),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ROUND((SUM(BH89:BH121)),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ROUND((SUM(BI89:BI121)),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2735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02 - Hromosvod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J89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2737</v>
      </c>
      <c r="E64" s="190"/>
      <c r="F64" s="190"/>
      <c r="G64" s="190"/>
      <c r="H64" s="190"/>
      <c r="I64" s="191"/>
      <c r="J64" s="192">
        <f>J90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87"/>
      <c r="C65" s="188"/>
      <c r="D65" s="189" t="s">
        <v>2738</v>
      </c>
      <c r="E65" s="190"/>
      <c r="F65" s="190"/>
      <c r="G65" s="190"/>
      <c r="H65" s="190"/>
      <c r="I65" s="191"/>
      <c r="J65" s="192">
        <f>J109</f>
        <v>0</v>
      </c>
      <c r="K65" s="188"/>
      <c r="L65" s="19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87"/>
      <c r="C66" s="188"/>
      <c r="D66" s="189" t="s">
        <v>168</v>
      </c>
      <c r="E66" s="190"/>
      <c r="F66" s="190"/>
      <c r="G66" s="190"/>
      <c r="H66" s="190"/>
      <c r="I66" s="191"/>
      <c r="J66" s="192">
        <f>J119</f>
        <v>0</v>
      </c>
      <c r="K66" s="188"/>
      <c r="L66" s="19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94"/>
      <c r="C67" s="127"/>
      <c r="D67" s="195" t="s">
        <v>169</v>
      </c>
      <c r="E67" s="196"/>
      <c r="F67" s="196"/>
      <c r="G67" s="196"/>
      <c r="H67" s="196"/>
      <c r="I67" s="197"/>
      <c r="J67" s="198">
        <f>J120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0"/>
      <c r="B68" s="41"/>
      <c r="C68" s="42"/>
      <c r="D68" s="42"/>
      <c r="E68" s="42"/>
      <c r="F68" s="42"/>
      <c r="G68" s="42"/>
      <c r="H68" s="42"/>
      <c r="I68" s="148"/>
      <c r="J68" s="42"/>
      <c r="K68" s="42"/>
      <c r="L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177"/>
      <c r="J69" s="62"/>
      <c r="K69" s="6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="2" customFormat="1" ht="6.96" customHeight="1">
      <c r="A73" s="40"/>
      <c r="B73" s="63"/>
      <c r="C73" s="64"/>
      <c r="D73" s="64"/>
      <c r="E73" s="64"/>
      <c r="F73" s="64"/>
      <c r="G73" s="64"/>
      <c r="H73" s="64"/>
      <c r="I73" s="180"/>
      <c r="J73" s="64"/>
      <c r="K73" s="64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24.96" customHeight="1">
      <c r="A74" s="40"/>
      <c r="B74" s="41"/>
      <c r="C74" s="25" t="s">
        <v>170</v>
      </c>
      <c r="D74" s="42"/>
      <c r="E74" s="42"/>
      <c r="F74" s="42"/>
      <c r="G74" s="42"/>
      <c r="H74" s="42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181" t="str">
        <f>E7</f>
        <v>Sýrárna Broumov</v>
      </c>
      <c r="F77" s="34"/>
      <c r="G77" s="34"/>
      <c r="H77" s="34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1" customFormat="1" ht="12" customHeight="1">
      <c r="B78" s="23"/>
      <c r="C78" s="34" t="s">
        <v>158</v>
      </c>
      <c r="D78" s="24"/>
      <c r="E78" s="24"/>
      <c r="F78" s="24"/>
      <c r="G78" s="24"/>
      <c r="H78" s="24"/>
      <c r="I78" s="140"/>
      <c r="J78" s="24"/>
      <c r="K78" s="24"/>
      <c r="L78" s="22"/>
    </row>
    <row r="79" s="2" customFormat="1" ht="16.5" customHeight="1">
      <c r="A79" s="40"/>
      <c r="B79" s="41"/>
      <c r="C79" s="42"/>
      <c r="D79" s="42"/>
      <c r="E79" s="181" t="s">
        <v>2735</v>
      </c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270</v>
      </c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71" t="str">
        <f>E11</f>
        <v>02 - Hromosvod</v>
      </c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21</v>
      </c>
      <c r="D83" s="42"/>
      <c r="E83" s="42"/>
      <c r="F83" s="29" t="str">
        <f>F14</f>
        <v xml:space="preserve"> </v>
      </c>
      <c r="G83" s="42"/>
      <c r="H83" s="42"/>
      <c r="I83" s="151" t="s">
        <v>23</v>
      </c>
      <c r="J83" s="74" t="str">
        <f>IF(J14="","",J14)</f>
        <v>8. 9. 2020</v>
      </c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25</v>
      </c>
      <c r="D85" s="42"/>
      <c r="E85" s="42"/>
      <c r="F85" s="29" t="str">
        <f>E17</f>
        <v>Sýrárna Broumov s.r.o.</v>
      </c>
      <c r="G85" s="42"/>
      <c r="H85" s="42"/>
      <c r="I85" s="151" t="s">
        <v>33</v>
      </c>
      <c r="J85" s="38" t="str">
        <f>E23</f>
        <v>JOSTA s.r.o.</v>
      </c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31</v>
      </c>
      <c r="D86" s="42"/>
      <c r="E86" s="42"/>
      <c r="F86" s="29" t="str">
        <f>IF(E20="","",E20)</f>
        <v>Vyplň údaj</v>
      </c>
      <c r="G86" s="42"/>
      <c r="H86" s="42"/>
      <c r="I86" s="151" t="s">
        <v>38</v>
      </c>
      <c r="J86" s="38" t="str">
        <f>E26</f>
        <v>Tomáš Valenta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0.32" customHeight="1">
      <c r="A87" s="40"/>
      <c r="B87" s="41"/>
      <c r="C87" s="42"/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11" customFormat="1" ht="29.28" customHeight="1">
      <c r="A88" s="200"/>
      <c r="B88" s="201"/>
      <c r="C88" s="202" t="s">
        <v>171</v>
      </c>
      <c r="D88" s="203" t="s">
        <v>63</v>
      </c>
      <c r="E88" s="203" t="s">
        <v>59</v>
      </c>
      <c r="F88" s="203" t="s">
        <v>60</v>
      </c>
      <c r="G88" s="203" t="s">
        <v>172</v>
      </c>
      <c r="H88" s="203" t="s">
        <v>173</v>
      </c>
      <c r="I88" s="204" t="s">
        <v>174</v>
      </c>
      <c r="J88" s="205" t="s">
        <v>162</v>
      </c>
      <c r="K88" s="206" t="s">
        <v>175</v>
      </c>
      <c r="L88" s="207"/>
      <c r="M88" s="94" t="s">
        <v>19</v>
      </c>
      <c r="N88" s="95" t="s">
        <v>48</v>
      </c>
      <c r="O88" s="95" t="s">
        <v>176</v>
      </c>
      <c r="P88" s="95" t="s">
        <v>177</v>
      </c>
      <c r="Q88" s="95" t="s">
        <v>178</v>
      </c>
      <c r="R88" s="95" t="s">
        <v>179</v>
      </c>
      <c r="S88" s="95" t="s">
        <v>180</v>
      </c>
      <c r="T88" s="96" t="s">
        <v>181</v>
      </c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</row>
    <row r="89" s="2" customFormat="1" ht="22.8" customHeight="1">
      <c r="A89" s="40"/>
      <c r="B89" s="41"/>
      <c r="C89" s="101" t="s">
        <v>182</v>
      </c>
      <c r="D89" s="42"/>
      <c r="E89" s="42"/>
      <c r="F89" s="42"/>
      <c r="G89" s="42"/>
      <c r="H89" s="42"/>
      <c r="I89" s="148"/>
      <c r="J89" s="208">
        <f>BK89</f>
        <v>0</v>
      </c>
      <c r="K89" s="42"/>
      <c r="L89" s="46"/>
      <c r="M89" s="97"/>
      <c r="N89" s="209"/>
      <c r="O89" s="98"/>
      <c r="P89" s="210">
        <f>P90+P109+P119</f>
        <v>0</v>
      </c>
      <c r="Q89" s="98"/>
      <c r="R89" s="210">
        <f>R90+R109+R119</f>
        <v>0</v>
      </c>
      <c r="S89" s="98"/>
      <c r="T89" s="211">
        <f>T90+T109+T119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77</v>
      </c>
      <c r="AU89" s="19" t="s">
        <v>163</v>
      </c>
      <c r="BK89" s="212">
        <f>BK90+BK109+BK119</f>
        <v>0</v>
      </c>
    </row>
    <row r="90" s="12" customFormat="1" ht="25.92" customHeight="1">
      <c r="A90" s="12"/>
      <c r="B90" s="213"/>
      <c r="C90" s="214"/>
      <c r="D90" s="215" t="s">
        <v>77</v>
      </c>
      <c r="E90" s="216" t="s">
        <v>2739</v>
      </c>
      <c r="F90" s="216" t="s">
        <v>2740</v>
      </c>
      <c r="G90" s="214"/>
      <c r="H90" s="214"/>
      <c r="I90" s="217"/>
      <c r="J90" s="218">
        <f>BK90</f>
        <v>0</v>
      </c>
      <c r="K90" s="214"/>
      <c r="L90" s="219"/>
      <c r="M90" s="220"/>
      <c r="N90" s="221"/>
      <c r="O90" s="221"/>
      <c r="P90" s="222">
        <f>SUM(P91:P108)</f>
        <v>0</v>
      </c>
      <c r="Q90" s="221"/>
      <c r="R90" s="222">
        <f>SUM(R91:R108)</f>
        <v>0</v>
      </c>
      <c r="S90" s="221"/>
      <c r="T90" s="223">
        <f>SUM(T91:T108)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4" t="s">
        <v>86</v>
      </c>
      <c r="AT90" s="225" t="s">
        <v>77</v>
      </c>
      <c r="AU90" s="225" t="s">
        <v>78</v>
      </c>
      <c r="AY90" s="224" t="s">
        <v>185</v>
      </c>
      <c r="BK90" s="226">
        <f>SUM(BK91:BK108)</f>
        <v>0</v>
      </c>
    </row>
    <row r="91" s="2" customFormat="1" ht="16.5" customHeight="1">
      <c r="A91" s="40"/>
      <c r="B91" s="41"/>
      <c r="C91" s="282" t="s">
        <v>86</v>
      </c>
      <c r="D91" s="282" t="s">
        <v>604</v>
      </c>
      <c r="E91" s="283" t="s">
        <v>2741</v>
      </c>
      <c r="F91" s="284" t="s">
        <v>2742</v>
      </c>
      <c r="G91" s="285" t="s">
        <v>220</v>
      </c>
      <c r="H91" s="286">
        <v>190</v>
      </c>
      <c r="I91" s="287"/>
      <c r="J91" s="288">
        <f>ROUND(I91*H91,2)</f>
        <v>0</v>
      </c>
      <c r="K91" s="289"/>
      <c r="L91" s="290"/>
      <c r="M91" s="291" t="s">
        <v>19</v>
      </c>
      <c r="N91" s="292" t="s">
        <v>49</v>
      </c>
      <c r="O91" s="86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1" t="s">
        <v>236</v>
      </c>
      <c r="AT91" s="241" t="s">
        <v>604</v>
      </c>
      <c r="AU91" s="241" t="s">
        <v>86</v>
      </c>
      <c r="AY91" s="19" t="s">
        <v>185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86</v>
      </c>
      <c r="BK91" s="242">
        <f>ROUND(I91*H91,2)</f>
        <v>0</v>
      </c>
      <c r="BL91" s="19" t="s">
        <v>191</v>
      </c>
      <c r="BM91" s="241" t="s">
        <v>88</v>
      </c>
    </row>
    <row r="92" s="2" customFormat="1" ht="16.5" customHeight="1">
      <c r="A92" s="40"/>
      <c r="B92" s="41"/>
      <c r="C92" s="282" t="s">
        <v>88</v>
      </c>
      <c r="D92" s="282" t="s">
        <v>604</v>
      </c>
      <c r="E92" s="283" t="s">
        <v>2743</v>
      </c>
      <c r="F92" s="284" t="s">
        <v>2744</v>
      </c>
      <c r="G92" s="285" t="s">
        <v>220</v>
      </c>
      <c r="H92" s="286">
        <v>60</v>
      </c>
      <c r="I92" s="287"/>
      <c r="J92" s="288">
        <f>ROUND(I92*H92,2)</f>
        <v>0</v>
      </c>
      <c r="K92" s="289"/>
      <c r="L92" s="290"/>
      <c r="M92" s="291" t="s">
        <v>19</v>
      </c>
      <c r="N92" s="292" t="s">
        <v>49</v>
      </c>
      <c r="O92" s="86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1" t="s">
        <v>236</v>
      </c>
      <c r="AT92" s="241" t="s">
        <v>604</v>
      </c>
      <c r="AU92" s="241" t="s">
        <v>86</v>
      </c>
      <c r="AY92" s="19" t="s">
        <v>185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86</v>
      </c>
      <c r="BK92" s="242">
        <f>ROUND(I92*H92,2)</f>
        <v>0</v>
      </c>
      <c r="BL92" s="19" t="s">
        <v>191</v>
      </c>
      <c r="BM92" s="241" t="s">
        <v>191</v>
      </c>
    </row>
    <row r="93" s="2" customFormat="1" ht="16.5" customHeight="1">
      <c r="A93" s="40"/>
      <c r="B93" s="41"/>
      <c r="C93" s="282" t="s">
        <v>203</v>
      </c>
      <c r="D93" s="282" t="s">
        <v>604</v>
      </c>
      <c r="E93" s="283" t="s">
        <v>2745</v>
      </c>
      <c r="F93" s="284" t="s">
        <v>2746</v>
      </c>
      <c r="G93" s="285" t="s">
        <v>220</v>
      </c>
      <c r="H93" s="286">
        <v>110</v>
      </c>
      <c r="I93" s="287"/>
      <c r="J93" s="288">
        <f>ROUND(I93*H93,2)</f>
        <v>0</v>
      </c>
      <c r="K93" s="289"/>
      <c r="L93" s="290"/>
      <c r="M93" s="291" t="s">
        <v>19</v>
      </c>
      <c r="N93" s="292" t="s">
        <v>49</v>
      </c>
      <c r="O93" s="86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1" t="s">
        <v>236</v>
      </c>
      <c r="AT93" s="241" t="s">
        <v>604</v>
      </c>
      <c r="AU93" s="241" t="s">
        <v>86</v>
      </c>
      <c r="AY93" s="19" t="s">
        <v>185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86</v>
      </c>
      <c r="BK93" s="242">
        <f>ROUND(I93*H93,2)</f>
        <v>0</v>
      </c>
      <c r="BL93" s="19" t="s">
        <v>191</v>
      </c>
      <c r="BM93" s="241" t="s">
        <v>224</v>
      </c>
    </row>
    <row r="94" s="2" customFormat="1" ht="16.5" customHeight="1">
      <c r="A94" s="40"/>
      <c r="B94" s="41"/>
      <c r="C94" s="282" t="s">
        <v>191</v>
      </c>
      <c r="D94" s="282" t="s">
        <v>604</v>
      </c>
      <c r="E94" s="283" t="s">
        <v>2747</v>
      </c>
      <c r="F94" s="284" t="s">
        <v>2748</v>
      </c>
      <c r="G94" s="285" t="s">
        <v>2289</v>
      </c>
      <c r="H94" s="286">
        <v>10</v>
      </c>
      <c r="I94" s="287"/>
      <c r="J94" s="288">
        <f>ROUND(I94*H94,2)</f>
        <v>0</v>
      </c>
      <c r="K94" s="289"/>
      <c r="L94" s="290"/>
      <c r="M94" s="291" t="s">
        <v>19</v>
      </c>
      <c r="N94" s="292" t="s">
        <v>49</v>
      </c>
      <c r="O94" s="86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1" t="s">
        <v>236</v>
      </c>
      <c r="AT94" s="241" t="s">
        <v>604</v>
      </c>
      <c r="AU94" s="241" t="s">
        <v>86</v>
      </c>
      <c r="AY94" s="19" t="s">
        <v>185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86</v>
      </c>
      <c r="BK94" s="242">
        <f>ROUND(I94*H94,2)</f>
        <v>0</v>
      </c>
      <c r="BL94" s="19" t="s">
        <v>191</v>
      </c>
      <c r="BM94" s="241" t="s">
        <v>236</v>
      </c>
    </row>
    <row r="95" s="2" customFormat="1" ht="16.5" customHeight="1">
      <c r="A95" s="40"/>
      <c r="B95" s="41"/>
      <c r="C95" s="282" t="s">
        <v>217</v>
      </c>
      <c r="D95" s="282" t="s">
        <v>604</v>
      </c>
      <c r="E95" s="283" t="s">
        <v>2749</v>
      </c>
      <c r="F95" s="284" t="s">
        <v>2750</v>
      </c>
      <c r="G95" s="285" t="s">
        <v>2289</v>
      </c>
      <c r="H95" s="286">
        <v>60</v>
      </c>
      <c r="I95" s="287"/>
      <c r="J95" s="288">
        <f>ROUND(I95*H95,2)</f>
        <v>0</v>
      </c>
      <c r="K95" s="289"/>
      <c r="L95" s="290"/>
      <c r="M95" s="291" t="s">
        <v>19</v>
      </c>
      <c r="N95" s="292" t="s">
        <v>49</v>
      </c>
      <c r="O95" s="86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1" t="s">
        <v>236</v>
      </c>
      <c r="AT95" s="241" t="s">
        <v>604</v>
      </c>
      <c r="AU95" s="241" t="s">
        <v>86</v>
      </c>
      <c r="AY95" s="19" t="s">
        <v>185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86</v>
      </c>
      <c r="BK95" s="242">
        <f>ROUND(I95*H95,2)</f>
        <v>0</v>
      </c>
      <c r="BL95" s="19" t="s">
        <v>191</v>
      </c>
      <c r="BM95" s="241" t="s">
        <v>146</v>
      </c>
    </row>
    <row r="96" s="2" customFormat="1" ht="16.5" customHeight="1">
      <c r="A96" s="40"/>
      <c r="B96" s="41"/>
      <c r="C96" s="282" t="s">
        <v>224</v>
      </c>
      <c r="D96" s="282" t="s">
        <v>604</v>
      </c>
      <c r="E96" s="283" t="s">
        <v>2751</v>
      </c>
      <c r="F96" s="284" t="s">
        <v>2752</v>
      </c>
      <c r="G96" s="285" t="s">
        <v>2289</v>
      </c>
      <c r="H96" s="286">
        <v>11</v>
      </c>
      <c r="I96" s="287"/>
      <c r="J96" s="288">
        <f>ROUND(I96*H96,2)</f>
        <v>0</v>
      </c>
      <c r="K96" s="289"/>
      <c r="L96" s="290"/>
      <c r="M96" s="291" t="s">
        <v>19</v>
      </c>
      <c r="N96" s="292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236</v>
      </c>
      <c r="AT96" s="241" t="s">
        <v>604</v>
      </c>
      <c r="AU96" s="241" t="s">
        <v>86</v>
      </c>
      <c r="AY96" s="19" t="s">
        <v>185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86</v>
      </c>
      <c r="BK96" s="242">
        <f>ROUND(I96*H96,2)</f>
        <v>0</v>
      </c>
      <c r="BL96" s="19" t="s">
        <v>191</v>
      </c>
      <c r="BM96" s="241" t="s">
        <v>252</v>
      </c>
    </row>
    <row r="97" s="2" customFormat="1" ht="16.5" customHeight="1">
      <c r="A97" s="40"/>
      <c r="B97" s="41"/>
      <c r="C97" s="282" t="s">
        <v>230</v>
      </c>
      <c r="D97" s="282" t="s">
        <v>604</v>
      </c>
      <c r="E97" s="283" t="s">
        <v>2753</v>
      </c>
      <c r="F97" s="284" t="s">
        <v>2754</v>
      </c>
      <c r="G97" s="285" t="s">
        <v>2289</v>
      </c>
      <c r="H97" s="286">
        <v>10</v>
      </c>
      <c r="I97" s="287"/>
      <c r="J97" s="288">
        <f>ROUND(I97*H97,2)</f>
        <v>0</v>
      </c>
      <c r="K97" s="289"/>
      <c r="L97" s="290"/>
      <c r="M97" s="291" t="s">
        <v>19</v>
      </c>
      <c r="N97" s="292" t="s">
        <v>49</v>
      </c>
      <c r="O97" s="86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1" t="s">
        <v>236</v>
      </c>
      <c r="AT97" s="241" t="s">
        <v>604</v>
      </c>
      <c r="AU97" s="241" t="s">
        <v>86</v>
      </c>
      <c r="AY97" s="19" t="s">
        <v>185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86</v>
      </c>
      <c r="BK97" s="242">
        <f>ROUND(I97*H97,2)</f>
        <v>0</v>
      </c>
      <c r="BL97" s="19" t="s">
        <v>191</v>
      </c>
      <c r="BM97" s="241" t="s">
        <v>264</v>
      </c>
    </row>
    <row r="98" s="2" customFormat="1" ht="16.5" customHeight="1">
      <c r="A98" s="40"/>
      <c r="B98" s="41"/>
      <c r="C98" s="282" t="s">
        <v>236</v>
      </c>
      <c r="D98" s="282" t="s">
        <v>604</v>
      </c>
      <c r="E98" s="283" t="s">
        <v>2755</v>
      </c>
      <c r="F98" s="284" t="s">
        <v>2756</v>
      </c>
      <c r="G98" s="285" t="s">
        <v>2289</v>
      </c>
      <c r="H98" s="286">
        <v>160</v>
      </c>
      <c r="I98" s="287"/>
      <c r="J98" s="288">
        <f>ROUND(I98*H98,2)</f>
        <v>0</v>
      </c>
      <c r="K98" s="289"/>
      <c r="L98" s="290"/>
      <c r="M98" s="291" t="s">
        <v>19</v>
      </c>
      <c r="N98" s="292" t="s">
        <v>49</v>
      </c>
      <c r="O98" s="86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1" t="s">
        <v>236</v>
      </c>
      <c r="AT98" s="241" t="s">
        <v>604</v>
      </c>
      <c r="AU98" s="241" t="s">
        <v>86</v>
      </c>
      <c r="AY98" s="19" t="s">
        <v>185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86</v>
      </c>
      <c r="BK98" s="242">
        <f>ROUND(I98*H98,2)</f>
        <v>0</v>
      </c>
      <c r="BL98" s="19" t="s">
        <v>191</v>
      </c>
      <c r="BM98" s="241" t="s">
        <v>229</v>
      </c>
    </row>
    <row r="99" s="2" customFormat="1" ht="16.5" customHeight="1">
      <c r="A99" s="40"/>
      <c r="B99" s="41"/>
      <c r="C99" s="282" t="s">
        <v>201</v>
      </c>
      <c r="D99" s="282" t="s">
        <v>604</v>
      </c>
      <c r="E99" s="283" t="s">
        <v>2757</v>
      </c>
      <c r="F99" s="284" t="s">
        <v>2758</v>
      </c>
      <c r="G99" s="285" t="s">
        <v>2289</v>
      </c>
      <c r="H99" s="286">
        <v>640</v>
      </c>
      <c r="I99" s="287"/>
      <c r="J99" s="288">
        <f>ROUND(I99*H99,2)</f>
        <v>0</v>
      </c>
      <c r="K99" s="289"/>
      <c r="L99" s="290"/>
      <c r="M99" s="291" t="s">
        <v>19</v>
      </c>
      <c r="N99" s="292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236</v>
      </c>
      <c r="AT99" s="241" t="s">
        <v>604</v>
      </c>
      <c r="AU99" s="241" t="s">
        <v>86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191</v>
      </c>
      <c r="BM99" s="241" t="s">
        <v>346</v>
      </c>
    </row>
    <row r="100" s="2" customFormat="1" ht="16.5" customHeight="1">
      <c r="A100" s="40"/>
      <c r="B100" s="41"/>
      <c r="C100" s="282" t="s">
        <v>146</v>
      </c>
      <c r="D100" s="282" t="s">
        <v>604</v>
      </c>
      <c r="E100" s="283" t="s">
        <v>2759</v>
      </c>
      <c r="F100" s="284" t="s">
        <v>2760</v>
      </c>
      <c r="G100" s="285" t="s">
        <v>2289</v>
      </c>
      <c r="H100" s="286">
        <v>10</v>
      </c>
      <c r="I100" s="287"/>
      <c r="J100" s="288">
        <f>ROUND(I100*H100,2)</f>
        <v>0</v>
      </c>
      <c r="K100" s="289"/>
      <c r="L100" s="290"/>
      <c r="M100" s="291" t="s">
        <v>19</v>
      </c>
      <c r="N100" s="292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236</v>
      </c>
      <c r="AT100" s="241" t="s">
        <v>604</v>
      </c>
      <c r="AU100" s="241" t="s">
        <v>86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191</v>
      </c>
      <c r="BM100" s="241" t="s">
        <v>353</v>
      </c>
    </row>
    <row r="101" s="2" customFormat="1" ht="16.5" customHeight="1">
      <c r="A101" s="40"/>
      <c r="B101" s="41"/>
      <c r="C101" s="282" t="s">
        <v>248</v>
      </c>
      <c r="D101" s="282" t="s">
        <v>604</v>
      </c>
      <c r="E101" s="283" t="s">
        <v>2761</v>
      </c>
      <c r="F101" s="284" t="s">
        <v>2762</v>
      </c>
      <c r="G101" s="285" t="s">
        <v>2289</v>
      </c>
      <c r="H101" s="286">
        <v>60</v>
      </c>
      <c r="I101" s="287"/>
      <c r="J101" s="288">
        <f>ROUND(I101*H101,2)</f>
        <v>0</v>
      </c>
      <c r="K101" s="289"/>
      <c r="L101" s="290"/>
      <c r="M101" s="291" t="s">
        <v>19</v>
      </c>
      <c r="N101" s="292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236</v>
      </c>
      <c r="AT101" s="241" t="s">
        <v>604</v>
      </c>
      <c r="AU101" s="241" t="s">
        <v>86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191</v>
      </c>
      <c r="BM101" s="241" t="s">
        <v>363</v>
      </c>
    </row>
    <row r="102" s="2" customFormat="1" ht="16.5" customHeight="1">
      <c r="A102" s="40"/>
      <c r="B102" s="41"/>
      <c r="C102" s="282" t="s">
        <v>252</v>
      </c>
      <c r="D102" s="282" t="s">
        <v>604</v>
      </c>
      <c r="E102" s="283" t="s">
        <v>2763</v>
      </c>
      <c r="F102" s="284" t="s">
        <v>2764</v>
      </c>
      <c r="G102" s="285" t="s">
        <v>2289</v>
      </c>
      <c r="H102" s="286">
        <v>80</v>
      </c>
      <c r="I102" s="287"/>
      <c r="J102" s="288">
        <f>ROUND(I102*H102,2)</f>
        <v>0</v>
      </c>
      <c r="K102" s="289"/>
      <c r="L102" s="290"/>
      <c r="M102" s="291" t="s">
        <v>19</v>
      </c>
      <c r="N102" s="292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236</v>
      </c>
      <c r="AT102" s="241" t="s">
        <v>604</v>
      </c>
      <c r="AU102" s="241" t="s">
        <v>86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191</v>
      </c>
      <c r="BM102" s="241" t="s">
        <v>375</v>
      </c>
    </row>
    <row r="103" s="2" customFormat="1" ht="16.5" customHeight="1">
      <c r="A103" s="40"/>
      <c r="B103" s="41"/>
      <c r="C103" s="282" t="s">
        <v>256</v>
      </c>
      <c r="D103" s="282" t="s">
        <v>604</v>
      </c>
      <c r="E103" s="283" t="s">
        <v>2765</v>
      </c>
      <c r="F103" s="284" t="s">
        <v>2766</v>
      </c>
      <c r="G103" s="285" t="s">
        <v>2289</v>
      </c>
      <c r="H103" s="286">
        <v>3</v>
      </c>
      <c r="I103" s="287"/>
      <c r="J103" s="288">
        <f>ROUND(I103*H103,2)</f>
        <v>0</v>
      </c>
      <c r="K103" s="289"/>
      <c r="L103" s="290"/>
      <c r="M103" s="291" t="s">
        <v>19</v>
      </c>
      <c r="N103" s="292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236</v>
      </c>
      <c r="AT103" s="241" t="s">
        <v>604</v>
      </c>
      <c r="AU103" s="241" t="s">
        <v>86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386</v>
      </c>
    </row>
    <row r="104" s="2" customFormat="1" ht="16.5" customHeight="1">
      <c r="A104" s="40"/>
      <c r="B104" s="41"/>
      <c r="C104" s="282" t="s">
        <v>264</v>
      </c>
      <c r="D104" s="282" t="s">
        <v>604</v>
      </c>
      <c r="E104" s="283" t="s">
        <v>2767</v>
      </c>
      <c r="F104" s="284" t="s">
        <v>2768</v>
      </c>
      <c r="G104" s="285" t="s">
        <v>2289</v>
      </c>
      <c r="H104" s="286">
        <v>3</v>
      </c>
      <c r="I104" s="287"/>
      <c r="J104" s="288">
        <f>ROUND(I104*H104,2)</f>
        <v>0</v>
      </c>
      <c r="K104" s="289"/>
      <c r="L104" s="290"/>
      <c r="M104" s="291" t="s">
        <v>19</v>
      </c>
      <c r="N104" s="292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236</v>
      </c>
      <c r="AT104" s="241" t="s">
        <v>604</v>
      </c>
      <c r="AU104" s="241" t="s">
        <v>86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191</v>
      </c>
      <c r="BM104" s="241" t="s">
        <v>398</v>
      </c>
    </row>
    <row r="105" s="2" customFormat="1" ht="16.5" customHeight="1">
      <c r="A105" s="40"/>
      <c r="B105" s="41"/>
      <c r="C105" s="282" t="s">
        <v>8</v>
      </c>
      <c r="D105" s="282" t="s">
        <v>604</v>
      </c>
      <c r="E105" s="283" t="s">
        <v>2769</v>
      </c>
      <c r="F105" s="284" t="s">
        <v>2770</v>
      </c>
      <c r="G105" s="285" t="s">
        <v>2289</v>
      </c>
      <c r="H105" s="286">
        <v>4</v>
      </c>
      <c r="I105" s="287"/>
      <c r="J105" s="288">
        <f>ROUND(I105*H105,2)</f>
        <v>0</v>
      </c>
      <c r="K105" s="289"/>
      <c r="L105" s="290"/>
      <c r="M105" s="291" t="s">
        <v>19</v>
      </c>
      <c r="N105" s="292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236</v>
      </c>
      <c r="AT105" s="241" t="s">
        <v>604</v>
      </c>
      <c r="AU105" s="241" t="s">
        <v>86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191</v>
      </c>
      <c r="BM105" s="241" t="s">
        <v>648</v>
      </c>
    </row>
    <row r="106" s="2" customFormat="1" ht="16.5" customHeight="1">
      <c r="A106" s="40"/>
      <c r="B106" s="41"/>
      <c r="C106" s="282" t="s">
        <v>229</v>
      </c>
      <c r="D106" s="282" t="s">
        <v>604</v>
      </c>
      <c r="E106" s="283" t="s">
        <v>2771</v>
      </c>
      <c r="F106" s="284" t="s">
        <v>2772</v>
      </c>
      <c r="G106" s="285" t="s">
        <v>2289</v>
      </c>
      <c r="H106" s="286">
        <v>2</v>
      </c>
      <c r="I106" s="287"/>
      <c r="J106" s="288">
        <f>ROUND(I106*H106,2)</f>
        <v>0</v>
      </c>
      <c r="K106" s="289"/>
      <c r="L106" s="290"/>
      <c r="M106" s="291" t="s">
        <v>19</v>
      </c>
      <c r="N106" s="292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236</v>
      </c>
      <c r="AT106" s="241" t="s">
        <v>604</v>
      </c>
      <c r="AU106" s="241" t="s">
        <v>86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191</v>
      </c>
      <c r="BM106" s="241" t="s">
        <v>658</v>
      </c>
    </row>
    <row r="107" s="2" customFormat="1" ht="16.5" customHeight="1">
      <c r="A107" s="40"/>
      <c r="B107" s="41"/>
      <c r="C107" s="282" t="s">
        <v>342</v>
      </c>
      <c r="D107" s="282" t="s">
        <v>604</v>
      </c>
      <c r="E107" s="283" t="s">
        <v>2773</v>
      </c>
      <c r="F107" s="284" t="s">
        <v>2774</v>
      </c>
      <c r="G107" s="285" t="s">
        <v>220</v>
      </c>
      <c r="H107" s="286">
        <v>40</v>
      </c>
      <c r="I107" s="287"/>
      <c r="J107" s="288">
        <f>ROUND(I107*H107,2)</f>
        <v>0</v>
      </c>
      <c r="K107" s="289"/>
      <c r="L107" s="290"/>
      <c r="M107" s="291" t="s">
        <v>19</v>
      </c>
      <c r="N107" s="292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236</v>
      </c>
      <c r="AT107" s="241" t="s">
        <v>604</v>
      </c>
      <c r="AU107" s="241" t="s">
        <v>86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191</v>
      </c>
      <c r="BM107" s="241" t="s">
        <v>669</v>
      </c>
    </row>
    <row r="108" s="2" customFormat="1" ht="16.5" customHeight="1">
      <c r="A108" s="40"/>
      <c r="B108" s="41"/>
      <c r="C108" s="282" t="s">
        <v>346</v>
      </c>
      <c r="D108" s="282" t="s">
        <v>604</v>
      </c>
      <c r="E108" s="283" t="s">
        <v>2775</v>
      </c>
      <c r="F108" s="284" t="s">
        <v>2776</v>
      </c>
      <c r="G108" s="285" t="s">
        <v>2777</v>
      </c>
      <c r="H108" s="286">
        <v>1</v>
      </c>
      <c r="I108" s="287"/>
      <c r="J108" s="288">
        <f>ROUND(I108*H108,2)</f>
        <v>0</v>
      </c>
      <c r="K108" s="289"/>
      <c r="L108" s="290"/>
      <c r="M108" s="291" t="s">
        <v>19</v>
      </c>
      <c r="N108" s="292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236</v>
      </c>
      <c r="AT108" s="241" t="s">
        <v>604</v>
      </c>
      <c r="AU108" s="241" t="s">
        <v>86</v>
      </c>
      <c r="AY108" s="19" t="s">
        <v>185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86</v>
      </c>
      <c r="BK108" s="242">
        <f>ROUND(I108*H108,2)</f>
        <v>0</v>
      </c>
      <c r="BL108" s="19" t="s">
        <v>191</v>
      </c>
      <c r="BM108" s="241" t="s">
        <v>700</v>
      </c>
    </row>
    <row r="109" s="12" customFormat="1" ht="25.92" customHeight="1">
      <c r="A109" s="12"/>
      <c r="B109" s="213"/>
      <c r="C109" s="214"/>
      <c r="D109" s="215" t="s">
        <v>77</v>
      </c>
      <c r="E109" s="216" t="s">
        <v>2285</v>
      </c>
      <c r="F109" s="216" t="s">
        <v>2778</v>
      </c>
      <c r="G109" s="214"/>
      <c r="H109" s="214"/>
      <c r="I109" s="217"/>
      <c r="J109" s="218">
        <f>BK109</f>
        <v>0</v>
      </c>
      <c r="K109" s="214"/>
      <c r="L109" s="219"/>
      <c r="M109" s="220"/>
      <c r="N109" s="221"/>
      <c r="O109" s="221"/>
      <c r="P109" s="222">
        <f>SUM(P110:P118)</f>
        <v>0</v>
      </c>
      <c r="Q109" s="221"/>
      <c r="R109" s="222">
        <f>SUM(R110:R118)</f>
        <v>0</v>
      </c>
      <c r="S109" s="221"/>
      <c r="T109" s="223">
        <f>SUM(T110:T118)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4" t="s">
        <v>86</v>
      </c>
      <c r="AT109" s="225" t="s">
        <v>77</v>
      </c>
      <c r="AU109" s="225" t="s">
        <v>78</v>
      </c>
      <c r="AY109" s="224" t="s">
        <v>185</v>
      </c>
      <c r="BK109" s="226">
        <f>SUM(BK110:BK118)</f>
        <v>0</v>
      </c>
    </row>
    <row r="110" s="2" customFormat="1" ht="16.5" customHeight="1">
      <c r="A110" s="40"/>
      <c r="B110" s="41"/>
      <c r="C110" s="229" t="s">
        <v>350</v>
      </c>
      <c r="D110" s="229" t="s">
        <v>187</v>
      </c>
      <c r="E110" s="230" t="s">
        <v>2779</v>
      </c>
      <c r="F110" s="231" t="s">
        <v>2780</v>
      </c>
      <c r="G110" s="232" t="s">
        <v>220</v>
      </c>
      <c r="H110" s="233">
        <v>190</v>
      </c>
      <c r="I110" s="234"/>
      <c r="J110" s="235">
        <f>ROUND(I110*H110,2)</f>
        <v>0</v>
      </c>
      <c r="K110" s="236"/>
      <c r="L110" s="46"/>
      <c r="M110" s="237" t="s">
        <v>19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191</v>
      </c>
      <c r="AT110" s="241" t="s">
        <v>187</v>
      </c>
      <c r="AU110" s="241" t="s">
        <v>86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191</v>
      </c>
      <c r="BM110" s="241" t="s">
        <v>742</v>
      </c>
    </row>
    <row r="111" s="2" customFormat="1" ht="16.5" customHeight="1">
      <c r="A111" s="40"/>
      <c r="B111" s="41"/>
      <c r="C111" s="229" t="s">
        <v>353</v>
      </c>
      <c r="D111" s="229" t="s">
        <v>187</v>
      </c>
      <c r="E111" s="230" t="s">
        <v>2781</v>
      </c>
      <c r="F111" s="231" t="s">
        <v>2782</v>
      </c>
      <c r="G111" s="232" t="s">
        <v>2289</v>
      </c>
      <c r="H111" s="233">
        <v>40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86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787</v>
      </c>
    </row>
    <row r="112" s="2" customFormat="1" ht="16.5" customHeight="1">
      <c r="A112" s="40"/>
      <c r="B112" s="41"/>
      <c r="C112" s="229" t="s">
        <v>7</v>
      </c>
      <c r="D112" s="229" t="s">
        <v>187</v>
      </c>
      <c r="E112" s="230" t="s">
        <v>2783</v>
      </c>
      <c r="F112" s="231" t="s">
        <v>2784</v>
      </c>
      <c r="G112" s="232" t="s">
        <v>220</v>
      </c>
      <c r="H112" s="233">
        <v>250</v>
      </c>
      <c r="I112" s="234"/>
      <c r="J112" s="235">
        <f>ROUND(I112*H112,2)</f>
        <v>0</v>
      </c>
      <c r="K112" s="236"/>
      <c r="L112" s="46"/>
      <c r="M112" s="237" t="s">
        <v>19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191</v>
      </c>
      <c r="AT112" s="241" t="s">
        <v>187</v>
      </c>
      <c r="AU112" s="241" t="s">
        <v>86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828</v>
      </c>
    </row>
    <row r="113" s="2" customFormat="1" ht="16.5" customHeight="1">
      <c r="A113" s="40"/>
      <c r="B113" s="41"/>
      <c r="C113" s="229" t="s">
        <v>363</v>
      </c>
      <c r="D113" s="229" t="s">
        <v>187</v>
      </c>
      <c r="E113" s="230" t="s">
        <v>2785</v>
      </c>
      <c r="F113" s="231" t="s">
        <v>2786</v>
      </c>
      <c r="G113" s="232" t="s">
        <v>2289</v>
      </c>
      <c r="H113" s="233">
        <v>167</v>
      </c>
      <c r="I113" s="234"/>
      <c r="J113" s="235">
        <f>ROUND(I113*H113,2)</f>
        <v>0</v>
      </c>
      <c r="K113" s="236"/>
      <c r="L113" s="46"/>
      <c r="M113" s="237" t="s">
        <v>19</v>
      </c>
      <c r="N113" s="238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191</v>
      </c>
      <c r="AT113" s="241" t="s">
        <v>187</v>
      </c>
      <c r="AU113" s="241" t="s">
        <v>86</v>
      </c>
      <c r="AY113" s="19" t="s">
        <v>185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86</v>
      </c>
      <c r="BK113" s="242">
        <f>ROUND(I113*H113,2)</f>
        <v>0</v>
      </c>
      <c r="BL113" s="19" t="s">
        <v>191</v>
      </c>
      <c r="BM113" s="241" t="s">
        <v>891</v>
      </c>
    </row>
    <row r="114" s="2" customFormat="1" ht="16.5" customHeight="1">
      <c r="A114" s="40"/>
      <c r="B114" s="41"/>
      <c r="C114" s="229" t="s">
        <v>370</v>
      </c>
      <c r="D114" s="229" t="s">
        <v>187</v>
      </c>
      <c r="E114" s="230" t="s">
        <v>2787</v>
      </c>
      <c r="F114" s="231" t="s">
        <v>2788</v>
      </c>
      <c r="G114" s="232" t="s">
        <v>2289</v>
      </c>
      <c r="H114" s="233">
        <v>230</v>
      </c>
      <c r="I114" s="234"/>
      <c r="J114" s="235">
        <f>ROUND(I114*H114,2)</f>
        <v>0</v>
      </c>
      <c r="K114" s="236"/>
      <c r="L114" s="46"/>
      <c r="M114" s="237" t="s">
        <v>19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191</v>
      </c>
      <c r="AT114" s="241" t="s">
        <v>187</v>
      </c>
      <c r="AU114" s="241" t="s">
        <v>86</v>
      </c>
      <c r="AY114" s="19" t="s">
        <v>185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86</v>
      </c>
      <c r="BK114" s="242">
        <f>ROUND(I114*H114,2)</f>
        <v>0</v>
      </c>
      <c r="BL114" s="19" t="s">
        <v>191</v>
      </c>
      <c r="BM114" s="241" t="s">
        <v>900</v>
      </c>
    </row>
    <row r="115" s="2" customFormat="1" ht="16.5" customHeight="1">
      <c r="A115" s="40"/>
      <c r="B115" s="41"/>
      <c r="C115" s="229" t="s">
        <v>375</v>
      </c>
      <c r="D115" s="229" t="s">
        <v>187</v>
      </c>
      <c r="E115" s="230" t="s">
        <v>2789</v>
      </c>
      <c r="F115" s="231" t="s">
        <v>2790</v>
      </c>
      <c r="G115" s="232" t="s">
        <v>2289</v>
      </c>
      <c r="H115" s="233">
        <v>3</v>
      </c>
      <c r="I115" s="234"/>
      <c r="J115" s="235">
        <f>ROUND(I115*H115,2)</f>
        <v>0</v>
      </c>
      <c r="K115" s="236"/>
      <c r="L115" s="46"/>
      <c r="M115" s="237" t="s">
        <v>19</v>
      </c>
      <c r="N115" s="238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191</v>
      </c>
      <c r="AT115" s="241" t="s">
        <v>187</v>
      </c>
      <c r="AU115" s="241" t="s">
        <v>86</v>
      </c>
      <c r="AY115" s="19" t="s">
        <v>185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86</v>
      </c>
      <c r="BK115" s="242">
        <f>ROUND(I115*H115,2)</f>
        <v>0</v>
      </c>
      <c r="BL115" s="19" t="s">
        <v>191</v>
      </c>
      <c r="BM115" s="241" t="s">
        <v>910</v>
      </c>
    </row>
    <row r="116" s="2" customFormat="1" ht="16.5" customHeight="1">
      <c r="A116" s="40"/>
      <c r="B116" s="41"/>
      <c r="C116" s="229" t="s">
        <v>380</v>
      </c>
      <c r="D116" s="229" t="s">
        <v>187</v>
      </c>
      <c r="E116" s="230" t="s">
        <v>2791</v>
      </c>
      <c r="F116" s="231" t="s">
        <v>2792</v>
      </c>
      <c r="G116" s="232" t="s">
        <v>2289</v>
      </c>
      <c r="H116" s="233">
        <v>11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191</v>
      </c>
      <c r="AT116" s="241" t="s">
        <v>187</v>
      </c>
      <c r="AU116" s="241" t="s">
        <v>86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191</v>
      </c>
      <c r="BM116" s="241" t="s">
        <v>921</v>
      </c>
    </row>
    <row r="117" s="2" customFormat="1" ht="16.5" customHeight="1">
      <c r="A117" s="40"/>
      <c r="B117" s="41"/>
      <c r="C117" s="229" t="s">
        <v>386</v>
      </c>
      <c r="D117" s="229" t="s">
        <v>187</v>
      </c>
      <c r="E117" s="230" t="s">
        <v>2793</v>
      </c>
      <c r="F117" s="231" t="s">
        <v>2794</v>
      </c>
      <c r="G117" s="232" t="s">
        <v>2777</v>
      </c>
      <c r="H117" s="233">
        <v>1</v>
      </c>
      <c r="I117" s="234"/>
      <c r="J117" s="235">
        <f>ROUND(I117*H117,2)</f>
        <v>0</v>
      </c>
      <c r="K117" s="236"/>
      <c r="L117" s="46"/>
      <c r="M117" s="237" t="s">
        <v>19</v>
      </c>
      <c r="N117" s="238" t="s">
        <v>49</v>
      </c>
      <c r="O117" s="86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1" t="s">
        <v>191</v>
      </c>
      <c r="AT117" s="241" t="s">
        <v>187</v>
      </c>
      <c r="AU117" s="241" t="s">
        <v>86</v>
      </c>
      <c r="AY117" s="19" t="s">
        <v>185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86</v>
      </c>
      <c r="BK117" s="242">
        <f>ROUND(I117*H117,2)</f>
        <v>0</v>
      </c>
      <c r="BL117" s="19" t="s">
        <v>191</v>
      </c>
      <c r="BM117" s="241" t="s">
        <v>943</v>
      </c>
    </row>
    <row r="118" s="2" customFormat="1" ht="16.5" customHeight="1">
      <c r="A118" s="40"/>
      <c r="B118" s="41"/>
      <c r="C118" s="229" t="s">
        <v>392</v>
      </c>
      <c r="D118" s="229" t="s">
        <v>187</v>
      </c>
      <c r="E118" s="230" t="s">
        <v>256</v>
      </c>
      <c r="F118" s="231" t="s">
        <v>2795</v>
      </c>
      <c r="G118" s="232" t="s">
        <v>2777</v>
      </c>
      <c r="H118" s="233">
        <v>1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191</v>
      </c>
      <c r="AT118" s="241" t="s">
        <v>187</v>
      </c>
      <c r="AU118" s="241" t="s">
        <v>86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191</v>
      </c>
      <c r="BM118" s="241" t="s">
        <v>951</v>
      </c>
    </row>
    <row r="119" s="12" customFormat="1" ht="25.92" customHeight="1">
      <c r="A119" s="12"/>
      <c r="B119" s="213"/>
      <c r="C119" s="214"/>
      <c r="D119" s="215" t="s">
        <v>77</v>
      </c>
      <c r="E119" s="216" t="s">
        <v>260</v>
      </c>
      <c r="F119" s="216" t="s">
        <v>261</v>
      </c>
      <c r="G119" s="214"/>
      <c r="H119" s="214"/>
      <c r="I119" s="217"/>
      <c r="J119" s="218">
        <f>BK119</f>
        <v>0</v>
      </c>
      <c r="K119" s="214"/>
      <c r="L119" s="219"/>
      <c r="M119" s="220"/>
      <c r="N119" s="221"/>
      <c r="O119" s="221"/>
      <c r="P119" s="222">
        <f>P120</f>
        <v>0</v>
      </c>
      <c r="Q119" s="221"/>
      <c r="R119" s="222">
        <f>R120</f>
        <v>0</v>
      </c>
      <c r="S119" s="221"/>
      <c r="T119" s="22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4" t="s">
        <v>217</v>
      </c>
      <c r="AT119" s="225" t="s">
        <v>77</v>
      </c>
      <c r="AU119" s="225" t="s">
        <v>78</v>
      </c>
      <c r="AY119" s="224" t="s">
        <v>185</v>
      </c>
      <c r="BK119" s="226">
        <f>BK120</f>
        <v>0</v>
      </c>
    </row>
    <row r="120" s="12" customFormat="1" ht="22.8" customHeight="1">
      <c r="A120" s="12"/>
      <c r="B120" s="213"/>
      <c r="C120" s="214"/>
      <c r="D120" s="215" t="s">
        <v>77</v>
      </c>
      <c r="E120" s="227" t="s">
        <v>262</v>
      </c>
      <c r="F120" s="227" t="s">
        <v>263</v>
      </c>
      <c r="G120" s="214"/>
      <c r="H120" s="214"/>
      <c r="I120" s="217"/>
      <c r="J120" s="228">
        <f>BK120</f>
        <v>0</v>
      </c>
      <c r="K120" s="214"/>
      <c r="L120" s="219"/>
      <c r="M120" s="220"/>
      <c r="N120" s="221"/>
      <c r="O120" s="221"/>
      <c r="P120" s="222">
        <f>P121</f>
        <v>0</v>
      </c>
      <c r="Q120" s="221"/>
      <c r="R120" s="222">
        <f>R121</f>
        <v>0</v>
      </c>
      <c r="S120" s="221"/>
      <c r="T120" s="223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4" t="s">
        <v>217</v>
      </c>
      <c r="AT120" s="225" t="s">
        <v>77</v>
      </c>
      <c r="AU120" s="225" t="s">
        <v>86</v>
      </c>
      <c r="AY120" s="224" t="s">
        <v>185</v>
      </c>
      <c r="BK120" s="226">
        <f>BK121</f>
        <v>0</v>
      </c>
    </row>
    <row r="121" s="2" customFormat="1" ht="16.5" customHeight="1">
      <c r="A121" s="40"/>
      <c r="B121" s="41"/>
      <c r="C121" s="229" t="s">
        <v>398</v>
      </c>
      <c r="D121" s="229" t="s">
        <v>187</v>
      </c>
      <c r="E121" s="230" t="s">
        <v>265</v>
      </c>
      <c r="F121" s="231" t="s">
        <v>263</v>
      </c>
      <c r="G121" s="232" t="s">
        <v>266</v>
      </c>
      <c r="H121" s="276"/>
      <c r="I121" s="234"/>
      <c r="J121" s="235">
        <f>ROUND(I121*H121,2)</f>
        <v>0</v>
      </c>
      <c r="K121" s="236"/>
      <c r="L121" s="46"/>
      <c r="M121" s="277" t="s">
        <v>19</v>
      </c>
      <c r="N121" s="278" t="s">
        <v>49</v>
      </c>
      <c r="O121" s="279"/>
      <c r="P121" s="280">
        <f>O121*H121</f>
        <v>0</v>
      </c>
      <c r="Q121" s="280">
        <v>0</v>
      </c>
      <c r="R121" s="280">
        <f>Q121*H121</f>
        <v>0</v>
      </c>
      <c r="S121" s="280">
        <v>0</v>
      </c>
      <c r="T121" s="281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267</v>
      </c>
      <c r="AT121" s="241" t="s">
        <v>187</v>
      </c>
      <c r="AU121" s="241" t="s">
        <v>88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267</v>
      </c>
      <c r="BM121" s="241" t="s">
        <v>2796</v>
      </c>
    </row>
    <row r="122" s="2" customFormat="1" ht="6.96" customHeight="1">
      <c r="A122" s="40"/>
      <c r="B122" s="61"/>
      <c r="C122" s="62"/>
      <c r="D122" s="62"/>
      <c r="E122" s="62"/>
      <c r="F122" s="62"/>
      <c r="G122" s="62"/>
      <c r="H122" s="62"/>
      <c r="I122" s="177"/>
      <c r="J122" s="62"/>
      <c r="K122" s="62"/>
      <c r="L122" s="46"/>
      <c r="M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</sheetData>
  <sheetProtection sheet="1" autoFilter="0" formatColumns="0" formatRows="0" objects="1" scenarios="1" spinCount="100000" saltValue="GvytzBvlnr50eisupw9oNVAKjR/1BpXlLZyarzvH/hji19On028S5Q4MTzXLckBzWvJuuZFiszUX+PpOaMqCCQ==" hashValue="7YVKb/mNzBregzaUo8zeVURYr+M5RBfdDMZr4bJo5Q4HT0qylPEqLuKmJ5BuGnWV7a59oPp/wVeSHR7PQXWWlg==" algorithmName="SHA-512" password="CC35"/>
  <autoFilter ref="C88:K12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142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2735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2797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tr">
        <f>IF('Rekapitulace stavby'!AN10="","",'Rekapitulace stavby'!AN10)</f>
        <v>074 37 013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Sýrárna Broumov s.r.o.</v>
      </c>
      <c r="F17" s="40"/>
      <c r="G17" s="40"/>
      <c r="H17" s="40"/>
      <c r="I17" s="151" t="s">
        <v>29</v>
      </c>
      <c r="J17" s="135" t="str">
        <f>IF('Rekapitulace stavby'!AN11="","",'Rekapitulace stavby'!AN11)</f>
        <v>CZ07437013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tr">
        <f>IF('Rekapitulace stavby'!AN16="","",'Rekapitulace stavby'!AN16)</f>
        <v>474 55 802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>JOSTA s.r.o.</v>
      </c>
      <c r="F23" s="40"/>
      <c r="G23" s="40"/>
      <c r="H23" s="40"/>
      <c r="I23" s="151" t="s">
        <v>29</v>
      </c>
      <c r="J23" s="135" t="str">
        <f>IF('Rekapitulace stavby'!AN17="","",'Rekapitulace stavby'!AN17)</f>
        <v>CZ47455802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tr">
        <f>IF('Rekapitulace stavby'!AN19="","",'Rekapitulace stavby'!AN19)</f>
        <v>764 89 337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>Tomáš Valenta</v>
      </c>
      <c r="F26" s="40"/>
      <c r="G26" s="40"/>
      <c r="H26" s="40"/>
      <c r="I26" s="151" t="s">
        <v>29</v>
      </c>
      <c r="J26" s="135" t="str">
        <f>IF('Rekapitulace stavby'!AN20="","",'Rekapitulace stavby'!AN20)</f>
        <v>CZ8002143259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ROUND(J96,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ROUND((SUM(BE96:BE218)),  2)</f>
        <v>0</v>
      </c>
      <c r="G35" s="40"/>
      <c r="H35" s="40"/>
      <c r="I35" s="166">
        <v>0.20999999999999999</v>
      </c>
      <c r="J35" s="165">
        <f>ROUND(((SUM(BE96:BE218))*I35),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ROUND((SUM(BF96:BF218)),  2)</f>
        <v>0</v>
      </c>
      <c r="G36" s="40"/>
      <c r="H36" s="40"/>
      <c r="I36" s="166">
        <v>0.14999999999999999</v>
      </c>
      <c r="J36" s="165">
        <f>ROUND(((SUM(BF96:BF218))*I36),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ROUND((SUM(BG96:BG218)),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ROUND((SUM(BH96:BH218)),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ROUND((SUM(BI96:BI218)),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2735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01 - Elektroinstalace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J96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2798</v>
      </c>
      <c r="E64" s="190"/>
      <c r="F64" s="190"/>
      <c r="G64" s="190"/>
      <c r="H64" s="190"/>
      <c r="I64" s="191"/>
      <c r="J64" s="192">
        <f>J97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2799</v>
      </c>
      <c r="E65" s="196"/>
      <c r="F65" s="196"/>
      <c r="G65" s="196"/>
      <c r="H65" s="196"/>
      <c r="I65" s="197"/>
      <c r="J65" s="198">
        <f>J98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2800</v>
      </c>
      <c r="E66" s="196"/>
      <c r="F66" s="196"/>
      <c r="G66" s="196"/>
      <c r="H66" s="196"/>
      <c r="I66" s="197"/>
      <c r="J66" s="198">
        <f>J120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2801</v>
      </c>
      <c r="E67" s="196"/>
      <c r="F67" s="196"/>
      <c r="G67" s="196"/>
      <c r="H67" s="196"/>
      <c r="I67" s="197"/>
      <c r="J67" s="198">
        <f>J131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7"/>
      <c r="C68" s="188"/>
      <c r="D68" s="189" t="s">
        <v>2802</v>
      </c>
      <c r="E68" s="190"/>
      <c r="F68" s="190"/>
      <c r="G68" s="190"/>
      <c r="H68" s="190"/>
      <c r="I68" s="191"/>
      <c r="J68" s="192">
        <f>J139</f>
        <v>0</v>
      </c>
      <c r="K68" s="188"/>
      <c r="L68" s="19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87"/>
      <c r="C69" s="188"/>
      <c r="D69" s="189" t="s">
        <v>2803</v>
      </c>
      <c r="E69" s="190"/>
      <c r="F69" s="190"/>
      <c r="G69" s="190"/>
      <c r="H69" s="190"/>
      <c r="I69" s="191"/>
      <c r="J69" s="192">
        <f>J170</f>
        <v>0</v>
      </c>
      <c r="K69" s="188"/>
      <c r="L69" s="19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87"/>
      <c r="C70" s="188"/>
      <c r="D70" s="189" t="s">
        <v>2804</v>
      </c>
      <c r="E70" s="190"/>
      <c r="F70" s="190"/>
      <c r="G70" s="190"/>
      <c r="H70" s="190"/>
      <c r="I70" s="191"/>
      <c r="J70" s="192">
        <f>J185</f>
        <v>0</v>
      </c>
      <c r="K70" s="188"/>
      <c r="L70" s="19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87"/>
      <c r="C71" s="188"/>
      <c r="D71" s="189" t="s">
        <v>2805</v>
      </c>
      <c r="E71" s="190"/>
      <c r="F71" s="190"/>
      <c r="G71" s="190"/>
      <c r="H71" s="190"/>
      <c r="I71" s="191"/>
      <c r="J71" s="192">
        <f>J207</f>
        <v>0</v>
      </c>
      <c r="K71" s="188"/>
      <c r="L71" s="19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87"/>
      <c r="C72" s="188"/>
      <c r="D72" s="189" t="s">
        <v>2806</v>
      </c>
      <c r="E72" s="190"/>
      <c r="F72" s="190"/>
      <c r="G72" s="190"/>
      <c r="H72" s="190"/>
      <c r="I72" s="191"/>
      <c r="J72" s="192">
        <f>J214</f>
        <v>0</v>
      </c>
      <c r="K72" s="188"/>
      <c r="L72" s="19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24.96" customHeight="1">
      <c r="A73" s="9"/>
      <c r="B73" s="187"/>
      <c r="C73" s="188"/>
      <c r="D73" s="189" t="s">
        <v>168</v>
      </c>
      <c r="E73" s="190"/>
      <c r="F73" s="190"/>
      <c r="G73" s="190"/>
      <c r="H73" s="190"/>
      <c r="I73" s="191"/>
      <c r="J73" s="192">
        <f>J216</f>
        <v>0</v>
      </c>
      <c r="K73" s="188"/>
      <c r="L73" s="19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94"/>
      <c r="C74" s="127"/>
      <c r="D74" s="195" t="s">
        <v>169</v>
      </c>
      <c r="E74" s="196"/>
      <c r="F74" s="196"/>
      <c r="G74" s="196"/>
      <c r="H74" s="196"/>
      <c r="I74" s="197"/>
      <c r="J74" s="198">
        <f>J217</f>
        <v>0</v>
      </c>
      <c r="K74" s="127"/>
      <c r="L74" s="19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40"/>
      <c r="B75" s="41"/>
      <c r="C75" s="42"/>
      <c r="D75" s="42"/>
      <c r="E75" s="42"/>
      <c r="F75" s="42"/>
      <c r="G75" s="42"/>
      <c r="H75" s="42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61"/>
      <c r="C76" s="62"/>
      <c r="D76" s="62"/>
      <c r="E76" s="62"/>
      <c r="F76" s="62"/>
      <c r="G76" s="62"/>
      <c r="H76" s="62"/>
      <c r="I76" s="177"/>
      <c r="J76" s="62"/>
      <c r="K76" s="6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="2" customFormat="1" ht="6.96" customHeight="1">
      <c r="A80" s="40"/>
      <c r="B80" s="63"/>
      <c r="C80" s="64"/>
      <c r="D80" s="64"/>
      <c r="E80" s="64"/>
      <c r="F80" s="64"/>
      <c r="G80" s="64"/>
      <c r="H80" s="64"/>
      <c r="I80" s="180"/>
      <c r="J80" s="64"/>
      <c r="K80" s="64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24.96" customHeight="1">
      <c r="A81" s="40"/>
      <c r="B81" s="41"/>
      <c r="C81" s="25" t="s">
        <v>170</v>
      </c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181" t="str">
        <f>E7</f>
        <v>Sýrárna Broumov</v>
      </c>
      <c r="F84" s="34"/>
      <c r="G84" s="34"/>
      <c r="H84" s="34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" customFormat="1" ht="12" customHeight="1">
      <c r="B85" s="23"/>
      <c r="C85" s="34" t="s">
        <v>158</v>
      </c>
      <c r="D85" s="24"/>
      <c r="E85" s="24"/>
      <c r="F85" s="24"/>
      <c r="G85" s="24"/>
      <c r="H85" s="24"/>
      <c r="I85" s="140"/>
      <c r="J85" s="24"/>
      <c r="K85" s="24"/>
      <c r="L85" s="22"/>
    </row>
    <row r="86" s="2" customFormat="1" ht="16.5" customHeight="1">
      <c r="A86" s="40"/>
      <c r="B86" s="41"/>
      <c r="C86" s="42"/>
      <c r="D86" s="42"/>
      <c r="E86" s="181" t="s">
        <v>2735</v>
      </c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270</v>
      </c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6.5" customHeight="1">
      <c r="A88" s="40"/>
      <c r="B88" s="41"/>
      <c r="C88" s="42"/>
      <c r="D88" s="42"/>
      <c r="E88" s="71" t="str">
        <f>E11</f>
        <v>01 - Elektroinstalace</v>
      </c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148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4" t="s">
        <v>21</v>
      </c>
      <c r="D90" s="42"/>
      <c r="E90" s="42"/>
      <c r="F90" s="29" t="str">
        <f>F14</f>
        <v xml:space="preserve"> </v>
      </c>
      <c r="G90" s="42"/>
      <c r="H90" s="42"/>
      <c r="I90" s="151" t="s">
        <v>23</v>
      </c>
      <c r="J90" s="74" t="str">
        <f>IF(J14="","",J14)</f>
        <v>8. 9. 2020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4" t="s">
        <v>25</v>
      </c>
      <c r="D92" s="42"/>
      <c r="E92" s="42"/>
      <c r="F92" s="29" t="str">
        <f>E17</f>
        <v>Sýrárna Broumov s.r.o.</v>
      </c>
      <c r="G92" s="42"/>
      <c r="H92" s="42"/>
      <c r="I92" s="151" t="s">
        <v>33</v>
      </c>
      <c r="J92" s="38" t="str">
        <f>E23</f>
        <v>JOSTA s.r.o.</v>
      </c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4" t="s">
        <v>31</v>
      </c>
      <c r="D93" s="42"/>
      <c r="E93" s="42"/>
      <c r="F93" s="29" t="str">
        <f>IF(E20="","",E20)</f>
        <v>Vyplň údaj</v>
      </c>
      <c r="G93" s="42"/>
      <c r="H93" s="42"/>
      <c r="I93" s="151" t="s">
        <v>38</v>
      </c>
      <c r="J93" s="38" t="str">
        <f>E26</f>
        <v>Tomáš Valenta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148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11" customFormat="1" ht="29.28" customHeight="1">
      <c r="A95" s="200"/>
      <c r="B95" s="201"/>
      <c r="C95" s="202" t="s">
        <v>171</v>
      </c>
      <c r="D95" s="203" t="s">
        <v>63</v>
      </c>
      <c r="E95" s="203" t="s">
        <v>59</v>
      </c>
      <c r="F95" s="203" t="s">
        <v>60</v>
      </c>
      <c r="G95" s="203" t="s">
        <v>172</v>
      </c>
      <c r="H95" s="203" t="s">
        <v>173</v>
      </c>
      <c r="I95" s="204" t="s">
        <v>174</v>
      </c>
      <c r="J95" s="205" t="s">
        <v>162</v>
      </c>
      <c r="K95" s="206" t="s">
        <v>175</v>
      </c>
      <c r="L95" s="207"/>
      <c r="M95" s="94" t="s">
        <v>19</v>
      </c>
      <c r="N95" s="95" t="s">
        <v>48</v>
      </c>
      <c r="O95" s="95" t="s">
        <v>176</v>
      </c>
      <c r="P95" s="95" t="s">
        <v>177</v>
      </c>
      <c r="Q95" s="95" t="s">
        <v>178</v>
      </c>
      <c r="R95" s="95" t="s">
        <v>179</v>
      </c>
      <c r="S95" s="95" t="s">
        <v>180</v>
      </c>
      <c r="T95" s="96" t="s">
        <v>181</v>
      </c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</row>
    <row r="96" s="2" customFormat="1" ht="22.8" customHeight="1">
      <c r="A96" s="40"/>
      <c r="B96" s="41"/>
      <c r="C96" s="101" t="s">
        <v>182</v>
      </c>
      <c r="D96" s="42"/>
      <c r="E96" s="42"/>
      <c r="F96" s="42"/>
      <c r="G96" s="42"/>
      <c r="H96" s="42"/>
      <c r="I96" s="148"/>
      <c r="J96" s="208">
        <f>BK96</f>
        <v>0</v>
      </c>
      <c r="K96" s="42"/>
      <c r="L96" s="46"/>
      <c r="M96" s="97"/>
      <c r="N96" s="209"/>
      <c r="O96" s="98"/>
      <c r="P96" s="210">
        <f>P97+P139+P170+P185+P207+P214+P216</f>
        <v>0</v>
      </c>
      <c r="Q96" s="98"/>
      <c r="R96" s="210">
        <f>R97+R139+R170+R185+R207+R214+R216</f>
        <v>0</v>
      </c>
      <c r="S96" s="98"/>
      <c r="T96" s="211">
        <f>T97+T139+T170+T185+T207+T214+T216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77</v>
      </c>
      <c r="AU96" s="19" t="s">
        <v>163</v>
      </c>
      <c r="BK96" s="212">
        <f>BK97+BK139+BK170+BK185+BK207+BK214+BK216</f>
        <v>0</v>
      </c>
    </row>
    <row r="97" s="12" customFormat="1" ht="25.92" customHeight="1">
      <c r="A97" s="12"/>
      <c r="B97" s="213"/>
      <c r="C97" s="214"/>
      <c r="D97" s="215" t="s">
        <v>77</v>
      </c>
      <c r="E97" s="216" t="s">
        <v>2285</v>
      </c>
      <c r="F97" s="216" t="s">
        <v>2807</v>
      </c>
      <c r="G97" s="214"/>
      <c r="H97" s="214"/>
      <c r="I97" s="217"/>
      <c r="J97" s="218">
        <f>BK97</f>
        <v>0</v>
      </c>
      <c r="K97" s="214"/>
      <c r="L97" s="219"/>
      <c r="M97" s="220"/>
      <c r="N97" s="221"/>
      <c r="O97" s="221"/>
      <c r="P97" s="222">
        <f>P98+P120+P131</f>
        <v>0</v>
      </c>
      <c r="Q97" s="221"/>
      <c r="R97" s="222">
        <f>R98+R120+R131</f>
        <v>0</v>
      </c>
      <c r="S97" s="221"/>
      <c r="T97" s="223">
        <f>T98+T120+T131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4" t="s">
        <v>86</v>
      </c>
      <c r="AT97" s="225" t="s">
        <v>77</v>
      </c>
      <c r="AU97" s="225" t="s">
        <v>78</v>
      </c>
      <c r="AY97" s="224" t="s">
        <v>185</v>
      </c>
      <c r="BK97" s="226">
        <f>BK98+BK120+BK131</f>
        <v>0</v>
      </c>
    </row>
    <row r="98" s="12" customFormat="1" ht="22.8" customHeight="1">
      <c r="A98" s="12"/>
      <c r="B98" s="213"/>
      <c r="C98" s="214"/>
      <c r="D98" s="215" t="s">
        <v>77</v>
      </c>
      <c r="E98" s="227" t="s">
        <v>2808</v>
      </c>
      <c r="F98" s="227" t="s">
        <v>2809</v>
      </c>
      <c r="G98" s="214"/>
      <c r="H98" s="214"/>
      <c r="I98" s="217"/>
      <c r="J98" s="228">
        <f>BK98</f>
        <v>0</v>
      </c>
      <c r="K98" s="214"/>
      <c r="L98" s="219"/>
      <c r="M98" s="220"/>
      <c r="N98" s="221"/>
      <c r="O98" s="221"/>
      <c r="P98" s="222">
        <f>SUM(P99:P119)</f>
        <v>0</v>
      </c>
      <c r="Q98" s="221"/>
      <c r="R98" s="222">
        <f>SUM(R99:R119)</f>
        <v>0</v>
      </c>
      <c r="S98" s="221"/>
      <c r="T98" s="223">
        <f>SUM(T99:T119)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4" t="s">
        <v>86</v>
      </c>
      <c r="AT98" s="225" t="s">
        <v>77</v>
      </c>
      <c r="AU98" s="225" t="s">
        <v>86</v>
      </c>
      <c r="AY98" s="224" t="s">
        <v>185</v>
      </c>
      <c r="BK98" s="226">
        <f>SUM(BK99:BK119)</f>
        <v>0</v>
      </c>
    </row>
    <row r="99" s="2" customFormat="1" ht="21.75" customHeight="1">
      <c r="A99" s="40"/>
      <c r="B99" s="41"/>
      <c r="C99" s="282" t="s">
        <v>86</v>
      </c>
      <c r="D99" s="282" t="s">
        <v>604</v>
      </c>
      <c r="E99" s="283" t="s">
        <v>230</v>
      </c>
      <c r="F99" s="284" t="s">
        <v>2810</v>
      </c>
      <c r="G99" s="285" t="s">
        <v>2811</v>
      </c>
      <c r="H99" s="286">
        <v>1</v>
      </c>
      <c r="I99" s="287"/>
      <c r="J99" s="288">
        <f>ROUND(I99*H99,2)</f>
        <v>0</v>
      </c>
      <c r="K99" s="289"/>
      <c r="L99" s="290"/>
      <c r="M99" s="291" t="s">
        <v>19</v>
      </c>
      <c r="N99" s="292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236</v>
      </c>
      <c r="AT99" s="241" t="s">
        <v>604</v>
      </c>
      <c r="AU99" s="241" t="s">
        <v>88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191</v>
      </c>
      <c r="BM99" s="241" t="s">
        <v>88</v>
      </c>
    </row>
    <row r="100" s="2" customFormat="1" ht="16.5" customHeight="1">
      <c r="A100" s="40"/>
      <c r="B100" s="41"/>
      <c r="C100" s="282" t="s">
        <v>88</v>
      </c>
      <c r="D100" s="282" t="s">
        <v>604</v>
      </c>
      <c r="E100" s="283" t="s">
        <v>236</v>
      </c>
      <c r="F100" s="284" t="s">
        <v>2812</v>
      </c>
      <c r="G100" s="285" t="s">
        <v>2811</v>
      </c>
      <c r="H100" s="286">
        <v>1</v>
      </c>
      <c r="I100" s="287"/>
      <c r="J100" s="288">
        <f>ROUND(I100*H100,2)</f>
        <v>0</v>
      </c>
      <c r="K100" s="289"/>
      <c r="L100" s="290"/>
      <c r="M100" s="291" t="s">
        <v>19</v>
      </c>
      <c r="N100" s="292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236</v>
      </c>
      <c r="AT100" s="241" t="s">
        <v>604</v>
      </c>
      <c r="AU100" s="241" t="s">
        <v>88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191</v>
      </c>
      <c r="BM100" s="241" t="s">
        <v>191</v>
      </c>
    </row>
    <row r="101" s="2" customFormat="1" ht="16.5" customHeight="1">
      <c r="A101" s="40"/>
      <c r="B101" s="41"/>
      <c r="C101" s="282" t="s">
        <v>203</v>
      </c>
      <c r="D101" s="282" t="s">
        <v>604</v>
      </c>
      <c r="E101" s="283" t="s">
        <v>201</v>
      </c>
      <c r="F101" s="284" t="s">
        <v>2813</v>
      </c>
      <c r="G101" s="285" t="s">
        <v>2811</v>
      </c>
      <c r="H101" s="286">
        <v>1</v>
      </c>
      <c r="I101" s="287"/>
      <c r="J101" s="288">
        <f>ROUND(I101*H101,2)</f>
        <v>0</v>
      </c>
      <c r="K101" s="289"/>
      <c r="L101" s="290"/>
      <c r="M101" s="291" t="s">
        <v>19</v>
      </c>
      <c r="N101" s="292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236</v>
      </c>
      <c r="AT101" s="241" t="s">
        <v>604</v>
      </c>
      <c r="AU101" s="241" t="s">
        <v>88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191</v>
      </c>
      <c r="BM101" s="241" t="s">
        <v>224</v>
      </c>
    </row>
    <row r="102" s="2" customFormat="1" ht="16.5" customHeight="1">
      <c r="A102" s="40"/>
      <c r="B102" s="41"/>
      <c r="C102" s="282" t="s">
        <v>191</v>
      </c>
      <c r="D102" s="282" t="s">
        <v>604</v>
      </c>
      <c r="E102" s="283" t="s">
        <v>146</v>
      </c>
      <c r="F102" s="284" t="s">
        <v>2814</v>
      </c>
      <c r="G102" s="285" t="s">
        <v>2811</v>
      </c>
      <c r="H102" s="286">
        <v>1</v>
      </c>
      <c r="I102" s="287"/>
      <c r="J102" s="288">
        <f>ROUND(I102*H102,2)</f>
        <v>0</v>
      </c>
      <c r="K102" s="289"/>
      <c r="L102" s="290"/>
      <c r="M102" s="291" t="s">
        <v>19</v>
      </c>
      <c r="N102" s="292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236</v>
      </c>
      <c r="AT102" s="241" t="s">
        <v>604</v>
      </c>
      <c r="AU102" s="241" t="s">
        <v>88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191</v>
      </c>
      <c r="BM102" s="241" t="s">
        <v>236</v>
      </c>
    </row>
    <row r="103" s="2" customFormat="1" ht="16.5" customHeight="1">
      <c r="A103" s="40"/>
      <c r="B103" s="41"/>
      <c r="C103" s="282" t="s">
        <v>217</v>
      </c>
      <c r="D103" s="282" t="s">
        <v>604</v>
      </c>
      <c r="E103" s="283" t="s">
        <v>248</v>
      </c>
      <c r="F103" s="284" t="s">
        <v>2815</v>
      </c>
      <c r="G103" s="285" t="s">
        <v>2811</v>
      </c>
      <c r="H103" s="286">
        <v>19</v>
      </c>
      <c r="I103" s="287"/>
      <c r="J103" s="288">
        <f>ROUND(I103*H103,2)</f>
        <v>0</v>
      </c>
      <c r="K103" s="289"/>
      <c r="L103" s="290"/>
      <c r="M103" s="291" t="s">
        <v>19</v>
      </c>
      <c r="N103" s="292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236</v>
      </c>
      <c r="AT103" s="241" t="s">
        <v>604</v>
      </c>
      <c r="AU103" s="241" t="s">
        <v>88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146</v>
      </c>
    </row>
    <row r="104" s="2" customFormat="1" ht="16.5" customHeight="1">
      <c r="A104" s="40"/>
      <c r="B104" s="41"/>
      <c r="C104" s="282" t="s">
        <v>224</v>
      </c>
      <c r="D104" s="282" t="s">
        <v>604</v>
      </c>
      <c r="E104" s="283" t="s">
        <v>252</v>
      </c>
      <c r="F104" s="284" t="s">
        <v>2816</v>
      </c>
      <c r="G104" s="285" t="s">
        <v>2811</v>
      </c>
      <c r="H104" s="286">
        <v>1</v>
      </c>
      <c r="I104" s="287"/>
      <c r="J104" s="288">
        <f>ROUND(I104*H104,2)</f>
        <v>0</v>
      </c>
      <c r="K104" s="289"/>
      <c r="L104" s="290"/>
      <c r="M104" s="291" t="s">
        <v>19</v>
      </c>
      <c r="N104" s="292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236</v>
      </c>
      <c r="AT104" s="241" t="s">
        <v>604</v>
      </c>
      <c r="AU104" s="241" t="s">
        <v>88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191</v>
      </c>
      <c r="BM104" s="241" t="s">
        <v>252</v>
      </c>
    </row>
    <row r="105" s="2" customFormat="1" ht="16.5" customHeight="1">
      <c r="A105" s="40"/>
      <c r="B105" s="41"/>
      <c r="C105" s="282" t="s">
        <v>230</v>
      </c>
      <c r="D105" s="282" t="s">
        <v>604</v>
      </c>
      <c r="E105" s="283" t="s">
        <v>256</v>
      </c>
      <c r="F105" s="284" t="s">
        <v>2817</v>
      </c>
      <c r="G105" s="285" t="s">
        <v>2811</v>
      </c>
      <c r="H105" s="286">
        <v>1</v>
      </c>
      <c r="I105" s="287"/>
      <c r="J105" s="288">
        <f>ROUND(I105*H105,2)</f>
        <v>0</v>
      </c>
      <c r="K105" s="289"/>
      <c r="L105" s="290"/>
      <c r="M105" s="291" t="s">
        <v>19</v>
      </c>
      <c r="N105" s="292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236</v>
      </c>
      <c r="AT105" s="241" t="s">
        <v>604</v>
      </c>
      <c r="AU105" s="241" t="s">
        <v>88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191</v>
      </c>
      <c r="BM105" s="241" t="s">
        <v>264</v>
      </c>
    </row>
    <row r="106" s="2" customFormat="1" ht="16.5" customHeight="1">
      <c r="A106" s="40"/>
      <c r="B106" s="41"/>
      <c r="C106" s="282" t="s">
        <v>236</v>
      </c>
      <c r="D106" s="282" t="s">
        <v>604</v>
      </c>
      <c r="E106" s="283" t="s">
        <v>264</v>
      </c>
      <c r="F106" s="284" t="s">
        <v>2818</v>
      </c>
      <c r="G106" s="285" t="s">
        <v>2811</v>
      </c>
      <c r="H106" s="286">
        <v>11</v>
      </c>
      <c r="I106" s="287"/>
      <c r="J106" s="288">
        <f>ROUND(I106*H106,2)</f>
        <v>0</v>
      </c>
      <c r="K106" s="289"/>
      <c r="L106" s="290"/>
      <c r="M106" s="291" t="s">
        <v>19</v>
      </c>
      <c r="N106" s="292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236</v>
      </c>
      <c r="AT106" s="241" t="s">
        <v>604</v>
      </c>
      <c r="AU106" s="241" t="s">
        <v>88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191</v>
      </c>
      <c r="BM106" s="241" t="s">
        <v>229</v>
      </c>
    </row>
    <row r="107" s="2" customFormat="1" ht="16.5" customHeight="1">
      <c r="A107" s="40"/>
      <c r="B107" s="41"/>
      <c r="C107" s="282" t="s">
        <v>201</v>
      </c>
      <c r="D107" s="282" t="s">
        <v>604</v>
      </c>
      <c r="E107" s="283" t="s">
        <v>8</v>
      </c>
      <c r="F107" s="284" t="s">
        <v>2819</v>
      </c>
      <c r="G107" s="285" t="s">
        <v>2820</v>
      </c>
      <c r="H107" s="286">
        <v>3</v>
      </c>
      <c r="I107" s="287"/>
      <c r="J107" s="288">
        <f>ROUND(I107*H107,2)</f>
        <v>0</v>
      </c>
      <c r="K107" s="289"/>
      <c r="L107" s="290"/>
      <c r="M107" s="291" t="s">
        <v>19</v>
      </c>
      <c r="N107" s="292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236</v>
      </c>
      <c r="AT107" s="241" t="s">
        <v>604</v>
      </c>
      <c r="AU107" s="241" t="s">
        <v>88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191</v>
      </c>
      <c r="BM107" s="241" t="s">
        <v>346</v>
      </c>
    </row>
    <row r="108" s="2" customFormat="1" ht="16.5" customHeight="1">
      <c r="A108" s="40"/>
      <c r="B108" s="41"/>
      <c r="C108" s="282" t="s">
        <v>146</v>
      </c>
      <c r="D108" s="282" t="s">
        <v>604</v>
      </c>
      <c r="E108" s="283" t="s">
        <v>229</v>
      </c>
      <c r="F108" s="284" t="s">
        <v>2821</v>
      </c>
      <c r="G108" s="285" t="s">
        <v>2811</v>
      </c>
      <c r="H108" s="286">
        <v>2</v>
      </c>
      <c r="I108" s="287"/>
      <c r="J108" s="288">
        <f>ROUND(I108*H108,2)</f>
        <v>0</v>
      </c>
      <c r="K108" s="289"/>
      <c r="L108" s="290"/>
      <c r="M108" s="291" t="s">
        <v>19</v>
      </c>
      <c r="N108" s="292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236</v>
      </c>
      <c r="AT108" s="241" t="s">
        <v>604</v>
      </c>
      <c r="AU108" s="241" t="s">
        <v>88</v>
      </c>
      <c r="AY108" s="19" t="s">
        <v>185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86</v>
      </c>
      <c r="BK108" s="242">
        <f>ROUND(I108*H108,2)</f>
        <v>0</v>
      </c>
      <c r="BL108" s="19" t="s">
        <v>191</v>
      </c>
      <c r="BM108" s="241" t="s">
        <v>353</v>
      </c>
    </row>
    <row r="109" s="2" customFormat="1" ht="16.5" customHeight="1">
      <c r="A109" s="40"/>
      <c r="B109" s="41"/>
      <c r="C109" s="282" t="s">
        <v>248</v>
      </c>
      <c r="D109" s="282" t="s">
        <v>604</v>
      </c>
      <c r="E109" s="283" t="s">
        <v>342</v>
      </c>
      <c r="F109" s="284" t="s">
        <v>2822</v>
      </c>
      <c r="G109" s="285" t="s">
        <v>2811</v>
      </c>
      <c r="H109" s="286">
        <v>1</v>
      </c>
      <c r="I109" s="287"/>
      <c r="J109" s="288">
        <f>ROUND(I109*H109,2)</f>
        <v>0</v>
      </c>
      <c r="K109" s="289"/>
      <c r="L109" s="290"/>
      <c r="M109" s="291" t="s">
        <v>19</v>
      </c>
      <c r="N109" s="292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236</v>
      </c>
      <c r="AT109" s="241" t="s">
        <v>604</v>
      </c>
      <c r="AU109" s="241" t="s">
        <v>88</v>
      </c>
      <c r="AY109" s="19" t="s">
        <v>185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86</v>
      </c>
      <c r="BK109" s="242">
        <f>ROUND(I109*H109,2)</f>
        <v>0</v>
      </c>
      <c r="BL109" s="19" t="s">
        <v>191</v>
      </c>
      <c r="BM109" s="241" t="s">
        <v>363</v>
      </c>
    </row>
    <row r="110" s="2" customFormat="1" ht="16.5" customHeight="1">
      <c r="A110" s="40"/>
      <c r="B110" s="41"/>
      <c r="C110" s="282" t="s">
        <v>252</v>
      </c>
      <c r="D110" s="282" t="s">
        <v>604</v>
      </c>
      <c r="E110" s="283" t="s">
        <v>346</v>
      </c>
      <c r="F110" s="284" t="s">
        <v>2823</v>
      </c>
      <c r="G110" s="285" t="s">
        <v>2811</v>
      </c>
      <c r="H110" s="286">
        <v>2</v>
      </c>
      <c r="I110" s="287"/>
      <c r="J110" s="288">
        <f>ROUND(I110*H110,2)</f>
        <v>0</v>
      </c>
      <c r="K110" s="289"/>
      <c r="L110" s="290"/>
      <c r="M110" s="291" t="s">
        <v>19</v>
      </c>
      <c r="N110" s="292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236</v>
      </c>
      <c r="AT110" s="241" t="s">
        <v>604</v>
      </c>
      <c r="AU110" s="241" t="s">
        <v>88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191</v>
      </c>
      <c r="BM110" s="241" t="s">
        <v>375</v>
      </c>
    </row>
    <row r="111" s="2" customFormat="1" ht="16.5" customHeight="1">
      <c r="A111" s="40"/>
      <c r="B111" s="41"/>
      <c r="C111" s="282" t="s">
        <v>256</v>
      </c>
      <c r="D111" s="282" t="s">
        <v>604</v>
      </c>
      <c r="E111" s="283" t="s">
        <v>350</v>
      </c>
      <c r="F111" s="284" t="s">
        <v>2824</v>
      </c>
      <c r="G111" s="285" t="s">
        <v>2811</v>
      </c>
      <c r="H111" s="286">
        <v>1</v>
      </c>
      <c r="I111" s="287"/>
      <c r="J111" s="288">
        <f>ROUND(I111*H111,2)</f>
        <v>0</v>
      </c>
      <c r="K111" s="289"/>
      <c r="L111" s="290"/>
      <c r="M111" s="291" t="s">
        <v>19</v>
      </c>
      <c r="N111" s="292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236</v>
      </c>
      <c r="AT111" s="241" t="s">
        <v>604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386</v>
      </c>
    </row>
    <row r="112" s="2" customFormat="1" ht="16.5" customHeight="1">
      <c r="A112" s="40"/>
      <c r="B112" s="41"/>
      <c r="C112" s="282" t="s">
        <v>264</v>
      </c>
      <c r="D112" s="282" t="s">
        <v>604</v>
      </c>
      <c r="E112" s="283" t="s">
        <v>353</v>
      </c>
      <c r="F112" s="284" t="s">
        <v>2825</v>
      </c>
      <c r="G112" s="285" t="s">
        <v>2826</v>
      </c>
      <c r="H112" s="286">
        <v>2</v>
      </c>
      <c r="I112" s="287"/>
      <c r="J112" s="288">
        <f>ROUND(I112*H112,2)</f>
        <v>0</v>
      </c>
      <c r="K112" s="289"/>
      <c r="L112" s="290"/>
      <c r="M112" s="291" t="s">
        <v>19</v>
      </c>
      <c r="N112" s="292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236</v>
      </c>
      <c r="AT112" s="241" t="s">
        <v>604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398</v>
      </c>
    </row>
    <row r="113" s="2" customFormat="1" ht="16.5" customHeight="1">
      <c r="A113" s="40"/>
      <c r="B113" s="41"/>
      <c r="C113" s="282" t="s">
        <v>8</v>
      </c>
      <c r="D113" s="282" t="s">
        <v>604</v>
      </c>
      <c r="E113" s="283" t="s">
        <v>7</v>
      </c>
      <c r="F113" s="284" t="s">
        <v>2827</v>
      </c>
      <c r="G113" s="285" t="s">
        <v>2811</v>
      </c>
      <c r="H113" s="286">
        <v>3</v>
      </c>
      <c r="I113" s="287"/>
      <c r="J113" s="288">
        <f>ROUND(I113*H113,2)</f>
        <v>0</v>
      </c>
      <c r="K113" s="289"/>
      <c r="L113" s="290"/>
      <c r="M113" s="291" t="s">
        <v>19</v>
      </c>
      <c r="N113" s="292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236</v>
      </c>
      <c r="AT113" s="241" t="s">
        <v>604</v>
      </c>
      <c r="AU113" s="241" t="s">
        <v>88</v>
      </c>
      <c r="AY113" s="19" t="s">
        <v>185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86</v>
      </c>
      <c r="BK113" s="242">
        <f>ROUND(I113*H113,2)</f>
        <v>0</v>
      </c>
      <c r="BL113" s="19" t="s">
        <v>191</v>
      </c>
      <c r="BM113" s="241" t="s">
        <v>648</v>
      </c>
    </row>
    <row r="114" s="2" customFormat="1" ht="16.5" customHeight="1">
      <c r="A114" s="40"/>
      <c r="B114" s="41"/>
      <c r="C114" s="282" t="s">
        <v>229</v>
      </c>
      <c r="D114" s="282" t="s">
        <v>604</v>
      </c>
      <c r="E114" s="283" t="s">
        <v>363</v>
      </c>
      <c r="F114" s="284" t="s">
        <v>2828</v>
      </c>
      <c r="G114" s="285" t="s">
        <v>2829</v>
      </c>
      <c r="H114" s="286">
        <v>3</v>
      </c>
      <c r="I114" s="287"/>
      <c r="J114" s="288">
        <f>ROUND(I114*H114,2)</f>
        <v>0</v>
      </c>
      <c r="K114" s="289"/>
      <c r="L114" s="290"/>
      <c r="M114" s="291" t="s">
        <v>19</v>
      </c>
      <c r="N114" s="292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236</v>
      </c>
      <c r="AT114" s="241" t="s">
        <v>604</v>
      </c>
      <c r="AU114" s="241" t="s">
        <v>88</v>
      </c>
      <c r="AY114" s="19" t="s">
        <v>185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86</v>
      </c>
      <c r="BK114" s="242">
        <f>ROUND(I114*H114,2)</f>
        <v>0</v>
      </c>
      <c r="BL114" s="19" t="s">
        <v>191</v>
      </c>
      <c r="BM114" s="241" t="s">
        <v>658</v>
      </c>
    </row>
    <row r="115" s="2" customFormat="1" ht="16.5" customHeight="1">
      <c r="A115" s="40"/>
      <c r="B115" s="41"/>
      <c r="C115" s="282" t="s">
        <v>342</v>
      </c>
      <c r="D115" s="282" t="s">
        <v>604</v>
      </c>
      <c r="E115" s="283" t="s">
        <v>370</v>
      </c>
      <c r="F115" s="284" t="s">
        <v>2830</v>
      </c>
      <c r="G115" s="285" t="s">
        <v>2811</v>
      </c>
      <c r="H115" s="286">
        <v>5</v>
      </c>
      <c r="I115" s="287"/>
      <c r="J115" s="288">
        <f>ROUND(I115*H115,2)</f>
        <v>0</v>
      </c>
      <c r="K115" s="289"/>
      <c r="L115" s="290"/>
      <c r="M115" s="291" t="s">
        <v>19</v>
      </c>
      <c r="N115" s="292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236</v>
      </c>
      <c r="AT115" s="241" t="s">
        <v>604</v>
      </c>
      <c r="AU115" s="241" t="s">
        <v>88</v>
      </c>
      <c r="AY115" s="19" t="s">
        <v>185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86</v>
      </c>
      <c r="BK115" s="242">
        <f>ROUND(I115*H115,2)</f>
        <v>0</v>
      </c>
      <c r="BL115" s="19" t="s">
        <v>191</v>
      </c>
      <c r="BM115" s="241" t="s">
        <v>669</v>
      </c>
    </row>
    <row r="116" s="2" customFormat="1" ht="16.5" customHeight="1">
      <c r="A116" s="40"/>
      <c r="B116" s="41"/>
      <c r="C116" s="229" t="s">
        <v>346</v>
      </c>
      <c r="D116" s="229" t="s">
        <v>187</v>
      </c>
      <c r="E116" s="230" t="s">
        <v>375</v>
      </c>
      <c r="F116" s="231" t="s">
        <v>2831</v>
      </c>
      <c r="G116" s="232" t="s">
        <v>2826</v>
      </c>
      <c r="H116" s="233">
        <v>28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191</v>
      </c>
      <c r="AT116" s="241" t="s">
        <v>187</v>
      </c>
      <c r="AU116" s="241" t="s">
        <v>88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191</v>
      </c>
      <c r="BM116" s="241" t="s">
        <v>700</v>
      </c>
    </row>
    <row r="117" s="2" customFormat="1" ht="16.5" customHeight="1">
      <c r="A117" s="40"/>
      <c r="B117" s="41"/>
      <c r="C117" s="282" t="s">
        <v>350</v>
      </c>
      <c r="D117" s="282" t="s">
        <v>604</v>
      </c>
      <c r="E117" s="283" t="s">
        <v>380</v>
      </c>
      <c r="F117" s="284" t="s">
        <v>2832</v>
      </c>
      <c r="G117" s="285" t="s">
        <v>2811</v>
      </c>
      <c r="H117" s="286">
        <v>30</v>
      </c>
      <c r="I117" s="287"/>
      <c r="J117" s="288">
        <f>ROUND(I117*H117,2)</f>
        <v>0</v>
      </c>
      <c r="K117" s="289"/>
      <c r="L117" s="290"/>
      <c r="M117" s="291" t="s">
        <v>19</v>
      </c>
      <c r="N117" s="292" t="s">
        <v>49</v>
      </c>
      <c r="O117" s="86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1" t="s">
        <v>236</v>
      </c>
      <c r="AT117" s="241" t="s">
        <v>604</v>
      </c>
      <c r="AU117" s="241" t="s">
        <v>88</v>
      </c>
      <c r="AY117" s="19" t="s">
        <v>185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86</v>
      </c>
      <c r="BK117" s="242">
        <f>ROUND(I117*H117,2)</f>
        <v>0</v>
      </c>
      <c r="BL117" s="19" t="s">
        <v>191</v>
      </c>
      <c r="BM117" s="241" t="s">
        <v>742</v>
      </c>
    </row>
    <row r="118" s="2" customFormat="1" ht="16.5" customHeight="1">
      <c r="A118" s="40"/>
      <c r="B118" s="41"/>
      <c r="C118" s="229" t="s">
        <v>353</v>
      </c>
      <c r="D118" s="229" t="s">
        <v>187</v>
      </c>
      <c r="E118" s="230" t="s">
        <v>386</v>
      </c>
      <c r="F118" s="231" t="s">
        <v>2833</v>
      </c>
      <c r="G118" s="232" t="s">
        <v>2834</v>
      </c>
      <c r="H118" s="233">
        <v>18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191</v>
      </c>
      <c r="AT118" s="241" t="s">
        <v>187</v>
      </c>
      <c r="AU118" s="241" t="s">
        <v>88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191</v>
      </c>
      <c r="BM118" s="241" t="s">
        <v>787</v>
      </c>
    </row>
    <row r="119" s="2" customFormat="1" ht="16.5" customHeight="1">
      <c r="A119" s="40"/>
      <c r="B119" s="41"/>
      <c r="C119" s="282" t="s">
        <v>7</v>
      </c>
      <c r="D119" s="282" t="s">
        <v>604</v>
      </c>
      <c r="E119" s="283" t="s">
        <v>392</v>
      </c>
      <c r="F119" s="284" t="s">
        <v>2835</v>
      </c>
      <c r="G119" s="285" t="s">
        <v>2811</v>
      </c>
      <c r="H119" s="286">
        <v>5</v>
      </c>
      <c r="I119" s="287"/>
      <c r="J119" s="288">
        <f>ROUND(I119*H119,2)</f>
        <v>0</v>
      </c>
      <c r="K119" s="289"/>
      <c r="L119" s="290"/>
      <c r="M119" s="291" t="s">
        <v>19</v>
      </c>
      <c r="N119" s="292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236</v>
      </c>
      <c r="AT119" s="241" t="s">
        <v>604</v>
      </c>
      <c r="AU119" s="241" t="s">
        <v>88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191</v>
      </c>
      <c r="BM119" s="241" t="s">
        <v>828</v>
      </c>
    </row>
    <row r="120" s="12" customFormat="1" ht="22.8" customHeight="1">
      <c r="A120" s="12"/>
      <c r="B120" s="213"/>
      <c r="C120" s="214"/>
      <c r="D120" s="215" t="s">
        <v>77</v>
      </c>
      <c r="E120" s="227" t="s">
        <v>2836</v>
      </c>
      <c r="F120" s="227" t="s">
        <v>2837</v>
      </c>
      <c r="G120" s="214"/>
      <c r="H120" s="214"/>
      <c r="I120" s="217"/>
      <c r="J120" s="228">
        <f>BK120</f>
        <v>0</v>
      </c>
      <c r="K120" s="214"/>
      <c r="L120" s="219"/>
      <c r="M120" s="220"/>
      <c r="N120" s="221"/>
      <c r="O120" s="221"/>
      <c r="P120" s="222">
        <f>SUM(P121:P130)</f>
        <v>0</v>
      </c>
      <c r="Q120" s="221"/>
      <c r="R120" s="222">
        <f>SUM(R121:R130)</f>
        <v>0</v>
      </c>
      <c r="S120" s="221"/>
      <c r="T120" s="223">
        <f>SUM(T121:T130)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4" t="s">
        <v>86</v>
      </c>
      <c r="AT120" s="225" t="s">
        <v>77</v>
      </c>
      <c r="AU120" s="225" t="s">
        <v>86</v>
      </c>
      <c r="AY120" s="224" t="s">
        <v>185</v>
      </c>
      <c r="BK120" s="226">
        <f>SUM(BK121:BK130)</f>
        <v>0</v>
      </c>
    </row>
    <row r="121" s="2" customFormat="1" ht="16.5" customHeight="1">
      <c r="A121" s="40"/>
      <c r="B121" s="41"/>
      <c r="C121" s="282" t="s">
        <v>363</v>
      </c>
      <c r="D121" s="282" t="s">
        <v>604</v>
      </c>
      <c r="E121" s="283" t="s">
        <v>398</v>
      </c>
      <c r="F121" s="284" t="s">
        <v>2838</v>
      </c>
      <c r="G121" s="285" t="s">
        <v>2811</v>
      </c>
      <c r="H121" s="286">
        <v>1</v>
      </c>
      <c r="I121" s="287"/>
      <c r="J121" s="288">
        <f>ROUND(I121*H121,2)</f>
        <v>0</v>
      </c>
      <c r="K121" s="289"/>
      <c r="L121" s="290"/>
      <c r="M121" s="291" t="s">
        <v>19</v>
      </c>
      <c r="N121" s="292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236</v>
      </c>
      <c r="AT121" s="241" t="s">
        <v>604</v>
      </c>
      <c r="AU121" s="241" t="s">
        <v>88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191</v>
      </c>
      <c r="BM121" s="241" t="s">
        <v>891</v>
      </c>
    </row>
    <row r="122" s="2" customFormat="1" ht="16.5" customHeight="1">
      <c r="A122" s="40"/>
      <c r="B122" s="41"/>
      <c r="C122" s="282" t="s">
        <v>370</v>
      </c>
      <c r="D122" s="282" t="s">
        <v>604</v>
      </c>
      <c r="E122" s="283" t="s">
        <v>644</v>
      </c>
      <c r="F122" s="284" t="s">
        <v>2839</v>
      </c>
      <c r="G122" s="285" t="s">
        <v>2811</v>
      </c>
      <c r="H122" s="286">
        <v>2</v>
      </c>
      <c r="I122" s="287"/>
      <c r="J122" s="288">
        <f>ROUND(I122*H122,2)</f>
        <v>0</v>
      </c>
      <c r="K122" s="289"/>
      <c r="L122" s="290"/>
      <c r="M122" s="291" t="s">
        <v>19</v>
      </c>
      <c r="N122" s="292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236</v>
      </c>
      <c r="AT122" s="241" t="s">
        <v>604</v>
      </c>
      <c r="AU122" s="241" t="s">
        <v>88</v>
      </c>
      <c r="AY122" s="19" t="s">
        <v>185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86</v>
      </c>
      <c r="BK122" s="242">
        <f>ROUND(I122*H122,2)</f>
        <v>0</v>
      </c>
      <c r="BL122" s="19" t="s">
        <v>191</v>
      </c>
      <c r="BM122" s="241" t="s">
        <v>900</v>
      </c>
    </row>
    <row r="123" s="2" customFormat="1" ht="16.5" customHeight="1">
      <c r="A123" s="40"/>
      <c r="B123" s="41"/>
      <c r="C123" s="282" t="s">
        <v>375</v>
      </c>
      <c r="D123" s="282" t="s">
        <v>604</v>
      </c>
      <c r="E123" s="283" t="s">
        <v>648</v>
      </c>
      <c r="F123" s="284" t="s">
        <v>2840</v>
      </c>
      <c r="G123" s="285" t="s">
        <v>2811</v>
      </c>
      <c r="H123" s="286">
        <v>1</v>
      </c>
      <c r="I123" s="287"/>
      <c r="J123" s="288">
        <f>ROUND(I123*H123,2)</f>
        <v>0</v>
      </c>
      <c r="K123" s="289"/>
      <c r="L123" s="290"/>
      <c r="M123" s="291" t="s">
        <v>19</v>
      </c>
      <c r="N123" s="292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236</v>
      </c>
      <c r="AT123" s="241" t="s">
        <v>604</v>
      </c>
      <c r="AU123" s="241" t="s">
        <v>88</v>
      </c>
      <c r="AY123" s="19" t="s">
        <v>185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86</v>
      </c>
      <c r="BK123" s="242">
        <f>ROUND(I123*H123,2)</f>
        <v>0</v>
      </c>
      <c r="BL123" s="19" t="s">
        <v>191</v>
      </c>
      <c r="BM123" s="241" t="s">
        <v>910</v>
      </c>
    </row>
    <row r="124" s="2" customFormat="1" ht="16.5" customHeight="1">
      <c r="A124" s="40"/>
      <c r="B124" s="41"/>
      <c r="C124" s="282" t="s">
        <v>380</v>
      </c>
      <c r="D124" s="282" t="s">
        <v>604</v>
      </c>
      <c r="E124" s="283" t="s">
        <v>652</v>
      </c>
      <c r="F124" s="284" t="s">
        <v>2841</v>
      </c>
      <c r="G124" s="285" t="s">
        <v>2811</v>
      </c>
      <c r="H124" s="286">
        <v>3</v>
      </c>
      <c r="I124" s="287"/>
      <c r="J124" s="288">
        <f>ROUND(I124*H124,2)</f>
        <v>0</v>
      </c>
      <c r="K124" s="289"/>
      <c r="L124" s="290"/>
      <c r="M124" s="291" t="s">
        <v>19</v>
      </c>
      <c r="N124" s="292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236</v>
      </c>
      <c r="AT124" s="241" t="s">
        <v>604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191</v>
      </c>
      <c r="BM124" s="241" t="s">
        <v>921</v>
      </c>
    </row>
    <row r="125" s="2" customFormat="1" ht="16.5" customHeight="1">
      <c r="A125" s="40"/>
      <c r="B125" s="41"/>
      <c r="C125" s="282" t="s">
        <v>386</v>
      </c>
      <c r="D125" s="282" t="s">
        <v>604</v>
      </c>
      <c r="E125" s="283" t="s">
        <v>658</v>
      </c>
      <c r="F125" s="284" t="s">
        <v>2842</v>
      </c>
      <c r="G125" s="285" t="s">
        <v>2811</v>
      </c>
      <c r="H125" s="286">
        <v>5</v>
      </c>
      <c r="I125" s="287"/>
      <c r="J125" s="288">
        <f>ROUND(I125*H125,2)</f>
        <v>0</v>
      </c>
      <c r="K125" s="289"/>
      <c r="L125" s="290"/>
      <c r="M125" s="291" t="s">
        <v>19</v>
      </c>
      <c r="N125" s="292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236</v>
      </c>
      <c r="AT125" s="241" t="s">
        <v>604</v>
      </c>
      <c r="AU125" s="241" t="s">
        <v>88</v>
      </c>
      <c r="AY125" s="19" t="s">
        <v>185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86</v>
      </c>
      <c r="BK125" s="242">
        <f>ROUND(I125*H125,2)</f>
        <v>0</v>
      </c>
      <c r="BL125" s="19" t="s">
        <v>191</v>
      </c>
      <c r="BM125" s="241" t="s">
        <v>943</v>
      </c>
    </row>
    <row r="126" s="2" customFormat="1" ht="16.5" customHeight="1">
      <c r="A126" s="40"/>
      <c r="B126" s="41"/>
      <c r="C126" s="282" t="s">
        <v>392</v>
      </c>
      <c r="D126" s="282" t="s">
        <v>604</v>
      </c>
      <c r="E126" s="283" t="s">
        <v>663</v>
      </c>
      <c r="F126" s="284" t="s">
        <v>2843</v>
      </c>
      <c r="G126" s="285" t="s">
        <v>2811</v>
      </c>
      <c r="H126" s="286">
        <v>1</v>
      </c>
      <c r="I126" s="287"/>
      <c r="J126" s="288">
        <f>ROUND(I126*H126,2)</f>
        <v>0</v>
      </c>
      <c r="K126" s="289"/>
      <c r="L126" s="290"/>
      <c r="M126" s="291" t="s">
        <v>19</v>
      </c>
      <c r="N126" s="292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236</v>
      </c>
      <c r="AT126" s="241" t="s">
        <v>604</v>
      </c>
      <c r="AU126" s="241" t="s">
        <v>88</v>
      </c>
      <c r="AY126" s="19" t="s">
        <v>185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86</v>
      </c>
      <c r="BK126" s="242">
        <f>ROUND(I126*H126,2)</f>
        <v>0</v>
      </c>
      <c r="BL126" s="19" t="s">
        <v>191</v>
      </c>
      <c r="BM126" s="241" t="s">
        <v>951</v>
      </c>
    </row>
    <row r="127" s="2" customFormat="1" ht="16.5" customHeight="1">
      <c r="A127" s="40"/>
      <c r="B127" s="41"/>
      <c r="C127" s="282" t="s">
        <v>398</v>
      </c>
      <c r="D127" s="282" t="s">
        <v>604</v>
      </c>
      <c r="E127" s="283" t="s">
        <v>669</v>
      </c>
      <c r="F127" s="284" t="s">
        <v>2844</v>
      </c>
      <c r="G127" s="285" t="s">
        <v>2811</v>
      </c>
      <c r="H127" s="286">
        <v>10</v>
      </c>
      <c r="I127" s="287"/>
      <c r="J127" s="288">
        <f>ROUND(I127*H127,2)</f>
        <v>0</v>
      </c>
      <c r="K127" s="289"/>
      <c r="L127" s="290"/>
      <c r="M127" s="291" t="s">
        <v>19</v>
      </c>
      <c r="N127" s="292" t="s">
        <v>49</v>
      </c>
      <c r="O127" s="86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236</v>
      </c>
      <c r="AT127" s="241" t="s">
        <v>604</v>
      </c>
      <c r="AU127" s="241" t="s">
        <v>88</v>
      </c>
      <c r="AY127" s="19" t="s">
        <v>185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86</v>
      </c>
      <c r="BK127" s="242">
        <f>ROUND(I127*H127,2)</f>
        <v>0</v>
      </c>
      <c r="BL127" s="19" t="s">
        <v>191</v>
      </c>
      <c r="BM127" s="241" t="s">
        <v>984</v>
      </c>
    </row>
    <row r="128" s="2" customFormat="1" ht="16.5" customHeight="1">
      <c r="A128" s="40"/>
      <c r="B128" s="41"/>
      <c r="C128" s="282" t="s">
        <v>644</v>
      </c>
      <c r="D128" s="282" t="s">
        <v>604</v>
      </c>
      <c r="E128" s="283" t="s">
        <v>693</v>
      </c>
      <c r="F128" s="284" t="s">
        <v>2845</v>
      </c>
      <c r="G128" s="285" t="s">
        <v>2846</v>
      </c>
      <c r="H128" s="286">
        <v>1</v>
      </c>
      <c r="I128" s="287"/>
      <c r="J128" s="288">
        <f>ROUND(I128*H128,2)</f>
        <v>0</v>
      </c>
      <c r="K128" s="289"/>
      <c r="L128" s="290"/>
      <c r="M128" s="291" t="s">
        <v>19</v>
      </c>
      <c r="N128" s="292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236</v>
      </c>
      <c r="AT128" s="241" t="s">
        <v>604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191</v>
      </c>
      <c r="BM128" s="241" t="s">
        <v>1001</v>
      </c>
    </row>
    <row r="129" s="2" customFormat="1" ht="16.5" customHeight="1">
      <c r="A129" s="40"/>
      <c r="B129" s="41"/>
      <c r="C129" s="229" t="s">
        <v>648</v>
      </c>
      <c r="D129" s="229" t="s">
        <v>187</v>
      </c>
      <c r="E129" s="230" t="s">
        <v>700</v>
      </c>
      <c r="F129" s="231" t="s">
        <v>2847</v>
      </c>
      <c r="G129" s="232" t="s">
        <v>2848</v>
      </c>
      <c r="H129" s="233">
        <v>8</v>
      </c>
      <c r="I129" s="234"/>
      <c r="J129" s="235">
        <f>ROUND(I129*H129,2)</f>
        <v>0</v>
      </c>
      <c r="K129" s="236"/>
      <c r="L129" s="46"/>
      <c r="M129" s="237" t="s">
        <v>19</v>
      </c>
      <c r="N129" s="238" t="s">
        <v>49</v>
      </c>
      <c r="O129" s="86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191</v>
      </c>
      <c r="AT129" s="241" t="s">
        <v>187</v>
      </c>
      <c r="AU129" s="241" t="s">
        <v>88</v>
      </c>
      <c r="AY129" s="19" t="s">
        <v>185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86</v>
      </c>
      <c r="BK129" s="242">
        <f>ROUND(I129*H129,2)</f>
        <v>0</v>
      </c>
      <c r="BL129" s="19" t="s">
        <v>191</v>
      </c>
      <c r="BM129" s="241" t="s">
        <v>1019</v>
      </c>
    </row>
    <row r="130" s="2" customFormat="1" ht="16.5" customHeight="1">
      <c r="A130" s="40"/>
      <c r="B130" s="41"/>
      <c r="C130" s="282" t="s">
        <v>652</v>
      </c>
      <c r="D130" s="282" t="s">
        <v>604</v>
      </c>
      <c r="E130" s="283" t="s">
        <v>735</v>
      </c>
      <c r="F130" s="284" t="s">
        <v>2849</v>
      </c>
      <c r="G130" s="285" t="s">
        <v>2811</v>
      </c>
      <c r="H130" s="286">
        <v>2</v>
      </c>
      <c r="I130" s="287"/>
      <c r="J130" s="288">
        <f>ROUND(I130*H130,2)</f>
        <v>0</v>
      </c>
      <c r="K130" s="289"/>
      <c r="L130" s="290"/>
      <c r="M130" s="291" t="s">
        <v>19</v>
      </c>
      <c r="N130" s="292" t="s">
        <v>49</v>
      </c>
      <c r="O130" s="86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236</v>
      </c>
      <c r="AT130" s="241" t="s">
        <v>604</v>
      </c>
      <c r="AU130" s="241" t="s">
        <v>88</v>
      </c>
      <c r="AY130" s="19" t="s">
        <v>185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86</v>
      </c>
      <c r="BK130" s="242">
        <f>ROUND(I130*H130,2)</f>
        <v>0</v>
      </c>
      <c r="BL130" s="19" t="s">
        <v>191</v>
      </c>
      <c r="BM130" s="241" t="s">
        <v>1045</v>
      </c>
    </row>
    <row r="131" s="12" customFormat="1" ht="22.8" customHeight="1">
      <c r="A131" s="12"/>
      <c r="B131" s="213"/>
      <c r="C131" s="214"/>
      <c r="D131" s="215" t="s">
        <v>77</v>
      </c>
      <c r="E131" s="227" t="s">
        <v>2850</v>
      </c>
      <c r="F131" s="227" t="s">
        <v>2851</v>
      </c>
      <c r="G131" s="214"/>
      <c r="H131" s="214"/>
      <c r="I131" s="217"/>
      <c r="J131" s="228">
        <f>BK131</f>
        <v>0</v>
      </c>
      <c r="K131" s="214"/>
      <c r="L131" s="219"/>
      <c r="M131" s="220"/>
      <c r="N131" s="221"/>
      <c r="O131" s="221"/>
      <c r="P131" s="222">
        <f>SUM(P132:P138)</f>
        <v>0</v>
      </c>
      <c r="Q131" s="221"/>
      <c r="R131" s="222">
        <f>SUM(R132:R138)</f>
        <v>0</v>
      </c>
      <c r="S131" s="221"/>
      <c r="T131" s="223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4" t="s">
        <v>86</v>
      </c>
      <c r="AT131" s="225" t="s">
        <v>77</v>
      </c>
      <c r="AU131" s="225" t="s">
        <v>86</v>
      </c>
      <c r="AY131" s="224" t="s">
        <v>185</v>
      </c>
      <c r="BK131" s="226">
        <f>SUM(BK132:BK138)</f>
        <v>0</v>
      </c>
    </row>
    <row r="132" s="2" customFormat="1" ht="16.5" customHeight="1">
      <c r="A132" s="40"/>
      <c r="B132" s="41"/>
      <c r="C132" s="282" t="s">
        <v>658</v>
      </c>
      <c r="D132" s="282" t="s">
        <v>604</v>
      </c>
      <c r="E132" s="283" t="s">
        <v>742</v>
      </c>
      <c r="F132" s="284" t="s">
        <v>2852</v>
      </c>
      <c r="G132" s="285" t="s">
        <v>2811</v>
      </c>
      <c r="H132" s="286">
        <v>1</v>
      </c>
      <c r="I132" s="287"/>
      <c r="J132" s="288">
        <f>ROUND(I132*H132,2)</f>
        <v>0</v>
      </c>
      <c r="K132" s="289"/>
      <c r="L132" s="290"/>
      <c r="M132" s="291" t="s">
        <v>19</v>
      </c>
      <c r="N132" s="292" t="s">
        <v>49</v>
      </c>
      <c r="O132" s="86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236</v>
      </c>
      <c r="AT132" s="241" t="s">
        <v>604</v>
      </c>
      <c r="AU132" s="241" t="s">
        <v>88</v>
      </c>
      <c r="AY132" s="19" t="s">
        <v>185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86</v>
      </c>
      <c r="BK132" s="242">
        <f>ROUND(I132*H132,2)</f>
        <v>0</v>
      </c>
      <c r="BL132" s="19" t="s">
        <v>191</v>
      </c>
      <c r="BM132" s="241" t="s">
        <v>1057</v>
      </c>
    </row>
    <row r="133" s="2" customFormat="1" ht="16.5" customHeight="1">
      <c r="A133" s="40"/>
      <c r="B133" s="41"/>
      <c r="C133" s="282" t="s">
        <v>663</v>
      </c>
      <c r="D133" s="282" t="s">
        <v>604</v>
      </c>
      <c r="E133" s="283" t="s">
        <v>767</v>
      </c>
      <c r="F133" s="284" t="s">
        <v>2853</v>
      </c>
      <c r="G133" s="285" t="s">
        <v>2811</v>
      </c>
      <c r="H133" s="286">
        <v>1</v>
      </c>
      <c r="I133" s="287"/>
      <c r="J133" s="288">
        <f>ROUND(I133*H133,2)</f>
        <v>0</v>
      </c>
      <c r="K133" s="289"/>
      <c r="L133" s="290"/>
      <c r="M133" s="291" t="s">
        <v>19</v>
      </c>
      <c r="N133" s="292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236</v>
      </c>
      <c r="AT133" s="241" t="s">
        <v>604</v>
      </c>
      <c r="AU133" s="241" t="s">
        <v>88</v>
      </c>
      <c r="AY133" s="19" t="s">
        <v>185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86</v>
      </c>
      <c r="BK133" s="242">
        <f>ROUND(I133*H133,2)</f>
        <v>0</v>
      </c>
      <c r="BL133" s="19" t="s">
        <v>191</v>
      </c>
      <c r="BM133" s="241" t="s">
        <v>1065</v>
      </c>
    </row>
    <row r="134" s="2" customFormat="1" ht="16.5" customHeight="1">
      <c r="A134" s="40"/>
      <c r="B134" s="41"/>
      <c r="C134" s="282" t="s">
        <v>669</v>
      </c>
      <c r="D134" s="282" t="s">
        <v>604</v>
      </c>
      <c r="E134" s="283" t="s">
        <v>787</v>
      </c>
      <c r="F134" s="284" t="s">
        <v>2815</v>
      </c>
      <c r="G134" s="285" t="s">
        <v>2811</v>
      </c>
      <c r="H134" s="286">
        <v>10</v>
      </c>
      <c r="I134" s="287"/>
      <c r="J134" s="288">
        <f>ROUND(I134*H134,2)</f>
        <v>0</v>
      </c>
      <c r="K134" s="289"/>
      <c r="L134" s="290"/>
      <c r="M134" s="291" t="s">
        <v>19</v>
      </c>
      <c r="N134" s="292" t="s">
        <v>49</v>
      </c>
      <c r="O134" s="86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236</v>
      </c>
      <c r="AT134" s="241" t="s">
        <v>604</v>
      </c>
      <c r="AU134" s="241" t="s">
        <v>88</v>
      </c>
      <c r="AY134" s="19" t="s">
        <v>185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86</v>
      </c>
      <c r="BK134" s="242">
        <f>ROUND(I134*H134,2)</f>
        <v>0</v>
      </c>
      <c r="BL134" s="19" t="s">
        <v>191</v>
      </c>
      <c r="BM134" s="241" t="s">
        <v>1074</v>
      </c>
    </row>
    <row r="135" s="2" customFormat="1" ht="16.5" customHeight="1">
      <c r="A135" s="40"/>
      <c r="B135" s="41"/>
      <c r="C135" s="282" t="s">
        <v>693</v>
      </c>
      <c r="D135" s="282" t="s">
        <v>604</v>
      </c>
      <c r="E135" s="283" t="s">
        <v>791</v>
      </c>
      <c r="F135" s="284" t="s">
        <v>2823</v>
      </c>
      <c r="G135" s="285" t="s">
        <v>2811</v>
      </c>
      <c r="H135" s="286">
        <v>1</v>
      </c>
      <c r="I135" s="287"/>
      <c r="J135" s="288">
        <f>ROUND(I135*H135,2)</f>
        <v>0</v>
      </c>
      <c r="K135" s="289"/>
      <c r="L135" s="290"/>
      <c r="M135" s="291" t="s">
        <v>19</v>
      </c>
      <c r="N135" s="292" t="s">
        <v>49</v>
      </c>
      <c r="O135" s="86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236</v>
      </c>
      <c r="AT135" s="241" t="s">
        <v>604</v>
      </c>
      <c r="AU135" s="241" t="s">
        <v>88</v>
      </c>
      <c r="AY135" s="19" t="s">
        <v>185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86</v>
      </c>
      <c r="BK135" s="242">
        <f>ROUND(I135*H135,2)</f>
        <v>0</v>
      </c>
      <c r="BL135" s="19" t="s">
        <v>191</v>
      </c>
      <c r="BM135" s="241" t="s">
        <v>1083</v>
      </c>
    </row>
    <row r="136" s="2" customFormat="1" ht="16.5" customHeight="1">
      <c r="A136" s="40"/>
      <c r="B136" s="41"/>
      <c r="C136" s="282" t="s">
        <v>700</v>
      </c>
      <c r="D136" s="282" t="s">
        <v>604</v>
      </c>
      <c r="E136" s="283" t="s">
        <v>828</v>
      </c>
      <c r="F136" s="284" t="s">
        <v>2832</v>
      </c>
      <c r="G136" s="285" t="s">
        <v>2811</v>
      </c>
      <c r="H136" s="286">
        <v>10</v>
      </c>
      <c r="I136" s="287"/>
      <c r="J136" s="288">
        <f>ROUND(I136*H136,2)</f>
        <v>0</v>
      </c>
      <c r="K136" s="289"/>
      <c r="L136" s="290"/>
      <c r="M136" s="291" t="s">
        <v>19</v>
      </c>
      <c r="N136" s="292" t="s">
        <v>49</v>
      </c>
      <c r="O136" s="86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236</v>
      </c>
      <c r="AT136" s="241" t="s">
        <v>604</v>
      </c>
      <c r="AU136" s="241" t="s">
        <v>88</v>
      </c>
      <c r="AY136" s="19" t="s">
        <v>185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86</v>
      </c>
      <c r="BK136" s="242">
        <f>ROUND(I136*H136,2)</f>
        <v>0</v>
      </c>
      <c r="BL136" s="19" t="s">
        <v>191</v>
      </c>
      <c r="BM136" s="241" t="s">
        <v>1091</v>
      </c>
    </row>
    <row r="137" s="2" customFormat="1" ht="16.5" customHeight="1">
      <c r="A137" s="40"/>
      <c r="B137" s="41"/>
      <c r="C137" s="229" t="s">
        <v>735</v>
      </c>
      <c r="D137" s="229" t="s">
        <v>187</v>
      </c>
      <c r="E137" s="230" t="s">
        <v>860</v>
      </c>
      <c r="F137" s="231" t="s">
        <v>2833</v>
      </c>
      <c r="G137" s="232" t="s">
        <v>2834</v>
      </c>
      <c r="H137" s="233">
        <v>5</v>
      </c>
      <c r="I137" s="234"/>
      <c r="J137" s="235">
        <f>ROUND(I137*H137,2)</f>
        <v>0</v>
      </c>
      <c r="K137" s="236"/>
      <c r="L137" s="46"/>
      <c r="M137" s="237" t="s">
        <v>19</v>
      </c>
      <c r="N137" s="238" t="s">
        <v>49</v>
      </c>
      <c r="O137" s="86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1" t="s">
        <v>191</v>
      </c>
      <c r="AT137" s="241" t="s">
        <v>187</v>
      </c>
      <c r="AU137" s="241" t="s">
        <v>88</v>
      </c>
      <c r="AY137" s="19" t="s">
        <v>185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86</v>
      </c>
      <c r="BK137" s="242">
        <f>ROUND(I137*H137,2)</f>
        <v>0</v>
      </c>
      <c r="BL137" s="19" t="s">
        <v>191</v>
      </c>
      <c r="BM137" s="241" t="s">
        <v>1099</v>
      </c>
    </row>
    <row r="138" s="2" customFormat="1" ht="16.5" customHeight="1">
      <c r="A138" s="40"/>
      <c r="B138" s="41"/>
      <c r="C138" s="282" t="s">
        <v>742</v>
      </c>
      <c r="D138" s="282" t="s">
        <v>604</v>
      </c>
      <c r="E138" s="283" t="s">
        <v>891</v>
      </c>
      <c r="F138" s="284" t="s">
        <v>2854</v>
      </c>
      <c r="G138" s="285" t="s">
        <v>2829</v>
      </c>
      <c r="H138" s="286">
        <v>1</v>
      </c>
      <c r="I138" s="287"/>
      <c r="J138" s="288">
        <f>ROUND(I138*H138,2)</f>
        <v>0</v>
      </c>
      <c r="K138" s="289"/>
      <c r="L138" s="290"/>
      <c r="M138" s="291" t="s">
        <v>19</v>
      </c>
      <c r="N138" s="292" t="s">
        <v>49</v>
      </c>
      <c r="O138" s="86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236</v>
      </c>
      <c r="AT138" s="241" t="s">
        <v>604</v>
      </c>
      <c r="AU138" s="241" t="s">
        <v>88</v>
      </c>
      <c r="AY138" s="19" t="s">
        <v>185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86</v>
      </c>
      <c r="BK138" s="242">
        <f>ROUND(I138*H138,2)</f>
        <v>0</v>
      </c>
      <c r="BL138" s="19" t="s">
        <v>191</v>
      </c>
      <c r="BM138" s="241" t="s">
        <v>1107</v>
      </c>
    </row>
    <row r="139" s="12" customFormat="1" ht="25.92" customHeight="1">
      <c r="A139" s="12"/>
      <c r="B139" s="213"/>
      <c r="C139" s="214"/>
      <c r="D139" s="215" t="s">
        <v>77</v>
      </c>
      <c r="E139" s="216" t="s">
        <v>2362</v>
      </c>
      <c r="F139" s="216" t="s">
        <v>2855</v>
      </c>
      <c r="G139" s="214"/>
      <c r="H139" s="214"/>
      <c r="I139" s="217"/>
      <c r="J139" s="218">
        <f>BK139</f>
        <v>0</v>
      </c>
      <c r="K139" s="214"/>
      <c r="L139" s="219"/>
      <c r="M139" s="220"/>
      <c r="N139" s="221"/>
      <c r="O139" s="221"/>
      <c r="P139" s="222">
        <f>SUM(P140:P169)</f>
        <v>0</v>
      </c>
      <c r="Q139" s="221"/>
      <c r="R139" s="222">
        <f>SUM(R140:R169)</f>
        <v>0</v>
      </c>
      <c r="S139" s="221"/>
      <c r="T139" s="223">
        <f>SUM(T140:T169)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4" t="s">
        <v>86</v>
      </c>
      <c r="AT139" s="225" t="s">
        <v>77</v>
      </c>
      <c r="AU139" s="225" t="s">
        <v>78</v>
      </c>
      <c r="AY139" s="224" t="s">
        <v>185</v>
      </c>
      <c r="BK139" s="226">
        <f>SUM(BK140:BK169)</f>
        <v>0</v>
      </c>
    </row>
    <row r="140" s="2" customFormat="1" ht="16.5" customHeight="1">
      <c r="A140" s="40"/>
      <c r="B140" s="41"/>
      <c r="C140" s="282" t="s">
        <v>767</v>
      </c>
      <c r="D140" s="282" t="s">
        <v>604</v>
      </c>
      <c r="E140" s="283" t="s">
        <v>900</v>
      </c>
      <c r="F140" s="284" t="s">
        <v>2856</v>
      </c>
      <c r="G140" s="285" t="s">
        <v>2811</v>
      </c>
      <c r="H140" s="286">
        <v>45</v>
      </c>
      <c r="I140" s="287"/>
      <c r="J140" s="288">
        <f>ROUND(I140*H140,2)</f>
        <v>0</v>
      </c>
      <c r="K140" s="289"/>
      <c r="L140" s="290"/>
      <c r="M140" s="291" t="s">
        <v>19</v>
      </c>
      <c r="N140" s="292" t="s">
        <v>49</v>
      </c>
      <c r="O140" s="86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236</v>
      </c>
      <c r="AT140" s="241" t="s">
        <v>604</v>
      </c>
      <c r="AU140" s="241" t="s">
        <v>86</v>
      </c>
      <c r="AY140" s="19" t="s">
        <v>185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86</v>
      </c>
      <c r="BK140" s="242">
        <f>ROUND(I140*H140,2)</f>
        <v>0</v>
      </c>
      <c r="BL140" s="19" t="s">
        <v>191</v>
      </c>
      <c r="BM140" s="241" t="s">
        <v>1117</v>
      </c>
    </row>
    <row r="141" s="2" customFormat="1" ht="16.5" customHeight="1">
      <c r="A141" s="40"/>
      <c r="B141" s="41"/>
      <c r="C141" s="282" t="s">
        <v>787</v>
      </c>
      <c r="D141" s="282" t="s">
        <v>604</v>
      </c>
      <c r="E141" s="283" t="s">
        <v>905</v>
      </c>
      <c r="F141" s="284" t="s">
        <v>2857</v>
      </c>
      <c r="G141" s="285" t="s">
        <v>2811</v>
      </c>
      <c r="H141" s="286">
        <v>10</v>
      </c>
      <c r="I141" s="287"/>
      <c r="J141" s="288">
        <f>ROUND(I141*H141,2)</f>
        <v>0</v>
      </c>
      <c r="K141" s="289"/>
      <c r="L141" s="290"/>
      <c r="M141" s="291" t="s">
        <v>19</v>
      </c>
      <c r="N141" s="292" t="s">
        <v>49</v>
      </c>
      <c r="O141" s="86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1" t="s">
        <v>236</v>
      </c>
      <c r="AT141" s="241" t="s">
        <v>604</v>
      </c>
      <c r="AU141" s="241" t="s">
        <v>86</v>
      </c>
      <c r="AY141" s="19" t="s">
        <v>185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86</v>
      </c>
      <c r="BK141" s="242">
        <f>ROUND(I141*H141,2)</f>
        <v>0</v>
      </c>
      <c r="BL141" s="19" t="s">
        <v>191</v>
      </c>
      <c r="BM141" s="241" t="s">
        <v>1131</v>
      </c>
    </row>
    <row r="142" s="2" customFormat="1" ht="16.5" customHeight="1">
      <c r="A142" s="40"/>
      <c r="B142" s="41"/>
      <c r="C142" s="282" t="s">
        <v>791</v>
      </c>
      <c r="D142" s="282" t="s">
        <v>604</v>
      </c>
      <c r="E142" s="283" t="s">
        <v>910</v>
      </c>
      <c r="F142" s="284" t="s">
        <v>2858</v>
      </c>
      <c r="G142" s="285" t="s">
        <v>2811</v>
      </c>
      <c r="H142" s="286">
        <v>12</v>
      </c>
      <c r="I142" s="287"/>
      <c r="J142" s="288">
        <f>ROUND(I142*H142,2)</f>
        <v>0</v>
      </c>
      <c r="K142" s="289"/>
      <c r="L142" s="290"/>
      <c r="M142" s="291" t="s">
        <v>19</v>
      </c>
      <c r="N142" s="292" t="s">
        <v>49</v>
      </c>
      <c r="O142" s="86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1" t="s">
        <v>236</v>
      </c>
      <c r="AT142" s="241" t="s">
        <v>604</v>
      </c>
      <c r="AU142" s="241" t="s">
        <v>86</v>
      </c>
      <c r="AY142" s="19" t="s">
        <v>185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86</v>
      </c>
      <c r="BK142" s="242">
        <f>ROUND(I142*H142,2)</f>
        <v>0</v>
      </c>
      <c r="BL142" s="19" t="s">
        <v>191</v>
      </c>
      <c r="BM142" s="241" t="s">
        <v>1142</v>
      </c>
    </row>
    <row r="143" s="2" customFormat="1" ht="16.5" customHeight="1">
      <c r="A143" s="40"/>
      <c r="B143" s="41"/>
      <c r="C143" s="282" t="s">
        <v>828</v>
      </c>
      <c r="D143" s="282" t="s">
        <v>604</v>
      </c>
      <c r="E143" s="283" t="s">
        <v>915</v>
      </c>
      <c r="F143" s="284" t="s">
        <v>2859</v>
      </c>
      <c r="G143" s="285" t="s">
        <v>2829</v>
      </c>
      <c r="H143" s="286">
        <v>80</v>
      </c>
      <c r="I143" s="287"/>
      <c r="J143" s="288">
        <f>ROUND(I143*H143,2)</f>
        <v>0</v>
      </c>
      <c r="K143" s="289"/>
      <c r="L143" s="290"/>
      <c r="M143" s="291" t="s">
        <v>19</v>
      </c>
      <c r="N143" s="292" t="s">
        <v>49</v>
      </c>
      <c r="O143" s="86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1" t="s">
        <v>236</v>
      </c>
      <c r="AT143" s="241" t="s">
        <v>604</v>
      </c>
      <c r="AU143" s="241" t="s">
        <v>86</v>
      </c>
      <c r="AY143" s="19" t="s">
        <v>185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86</v>
      </c>
      <c r="BK143" s="242">
        <f>ROUND(I143*H143,2)</f>
        <v>0</v>
      </c>
      <c r="BL143" s="19" t="s">
        <v>191</v>
      </c>
      <c r="BM143" s="241" t="s">
        <v>1149</v>
      </c>
    </row>
    <row r="144" s="2" customFormat="1" ht="16.5" customHeight="1">
      <c r="A144" s="40"/>
      <c r="B144" s="41"/>
      <c r="C144" s="282" t="s">
        <v>860</v>
      </c>
      <c r="D144" s="282" t="s">
        <v>604</v>
      </c>
      <c r="E144" s="283" t="s">
        <v>921</v>
      </c>
      <c r="F144" s="284" t="s">
        <v>2860</v>
      </c>
      <c r="G144" s="285" t="s">
        <v>2861</v>
      </c>
      <c r="H144" s="286">
        <v>50</v>
      </c>
      <c r="I144" s="287"/>
      <c r="J144" s="288">
        <f>ROUND(I144*H144,2)</f>
        <v>0</v>
      </c>
      <c r="K144" s="289"/>
      <c r="L144" s="290"/>
      <c r="M144" s="291" t="s">
        <v>19</v>
      </c>
      <c r="N144" s="292" t="s">
        <v>49</v>
      </c>
      <c r="O144" s="86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1" t="s">
        <v>236</v>
      </c>
      <c r="AT144" s="241" t="s">
        <v>604</v>
      </c>
      <c r="AU144" s="241" t="s">
        <v>86</v>
      </c>
      <c r="AY144" s="19" t="s">
        <v>185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86</v>
      </c>
      <c r="BK144" s="242">
        <f>ROUND(I144*H144,2)</f>
        <v>0</v>
      </c>
      <c r="BL144" s="19" t="s">
        <v>191</v>
      </c>
      <c r="BM144" s="241" t="s">
        <v>1159</v>
      </c>
    </row>
    <row r="145" s="2" customFormat="1" ht="16.5" customHeight="1">
      <c r="A145" s="40"/>
      <c r="B145" s="41"/>
      <c r="C145" s="282" t="s">
        <v>891</v>
      </c>
      <c r="D145" s="282" t="s">
        <v>604</v>
      </c>
      <c r="E145" s="283" t="s">
        <v>939</v>
      </c>
      <c r="F145" s="284" t="s">
        <v>2862</v>
      </c>
      <c r="G145" s="285" t="s">
        <v>2811</v>
      </c>
      <c r="H145" s="286">
        <v>1</v>
      </c>
      <c r="I145" s="287"/>
      <c r="J145" s="288">
        <f>ROUND(I145*H145,2)</f>
        <v>0</v>
      </c>
      <c r="K145" s="289"/>
      <c r="L145" s="290"/>
      <c r="M145" s="291" t="s">
        <v>19</v>
      </c>
      <c r="N145" s="292" t="s">
        <v>49</v>
      </c>
      <c r="O145" s="86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1" t="s">
        <v>236</v>
      </c>
      <c r="AT145" s="241" t="s">
        <v>604</v>
      </c>
      <c r="AU145" s="241" t="s">
        <v>86</v>
      </c>
      <c r="AY145" s="19" t="s">
        <v>185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86</v>
      </c>
      <c r="BK145" s="242">
        <f>ROUND(I145*H145,2)</f>
        <v>0</v>
      </c>
      <c r="BL145" s="19" t="s">
        <v>191</v>
      </c>
      <c r="BM145" s="241" t="s">
        <v>1167</v>
      </c>
    </row>
    <row r="146" s="2" customFormat="1" ht="16.5" customHeight="1">
      <c r="A146" s="40"/>
      <c r="B146" s="41"/>
      <c r="C146" s="282" t="s">
        <v>895</v>
      </c>
      <c r="D146" s="282" t="s">
        <v>604</v>
      </c>
      <c r="E146" s="283" t="s">
        <v>943</v>
      </c>
      <c r="F146" s="284" t="s">
        <v>2863</v>
      </c>
      <c r="G146" s="285" t="s">
        <v>2289</v>
      </c>
      <c r="H146" s="286">
        <v>4</v>
      </c>
      <c r="I146" s="287"/>
      <c r="J146" s="288">
        <f>ROUND(I146*H146,2)</f>
        <v>0</v>
      </c>
      <c r="K146" s="289"/>
      <c r="L146" s="290"/>
      <c r="M146" s="291" t="s">
        <v>19</v>
      </c>
      <c r="N146" s="292" t="s">
        <v>49</v>
      </c>
      <c r="O146" s="86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1" t="s">
        <v>236</v>
      </c>
      <c r="AT146" s="241" t="s">
        <v>604</v>
      </c>
      <c r="AU146" s="241" t="s">
        <v>86</v>
      </c>
      <c r="AY146" s="19" t="s">
        <v>185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86</v>
      </c>
      <c r="BK146" s="242">
        <f>ROUND(I146*H146,2)</f>
        <v>0</v>
      </c>
      <c r="BL146" s="19" t="s">
        <v>191</v>
      </c>
      <c r="BM146" s="241" t="s">
        <v>1176</v>
      </c>
    </row>
    <row r="147" s="2" customFormat="1" ht="16.5" customHeight="1">
      <c r="A147" s="40"/>
      <c r="B147" s="41"/>
      <c r="C147" s="282" t="s">
        <v>900</v>
      </c>
      <c r="D147" s="282" t="s">
        <v>604</v>
      </c>
      <c r="E147" s="283" t="s">
        <v>947</v>
      </c>
      <c r="F147" s="284" t="s">
        <v>2864</v>
      </c>
      <c r="G147" s="285" t="s">
        <v>2811</v>
      </c>
      <c r="H147" s="286">
        <v>2</v>
      </c>
      <c r="I147" s="287"/>
      <c r="J147" s="288">
        <f>ROUND(I147*H147,2)</f>
        <v>0</v>
      </c>
      <c r="K147" s="289"/>
      <c r="L147" s="290"/>
      <c r="M147" s="291" t="s">
        <v>19</v>
      </c>
      <c r="N147" s="292" t="s">
        <v>49</v>
      </c>
      <c r="O147" s="86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1" t="s">
        <v>236</v>
      </c>
      <c r="AT147" s="241" t="s">
        <v>604</v>
      </c>
      <c r="AU147" s="241" t="s">
        <v>86</v>
      </c>
      <c r="AY147" s="19" t="s">
        <v>185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86</v>
      </c>
      <c r="BK147" s="242">
        <f>ROUND(I147*H147,2)</f>
        <v>0</v>
      </c>
      <c r="BL147" s="19" t="s">
        <v>191</v>
      </c>
      <c r="BM147" s="241" t="s">
        <v>1185</v>
      </c>
    </row>
    <row r="148" s="2" customFormat="1" ht="16.5" customHeight="1">
      <c r="A148" s="40"/>
      <c r="B148" s="41"/>
      <c r="C148" s="282" t="s">
        <v>905</v>
      </c>
      <c r="D148" s="282" t="s">
        <v>604</v>
      </c>
      <c r="E148" s="283" t="s">
        <v>951</v>
      </c>
      <c r="F148" s="284" t="s">
        <v>2865</v>
      </c>
      <c r="G148" s="285" t="s">
        <v>2811</v>
      </c>
      <c r="H148" s="286">
        <v>20</v>
      </c>
      <c r="I148" s="287"/>
      <c r="J148" s="288">
        <f>ROUND(I148*H148,2)</f>
        <v>0</v>
      </c>
      <c r="K148" s="289"/>
      <c r="L148" s="290"/>
      <c r="M148" s="291" t="s">
        <v>19</v>
      </c>
      <c r="N148" s="292" t="s">
        <v>49</v>
      </c>
      <c r="O148" s="86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1" t="s">
        <v>236</v>
      </c>
      <c r="AT148" s="241" t="s">
        <v>604</v>
      </c>
      <c r="AU148" s="241" t="s">
        <v>86</v>
      </c>
      <c r="AY148" s="19" t="s">
        <v>185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86</v>
      </c>
      <c r="BK148" s="242">
        <f>ROUND(I148*H148,2)</f>
        <v>0</v>
      </c>
      <c r="BL148" s="19" t="s">
        <v>191</v>
      </c>
      <c r="BM148" s="241" t="s">
        <v>1194</v>
      </c>
    </row>
    <row r="149" s="2" customFormat="1" ht="16.5" customHeight="1">
      <c r="A149" s="40"/>
      <c r="B149" s="41"/>
      <c r="C149" s="282" t="s">
        <v>910</v>
      </c>
      <c r="D149" s="282" t="s">
        <v>604</v>
      </c>
      <c r="E149" s="283" t="s">
        <v>971</v>
      </c>
      <c r="F149" s="284" t="s">
        <v>2866</v>
      </c>
      <c r="G149" s="285" t="s">
        <v>2811</v>
      </c>
      <c r="H149" s="286">
        <v>20</v>
      </c>
      <c r="I149" s="287"/>
      <c r="J149" s="288">
        <f>ROUND(I149*H149,2)</f>
        <v>0</v>
      </c>
      <c r="K149" s="289"/>
      <c r="L149" s="290"/>
      <c r="M149" s="291" t="s">
        <v>19</v>
      </c>
      <c r="N149" s="292" t="s">
        <v>49</v>
      </c>
      <c r="O149" s="86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1" t="s">
        <v>236</v>
      </c>
      <c r="AT149" s="241" t="s">
        <v>604</v>
      </c>
      <c r="AU149" s="241" t="s">
        <v>86</v>
      </c>
      <c r="AY149" s="19" t="s">
        <v>185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86</v>
      </c>
      <c r="BK149" s="242">
        <f>ROUND(I149*H149,2)</f>
        <v>0</v>
      </c>
      <c r="BL149" s="19" t="s">
        <v>191</v>
      </c>
      <c r="BM149" s="241" t="s">
        <v>1203</v>
      </c>
    </row>
    <row r="150" s="2" customFormat="1" ht="21.75" customHeight="1">
      <c r="A150" s="40"/>
      <c r="B150" s="41"/>
      <c r="C150" s="282" t="s">
        <v>915</v>
      </c>
      <c r="D150" s="282" t="s">
        <v>604</v>
      </c>
      <c r="E150" s="283" t="s">
        <v>984</v>
      </c>
      <c r="F150" s="284" t="s">
        <v>2867</v>
      </c>
      <c r="G150" s="285" t="s">
        <v>2289</v>
      </c>
      <c r="H150" s="286">
        <v>1</v>
      </c>
      <c r="I150" s="287"/>
      <c r="J150" s="288">
        <f>ROUND(I150*H150,2)</f>
        <v>0</v>
      </c>
      <c r="K150" s="289"/>
      <c r="L150" s="290"/>
      <c r="M150" s="291" t="s">
        <v>19</v>
      </c>
      <c r="N150" s="292" t="s">
        <v>49</v>
      </c>
      <c r="O150" s="86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1" t="s">
        <v>236</v>
      </c>
      <c r="AT150" s="241" t="s">
        <v>604</v>
      </c>
      <c r="AU150" s="241" t="s">
        <v>86</v>
      </c>
      <c r="AY150" s="19" t="s">
        <v>185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86</v>
      </c>
      <c r="BK150" s="242">
        <f>ROUND(I150*H150,2)</f>
        <v>0</v>
      </c>
      <c r="BL150" s="19" t="s">
        <v>191</v>
      </c>
      <c r="BM150" s="241" t="s">
        <v>1213</v>
      </c>
    </row>
    <row r="151" s="2" customFormat="1" ht="16.5" customHeight="1">
      <c r="A151" s="40"/>
      <c r="B151" s="41"/>
      <c r="C151" s="282" t="s">
        <v>921</v>
      </c>
      <c r="D151" s="282" t="s">
        <v>604</v>
      </c>
      <c r="E151" s="283" t="s">
        <v>996</v>
      </c>
      <c r="F151" s="284" t="s">
        <v>2868</v>
      </c>
      <c r="G151" s="285" t="s">
        <v>2829</v>
      </c>
      <c r="H151" s="286">
        <v>30</v>
      </c>
      <c r="I151" s="287"/>
      <c r="J151" s="288">
        <f>ROUND(I151*H151,2)</f>
        <v>0</v>
      </c>
      <c r="K151" s="289"/>
      <c r="L151" s="290"/>
      <c r="M151" s="291" t="s">
        <v>19</v>
      </c>
      <c r="N151" s="292" t="s">
        <v>49</v>
      </c>
      <c r="O151" s="86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1" t="s">
        <v>236</v>
      </c>
      <c r="AT151" s="241" t="s">
        <v>604</v>
      </c>
      <c r="AU151" s="241" t="s">
        <v>86</v>
      </c>
      <c r="AY151" s="19" t="s">
        <v>185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86</v>
      </c>
      <c r="BK151" s="242">
        <f>ROUND(I151*H151,2)</f>
        <v>0</v>
      </c>
      <c r="BL151" s="19" t="s">
        <v>191</v>
      </c>
      <c r="BM151" s="241" t="s">
        <v>1221</v>
      </c>
    </row>
    <row r="152" s="2" customFormat="1" ht="16.5" customHeight="1">
      <c r="A152" s="40"/>
      <c r="B152" s="41"/>
      <c r="C152" s="282" t="s">
        <v>939</v>
      </c>
      <c r="D152" s="282" t="s">
        <v>604</v>
      </c>
      <c r="E152" s="283" t="s">
        <v>1001</v>
      </c>
      <c r="F152" s="284" t="s">
        <v>2869</v>
      </c>
      <c r="G152" s="285" t="s">
        <v>2811</v>
      </c>
      <c r="H152" s="286">
        <v>5</v>
      </c>
      <c r="I152" s="287"/>
      <c r="J152" s="288">
        <f>ROUND(I152*H152,2)</f>
        <v>0</v>
      </c>
      <c r="K152" s="289"/>
      <c r="L152" s="290"/>
      <c r="M152" s="291" t="s">
        <v>19</v>
      </c>
      <c r="N152" s="292" t="s">
        <v>49</v>
      </c>
      <c r="O152" s="86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236</v>
      </c>
      <c r="AT152" s="241" t="s">
        <v>604</v>
      </c>
      <c r="AU152" s="241" t="s">
        <v>86</v>
      </c>
      <c r="AY152" s="19" t="s">
        <v>185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86</v>
      </c>
      <c r="BK152" s="242">
        <f>ROUND(I152*H152,2)</f>
        <v>0</v>
      </c>
      <c r="BL152" s="19" t="s">
        <v>191</v>
      </c>
      <c r="BM152" s="241" t="s">
        <v>1229</v>
      </c>
    </row>
    <row r="153" s="2" customFormat="1" ht="16.5" customHeight="1">
      <c r="A153" s="40"/>
      <c r="B153" s="41"/>
      <c r="C153" s="282" t="s">
        <v>943</v>
      </c>
      <c r="D153" s="282" t="s">
        <v>604</v>
      </c>
      <c r="E153" s="283" t="s">
        <v>1015</v>
      </c>
      <c r="F153" s="284" t="s">
        <v>2870</v>
      </c>
      <c r="G153" s="285" t="s">
        <v>2811</v>
      </c>
      <c r="H153" s="286">
        <v>5</v>
      </c>
      <c r="I153" s="287"/>
      <c r="J153" s="288">
        <f>ROUND(I153*H153,2)</f>
        <v>0</v>
      </c>
      <c r="K153" s="289"/>
      <c r="L153" s="290"/>
      <c r="M153" s="291" t="s">
        <v>19</v>
      </c>
      <c r="N153" s="292" t="s">
        <v>49</v>
      </c>
      <c r="O153" s="86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1" t="s">
        <v>236</v>
      </c>
      <c r="AT153" s="241" t="s">
        <v>604</v>
      </c>
      <c r="AU153" s="241" t="s">
        <v>86</v>
      </c>
      <c r="AY153" s="19" t="s">
        <v>185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86</v>
      </c>
      <c r="BK153" s="242">
        <f>ROUND(I153*H153,2)</f>
        <v>0</v>
      </c>
      <c r="BL153" s="19" t="s">
        <v>191</v>
      </c>
      <c r="BM153" s="241" t="s">
        <v>1238</v>
      </c>
    </row>
    <row r="154" s="2" customFormat="1" ht="16.5" customHeight="1">
      <c r="A154" s="40"/>
      <c r="B154" s="41"/>
      <c r="C154" s="282" t="s">
        <v>947</v>
      </c>
      <c r="D154" s="282" t="s">
        <v>604</v>
      </c>
      <c r="E154" s="283" t="s">
        <v>1019</v>
      </c>
      <c r="F154" s="284" t="s">
        <v>2871</v>
      </c>
      <c r="G154" s="285" t="s">
        <v>2811</v>
      </c>
      <c r="H154" s="286">
        <v>3</v>
      </c>
      <c r="I154" s="287"/>
      <c r="J154" s="288">
        <f>ROUND(I154*H154,2)</f>
        <v>0</v>
      </c>
      <c r="K154" s="289"/>
      <c r="L154" s="290"/>
      <c r="M154" s="291" t="s">
        <v>19</v>
      </c>
      <c r="N154" s="292" t="s">
        <v>49</v>
      </c>
      <c r="O154" s="86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1" t="s">
        <v>236</v>
      </c>
      <c r="AT154" s="241" t="s">
        <v>604</v>
      </c>
      <c r="AU154" s="241" t="s">
        <v>86</v>
      </c>
      <c r="AY154" s="19" t="s">
        <v>185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86</v>
      </c>
      <c r="BK154" s="242">
        <f>ROUND(I154*H154,2)</f>
        <v>0</v>
      </c>
      <c r="BL154" s="19" t="s">
        <v>191</v>
      </c>
      <c r="BM154" s="241" t="s">
        <v>1247</v>
      </c>
    </row>
    <row r="155" s="2" customFormat="1" ht="16.5" customHeight="1">
      <c r="A155" s="40"/>
      <c r="B155" s="41"/>
      <c r="C155" s="282" t="s">
        <v>951</v>
      </c>
      <c r="D155" s="282" t="s">
        <v>604</v>
      </c>
      <c r="E155" s="283" t="s">
        <v>1023</v>
      </c>
      <c r="F155" s="284" t="s">
        <v>2872</v>
      </c>
      <c r="G155" s="285" t="s">
        <v>2811</v>
      </c>
      <c r="H155" s="286">
        <v>1</v>
      </c>
      <c r="I155" s="287"/>
      <c r="J155" s="288">
        <f>ROUND(I155*H155,2)</f>
        <v>0</v>
      </c>
      <c r="K155" s="289"/>
      <c r="L155" s="290"/>
      <c r="M155" s="291" t="s">
        <v>19</v>
      </c>
      <c r="N155" s="292" t="s">
        <v>49</v>
      </c>
      <c r="O155" s="86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236</v>
      </c>
      <c r="AT155" s="241" t="s">
        <v>604</v>
      </c>
      <c r="AU155" s="241" t="s">
        <v>86</v>
      </c>
      <c r="AY155" s="19" t="s">
        <v>185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86</v>
      </c>
      <c r="BK155" s="242">
        <f>ROUND(I155*H155,2)</f>
        <v>0</v>
      </c>
      <c r="BL155" s="19" t="s">
        <v>191</v>
      </c>
      <c r="BM155" s="241" t="s">
        <v>1257</v>
      </c>
    </row>
    <row r="156" s="2" customFormat="1" ht="16.5" customHeight="1">
      <c r="A156" s="40"/>
      <c r="B156" s="41"/>
      <c r="C156" s="282" t="s">
        <v>971</v>
      </c>
      <c r="D156" s="282" t="s">
        <v>604</v>
      </c>
      <c r="E156" s="283" t="s">
        <v>1045</v>
      </c>
      <c r="F156" s="284" t="s">
        <v>2873</v>
      </c>
      <c r="G156" s="285" t="s">
        <v>2826</v>
      </c>
      <c r="H156" s="286">
        <v>3</v>
      </c>
      <c r="I156" s="287"/>
      <c r="J156" s="288">
        <f>ROUND(I156*H156,2)</f>
        <v>0</v>
      </c>
      <c r="K156" s="289"/>
      <c r="L156" s="290"/>
      <c r="M156" s="291" t="s">
        <v>19</v>
      </c>
      <c r="N156" s="292" t="s">
        <v>49</v>
      </c>
      <c r="O156" s="86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1" t="s">
        <v>236</v>
      </c>
      <c r="AT156" s="241" t="s">
        <v>604</v>
      </c>
      <c r="AU156" s="241" t="s">
        <v>86</v>
      </c>
      <c r="AY156" s="19" t="s">
        <v>185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9" t="s">
        <v>86</v>
      </c>
      <c r="BK156" s="242">
        <f>ROUND(I156*H156,2)</f>
        <v>0</v>
      </c>
      <c r="BL156" s="19" t="s">
        <v>191</v>
      </c>
      <c r="BM156" s="241" t="s">
        <v>1266</v>
      </c>
    </row>
    <row r="157" s="2" customFormat="1" ht="16.5" customHeight="1">
      <c r="A157" s="40"/>
      <c r="B157" s="41"/>
      <c r="C157" s="282" t="s">
        <v>984</v>
      </c>
      <c r="D157" s="282" t="s">
        <v>604</v>
      </c>
      <c r="E157" s="283" t="s">
        <v>1053</v>
      </c>
      <c r="F157" s="284" t="s">
        <v>2874</v>
      </c>
      <c r="G157" s="285" t="s">
        <v>2826</v>
      </c>
      <c r="H157" s="286">
        <v>1</v>
      </c>
      <c r="I157" s="287"/>
      <c r="J157" s="288">
        <f>ROUND(I157*H157,2)</f>
        <v>0</v>
      </c>
      <c r="K157" s="289"/>
      <c r="L157" s="290"/>
      <c r="M157" s="291" t="s">
        <v>19</v>
      </c>
      <c r="N157" s="292" t="s">
        <v>49</v>
      </c>
      <c r="O157" s="86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1" t="s">
        <v>236</v>
      </c>
      <c r="AT157" s="241" t="s">
        <v>604</v>
      </c>
      <c r="AU157" s="241" t="s">
        <v>86</v>
      </c>
      <c r="AY157" s="19" t="s">
        <v>185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86</v>
      </c>
      <c r="BK157" s="242">
        <f>ROUND(I157*H157,2)</f>
        <v>0</v>
      </c>
      <c r="BL157" s="19" t="s">
        <v>191</v>
      </c>
      <c r="BM157" s="241" t="s">
        <v>1276</v>
      </c>
    </row>
    <row r="158" s="2" customFormat="1" ht="16.5" customHeight="1">
      <c r="A158" s="40"/>
      <c r="B158" s="41"/>
      <c r="C158" s="282" t="s">
        <v>996</v>
      </c>
      <c r="D158" s="282" t="s">
        <v>604</v>
      </c>
      <c r="E158" s="283" t="s">
        <v>1057</v>
      </c>
      <c r="F158" s="284" t="s">
        <v>2875</v>
      </c>
      <c r="G158" s="285" t="s">
        <v>2826</v>
      </c>
      <c r="H158" s="286">
        <v>10</v>
      </c>
      <c r="I158" s="287"/>
      <c r="J158" s="288">
        <f>ROUND(I158*H158,2)</f>
        <v>0</v>
      </c>
      <c r="K158" s="289"/>
      <c r="L158" s="290"/>
      <c r="M158" s="291" t="s">
        <v>19</v>
      </c>
      <c r="N158" s="292" t="s">
        <v>49</v>
      </c>
      <c r="O158" s="86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1" t="s">
        <v>236</v>
      </c>
      <c r="AT158" s="241" t="s">
        <v>604</v>
      </c>
      <c r="AU158" s="241" t="s">
        <v>86</v>
      </c>
      <c r="AY158" s="19" t="s">
        <v>185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86</v>
      </c>
      <c r="BK158" s="242">
        <f>ROUND(I158*H158,2)</f>
        <v>0</v>
      </c>
      <c r="BL158" s="19" t="s">
        <v>191</v>
      </c>
      <c r="BM158" s="241" t="s">
        <v>1284</v>
      </c>
    </row>
    <row r="159" s="2" customFormat="1" ht="16.5" customHeight="1">
      <c r="A159" s="40"/>
      <c r="B159" s="41"/>
      <c r="C159" s="282" t="s">
        <v>1001</v>
      </c>
      <c r="D159" s="282" t="s">
        <v>604</v>
      </c>
      <c r="E159" s="283" t="s">
        <v>1061</v>
      </c>
      <c r="F159" s="284" t="s">
        <v>2876</v>
      </c>
      <c r="G159" s="285" t="s">
        <v>2811</v>
      </c>
      <c r="H159" s="286">
        <v>1</v>
      </c>
      <c r="I159" s="287"/>
      <c r="J159" s="288">
        <f>ROUND(I159*H159,2)</f>
        <v>0</v>
      </c>
      <c r="K159" s="289"/>
      <c r="L159" s="290"/>
      <c r="M159" s="291" t="s">
        <v>19</v>
      </c>
      <c r="N159" s="292" t="s">
        <v>49</v>
      </c>
      <c r="O159" s="86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1" t="s">
        <v>236</v>
      </c>
      <c r="AT159" s="241" t="s">
        <v>604</v>
      </c>
      <c r="AU159" s="241" t="s">
        <v>86</v>
      </c>
      <c r="AY159" s="19" t="s">
        <v>185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86</v>
      </c>
      <c r="BK159" s="242">
        <f>ROUND(I159*H159,2)</f>
        <v>0</v>
      </c>
      <c r="BL159" s="19" t="s">
        <v>191</v>
      </c>
      <c r="BM159" s="241" t="s">
        <v>1292</v>
      </c>
    </row>
    <row r="160" s="2" customFormat="1" ht="16.5" customHeight="1">
      <c r="A160" s="40"/>
      <c r="B160" s="41"/>
      <c r="C160" s="282" t="s">
        <v>1015</v>
      </c>
      <c r="D160" s="282" t="s">
        <v>604</v>
      </c>
      <c r="E160" s="283" t="s">
        <v>1065</v>
      </c>
      <c r="F160" s="284" t="s">
        <v>2877</v>
      </c>
      <c r="G160" s="285" t="s">
        <v>2826</v>
      </c>
      <c r="H160" s="286">
        <v>1</v>
      </c>
      <c r="I160" s="287"/>
      <c r="J160" s="288">
        <f>ROUND(I160*H160,2)</f>
        <v>0</v>
      </c>
      <c r="K160" s="289"/>
      <c r="L160" s="290"/>
      <c r="M160" s="291" t="s">
        <v>19</v>
      </c>
      <c r="N160" s="292" t="s">
        <v>49</v>
      </c>
      <c r="O160" s="86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1" t="s">
        <v>236</v>
      </c>
      <c r="AT160" s="241" t="s">
        <v>604</v>
      </c>
      <c r="AU160" s="241" t="s">
        <v>86</v>
      </c>
      <c r="AY160" s="19" t="s">
        <v>185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9" t="s">
        <v>86</v>
      </c>
      <c r="BK160" s="242">
        <f>ROUND(I160*H160,2)</f>
        <v>0</v>
      </c>
      <c r="BL160" s="19" t="s">
        <v>191</v>
      </c>
      <c r="BM160" s="241" t="s">
        <v>1300</v>
      </c>
    </row>
    <row r="161" s="2" customFormat="1" ht="16.5" customHeight="1">
      <c r="A161" s="40"/>
      <c r="B161" s="41"/>
      <c r="C161" s="282" t="s">
        <v>1019</v>
      </c>
      <c r="D161" s="282" t="s">
        <v>604</v>
      </c>
      <c r="E161" s="283" t="s">
        <v>1069</v>
      </c>
      <c r="F161" s="284" t="s">
        <v>2878</v>
      </c>
      <c r="G161" s="285" t="s">
        <v>2826</v>
      </c>
      <c r="H161" s="286">
        <v>2</v>
      </c>
      <c r="I161" s="287"/>
      <c r="J161" s="288">
        <f>ROUND(I161*H161,2)</f>
        <v>0</v>
      </c>
      <c r="K161" s="289"/>
      <c r="L161" s="290"/>
      <c r="M161" s="291" t="s">
        <v>19</v>
      </c>
      <c r="N161" s="292" t="s">
        <v>49</v>
      </c>
      <c r="O161" s="86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1" t="s">
        <v>236</v>
      </c>
      <c r="AT161" s="241" t="s">
        <v>604</v>
      </c>
      <c r="AU161" s="241" t="s">
        <v>86</v>
      </c>
      <c r="AY161" s="19" t="s">
        <v>185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86</v>
      </c>
      <c r="BK161" s="242">
        <f>ROUND(I161*H161,2)</f>
        <v>0</v>
      </c>
      <c r="BL161" s="19" t="s">
        <v>191</v>
      </c>
      <c r="BM161" s="241" t="s">
        <v>1308</v>
      </c>
    </row>
    <row r="162" s="2" customFormat="1" ht="16.5" customHeight="1">
      <c r="A162" s="40"/>
      <c r="B162" s="41"/>
      <c r="C162" s="282" t="s">
        <v>1023</v>
      </c>
      <c r="D162" s="282" t="s">
        <v>604</v>
      </c>
      <c r="E162" s="283" t="s">
        <v>1074</v>
      </c>
      <c r="F162" s="284" t="s">
        <v>2879</v>
      </c>
      <c r="G162" s="285" t="s">
        <v>2829</v>
      </c>
      <c r="H162" s="286">
        <v>15</v>
      </c>
      <c r="I162" s="287"/>
      <c r="J162" s="288">
        <f>ROUND(I162*H162,2)</f>
        <v>0</v>
      </c>
      <c r="K162" s="289"/>
      <c r="L162" s="290"/>
      <c r="M162" s="291" t="s">
        <v>19</v>
      </c>
      <c r="N162" s="292" t="s">
        <v>49</v>
      </c>
      <c r="O162" s="86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1" t="s">
        <v>236</v>
      </c>
      <c r="AT162" s="241" t="s">
        <v>604</v>
      </c>
      <c r="AU162" s="241" t="s">
        <v>86</v>
      </c>
      <c r="AY162" s="19" t="s">
        <v>185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9" t="s">
        <v>86</v>
      </c>
      <c r="BK162" s="242">
        <f>ROUND(I162*H162,2)</f>
        <v>0</v>
      </c>
      <c r="BL162" s="19" t="s">
        <v>191</v>
      </c>
      <c r="BM162" s="241" t="s">
        <v>1326</v>
      </c>
    </row>
    <row r="163" s="2" customFormat="1" ht="16.5" customHeight="1">
      <c r="A163" s="40"/>
      <c r="B163" s="41"/>
      <c r="C163" s="282" t="s">
        <v>1045</v>
      </c>
      <c r="D163" s="282" t="s">
        <v>604</v>
      </c>
      <c r="E163" s="283" t="s">
        <v>1079</v>
      </c>
      <c r="F163" s="284" t="s">
        <v>2880</v>
      </c>
      <c r="G163" s="285" t="s">
        <v>2826</v>
      </c>
      <c r="H163" s="286">
        <v>5</v>
      </c>
      <c r="I163" s="287"/>
      <c r="J163" s="288">
        <f>ROUND(I163*H163,2)</f>
        <v>0</v>
      </c>
      <c r="K163" s="289"/>
      <c r="L163" s="290"/>
      <c r="M163" s="291" t="s">
        <v>19</v>
      </c>
      <c r="N163" s="292" t="s">
        <v>49</v>
      </c>
      <c r="O163" s="86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1" t="s">
        <v>236</v>
      </c>
      <c r="AT163" s="241" t="s">
        <v>604</v>
      </c>
      <c r="AU163" s="241" t="s">
        <v>86</v>
      </c>
      <c r="AY163" s="19" t="s">
        <v>185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86</v>
      </c>
      <c r="BK163" s="242">
        <f>ROUND(I163*H163,2)</f>
        <v>0</v>
      </c>
      <c r="BL163" s="19" t="s">
        <v>191</v>
      </c>
      <c r="BM163" s="241" t="s">
        <v>1336</v>
      </c>
    </row>
    <row r="164" s="2" customFormat="1" ht="16.5" customHeight="1">
      <c r="A164" s="40"/>
      <c r="B164" s="41"/>
      <c r="C164" s="282" t="s">
        <v>1053</v>
      </c>
      <c r="D164" s="282" t="s">
        <v>604</v>
      </c>
      <c r="E164" s="283" t="s">
        <v>1083</v>
      </c>
      <c r="F164" s="284" t="s">
        <v>2881</v>
      </c>
      <c r="G164" s="285" t="s">
        <v>2826</v>
      </c>
      <c r="H164" s="286">
        <v>10</v>
      </c>
      <c r="I164" s="287"/>
      <c r="J164" s="288">
        <f>ROUND(I164*H164,2)</f>
        <v>0</v>
      </c>
      <c r="K164" s="289"/>
      <c r="L164" s="290"/>
      <c r="M164" s="291" t="s">
        <v>19</v>
      </c>
      <c r="N164" s="292" t="s">
        <v>49</v>
      </c>
      <c r="O164" s="86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1" t="s">
        <v>236</v>
      </c>
      <c r="AT164" s="241" t="s">
        <v>604</v>
      </c>
      <c r="AU164" s="241" t="s">
        <v>86</v>
      </c>
      <c r="AY164" s="19" t="s">
        <v>185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86</v>
      </c>
      <c r="BK164" s="242">
        <f>ROUND(I164*H164,2)</f>
        <v>0</v>
      </c>
      <c r="BL164" s="19" t="s">
        <v>191</v>
      </c>
      <c r="BM164" s="241" t="s">
        <v>1347</v>
      </c>
    </row>
    <row r="165" s="2" customFormat="1" ht="16.5" customHeight="1">
      <c r="A165" s="40"/>
      <c r="B165" s="41"/>
      <c r="C165" s="282" t="s">
        <v>1057</v>
      </c>
      <c r="D165" s="282" t="s">
        <v>604</v>
      </c>
      <c r="E165" s="283" t="s">
        <v>1087</v>
      </c>
      <c r="F165" s="284" t="s">
        <v>2882</v>
      </c>
      <c r="G165" s="285" t="s">
        <v>2829</v>
      </c>
      <c r="H165" s="286">
        <v>20</v>
      </c>
      <c r="I165" s="287"/>
      <c r="J165" s="288">
        <f>ROUND(I165*H165,2)</f>
        <v>0</v>
      </c>
      <c r="K165" s="289"/>
      <c r="L165" s="290"/>
      <c r="M165" s="291" t="s">
        <v>19</v>
      </c>
      <c r="N165" s="292" t="s">
        <v>49</v>
      </c>
      <c r="O165" s="86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1" t="s">
        <v>236</v>
      </c>
      <c r="AT165" s="241" t="s">
        <v>604</v>
      </c>
      <c r="AU165" s="241" t="s">
        <v>86</v>
      </c>
      <c r="AY165" s="19" t="s">
        <v>185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86</v>
      </c>
      <c r="BK165" s="242">
        <f>ROUND(I165*H165,2)</f>
        <v>0</v>
      </c>
      <c r="BL165" s="19" t="s">
        <v>191</v>
      </c>
      <c r="BM165" s="241" t="s">
        <v>1353</v>
      </c>
    </row>
    <row r="166" s="2" customFormat="1" ht="16.5" customHeight="1">
      <c r="A166" s="40"/>
      <c r="B166" s="41"/>
      <c r="C166" s="282" t="s">
        <v>1061</v>
      </c>
      <c r="D166" s="282" t="s">
        <v>604</v>
      </c>
      <c r="E166" s="283" t="s">
        <v>1091</v>
      </c>
      <c r="F166" s="284" t="s">
        <v>2883</v>
      </c>
      <c r="G166" s="285" t="s">
        <v>2826</v>
      </c>
      <c r="H166" s="286">
        <v>10</v>
      </c>
      <c r="I166" s="287"/>
      <c r="J166" s="288">
        <f>ROUND(I166*H166,2)</f>
        <v>0</v>
      </c>
      <c r="K166" s="289"/>
      <c r="L166" s="290"/>
      <c r="M166" s="291" t="s">
        <v>19</v>
      </c>
      <c r="N166" s="292" t="s">
        <v>49</v>
      </c>
      <c r="O166" s="86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1" t="s">
        <v>236</v>
      </c>
      <c r="AT166" s="241" t="s">
        <v>604</v>
      </c>
      <c r="AU166" s="241" t="s">
        <v>86</v>
      </c>
      <c r="AY166" s="19" t="s">
        <v>185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86</v>
      </c>
      <c r="BK166" s="242">
        <f>ROUND(I166*H166,2)</f>
        <v>0</v>
      </c>
      <c r="BL166" s="19" t="s">
        <v>191</v>
      </c>
      <c r="BM166" s="241" t="s">
        <v>1378</v>
      </c>
    </row>
    <row r="167" s="2" customFormat="1" ht="16.5" customHeight="1">
      <c r="A167" s="40"/>
      <c r="B167" s="41"/>
      <c r="C167" s="282" t="s">
        <v>1065</v>
      </c>
      <c r="D167" s="282" t="s">
        <v>604</v>
      </c>
      <c r="E167" s="283" t="s">
        <v>1095</v>
      </c>
      <c r="F167" s="284" t="s">
        <v>2884</v>
      </c>
      <c r="G167" s="285" t="s">
        <v>2811</v>
      </c>
      <c r="H167" s="286">
        <v>50</v>
      </c>
      <c r="I167" s="287"/>
      <c r="J167" s="288">
        <f>ROUND(I167*H167,2)</f>
        <v>0</v>
      </c>
      <c r="K167" s="289"/>
      <c r="L167" s="290"/>
      <c r="M167" s="291" t="s">
        <v>19</v>
      </c>
      <c r="N167" s="292" t="s">
        <v>49</v>
      </c>
      <c r="O167" s="86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1" t="s">
        <v>236</v>
      </c>
      <c r="AT167" s="241" t="s">
        <v>604</v>
      </c>
      <c r="AU167" s="241" t="s">
        <v>86</v>
      </c>
      <c r="AY167" s="19" t="s">
        <v>185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9" t="s">
        <v>86</v>
      </c>
      <c r="BK167" s="242">
        <f>ROUND(I167*H167,2)</f>
        <v>0</v>
      </c>
      <c r="BL167" s="19" t="s">
        <v>191</v>
      </c>
      <c r="BM167" s="241" t="s">
        <v>1388</v>
      </c>
    </row>
    <row r="168" s="2" customFormat="1" ht="16.5" customHeight="1">
      <c r="A168" s="40"/>
      <c r="B168" s="41"/>
      <c r="C168" s="282" t="s">
        <v>1069</v>
      </c>
      <c r="D168" s="282" t="s">
        <v>604</v>
      </c>
      <c r="E168" s="283" t="s">
        <v>1099</v>
      </c>
      <c r="F168" s="284" t="s">
        <v>2885</v>
      </c>
      <c r="G168" s="285" t="s">
        <v>2811</v>
      </c>
      <c r="H168" s="286">
        <v>2</v>
      </c>
      <c r="I168" s="287"/>
      <c r="J168" s="288">
        <f>ROUND(I168*H168,2)</f>
        <v>0</v>
      </c>
      <c r="K168" s="289"/>
      <c r="L168" s="290"/>
      <c r="M168" s="291" t="s">
        <v>19</v>
      </c>
      <c r="N168" s="292" t="s">
        <v>49</v>
      </c>
      <c r="O168" s="86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1" t="s">
        <v>236</v>
      </c>
      <c r="AT168" s="241" t="s">
        <v>604</v>
      </c>
      <c r="AU168" s="241" t="s">
        <v>86</v>
      </c>
      <c r="AY168" s="19" t="s">
        <v>185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9" t="s">
        <v>86</v>
      </c>
      <c r="BK168" s="242">
        <f>ROUND(I168*H168,2)</f>
        <v>0</v>
      </c>
      <c r="BL168" s="19" t="s">
        <v>191</v>
      </c>
      <c r="BM168" s="241" t="s">
        <v>1401</v>
      </c>
    </row>
    <row r="169" s="2" customFormat="1" ht="16.5" customHeight="1">
      <c r="A169" s="40"/>
      <c r="B169" s="41"/>
      <c r="C169" s="282" t="s">
        <v>1074</v>
      </c>
      <c r="D169" s="282" t="s">
        <v>604</v>
      </c>
      <c r="E169" s="283" t="s">
        <v>1103</v>
      </c>
      <c r="F169" s="284" t="s">
        <v>2886</v>
      </c>
      <c r="G169" s="285" t="s">
        <v>2811</v>
      </c>
      <c r="H169" s="286">
        <v>50</v>
      </c>
      <c r="I169" s="287"/>
      <c r="J169" s="288">
        <f>ROUND(I169*H169,2)</f>
        <v>0</v>
      </c>
      <c r="K169" s="289"/>
      <c r="L169" s="290"/>
      <c r="M169" s="291" t="s">
        <v>19</v>
      </c>
      <c r="N169" s="292" t="s">
        <v>49</v>
      </c>
      <c r="O169" s="86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1" t="s">
        <v>236</v>
      </c>
      <c r="AT169" s="241" t="s">
        <v>604</v>
      </c>
      <c r="AU169" s="241" t="s">
        <v>86</v>
      </c>
      <c r="AY169" s="19" t="s">
        <v>185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86</v>
      </c>
      <c r="BK169" s="242">
        <f>ROUND(I169*H169,2)</f>
        <v>0</v>
      </c>
      <c r="BL169" s="19" t="s">
        <v>191</v>
      </c>
      <c r="BM169" s="241" t="s">
        <v>1409</v>
      </c>
    </row>
    <row r="170" s="12" customFormat="1" ht="25.92" customHeight="1">
      <c r="A170" s="12"/>
      <c r="B170" s="213"/>
      <c r="C170" s="214"/>
      <c r="D170" s="215" t="s">
        <v>77</v>
      </c>
      <c r="E170" s="216" t="s">
        <v>2392</v>
      </c>
      <c r="F170" s="216" t="s">
        <v>2887</v>
      </c>
      <c r="G170" s="214"/>
      <c r="H170" s="214"/>
      <c r="I170" s="217"/>
      <c r="J170" s="218">
        <f>BK170</f>
        <v>0</v>
      </c>
      <c r="K170" s="214"/>
      <c r="L170" s="219"/>
      <c r="M170" s="220"/>
      <c r="N170" s="221"/>
      <c r="O170" s="221"/>
      <c r="P170" s="222">
        <f>SUM(P171:P184)</f>
        <v>0</v>
      </c>
      <c r="Q170" s="221"/>
      <c r="R170" s="222">
        <f>SUM(R171:R184)</f>
        <v>0</v>
      </c>
      <c r="S170" s="221"/>
      <c r="T170" s="223">
        <f>SUM(T171:T184)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4" t="s">
        <v>86</v>
      </c>
      <c r="AT170" s="225" t="s">
        <v>77</v>
      </c>
      <c r="AU170" s="225" t="s">
        <v>78</v>
      </c>
      <c r="AY170" s="224" t="s">
        <v>185</v>
      </c>
      <c r="BK170" s="226">
        <f>SUM(BK171:BK184)</f>
        <v>0</v>
      </c>
    </row>
    <row r="171" s="2" customFormat="1" ht="16.5" customHeight="1">
      <c r="A171" s="40"/>
      <c r="B171" s="41"/>
      <c r="C171" s="282" t="s">
        <v>1079</v>
      </c>
      <c r="D171" s="282" t="s">
        <v>604</v>
      </c>
      <c r="E171" s="283" t="s">
        <v>1107</v>
      </c>
      <c r="F171" s="284" t="s">
        <v>2888</v>
      </c>
      <c r="G171" s="285" t="s">
        <v>220</v>
      </c>
      <c r="H171" s="286">
        <v>150</v>
      </c>
      <c r="I171" s="287"/>
      <c r="J171" s="288">
        <f>ROUND(I171*H171,2)</f>
        <v>0</v>
      </c>
      <c r="K171" s="289"/>
      <c r="L171" s="290"/>
      <c r="M171" s="291" t="s">
        <v>19</v>
      </c>
      <c r="N171" s="292" t="s">
        <v>49</v>
      </c>
      <c r="O171" s="86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1" t="s">
        <v>236</v>
      </c>
      <c r="AT171" s="241" t="s">
        <v>604</v>
      </c>
      <c r="AU171" s="241" t="s">
        <v>86</v>
      </c>
      <c r="AY171" s="19" t="s">
        <v>185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9" t="s">
        <v>86</v>
      </c>
      <c r="BK171" s="242">
        <f>ROUND(I171*H171,2)</f>
        <v>0</v>
      </c>
      <c r="BL171" s="19" t="s">
        <v>191</v>
      </c>
      <c r="BM171" s="241" t="s">
        <v>1418</v>
      </c>
    </row>
    <row r="172" s="2" customFormat="1" ht="16.5" customHeight="1">
      <c r="A172" s="40"/>
      <c r="B172" s="41"/>
      <c r="C172" s="282" t="s">
        <v>1083</v>
      </c>
      <c r="D172" s="282" t="s">
        <v>604</v>
      </c>
      <c r="E172" s="283" t="s">
        <v>1111</v>
      </c>
      <c r="F172" s="284" t="s">
        <v>2889</v>
      </c>
      <c r="G172" s="285" t="s">
        <v>220</v>
      </c>
      <c r="H172" s="286">
        <v>50</v>
      </c>
      <c r="I172" s="287"/>
      <c r="J172" s="288">
        <f>ROUND(I172*H172,2)</f>
        <v>0</v>
      </c>
      <c r="K172" s="289"/>
      <c r="L172" s="290"/>
      <c r="M172" s="291" t="s">
        <v>19</v>
      </c>
      <c r="N172" s="292" t="s">
        <v>49</v>
      </c>
      <c r="O172" s="86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1" t="s">
        <v>236</v>
      </c>
      <c r="AT172" s="241" t="s">
        <v>604</v>
      </c>
      <c r="AU172" s="241" t="s">
        <v>86</v>
      </c>
      <c r="AY172" s="19" t="s">
        <v>185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9" t="s">
        <v>86</v>
      </c>
      <c r="BK172" s="242">
        <f>ROUND(I172*H172,2)</f>
        <v>0</v>
      </c>
      <c r="BL172" s="19" t="s">
        <v>191</v>
      </c>
      <c r="BM172" s="241" t="s">
        <v>1426</v>
      </c>
    </row>
    <row r="173" s="2" customFormat="1" ht="16.5" customHeight="1">
      <c r="A173" s="40"/>
      <c r="B173" s="41"/>
      <c r="C173" s="282" t="s">
        <v>1087</v>
      </c>
      <c r="D173" s="282" t="s">
        <v>604</v>
      </c>
      <c r="E173" s="283" t="s">
        <v>1117</v>
      </c>
      <c r="F173" s="284" t="s">
        <v>2890</v>
      </c>
      <c r="G173" s="285" t="s">
        <v>220</v>
      </c>
      <c r="H173" s="286">
        <v>50</v>
      </c>
      <c r="I173" s="287"/>
      <c r="J173" s="288">
        <f>ROUND(I173*H173,2)</f>
        <v>0</v>
      </c>
      <c r="K173" s="289"/>
      <c r="L173" s="290"/>
      <c r="M173" s="291" t="s">
        <v>19</v>
      </c>
      <c r="N173" s="292" t="s">
        <v>49</v>
      </c>
      <c r="O173" s="86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1" t="s">
        <v>236</v>
      </c>
      <c r="AT173" s="241" t="s">
        <v>604</v>
      </c>
      <c r="AU173" s="241" t="s">
        <v>86</v>
      </c>
      <c r="AY173" s="19" t="s">
        <v>185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86</v>
      </c>
      <c r="BK173" s="242">
        <f>ROUND(I173*H173,2)</f>
        <v>0</v>
      </c>
      <c r="BL173" s="19" t="s">
        <v>191</v>
      </c>
      <c r="BM173" s="241" t="s">
        <v>1434</v>
      </c>
    </row>
    <row r="174" s="2" customFormat="1" ht="16.5" customHeight="1">
      <c r="A174" s="40"/>
      <c r="B174" s="41"/>
      <c r="C174" s="282" t="s">
        <v>1091</v>
      </c>
      <c r="D174" s="282" t="s">
        <v>604</v>
      </c>
      <c r="E174" s="283" t="s">
        <v>1125</v>
      </c>
      <c r="F174" s="284" t="s">
        <v>2891</v>
      </c>
      <c r="G174" s="285" t="s">
        <v>220</v>
      </c>
      <c r="H174" s="286">
        <v>600</v>
      </c>
      <c r="I174" s="287"/>
      <c r="J174" s="288">
        <f>ROUND(I174*H174,2)</f>
        <v>0</v>
      </c>
      <c r="K174" s="289"/>
      <c r="L174" s="290"/>
      <c r="M174" s="291" t="s">
        <v>19</v>
      </c>
      <c r="N174" s="292" t="s">
        <v>49</v>
      </c>
      <c r="O174" s="86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1" t="s">
        <v>236</v>
      </c>
      <c r="AT174" s="241" t="s">
        <v>604</v>
      </c>
      <c r="AU174" s="241" t="s">
        <v>86</v>
      </c>
      <c r="AY174" s="19" t="s">
        <v>185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9" t="s">
        <v>86</v>
      </c>
      <c r="BK174" s="242">
        <f>ROUND(I174*H174,2)</f>
        <v>0</v>
      </c>
      <c r="BL174" s="19" t="s">
        <v>191</v>
      </c>
      <c r="BM174" s="241" t="s">
        <v>1448</v>
      </c>
    </row>
    <row r="175" s="2" customFormat="1" ht="16.5" customHeight="1">
      <c r="A175" s="40"/>
      <c r="B175" s="41"/>
      <c r="C175" s="282" t="s">
        <v>1095</v>
      </c>
      <c r="D175" s="282" t="s">
        <v>604</v>
      </c>
      <c r="E175" s="283" t="s">
        <v>1131</v>
      </c>
      <c r="F175" s="284" t="s">
        <v>2892</v>
      </c>
      <c r="G175" s="285" t="s">
        <v>220</v>
      </c>
      <c r="H175" s="286">
        <v>50</v>
      </c>
      <c r="I175" s="287"/>
      <c r="J175" s="288">
        <f>ROUND(I175*H175,2)</f>
        <v>0</v>
      </c>
      <c r="K175" s="289"/>
      <c r="L175" s="290"/>
      <c r="M175" s="291" t="s">
        <v>19</v>
      </c>
      <c r="N175" s="292" t="s">
        <v>49</v>
      </c>
      <c r="O175" s="86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1" t="s">
        <v>236</v>
      </c>
      <c r="AT175" s="241" t="s">
        <v>604</v>
      </c>
      <c r="AU175" s="241" t="s">
        <v>86</v>
      </c>
      <c r="AY175" s="19" t="s">
        <v>185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9" t="s">
        <v>86</v>
      </c>
      <c r="BK175" s="242">
        <f>ROUND(I175*H175,2)</f>
        <v>0</v>
      </c>
      <c r="BL175" s="19" t="s">
        <v>191</v>
      </c>
      <c r="BM175" s="241" t="s">
        <v>1462</v>
      </c>
    </row>
    <row r="176" s="2" customFormat="1" ht="16.5" customHeight="1">
      <c r="A176" s="40"/>
      <c r="B176" s="41"/>
      <c r="C176" s="282" t="s">
        <v>1099</v>
      </c>
      <c r="D176" s="282" t="s">
        <v>604</v>
      </c>
      <c r="E176" s="283" t="s">
        <v>1136</v>
      </c>
      <c r="F176" s="284" t="s">
        <v>2893</v>
      </c>
      <c r="G176" s="285" t="s">
        <v>220</v>
      </c>
      <c r="H176" s="286">
        <v>50</v>
      </c>
      <c r="I176" s="287"/>
      <c r="J176" s="288">
        <f>ROUND(I176*H176,2)</f>
        <v>0</v>
      </c>
      <c r="K176" s="289"/>
      <c r="L176" s="290"/>
      <c r="M176" s="291" t="s">
        <v>19</v>
      </c>
      <c r="N176" s="292" t="s">
        <v>49</v>
      </c>
      <c r="O176" s="86"/>
      <c r="P176" s="239">
        <f>O176*H176</f>
        <v>0</v>
      </c>
      <c r="Q176" s="239">
        <v>0</v>
      </c>
      <c r="R176" s="239">
        <f>Q176*H176</f>
        <v>0</v>
      </c>
      <c r="S176" s="239">
        <v>0</v>
      </c>
      <c r="T176" s="24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1" t="s">
        <v>236</v>
      </c>
      <c r="AT176" s="241" t="s">
        <v>604</v>
      </c>
      <c r="AU176" s="241" t="s">
        <v>86</v>
      </c>
      <c r="AY176" s="19" t="s">
        <v>185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9" t="s">
        <v>86</v>
      </c>
      <c r="BK176" s="242">
        <f>ROUND(I176*H176,2)</f>
        <v>0</v>
      </c>
      <c r="BL176" s="19" t="s">
        <v>191</v>
      </c>
      <c r="BM176" s="241" t="s">
        <v>1472</v>
      </c>
    </row>
    <row r="177" s="2" customFormat="1" ht="16.5" customHeight="1">
      <c r="A177" s="40"/>
      <c r="B177" s="41"/>
      <c r="C177" s="282" t="s">
        <v>1103</v>
      </c>
      <c r="D177" s="282" t="s">
        <v>604</v>
      </c>
      <c r="E177" s="283" t="s">
        <v>1142</v>
      </c>
      <c r="F177" s="284" t="s">
        <v>2894</v>
      </c>
      <c r="G177" s="285" t="s">
        <v>220</v>
      </c>
      <c r="H177" s="286">
        <v>20</v>
      </c>
      <c r="I177" s="287"/>
      <c r="J177" s="288">
        <f>ROUND(I177*H177,2)</f>
        <v>0</v>
      </c>
      <c r="K177" s="289"/>
      <c r="L177" s="290"/>
      <c r="M177" s="291" t="s">
        <v>19</v>
      </c>
      <c r="N177" s="292" t="s">
        <v>49</v>
      </c>
      <c r="O177" s="86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1" t="s">
        <v>236</v>
      </c>
      <c r="AT177" s="241" t="s">
        <v>604</v>
      </c>
      <c r="AU177" s="241" t="s">
        <v>86</v>
      </c>
      <c r="AY177" s="19" t="s">
        <v>185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9" t="s">
        <v>86</v>
      </c>
      <c r="BK177" s="242">
        <f>ROUND(I177*H177,2)</f>
        <v>0</v>
      </c>
      <c r="BL177" s="19" t="s">
        <v>191</v>
      </c>
      <c r="BM177" s="241" t="s">
        <v>1482</v>
      </c>
    </row>
    <row r="178" s="2" customFormat="1" ht="16.5" customHeight="1">
      <c r="A178" s="40"/>
      <c r="B178" s="41"/>
      <c r="C178" s="282" t="s">
        <v>1107</v>
      </c>
      <c r="D178" s="282" t="s">
        <v>604</v>
      </c>
      <c r="E178" s="283" t="s">
        <v>1145</v>
      </c>
      <c r="F178" s="284" t="s">
        <v>2895</v>
      </c>
      <c r="G178" s="285" t="s">
        <v>220</v>
      </c>
      <c r="H178" s="286">
        <v>520</v>
      </c>
      <c r="I178" s="287"/>
      <c r="J178" s="288">
        <f>ROUND(I178*H178,2)</f>
        <v>0</v>
      </c>
      <c r="K178" s="289"/>
      <c r="L178" s="290"/>
      <c r="M178" s="291" t="s">
        <v>19</v>
      </c>
      <c r="N178" s="292" t="s">
        <v>49</v>
      </c>
      <c r="O178" s="86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1" t="s">
        <v>236</v>
      </c>
      <c r="AT178" s="241" t="s">
        <v>604</v>
      </c>
      <c r="AU178" s="241" t="s">
        <v>86</v>
      </c>
      <c r="AY178" s="19" t="s">
        <v>185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9" t="s">
        <v>86</v>
      </c>
      <c r="BK178" s="242">
        <f>ROUND(I178*H178,2)</f>
        <v>0</v>
      </c>
      <c r="BL178" s="19" t="s">
        <v>191</v>
      </c>
      <c r="BM178" s="241" t="s">
        <v>1495</v>
      </c>
    </row>
    <row r="179" s="2" customFormat="1" ht="16.5" customHeight="1">
      <c r="A179" s="40"/>
      <c r="B179" s="41"/>
      <c r="C179" s="282" t="s">
        <v>1111</v>
      </c>
      <c r="D179" s="282" t="s">
        <v>604</v>
      </c>
      <c r="E179" s="283" t="s">
        <v>1149</v>
      </c>
      <c r="F179" s="284" t="s">
        <v>2896</v>
      </c>
      <c r="G179" s="285" t="s">
        <v>220</v>
      </c>
      <c r="H179" s="286">
        <v>30</v>
      </c>
      <c r="I179" s="287"/>
      <c r="J179" s="288">
        <f>ROUND(I179*H179,2)</f>
        <v>0</v>
      </c>
      <c r="K179" s="289"/>
      <c r="L179" s="290"/>
      <c r="M179" s="291" t="s">
        <v>19</v>
      </c>
      <c r="N179" s="292" t="s">
        <v>49</v>
      </c>
      <c r="O179" s="86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1" t="s">
        <v>236</v>
      </c>
      <c r="AT179" s="241" t="s">
        <v>604</v>
      </c>
      <c r="AU179" s="241" t="s">
        <v>86</v>
      </c>
      <c r="AY179" s="19" t="s">
        <v>185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9" t="s">
        <v>86</v>
      </c>
      <c r="BK179" s="242">
        <f>ROUND(I179*H179,2)</f>
        <v>0</v>
      </c>
      <c r="BL179" s="19" t="s">
        <v>191</v>
      </c>
      <c r="BM179" s="241" t="s">
        <v>1504</v>
      </c>
    </row>
    <row r="180" s="2" customFormat="1" ht="16.5" customHeight="1">
      <c r="A180" s="40"/>
      <c r="B180" s="41"/>
      <c r="C180" s="282" t="s">
        <v>1117</v>
      </c>
      <c r="D180" s="282" t="s">
        <v>604</v>
      </c>
      <c r="E180" s="283" t="s">
        <v>1154</v>
      </c>
      <c r="F180" s="284" t="s">
        <v>2897</v>
      </c>
      <c r="G180" s="285" t="s">
        <v>220</v>
      </c>
      <c r="H180" s="286">
        <v>50</v>
      </c>
      <c r="I180" s="287"/>
      <c r="J180" s="288">
        <f>ROUND(I180*H180,2)</f>
        <v>0</v>
      </c>
      <c r="K180" s="289"/>
      <c r="L180" s="290"/>
      <c r="M180" s="291" t="s">
        <v>19</v>
      </c>
      <c r="N180" s="292" t="s">
        <v>49</v>
      </c>
      <c r="O180" s="86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1" t="s">
        <v>236</v>
      </c>
      <c r="AT180" s="241" t="s">
        <v>604</v>
      </c>
      <c r="AU180" s="241" t="s">
        <v>86</v>
      </c>
      <c r="AY180" s="19" t="s">
        <v>185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9" t="s">
        <v>86</v>
      </c>
      <c r="BK180" s="242">
        <f>ROUND(I180*H180,2)</f>
        <v>0</v>
      </c>
      <c r="BL180" s="19" t="s">
        <v>191</v>
      </c>
      <c r="BM180" s="241" t="s">
        <v>1513</v>
      </c>
    </row>
    <row r="181" s="2" customFormat="1" ht="16.5" customHeight="1">
      <c r="A181" s="40"/>
      <c r="B181" s="41"/>
      <c r="C181" s="282" t="s">
        <v>1125</v>
      </c>
      <c r="D181" s="282" t="s">
        <v>604</v>
      </c>
      <c r="E181" s="283" t="s">
        <v>1159</v>
      </c>
      <c r="F181" s="284" t="s">
        <v>2898</v>
      </c>
      <c r="G181" s="285" t="s">
        <v>2829</v>
      </c>
      <c r="H181" s="286">
        <v>20</v>
      </c>
      <c r="I181" s="287"/>
      <c r="J181" s="288">
        <f>ROUND(I181*H181,2)</f>
        <v>0</v>
      </c>
      <c r="K181" s="289"/>
      <c r="L181" s="290"/>
      <c r="M181" s="291" t="s">
        <v>19</v>
      </c>
      <c r="N181" s="292" t="s">
        <v>49</v>
      </c>
      <c r="O181" s="86"/>
      <c r="P181" s="239">
        <f>O181*H181</f>
        <v>0</v>
      </c>
      <c r="Q181" s="239">
        <v>0</v>
      </c>
      <c r="R181" s="239">
        <f>Q181*H181</f>
        <v>0</v>
      </c>
      <c r="S181" s="239">
        <v>0</v>
      </c>
      <c r="T181" s="24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1" t="s">
        <v>236</v>
      </c>
      <c r="AT181" s="241" t="s">
        <v>604</v>
      </c>
      <c r="AU181" s="241" t="s">
        <v>86</v>
      </c>
      <c r="AY181" s="19" t="s">
        <v>185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9" t="s">
        <v>86</v>
      </c>
      <c r="BK181" s="242">
        <f>ROUND(I181*H181,2)</f>
        <v>0</v>
      </c>
      <c r="BL181" s="19" t="s">
        <v>191</v>
      </c>
      <c r="BM181" s="241" t="s">
        <v>1524</v>
      </c>
    </row>
    <row r="182" s="2" customFormat="1" ht="16.5" customHeight="1">
      <c r="A182" s="40"/>
      <c r="B182" s="41"/>
      <c r="C182" s="282" t="s">
        <v>1131</v>
      </c>
      <c r="D182" s="282" t="s">
        <v>604</v>
      </c>
      <c r="E182" s="283" t="s">
        <v>1162</v>
      </c>
      <c r="F182" s="284" t="s">
        <v>2899</v>
      </c>
      <c r="G182" s="285" t="s">
        <v>2829</v>
      </c>
      <c r="H182" s="286">
        <v>7</v>
      </c>
      <c r="I182" s="287"/>
      <c r="J182" s="288">
        <f>ROUND(I182*H182,2)</f>
        <v>0</v>
      </c>
      <c r="K182" s="289"/>
      <c r="L182" s="290"/>
      <c r="M182" s="291" t="s">
        <v>19</v>
      </c>
      <c r="N182" s="292" t="s">
        <v>49</v>
      </c>
      <c r="O182" s="86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1" t="s">
        <v>236</v>
      </c>
      <c r="AT182" s="241" t="s">
        <v>604</v>
      </c>
      <c r="AU182" s="241" t="s">
        <v>86</v>
      </c>
      <c r="AY182" s="19" t="s">
        <v>185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9" t="s">
        <v>86</v>
      </c>
      <c r="BK182" s="242">
        <f>ROUND(I182*H182,2)</f>
        <v>0</v>
      </c>
      <c r="BL182" s="19" t="s">
        <v>191</v>
      </c>
      <c r="BM182" s="241" t="s">
        <v>1533</v>
      </c>
    </row>
    <row r="183" s="2" customFormat="1" ht="16.5" customHeight="1">
      <c r="A183" s="40"/>
      <c r="B183" s="41"/>
      <c r="C183" s="282" t="s">
        <v>1136</v>
      </c>
      <c r="D183" s="282" t="s">
        <v>604</v>
      </c>
      <c r="E183" s="283" t="s">
        <v>1167</v>
      </c>
      <c r="F183" s="284" t="s">
        <v>2900</v>
      </c>
      <c r="G183" s="285" t="s">
        <v>2829</v>
      </c>
      <c r="H183" s="286">
        <v>20</v>
      </c>
      <c r="I183" s="287"/>
      <c r="J183" s="288">
        <f>ROUND(I183*H183,2)</f>
        <v>0</v>
      </c>
      <c r="K183" s="289"/>
      <c r="L183" s="290"/>
      <c r="M183" s="291" t="s">
        <v>19</v>
      </c>
      <c r="N183" s="292" t="s">
        <v>49</v>
      </c>
      <c r="O183" s="86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1" t="s">
        <v>236</v>
      </c>
      <c r="AT183" s="241" t="s">
        <v>604</v>
      </c>
      <c r="AU183" s="241" t="s">
        <v>86</v>
      </c>
      <c r="AY183" s="19" t="s">
        <v>185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9" t="s">
        <v>86</v>
      </c>
      <c r="BK183" s="242">
        <f>ROUND(I183*H183,2)</f>
        <v>0</v>
      </c>
      <c r="BL183" s="19" t="s">
        <v>191</v>
      </c>
      <c r="BM183" s="241" t="s">
        <v>1543</v>
      </c>
    </row>
    <row r="184" s="2" customFormat="1" ht="16.5" customHeight="1">
      <c r="A184" s="40"/>
      <c r="B184" s="41"/>
      <c r="C184" s="282" t="s">
        <v>1142</v>
      </c>
      <c r="D184" s="282" t="s">
        <v>604</v>
      </c>
      <c r="E184" s="283" t="s">
        <v>1170</v>
      </c>
      <c r="F184" s="284" t="s">
        <v>2901</v>
      </c>
      <c r="G184" s="285" t="s">
        <v>2902</v>
      </c>
      <c r="H184" s="286">
        <v>5</v>
      </c>
      <c r="I184" s="287"/>
      <c r="J184" s="288">
        <f>ROUND(I184*H184,2)</f>
        <v>0</v>
      </c>
      <c r="K184" s="289"/>
      <c r="L184" s="290"/>
      <c r="M184" s="291" t="s">
        <v>19</v>
      </c>
      <c r="N184" s="292" t="s">
        <v>49</v>
      </c>
      <c r="O184" s="86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1" t="s">
        <v>236</v>
      </c>
      <c r="AT184" s="241" t="s">
        <v>604</v>
      </c>
      <c r="AU184" s="241" t="s">
        <v>86</v>
      </c>
      <c r="AY184" s="19" t="s">
        <v>185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9" t="s">
        <v>86</v>
      </c>
      <c r="BK184" s="242">
        <f>ROUND(I184*H184,2)</f>
        <v>0</v>
      </c>
      <c r="BL184" s="19" t="s">
        <v>191</v>
      </c>
      <c r="BM184" s="241" t="s">
        <v>1551</v>
      </c>
    </row>
    <row r="185" s="12" customFormat="1" ht="25.92" customHeight="1">
      <c r="A185" s="12"/>
      <c r="B185" s="213"/>
      <c r="C185" s="214"/>
      <c r="D185" s="215" t="s">
        <v>77</v>
      </c>
      <c r="E185" s="216" t="s">
        <v>2403</v>
      </c>
      <c r="F185" s="216" t="s">
        <v>2903</v>
      </c>
      <c r="G185" s="214"/>
      <c r="H185" s="214"/>
      <c r="I185" s="217"/>
      <c r="J185" s="218">
        <f>BK185</f>
        <v>0</v>
      </c>
      <c r="K185" s="214"/>
      <c r="L185" s="219"/>
      <c r="M185" s="220"/>
      <c r="N185" s="221"/>
      <c r="O185" s="221"/>
      <c r="P185" s="222">
        <f>SUM(P186:P206)</f>
        <v>0</v>
      </c>
      <c r="Q185" s="221"/>
      <c r="R185" s="222">
        <f>SUM(R186:R206)</f>
        <v>0</v>
      </c>
      <c r="S185" s="221"/>
      <c r="T185" s="223">
        <f>SUM(T186:T206)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4" t="s">
        <v>86</v>
      </c>
      <c r="AT185" s="225" t="s">
        <v>77</v>
      </c>
      <c r="AU185" s="225" t="s">
        <v>78</v>
      </c>
      <c r="AY185" s="224" t="s">
        <v>185</v>
      </c>
      <c r="BK185" s="226">
        <f>SUM(BK186:BK206)</f>
        <v>0</v>
      </c>
    </row>
    <row r="186" s="2" customFormat="1" ht="16.5" customHeight="1">
      <c r="A186" s="40"/>
      <c r="B186" s="41"/>
      <c r="C186" s="229" t="s">
        <v>1145</v>
      </c>
      <c r="D186" s="229" t="s">
        <v>187</v>
      </c>
      <c r="E186" s="230" t="s">
        <v>1180</v>
      </c>
      <c r="F186" s="231" t="s">
        <v>2904</v>
      </c>
      <c r="G186" s="232" t="s">
        <v>2811</v>
      </c>
      <c r="H186" s="233">
        <v>45</v>
      </c>
      <c r="I186" s="234"/>
      <c r="J186" s="235">
        <f>ROUND(I186*H186,2)</f>
        <v>0</v>
      </c>
      <c r="K186" s="236"/>
      <c r="L186" s="46"/>
      <c r="M186" s="237" t="s">
        <v>19</v>
      </c>
      <c r="N186" s="238" t="s">
        <v>49</v>
      </c>
      <c r="O186" s="86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1" t="s">
        <v>191</v>
      </c>
      <c r="AT186" s="241" t="s">
        <v>187</v>
      </c>
      <c r="AU186" s="241" t="s">
        <v>86</v>
      </c>
      <c r="AY186" s="19" t="s">
        <v>185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9" t="s">
        <v>86</v>
      </c>
      <c r="BK186" s="242">
        <f>ROUND(I186*H186,2)</f>
        <v>0</v>
      </c>
      <c r="BL186" s="19" t="s">
        <v>191</v>
      </c>
      <c r="BM186" s="241" t="s">
        <v>1560</v>
      </c>
    </row>
    <row r="187" s="2" customFormat="1" ht="16.5" customHeight="1">
      <c r="A187" s="40"/>
      <c r="B187" s="41"/>
      <c r="C187" s="229" t="s">
        <v>1149</v>
      </c>
      <c r="D187" s="229" t="s">
        <v>187</v>
      </c>
      <c r="E187" s="230" t="s">
        <v>1185</v>
      </c>
      <c r="F187" s="231" t="s">
        <v>2905</v>
      </c>
      <c r="G187" s="232" t="s">
        <v>2811</v>
      </c>
      <c r="H187" s="233">
        <v>40</v>
      </c>
      <c r="I187" s="234"/>
      <c r="J187" s="235">
        <f>ROUND(I187*H187,2)</f>
        <v>0</v>
      </c>
      <c r="K187" s="236"/>
      <c r="L187" s="46"/>
      <c r="M187" s="237" t="s">
        <v>19</v>
      </c>
      <c r="N187" s="238" t="s">
        <v>49</v>
      </c>
      <c r="O187" s="86"/>
      <c r="P187" s="239">
        <f>O187*H187</f>
        <v>0</v>
      </c>
      <c r="Q187" s="239">
        <v>0</v>
      </c>
      <c r="R187" s="239">
        <f>Q187*H187</f>
        <v>0</v>
      </c>
      <c r="S187" s="239">
        <v>0</v>
      </c>
      <c r="T187" s="24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1" t="s">
        <v>191</v>
      </c>
      <c r="AT187" s="241" t="s">
        <v>187</v>
      </c>
      <c r="AU187" s="241" t="s">
        <v>86</v>
      </c>
      <c r="AY187" s="19" t="s">
        <v>185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9" t="s">
        <v>86</v>
      </c>
      <c r="BK187" s="242">
        <f>ROUND(I187*H187,2)</f>
        <v>0</v>
      </c>
      <c r="BL187" s="19" t="s">
        <v>191</v>
      </c>
      <c r="BM187" s="241" t="s">
        <v>1587</v>
      </c>
    </row>
    <row r="188" s="2" customFormat="1" ht="16.5" customHeight="1">
      <c r="A188" s="40"/>
      <c r="B188" s="41"/>
      <c r="C188" s="229" t="s">
        <v>1154</v>
      </c>
      <c r="D188" s="229" t="s">
        <v>187</v>
      </c>
      <c r="E188" s="230" t="s">
        <v>1190</v>
      </c>
      <c r="F188" s="231" t="s">
        <v>2906</v>
      </c>
      <c r="G188" s="232" t="s">
        <v>2811</v>
      </c>
      <c r="H188" s="233">
        <v>50</v>
      </c>
      <c r="I188" s="234"/>
      <c r="J188" s="235">
        <f>ROUND(I188*H188,2)</f>
        <v>0</v>
      </c>
      <c r="K188" s="236"/>
      <c r="L188" s="46"/>
      <c r="M188" s="237" t="s">
        <v>19</v>
      </c>
      <c r="N188" s="238" t="s">
        <v>49</v>
      </c>
      <c r="O188" s="86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1" t="s">
        <v>191</v>
      </c>
      <c r="AT188" s="241" t="s">
        <v>187</v>
      </c>
      <c r="AU188" s="241" t="s">
        <v>86</v>
      </c>
      <c r="AY188" s="19" t="s">
        <v>185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9" t="s">
        <v>86</v>
      </c>
      <c r="BK188" s="242">
        <f>ROUND(I188*H188,2)</f>
        <v>0</v>
      </c>
      <c r="BL188" s="19" t="s">
        <v>191</v>
      </c>
      <c r="BM188" s="241" t="s">
        <v>1595</v>
      </c>
    </row>
    <row r="189" s="2" customFormat="1" ht="16.5" customHeight="1">
      <c r="A189" s="40"/>
      <c r="B189" s="41"/>
      <c r="C189" s="229" t="s">
        <v>1159</v>
      </c>
      <c r="D189" s="229" t="s">
        <v>187</v>
      </c>
      <c r="E189" s="230" t="s">
        <v>1194</v>
      </c>
      <c r="F189" s="231" t="s">
        <v>2907</v>
      </c>
      <c r="G189" s="232" t="s">
        <v>2811</v>
      </c>
      <c r="H189" s="233">
        <v>10</v>
      </c>
      <c r="I189" s="234"/>
      <c r="J189" s="235">
        <f>ROUND(I189*H189,2)</f>
        <v>0</v>
      </c>
      <c r="K189" s="236"/>
      <c r="L189" s="46"/>
      <c r="M189" s="237" t="s">
        <v>19</v>
      </c>
      <c r="N189" s="238" t="s">
        <v>49</v>
      </c>
      <c r="O189" s="86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1" t="s">
        <v>191</v>
      </c>
      <c r="AT189" s="241" t="s">
        <v>187</v>
      </c>
      <c r="AU189" s="241" t="s">
        <v>86</v>
      </c>
      <c r="AY189" s="19" t="s">
        <v>185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9" t="s">
        <v>86</v>
      </c>
      <c r="BK189" s="242">
        <f>ROUND(I189*H189,2)</f>
        <v>0</v>
      </c>
      <c r="BL189" s="19" t="s">
        <v>191</v>
      </c>
      <c r="BM189" s="241" t="s">
        <v>1608</v>
      </c>
    </row>
    <row r="190" s="2" customFormat="1" ht="16.5" customHeight="1">
      <c r="A190" s="40"/>
      <c r="B190" s="41"/>
      <c r="C190" s="229" t="s">
        <v>1162</v>
      </c>
      <c r="D190" s="229" t="s">
        <v>187</v>
      </c>
      <c r="E190" s="230" t="s">
        <v>1199</v>
      </c>
      <c r="F190" s="231" t="s">
        <v>2908</v>
      </c>
      <c r="G190" s="232" t="s">
        <v>220</v>
      </c>
      <c r="H190" s="233">
        <v>50</v>
      </c>
      <c r="I190" s="234"/>
      <c r="J190" s="235">
        <f>ROUND(I190*H190,2)</f>
        <v>0</v>
      </c>
      <c r="K190" s="236"/>
      <c r="L190" s="46"/>
      <c r="M190" s="237" t="s">
        <v>19</v>
      </c>
      <c r="N190" s="238" t="s">
        <v>49</v>
      </c>
      <c r="O190" s="86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1" t="s">
        <v>191</v>
      </c>
      <c r="AT190" s="241" t="s">
        <v>187</v>
      </c>
      <c r="AU190" s="241" t="s">
        <v>86</v>
      </c>
      <c r="AY190" s="19" t="s">
        <v>185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9" t="s">
        <v>86</v>
      </c>
      <c r="BK190" s="242">
        <f>ROUND(I190*H190,2)</f>
        <v>0</v>
      </c>
      <c r="BL190" s="19" t="s">
        <v>191</v>
      </c>
      <c r="BM190" s="241" t="s">
        <v>1620</v>
      </c>
    </row>
    <row r="191" s="2" customFormat="1" ht="16.5" customHeight="1">
      <c r="A191" s="40"/>
      <c r="B191" s="41"/>
      <c r="C191" s="229" t="s">
        <v>1167</v>
      </c>
      <c r="D191" s="229" t="s">
        <v>187</v>
      </c>
      <c r="E191" s="230" t="s">
        <v>1203</v>
      </c>
      <c r="F191" s="231" t="s">
        <v>2909</v>
      </c>
      <c r="G191" s="232" t="s">
        <v>2826</v>
      </c>
      <c r="H191" s="233">
        <v>8</v>
      </c>
      <c r="I191" s="234"/>
      <c r="J191" s="235">
        <f>ROUND(I191*H191,2)</f>
        <v>0</v>
      </c>
      <c r="K191" s="236"/>
      <c r="L191" s="46"/>
      <c r="M191" s="237" t="s">
        <v>19</v>
      </c>
      <c r="N191" s="238" t="s">
        <v>49</v>
      </c>
      <c r="O191" s="86"/>
      <c r="P191" s="239">
        <f>O191*H191</f>
        <v>0</v>
      </c>
      <c r="Q191" s="239">
        <v>0</v>
      </c>
      <c r="R191" s="239">
        <f>Q191*H191</f>
        <v>0</v>
      </c>
      <c r="S191" s="239">
        <v>0</v>
      </c>
      <c r="T191" s="24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1" t="s">
        <v>191</v>
      </c>
      <c r="AT191" s="241" t="s">
        <v>187</v>
      </c>
      <c r="AU191" s="241" t="s">
        <v>86</v>
      </c>
      <c r="AY191" s="19" t="s">
        <v>185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9" t="s">
        <v>86</v>
      </c>
      <c r="BK191" s="242">
        <f>ROUND(I191*H191,2)</f>
        <v>0</v>
      </c>
      <c r="BL191" s="19" t="s">
        <v>191</v>
      </c>
      <c r="BM191" s="241" t="s">
        <v>1629</v>
      </c>
    </row>
    <row r="192" s="2" customFormat="1" ht="16.5" customHeight="1">
      <c r="A192" s="40"/>
      <c r="B192" s="41"/>
      <c r="C192" s="229" t="s">
        <v>1170</v>
      </c>
      <c r="D192" s="229" t="s">
        <v>187</v>
      </c>
      <c r="E192" s="230" t="s">
        <v>1207</v>
      </c>
      <c r="F192" s="231" t="s">
        <v>2910</v>
      </c>
      <c r="G192" s="232" t="s">
        <v>2811</v>
      </c>
      <c r="H192" s="233">
        <v>6</v>
      </c>
      <c r="I192" s="234"/>
      <c r="J192" s="235">
        <f>ROUND(I192*H192,2)</f>
        <v>0</v>
      </c>
      <c r="K192" s="236"/>
      <c r="L192" s="46"/>
      <c r="M192" s="237" t="s">
        <v>19</v>
      </c>
      <c r="N192" s="238" t="s">
        <v>49</v>
      </c>
      <c r="O192" s="86"/>
      <c r="P192" s="239">
        <f>O192*H192</f>
        <v>0</v>
      </c>
      <c r="Q192" s="239">
        <v>0</v>
      </c>
      <c r="R192" s="239">
        <f>Q192*H192</f>
        <v>0</v>
      </c>
      <c r="S192" s="239">
        <v>0</v>
      </c>
      <c r="T192" s="24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1" t="s">
        <v>191</v>
      </c>
      <c r="AT192" s="241" t="s">
        <v>187</v>
      </c>
      <c r="AU192" s="241" t="s">
        <v>86</v>
      </c>
      <c r="AY192" s="19" t="s">
        <v>185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9" t="s">
        <v>86</v>
      </c>
      <c r="BK192" s="242">
        <f>ROUND(I192*H192,2)</f>
        <v>0</v>
      </c>
      <c r="BL192" s="19" t="s">
        <v>191</v>
      </c>
      <c r="BM192" s="241" t="s">
        <v>1644</v>
      </c>
    </row>
    <row r="193" s="2" customFormat="1" ht="16.5" customHeight="1">
      <c r="A193" s="40"/>
      <c r="B193" s="41"/>
      <c r="C193" s="229" t="s">
        <v>1176</v>
      </c>
      <c r="D193" s="229" t="s">
        <v>187</v>
      </c>
      <c r="E193" s="230" t="s">
        <v>1213</v>
      </c>
      <c r="F193" s="231" t="s">
        <v>2911</v>
      </c>
      <c r="G193" s="232" t="s">
        <v>2289</v>
      </c>
      <c r="H193" s="233">
        <v>30</v>
      </c>
      <c r="I193" s="234"/>
      <c r="J193" s="235">
        <f>ROUND(I193*H193,2)</f>
        <v>0</v>
      </c>
      <c r="K193" s="236"/>
      <c r="L193" s="46"/>
      <c r="M193" s="237" t="s">
        <v>19</v>
      </c>
      <c r="N193" s="238" t="s">
        <v>49</v>
      </c>
      <c r="O193" s="86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1" t="s">
        <v>191</v>
      </c>
      <c r="AT193" s="241" t="s">
        <v>187</v>
      </c>
      <c r="AU193" s="241" t="s">
        <v>86</v>
      </c>
      <c r="AY193" s="19" t="s">
        <v>185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9" t="s">
        <v>86</v>
      </c>
      <c r="BK193" s="242">
        <f>ROUND(I193*H193,2)</f>
        <v>0</v>
      </c>
      <c r="BL193" s="19" t="s">
        <v>191</v>
      </c>
      <c r="BM193" s="241" t="s">
        <v>1653</v>
      </c>
    </row>
    <row r="194" s="2" customFormat="1" ht="16.5" customHeight="1">
      <c r="A194" s="40"/>
      <c r="B194" s="41"/>
      <c r="C194" s="229" t="s">
        <v>1180</v>
      </c>
      <c r="D194" s="229" t="s">
        <v>187</v>
      </c>
      <c r="E194" s="230" t="s">
        <v>1217</v>
      </c>
      <c r="F194" s="231" t="s">
        <v>2912</v>
      </c>
      <c r="G194" s="232" t="s">
        <v>2829</v>
      </c>
      <c r="H194" s="233">
        <v>250</v>
      </c>
      <c r="I194" s="234"/>
      <c r="J194" s="235">
        <f>ROUND(I194*H194,2)</f>
        <v>0</v>
      </c>
      <c r="K194" s="236"/>
      <c r="L194" s="46"/>
      <c r="M194" s="237" t="s">
        <v>19</v>
      </c>
      <c r="N194" s="238" t="s">
        <v>49</v>
      </c>
      <c r="O194" s="86"/>
      <c r="P194" s="239">
        <f>O194*H194</f>
        <v>0</v>
      </c>
      <c r="Q194" s="239">
        <v>0</v>
      </c>
      <c r="R194" s="239">
        <f>Q194*H194</f>
        <v>0</v>
      </c>
      <c r="S194" s="239">
        <v>0</v>
      </c>
      <c r="T194" s="24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1" t="s">
        <v>191</v>
      </c>
      <c r="AT194" s="241" t="s">
        <v>187</v>
      </c>
      <c r="AU194" s="241" t="s">
        <v>86</v>
      </c>
      <c r="AY194" s="19" t="s">
        <v>185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9" t="s">
        <v>86</v>
      </c>
      <c r="BK194" s="242">
        <f>ROUND(I194*H194,2)</f>
        <v>0</v>
      </c>
      <c r="BL194" s="19" t="s">
        <v>191</v>
      </c>
      <c r="BM194" s="241" t="s">
        <v>1667</v>
      </c>
    </row>
    <row r="195" s="2" customFormat="1" ht="16.5" customHeight="1">
      <c r="A195" s="40"/>
      <c r="B195" s="41"/>
      <c r="C195" s="229" t="s">
        <v>1185</v>
      </c>
      <c r="D195" s="229" t="s">
        <v>187</v>
      </c>
      <c r="E195" s="230" t="s">
        <v>1221</v>
      </c>
      <c r="F195" s="231" t="s">
        <v>2913</v>
      </c>
      <c r="G195" s="232" t="s">
        <v>220</v>
      </c>
      <c r="H195" s="233">
        <v>1500</v>
      </c>
      <c r="I195" s="234"/>
      <c r="J195" s="235">
        <f>ROUND(I195*H195,2)</f>
        <v>0</v>
      </c>
      <c r="K195" s="236"/>
      <c r="L195" s="46"/>
      <c r="M195" s="237" t="s">
        <v>19</v>
      </c>
      <c r="N195" s="238" t="s">
        <v>49</v>
      </c>
      <c r="O195" s="86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1" t="s">
        <v>191</v>
      </c>
      <c r="AT195" s="241" t="s">
        <v>187</v>
      </c>
      <c r="AU195" s="241" t="s">
        <v>86</v>
      </c>
      <c r="AY195" s="19" t="s">
        <v>185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9" t="s">
        <v>86</v>
      </c>
      <c r="BK195" s="242">
        <f>ROUND(I195*H195,2)</f>
        <v>0</v>
      </c>
      <c r="BL195" s="19" t="s">
        <v>191</v>
      </c>
      <c r="BM195" s="241" t="s">
        <v>1675</v>
      </c>
    </row>
    <row r="196" s="2" customFormat="1" ht="16.5" customHeight="1">
      <c r="A196" s="40"/>
      <c r="B196" s="41"/>
      <c r="C196" s="229" t="s">
        <v>1190</v>
      </c>
      <c r="D196" s="229" t="s">
        <v>187</v>
      </c>
      <c r="E196" s="230" t="s">
        <v>1225</v>
      </c>
      <c r="F196" s="231" t="s">
        <v>2914</v>
      </c>
      <c r="G196" s="232" t="s">
        <v>2829</v>
      </c>
      <c r="H196" s="233">
        <v>50</v>
      </c>
      <c r="I196" s="234"/>
      <c r="J196" s="235">
        <f>ROUND(I196*H196,2)</f>
        <v>0</v>
      </c>
      <c r="K196" s="236"/>
      <c r="L196" s="46"/>
      <c r="M196" s="237" t="s">
        <v>19</v>
      </c>
      <c r="N196" s="238" t="s">
        <v>49</v>
      </c>
      <c r="O196" s="86"/>
      <c r="P196" s="239">
        <f>O196*H196</f>
        <v>0</v>
      </c>
      <c r="Q196" s="239">
        <v>0</v>
      </c>
      <c r="R196" s="239">
        <f>Q196*H196</f>
        <v>0</v>
      </c>
      <c r="S196" s="239">
        <v>0</v>
      </c>
      <c r="T196" s="24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1" t="s">
        <v>191</v>
      </c>
      <c r="AT196" s="241" t="s">
        <v>187</v>
      </c>
      <c r="AU196" s="241" t="s">
        <v>86</v>
      </c>
      <c r="AY196" s="19" t="s">
        <v>185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9" t="s">
        <v>86</v>
      </c>
      <c r="BK196" s="242">
        <f>ROUND(I196*H196,2)</f>
        <v>0</v>
      </c>
      <c r="BL196" s="19" t="s">
        <v>191</v>
      </c>
      <c r="BM196" s="241" t="s">
        <v>1685</v>
      </c>
    </row>
    <row r="197" s="2" customFormat="1" ht="16.5" customHeight="1">
      <c r="A197" s="40"/>
      <c r="B197" s="41"/>
      <c r="C197" s="229" t="s">
        <v>1194</v>
      </c>
      <c r="D197" s="229" t="s">
        <v>187</v>
      </c>
      <c r="E197" s="230" t="s">
        <v>1229</v>
      </c>
      <c r="F197" s="231" t="s">
        <v>2915</v>
      </c>
      <c r="G197" s="232" t="s">
        <v>2811</v>
      </c>
      <c r="H197" s="233">
        <v>51</v>
      </c>
      <c r="I197" s="234"/>
      <c r="J197" s="235">
        <f>ROUND(I197*H197,2)</f>
        <v>0</v>
      </c>
      <c r="K197" s="236"/>
      <c r="L197" s="46"/>
      <c r="M197" s="237" t="s">
        <v>19</v>
      </c>
      <c r="N197" s="238" t="s">
        <v>49</v>
      </c>
      <c r="O197" s="86"/>
      <c r="P197" s="239">
        <f>O197*H197</f>
        <v>0</v>
      </c>
      <c r="Q197" s="239">
        <v>0</v>
      </c>
      <c r="R197" s="239">
        <f>Q197*H197</f>
        <v>0</v>
      </c>
      <c r="S197" s="239">
        <v>0</v>
      </c>
      <c r="T197" s="24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41" t="s">
        <v>191</v>
      </c>
      <c r="AT197" s="241" t="s">
        <v>187</v>
      </c>
      <c r="AU197" s="241" t="s">
        <v>86</v>
      </c>
      <c r="AY197" s="19" t="s">
        <v>185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9" t="s">
        <v>86</v>
      </c>
      <c r="BK197" s="242">
        <f>ROUND(I197*H197,2)</f>
        <v>0</v>
      </c>
      <c r="BL197" s="19" t="s">
        <v>191</v>
      </c>
      <c r="BM197" s="241" t="s">
        <v>1709</v>
      </c>
    </row>
    <row r="198" s="2" customFormat="1" ht="16.5" customHeight="1">
      <c r="A198" s="40"/>
      <c r="B198" s="41"/>
      <c r="C198" s="229" t="s">
        <v>1199</v>
      </c>
      <c r="D198" s="229" t="s">
        <v>187</v>
      </c>
      <c r="E198" s="230" t="s">
        <v>1234</v>
      </c>
      <c r="F198" s="231" t="s">
        <v>2916</v>
      </c>
      <c r="G198" s="232" t="s">
        <v>2811</v>
      </c>
      <c r="H198" s="233">
        <v>5</v>
      </c>
      <c r="I198" s="234"/>
      <c r="J198" s="235">
        <f>ROUND(I198*H198,2)</f>
        <v>0</v>
      </c>
      <c r="K198" s="236"/>
      <c r="L198" s="46"/>
      <c r="M198" s="237" t="s">
        <v>19</v>
      </c>
      <c r="N198" s="238" t="s">
        <v>49</v>
      </c>
      <c r="O198" s="86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1" t="s">
        <v>191</v>
      </c>
      <c r="AT198" s="241" t="s">
        <v>187</v>
      </c>
      <c r="AU198" s="241" t="s">
        <v>86</v>
      </c>
      <c r="AY198" s="19" t="s">
        <v>185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9" t="s">
        <v>86</v>
      </c>
      <c r="BK198" s="242">
        <f>ROUND(I198*H198,2)</f>
        <v>0</v>
      </c>
      <c r="BL198" s="19" t="s">
        <v>191</v>
      </c>
      <c r="BM198" s="241" t="s">
        <v>2917</v>
      </c>
    </row>
    <row r="199" s="2" customFormat="1" ht="16.5" customHeight="1">
      <c r="A199" s="40"/>
      <c r="B199" s="41"/>
      <c r="C199" s="229" t="s">
        <v>1203</v>
      </c>
      <c r="D199" s="229" t="s">
        <v>187</v>
      </c>
      <c r="E199" s="230" t="s">
        <v>1238</v>
      </c>
      <c r="F199" s="231" t="s">
        <v>2918</v>
      </c>
      <c r="G199" s="232" t="s">
        <v>2811</v>
      </c>
      <c r="H199" s="233">
        <v>35</v>
      </c>
      <c r="I199" s="234"/>
      <c r="J199" s="235">
        <f>ROUND(I199*H199,2)</f>
        <v>0</v>
      </c>
      <c r="K199" s="236"/>
      <c r="L199" s="46"/>
      <c r="M199" s="237" t="s">
        <v>19</v>
      </c>
      <c r="N199" s="238" t="s">
        <v>49</v>
      </c>
      <c r="O199" s="86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1" t="s">
        <v>191</v>
      </c>
      <c r="AT199" s="241" t="s">
        <v>187</v>
      </c>
      <c r="AU199" s="241" t="s">
        <v>86</v>
      </c>
      <c r="AY199" s="19" t="s">
        <v>185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9" t="s">
        <v>86</v>
      </c>
      <c r="BK199" s="242">
        <f>ROUND(I199*H199,2)</f>
        <v>0</v>
      </c>
      <c r="BL199" s="19" t="s">
        <v>191</v>
      </c>
      <c r="BM199" s="241" t="s">
        <v>2919</v>
      </c>
    </row>
    <row r="200" s="2" customFormat="1" ht="16.5" customHeight="1">
      <c r="A200" s="40"/>
      <c r="B200" s="41"/>
      <c r="C200" s="229" t="s">
        <v>1207</v>
      </c>
      <c r="D200" s="229" t="s">
        <v>187</v>
      </c>
      <c r="E200" s="230" t="s">
        <v>1243</v>
      </c>
      <c r="F200" s="231" t="s">
        <v>2920</v>
      </c>
      <c r="G200" s="232" t="s">
        <v>2811</v>
      </c>
      <c r="H200" s="233">
        <v>50</v>
      </c>
      <c r="I200" s="234"/>
      <c r="J200" s="235">
        <f>ROUND(I200*H200,2)</f>
        <v>0</v>
      </c>
      <c r="K200" s="236"/>
      <c r="L200" s="46"/>
      <c r="M200" s="237" t="s">
        <v>19</v>
      </c>
      <c r="N200" s="238" t="s">
        <v>49</v>
      </c>
      <c r="O200" s="86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1" t="s">
        <v>191</v>
      </c>
      <c r="AT200" s="241" t="s">
        <v>187</v>
      </c>
      <c r="AU200" s="241" t="s">
        <v>86</v>
      </c>
      <c r="AY200" s="19" t="s">
        <v>185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9" t="s">
        <v>86</v>
      </c>
      <c r="BK200" s="242">
        <f>ROUND(I200*H200,2)</f>
        <v>0</v>
      </c>
      <c r="BL200" s="19" t="s">
        <v>191</v>
      </c>
      <c r="BM200" s="241" t="s">
        <v>2921</v>
      </c>
    </row>
    <row r="201" s="2" customFormat="1" ht="16.5" customHeight="1">
      <c r="A201" s="40"/>
      <c r="B201" s="41"/>
      <c r="C201" s="229" t="s">
        <v>1213</v>
      </c>
      <c r="D201" s="229" t="s">
        <v>187</v>
      </c>
      <c r="E201" s="230" t="s">
        <v>1247</v>
      </c>
      <c r="F201" s="231" t="s">
        <v>2922</v>
      </c>
      <c r="G201" s="232" t="s">
        <v>220</v>
      </c>
      <c r="H201" s="233">
        <v>100</v>
      </c>
      <c r="I201" s="234"/>
      <c r="J201" s="235">
        <f>ROUND(I201*H201,2)</f>
        <v>0</v>
      </c>
      <c r="K201" s="236"/>
      <c r="L201" s="46"/>
      <c r="M201" s="237" t="s">
        <v>19</v>
      </c>
      <c r="N201" s="238" t="s">
        <v>49</v>
      </c>
      <c r="O201" s="86"/>
      <c r="P201" s="239">
        <f>O201*H201</f>
        <v>0</v>
      </c>
      <c r="Q201" s="239">
        <v>0</v>
      </c>
      <c r="R201" s="239">
        <f>Q201*H201</f>
        <v>0</v>
      </c>
      <c r="S201" s="239">
        <v>0</v>
      </c>
      <c r="T201" s="24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1" t="s">
        <v>191</v>
      </c>
      <c r="AT201" s="241" t="s">
        <v>187</v>
      </c>
      <c r="AU201" s="241" t="s">
        <v>86</v>
      </c>
      <c r="AY201" s="19" t="s">
        <v>185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9" t="s">
        <v>86</v>
      </c>
      <c r="BK201" s="242">
        <f>ROUND(I201*H201,2)</f>
        <v>0</v>
      </c>
      <c r="BL201" s="19" t="s">
        <v>191</v>
      </c>
      <c r="BM201" s="241" t="s">
        <v>2923</v>
      </c>
    </row>
    <row r="202" s="2" customFormat="1" ht="16.5" customHeight="1">
      <c r="A202" s="40"/>
      <c r="B202" s="41"/>
      <c r="C202" s="229" t="s">
        <v>1217</v>
      </c>
      <c r="D202" s="229" t="s">
        <v>187</v>
      </c>
      <c r="E202" s="230" t="s">
        <v>1251</v>
      </c>
      <c r="F202" s="231" t="s">
        <v>2924</v>
      </c>
      <c r="G202" s="232" t="s">
        <v>2925</v>
      </c>
      <c r="H202" s="233">
        <v>1</v>
      </c>
      <c r="I202" s="234"/>
      <c r="J202" s="235">
        <f>ROUND(I202*H202,2)</f>
        <v>0</v>
      </c>
      <c r="K202" s="236"/>
      <c r="L202" s="46"/>
      <c r="M202" s="237" t="s">
        <v>19</v>
      </c>
      <c r="N202" s="238" t="s">
        <v>49</v>
      </c>
      <c r="O202" s="86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1" t="s">
        <v>191</v>
      </c>
      <c r="AT202" s="241" t="s">
        <v>187</v>
      </c>
      <c r="AU202" s="241" t="s">
        <v>86</v>
      </c>
      <c r="AY202" s="19" t="s">
        <v>185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9" t="s">
        <v>86</v>
      </c>
      <c r="BK202" s="242">
        <f>ROUND(I202*H202,2)</f>
        <v>0</v>
      </c>
      <c r="BL202" s="19" t="s">
        <v>191</v>
      </c>
      <c r="BM202" s="241" t="s">
        <v>2926</v>
      </c>
    </row>
    <row r="203" s="2" customFormat="1" ht="16.5" customHeight="1">
      <c r="A203" s="40"/>
      <c r="B203" s="41"/>
      <c r="C203" s="229" t="s">
        <v>1221</v>
      </c>
      <c r="D203" s="229" t="s">
        <v>187</v>
      </c>
      <c r="E203" s="230" t="s">
        <v>1257</v>
      </c>
      <c r="F203" s="231" t="s">
        <v>2927</v>
      </c>
      <c r="G203" s="232" t="s">
        <v>2928</v>
      </c>
      <c r="H203" s="233">
        <v>1</v>
      </c>
      <c r="I203" s="234"/>
      <c r="J203" s="235">
        <f>ROUND(I203*H203,2)</f>
        <v>0</v>
      </c>
      <c r="K203" s="236"/>
      <c r="L203" s="46"/>
      <c r="M203" s="237" t="s">
        <v>19</v>
      </c>
      <c r="N203" s="238" t="s">
        <v>49</v>
      </c>
      <c r="O203" s="86"/>
      <c r="P203" s="239">
        <f>O203*H203</f>
        <v>0</v>
      </c>
      <c r="Q203" s="239">
        <v>0</v>
      </c>
      <c r="R203" s="239">
        <f>Q203*H203</f>
        <v>0</v>
      </c>
      <c r="S203" s="239">
        <v>0</v>
      </c>
      <c r="T203" s="24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41" t="s">
        <v>191</v>
      </c>
      <c r="AT203" s="241" t="s">
        <v>187</v>
      </c>
      <c r="AU203" s="241" t="s">
        <v>86</v>
      </c>
      <c r="AY203" s="19" t="s">
        <v>185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9" t="s">
        <v>86</v>
      </c>
      <c r="BK203" s="242">
        <f>ROUND(I203*H203,2)</f>
        <v>0</v>
      </c>
      <c r="BL203" s="19" t="s">
        <v>191</v>
      </c>
      <c r="BM203" s="241" t="s">
        <v>2929</v>
      </c>
    </row>
    <row r="204" s="2" customFormat="1" ht="21.75" customHeight="1">
      <c r="A204" s="40"/>
      <c r="B204" s="41"/>
      <c r="C204" s="229" t="s">
        <v>1225</v>
      </c>
      <c r="D204" s="229" t="s">
        <v>187</v>
      </c>
      <c r="E204" s="230" t="s">
        <v>1262</v>
      </c>
      <c r="F204" s="231" t="s">
        <v>2930</v>
      </c>
      <c r="G204" s="232" t="s">
        <v>2451</v>
      </c>
      <c r="H204" s="233">
        <v>20</v>
      </c>
      <c r="I204" s="234"/>
      <c r="J204" s="235">
        <f>ROUND(I204*H204,2)</f>
        <v>0</v>
      </c>
      <c r="K204" s="236"/>
      <c r="L204" s="46"/>
      <c r="M204" s="237" t="s">
        <v>19</v>
      </c>
      <c r="N204" s="238" t="s">
        <v>49</v>
      </c>
      <c r="O204" s="86"/>
      <c r="P204" s="239">
        <f>O204*H204</f>
        <v>0</v>
      </c>
      <c r="Q204" s="239">
        <v>0</v>
      </c>
      <c r="R204" s="239">
        <f>Q204*H204</f>
        <v>0</v>
      </c>
      <c r="S204" s="239">
        <v>0</v>
      </c>
      <c r="T204" s="24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1" t="s">
        <v>191</v>
      </c>
      <c r="AT204" s="241" t="s">
        <v>187</v>
      </c>
      <c r="AU204" s="241" t="s">
        <v>86</v>
      </c>
      <c r="AY204" s="19" t="s">
        <v>185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9" t="s">
        <v>86</v>
      </c>
      <c r="BK204" s="242">
        <f>ROUND(I204*H204,2)</f>
        <v>0</v>
      </c>
      <c r="BL204" s="19" t="s">
        <v>191</v>
      </c>
      <c r="BM204" s="241" t="s">
        <v>2931</v>
      </c>
    </row>
    <row r="205" s="2" customFormat="1" ht="16.5" customHeight="1">
      <c r="A205" s="40"/>
      <c r="B205" s="41"/>
      <c r="C205" s="229" t="s">
        <v>1229</v>
      </c>
      <c r="D205" s="229" t="s">
        <v>187</v>
      </c>
      <c r="E205" s="230" t="s">
        <v>1266</v>
      </c>
      <c r="F205" s="231" t="s">
        <v>2932</v>
      </c>
      <c r="G205" s="232" t="s">
        <v>2829</v>
      </c>
      <c r="H205" s="233">
        <v>150</v>
      </c>
      <c r="I205" s="234"/>
      <c r="J205" s="235">
        <f>ROUND(I205*H205,2)</f>
        <v>0</v>
      </c>
      <c r="K205" s="236"/>
      <c r="L205" s="46"/>
      <c r="M205" s="237" t="s">
        <v>19</v>
      </c>
      <c r="N205" s="238" t="s">
        <v>49</v>
      </c>
      <c r="O205" s="86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1" t="s">
        <v>191</v>
      </c>
      <c r="AT205" s="241" t="s">
        <v>187</v>
      </c>
      <c r="AU205" s="241" t="s">
        <v>86</v>
      </c>
      <c r="AY205" s="19" t="s">
        <v>185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9" t="s">
        <v>86</v>
      </c>
      <c r="BK205" s="242">
        <f>ROUND(I205*H205,2)</f>
        <v>0</v>
      </c>
      <c r="BL205" s="19" t="s">
        <v>191</v>
      </c>
      <c r="BM205" s="241" t="s">
        <v>2933</v>
      </c>
    </row>
    <row r="206" s="2" customFormat="1" ht="16.5" customHeight="1">
      <c r="A206" s="40"/>
      <c r="B206" s="41"/>
      <c r="C206" s="229" t="s">
        <v>1234</v>
      </c>
      <c r="D206" s="229" t="s">
        <v>187</v>
      </c>
      <c r="E206" s="230" t="s">
        <v>1272</v>
      </c>
      <c r="F206" s="231" t="s">
        <v>2934</v>
      </c>
      <c r="G206" s="232" t="s">
        <v>2451</v>
      </c>
      <c r="H206" s="233">
        <v>15</v>
      </c>
      <c r="I206" s="234"/>
      <c r="J206" s="235">
        <f>ROUND(I206*H206,2)</f>
        <v>0</v>
      </c>
      <c r="K206" s="236"/>
      <c r="L206" s="46"/>
      <c r="M206" s="237" t="s">
        <v>19</v>
      </c>
      <c r="N206" s="238" t="s">
        <v>49</v>
      </c>
      <c r="O206" s="86"/>
      <c r="P206" s="239">
        <f>O206*H206</f>
        <v>0</v>
      </c>
      <c r="Q206" s="239">
        <v>0</v>
      </c>
      <c r="R206" s="239">
        <f>Q206*H206</f>
        <v>0</v>
      </c>
      <c r="S206" s="239">
        <v>0</v>
      </c>
      <c r="T206" s="24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1" t="s">
        <v>191</v>
      </c>
      <c r="AT206" s="241" t="s">
        <v>187</v>
      </c>
      <c r="AU206" s="241" t="s">
        <v>86</v>
      </c>
      <c r="AY206" s="19" t="s">
        <v>185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9" t="s">
        <v>86</v>
      </c>
      <c r="BK206" s="242">
        <f>ROUND(I206*H206,2)</f>
        <v>0</v>
      </c>
      <c r="BL206" s="19" t="s">
        <v>191</v>
      </c>
      <c r="BM206" s="241" t="s">
        <v>2935</v>
      </c>
    </row>
    <row r="207" s="12" customFormat="1" ht="25.92" customHeight="1">
      <c r="A207" s="12"/>
      <c r="B207" s="213"/>
      <c r="C207" s="214"/>
      <c r="D207" s="215" t="s">
        <v>77</v>
      </c>
      <c r="E207" s="216" t="s">
        <v>2936</v>
      </c>
      <c r="F207" s="216" t="s">
        <v>2937</v>
      </c>
      <c r="G207" s="214"/>
      <c r="H207" s="214"/>
      <c r="I207" s="217"/>
      <c r="J207" s="218">
        <f>BK207</f>
        <v>0</v>
      </c>
      <c r="K207" s="214"/>
      <c r="L207" s="219"/>
      <c r="M207" s="220"/>
      <c r="N207" s="221"/>
      <c r="O207" s="221"/>
      <c r="P207" s="222">
        <f>SUM(P208:P213)</f>
        <v>0</v>
      </c>
      <c r="Q207" s="221"/>
      <c r="R207" s="222">
        <f>SUM(R208:R213)</f>
        <v>0</v>
      </c>
      <c r="S207" s="221"/>
      <c r="T207" s="223">
        <f>SUM(T208:T213)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4" t="s">
        <v>86</v>
      </c>
      <c r="AT207" s="225" t="s">
        <v>77</v>
      </c>
      <c r="AU207" s="225" t="s">
        <v>78</v>
      </c>
      <c r="AY207" s="224" t="s">
        <v>185</v>
      </c>
      <c r="BK207" s="226">
        <f>SUM(BK208:BK213)</f>
        <v>0</v>
      </c>
    </row>
    <row r="208" s="2" customFormat="1" ht="16.5" customHeight="1">
      <c r="A208" s="40"/>
      <c r="B208" s="41"/>
      <c r="C208" s="282" t="s">
        <v>1238</v>
      </c>
      <c r="D208" s="282" t="s">
        <v>604</v>
      </c>
      <c r="E208" s="283" t="s">
        <v>1280</v>
      </c>
      <c r="F208" s="284" t="s">
        <v>2938</v>
      </c>
      <c r="G208" s="285" t="s">
        <v>2811</v>
      </c>
      <c r="H208" s="286">
        <v>4</v>
      </c>
      <c r="I208" s="287"/>
      <c r="J208" s="288">
        <f>ROUND(I208*H208,2)</f>
        <v>0</v>
      </c>
      <c r="K208" s="289"/>
      <c r="L208" s="290"/>
      <c r="M208" s="291" t="s">
        <v>19</v>
      </c>
      <c r="N208" s="292" t="s">
        <v>49</v>
      </c>
      <c r="O208" s="86"/>
      <c r="P208" s="239">
        <f>O208*H208</f>
        <v>0</v>
      </c>
      <c r="Q208" s="239">
        <v>0</v>
      </c>
      <c r="R208" s="239">
        <f>Q208*H208</f>
        <v>0</v>
      </c>
      <c r="S208" s="239">
        <v>0</v>
      </c>
      <c r="T208" s="24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1" t="s">
        <v>236</v>
      </c>
      <c r="AT208" s="241" t="s">
        <v>604</v>
      </c>
      <c r="AU208" s="241" t="s">
        <v>86</v>
      </c>
      <c r="AY208" s="19" t="s">
        <v>185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9" t="s">
        <v>86</v>
      </c>
      <c r="BK208" s="242">
        <f>ROUND(I208*H208,2)</f>
        <v>0</v>
      </c>
      <c r="BL208" s="19" t="s">
        <v>191</v>
      </c>
      <c r="BM208" s="241" t="s">
        <v>2939</v>
      </c>
    </row>
    <row r="209" s="2" customFormat="1" ht="16.5" customHeight="1">
      <c r="A209" s="40"/>
      <c r="B209" s="41"/>
      <c r="C209" s="282" t="s">
        <v>1243</v>
      </c>
      <c r="D209" s="282" t="s">
        <v>604</v>
      </c>
      <c r="E209" s="283" t="s">
        <v>1284</v>
      </c>
      <c r="F209" s="284" t="s">
        <v>2940</v>
      </c>
      <c r="G209" s="285" t="s">
        <v>2811</v>
      </c>
      <c r="H209" s="286">
        <v>15</v>
      </c>
      <c r="I209" s="287"/>
      <c r="J209" s="288">
        <f>ROUND(I209*H209,2)</f>
        <v>0</v>
      </c>
      <c r="K209" s="289"/>
      <c r="L209" s="290"/>
      <c r="M209" s="291" t="s">
        <v>19</v>
      </c>
      <c r="N209" s="292" t="s">
        <v>49</v>
      </c>
      <c r="O209" s="86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41" t="s">
        <v>236</v>
      </c>
      <c r="AT209" s="241" t="s">
        <v>604</v>
      </c>
      <c r="AU209" s="241" t="s">
        <v>86</v>
      </c>
      <c r="AY209" s="19" t="s">
        <v>185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9" t="s">
        <v>86</v>
      </c>
      <c r="BK209" s="242">
        <f>ROUND(I209*H209,2)</f>
        <v>0</v>
      </c>
      <c r="BL209" s="19" t="s">
        <v>191</v>
      </c>
      <c r="BM209" s="241" t="s">
        <v>2941</v>
      </c>
    </row>
    <row r="210" s="2" customFormat="1" ht="16.5" customHeight="1">
      <c r="A210" s="40"/>
      <c r="B210" s="41"/>
      <c r="C210" s="282" t="s">
        <v>1247</v>
      </c>
      <c r="D210" s="282" t="s">
        <v>604</v>
      </c>
      <c r="E210" s="283" t="s">
        <v>1288</v>
      </c>
      <c r="F210" s="284" t="s">
        <v>2942</v>
      </c>
      <c r="G210" s="285" t="s">
        <v>2811</v>
      </c>
      <c r="H210" s="286">
        <v>19</v>
      </c>
      <c r="I210" s="287"/>
      <c r="J210" s="288">
        <f>ROUND(I210*H210,2)</f>
        <v>0</v>
      </c>
      <c r="K210" s="289"/>
      <c r="L210" s="290"/>
      <c r="M210" s="291" t="s">
        <v>19</v>
      </c>
      <c r="N210" s="292" t="s">
        <v>49</v>
      </c>
      <c r="O210" s="86"/>
      <c r="P210" s="239">
        <f>O210*H210</f>
        <v>0</v>
      </c>
      <c r="Q210" s="239">
        <v>0</v>
      </c>
      <c r="R210" s="239">
        <f>Q210*H210</f>
        <v>0</v>
      </c>
      <c r="S210" s="239">
        <v>0</v>
      </c>
      <c r="T210" s="24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1" t="s">
        <v>236</v>
      </c>
      <c r="AT210" s="241" t="s">
        <v>604</v>
      </c>
      <c r="AU210" s="241" t="s">
        <v>86</v>
      </c>
      <c r="AY210" s="19" t="s">
        <v>185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9" t="s">
        <v>86</v>
      </c>
      <c r="BK210" s="242">
        <f>ROUND(I210*H210,2)</f>
        <v>0</v>
      </c>
      <c r="BL210" s="19" t="s">
        <v>191</v>
      </c>
      <c r="BM210" s="241" t="s">
        <v>2943</v>
      </c>
    </row>
    <row r="211" s="2" customFormat="1" ht="21.75" customHeight="1">
      <c r="A211" s="40"/>
      <c r="B211" s="41"/>
      <c r="C211" s="282" t="s">
        <v>1251</v>
      </c>
      <c r="D211" s="282" t="s">
        <v>604</v>
      </c>
      <c r="E211" s="283" t="s">
        <v>1292</v>
      </c>
      <c r="F211" s="284" t="s">
        <v>2944</v>
      </c>
      <c r="G211" s="285" t="s">
        <v>2811</v>
      </c>
      <c r="H211" s="286">
        <v>11</v>
      </c>
      <c r="I211" s="287"/>
      <c r="J211" s="288">
        <f>ROUND(I211*H211,2)</f>
        <v>0</v>
      </c>
      <c r="K211" s="289"/>
      <c r="L211" s="290"/>
      <c r="M211" s="291" t="s">
        <v>19</v>
      </c>
      <c r="N211" s="292" t="s">
        <v>49</v>
      </c>
      <c r="O211" s="86"/>
      <c r="P211" s="239">
        <f>O211*H211</f>
        <v>0</v>
      </c>
      <c r="Q211" s="239">
        <v>0</v>
      </c>
      <c r="R211" s="239">
        <f>Q211*H211</f>
        <v>0</v>
      </c>
      <c r="S211" s="239">
        <v>0</v>
      </c>
      <c r="T211" s="24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1" t="s">
        <v>236</v>
      </c>
      <c r="AT211" s="241" t="s">
        <v>604</v>
      </c>
      <c r="AU211" s="241" t="s">
        <v>86</v>
      </c>
      <c r="AY211" s="19" t="s">
        <v>185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9" t="s">
        <v>86</v>
      </c>
      <c r="BK211" s="242">
        <f>ROUND(I211*H211,2)</f>
        <v>0</v>
      </c>
      <c r="BL211" s="19" t="s">
        <v>191</v>
      </c>
      <c r="BM211" s="241" t="s">
        <v>2945</v>
      </c>
    </row>
    <row r="212" s="2" customFormat="1" ht="16.5" customHeight="1">
      <c r="A212" s="40"/>
      <c r="B212" s="41"/>
      <c r="C212" s="282" t="s">
        <v>1257</v>
      </c>
      <c r="D212" s="282" t="s">
        <v>604</v>
      </c>
      <c r="E212" s="283" t="s">
        <v>1296</v>
      </c>
      <c r="F212" s="284" t="s">
        <v>2946</v>
      </c>
      <c r="G212" s="285" t="s">
        <v>2811</v>
      </c>
      <c r="H212" s="286">
        <v>4</v>
      </c>
      <c r="I212" s="287"/>
      <c r="J212" s="288">
        <f>ROUND(I212*H212,2)</f>
        <v>0</v>
      </c>
      <c r="K212" s="289"/>
      <c r="L212" s="290"/>
      <c r="M212" s="291" t="s">
        <v>19</v>
      </c>
      <c r="N212" s="292" t="s">
        <v>49</v>
      </c>
      <c r="O212" s="86"/>
      <c r="P212" s="239">
        <f>O212*H212</f>
        <v>0</v>
      </c>
      <c r="Q212" s="239">
        <v>0</v>
      </c>
      <c r="R212" s="239">
        <f>Q212*H212</f>
        <v>0</v>
      </c>
      <c r="S212" s="239">
        <v>0</v>
      </c>
      <c r="T212" s="24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41" t="s">
        <v>236</v>
      </c>
      <c r="AT212" s="241" t="s">
        <v>604</v>
      </c>
      <c r="AU212" s="241" t="s">
        <v>86</v>
      </c>
      <c r="AY212" s="19" t="s">
        <v>185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9" t="s">
        <v>86</v>
      </c>
      <c r="BK212" s="242">
        <f>ROUND(I212*H212,2)</f>
        <v>0</v>
      </c>
      <c r="BL212" s="19" t="s">
        <v>191</v>
      </c>
      <c r="BM212" s="241" t="s">
        <v>2947</v>
      </c>
    </row>
    <row r="213" s="2" customFormat="1" ht="16.5" customHeight="1">
      <c r="A213" s="40"/>
      <c r="B213" s="41"/>
      <c r="C213" s="282" t="s">
        <v>1262</v>
      </c>
      <c r="D213" s="282" t="s">
        <v>604</v>
      </c>
      <c r="E213" s="283" t="s">
        <v>1300</v>
      </c>
      <c r="F213" s="284" t="s">
        <v>2948</v>
      </c>
      <c r="G213" s="285" t="s">
        <v>2811</v>
      </c>
      <c r="H213" s="286">
        <v>3</v>
      </c>
      <c r="I213" s="287"/>
      <c r="J213" s="288">
        <f>ROUND(I213*H213,2)</f>
        <v>0</v>
      </c>
      <c r="K213" s="289"/>
      <c r="L213" s="290"/>
      <c r="M213" s="291" t="s">
        <v>19</v>
      </c>
      <c r="N213" s="292" t="s">
        <v>49</v>
      </c>
      <c r="O213" s="86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1" t="s">
        <v>236</v>
      </c>
      <c r="AT213" s="241" t="s">
        <v>604</v>
      </c>
      <c r="AU213" s="241" t="s">
        <v>86</v>
      </c>
      <c r="AY213" s="19" t="s">
        <v>185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9" t="s">
        <v>86</v>
      </c>
      <c r="BK213" s="242">
        <f>ROUND(I213*H213,2)</f>
        <v>0</v>
      </c>
      <c r="BL213" s="19" t="s">
        <v>191</v>
      </c>
      <c r="BM213" s="241" t="s">
        <v>2949</v>
      </c>
    </row>
    <row r="214" s="12" customFormat="1" ht="25.92" customHeight="1">
      <c r="A214" s="12"/>
      <c r="B214" s="213"/>
      <c r="C214" s="214"/>
      <c r="D214" s="215" t="s">
        <v>77</v>
      </c>
      <c r="E214" s="216" t="s">
        <v>2950</v>
      </c>
      <c r="F214" s="216" t="s">
        <v>2951</v>
      </c>
      <c r="G214" s="214"/>
      <c r="H214" s="214"/>
      <c r="I214" s="217"/>
      <c r="J214" s="218">
        <f>BK214</f>
        <v>0</v>
      </c>
      <c r="K214" s="214"/>
      <c r="L214" s="219"/>
      <c r="M214" s="220"/>
      <c r="N214" s="221"/>
      <c r="O214" s="221"/>
      <c r="P214" s="222">
        <f>P215</f>
        <v>0</v>
      </c>
      <c r="Q214" s="221"/>
      <c r="R214" s="222">
        <f>R215</f>
        <v>0</v>
      </c>
      <c r="S214" s="221"/>
      <c r="T214" s="223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4" t="s">
        <v>86</v>
      </c>
      <c r="AT214" s="225" t="s">
        <v>77</v>
      </c>
      <c r="AU214" s="225" t="s">
        <v>78</v>
      </c>
      <c r="AY214" s="224" t="s">
        <v>185</v>
      </c>
      <c r="BK214" s="226">
        <f>BK215</f>
        <v>0</v>
      </c>
    </row>
    <row r="215" s="2" customFormat="1" ht="16.5" customHeight="1">
      <c r="A215" s="40"/>
      <c r="B215" s="41"/>
      <c r="C215" s="229" t="s">
        <v>1266</v>
      </c>
      <c r="D215" s="229" t="s">
        <v>187</v>
      </c>
      <c r="E215" s="230" t="s">
        <v>1308</v>
      </c>
      <c r="F215" s="231" t="s">
        <v>2952</v>
      </c>
      <c r="G215" s="232" t="s">
        <v>2811</v>
      </c>
      <c r="H215" s="233">
        <v>56</v>
      </c>
      <c r="I215" s="234"/>
      <c r="J215" s="235">
        <f>ROUND(I215*H215,2)</f>
        <v>0</v>
      </c>
      <c r="K215" s="236"/>
      <c r="L215" s="46"/>
      <c r="M215" s="237" t="s">
        <v>19</v>
      </c>
      <c r="N215" s="238" t="s">
        <v>49</v>
      </c>
      <c r="O215" s="86"/>
      <c r="P215" s="239">
        <f>O215*H215</f>
        <v>0</v>
      </c>
      <c r="Q215" s="239">
        <v>0</v>
      </c>
      <c r="R215" s="239">
        <f>Q215*H215</f>
        <v>0</v>
      </c>
      <c r="S215" s="239">
        <v>0</v>
      </c>
      <c r="T215" s="24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1" t="s">
        <v>191</v>
      </c>
      <c r="AT215" s="241" t="s">
        <v>187</v>
      </c>
      <c r="AU215" s="241" t="s">
        <v>86</v>
      </c>
      <c r="AY215" s="19" t="s">
        <v>185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9" t="s">
        <v>86</v>
      </c>
      <c r="BK215" s="242">
        <f>ROUND(I215*H215,2)</f>
        <v>0</v>
      </c>
      <c r="BL215" s="19" t="s">
        <v>191</v>
      </c>
      <c r="BM215" s="241" t="s">
        <v>2953</v>
      </c>
    </row>
    <row r="216" s="12" customFormat="1" ht="25.92" customHeight="1">
      <c r="A216" s="12"/>
      <c r="B216" s="213"/>
      <c r="C216" s="214"/>
      <c r="D216" s="215" t="s">
        <v>77</v>
      </c>
      <c r="E216" s="216" t="s">
        <v>260</v>
      </c>
      <c r="F216" s="216" t="s">
        <v>261</v>
      </c>
      <c r="G216" s="214"/>
      <c r="H216" s="214"/>
      <c r="I216" s="217"/>
      <c r="J216" s="218">
        <f>BK216</f>
        <v>0</v>
      </c>
      <c r="K216" s="214"/>
      <c r="L216" s="219"/>
      <c r="M216" s="220"/>
      <c r="N216" s="221"/>
      <c r="O216" s="221"/>
      <c r="P216" s="222">
        <f>P217</f>
        <v>0</v>
      </c>
      <c r="Q216" s="221"/>
      <c r="R216" s="222">
        <f>R217</f>
        <v>0</v>
      </c>
      <c r="S216" s="221"/>
      <c r="T216" s="223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4" t="s">
        <v>217</v>
      </c>
      <c r="AT216" s="225" t="s">
        <v>77</v>
      </c>
      <c r="AU216" s="225" t="s">
        <v>78</v>
      </c>
      <c r="AY216" s="224" t="s">
        <v>185</v>
      </c>
      <c r="BK216" s="226">
        <f>BK217</f>
        <v>0</v>
      </c>
    </row>
    <row r="217" s="12" customFormat="1" ht="22.8" customHeight="1">
      <c r="A217" s="12"/>
      <c r="B217" s="213"/>
      <c r="C217" s="214"/>
      <c r="D217" s="215" t="s">
        <v>77</v>
      </c>
      <c r="E217" s="227" t="s">
        <v>262</v>
      </c>
      <c r="F217" s="227" t="s">
        <v>263</v>
      </c>
      <c r="G217" s="214"/>
      <c r="H217" s="214"/>
      <c r="I217" s="217"/>
      <c r="J217" s="228">
        <f>BK217</f>
        <v>0</v>
      </c>
      <c r="K217" s="214"/>
      <c r="L217" s="219"/>
      <c r="M217" s="220"/>
      <c r="N217" s="221"/>
      <c r="O217" s="221"/>
      <c r="P217" s="222">
        <f>P218</f>
        <v>0</v>
      </c>
      <c r="Q217" s="221"/>
      <c r="R217" s="222">
        <f>R218</f>
        <v>0</v>
      </c>
      <c r="S217" s="221"/>
      <c r="T217" s="223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4" t="s">
        <v>217</v>
      </c>
      <c r="AT217" s="225" t="s">
        <v>77</v>
      </c>
      <c r="AU217" s="225" t="s">
        <v>86</v>
      </c>
      <c r="AY217" s="224" t="s">
        <v>185</v>
      </c>
      <c r="BK217" s="226">
        <f>BK218</f>
        <v>0</v>
      </c>
    </row>
    <row r="218" s="2" customFormat="1" ht="16.5" customHeight="1">
      <c r="A218" s="40"/>
      <c r="B218" s="41"/>
      <c r="C218" s="229" t="s">
        <v>1272</v>
      </c>
      <c r="D218" s="229" t="s">
        <v>187</v>
      </c>
      <c r="E218" s="230" t="s">
        <v>265</v>
      </c>
      <c r="F218" s="231" t="s">
        <v>263</v>
      </c>
      <c r="G218" s="232" t="s">
        <v>266</v>
      </c>
      <c r="H218" s="276"/>
      <c r="I218" s="234"/>
      <c r="J218" s="235">
        <f>ROUND(I218*H218,2)</f>
        <v>0</v>
      </c>
      <c r="K218" s="236"/>
      <c r="L218" s="46"/>
      <c r="M218" s="277" t="s">
        <v>19</v>
      </c>
      <c r="N218" s="278" t="s">
        <v>49</v>
      </c>
      <c r="O218" s="279"/>
      <c r="P218" s="280">
        <f>O218*H218</f>
        <v>0</v>
      </c>
      <c r="Q218" s="280">
        <v>0</v>
      </c>
      <c r="R218" s="280">
        <f>Q218*H218</f>
        <v>0</v>
      </c>
      <c r="S218" s="280">
        <v>0</v>
      </c>
      <c r="T218" s="281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41" t="s">
        <v>267</v>
      </c>
      <c r="AT218" s="241" t="s">
        <v>187</v>
      </c>
      <c r="AU218" s="241" t="s">
        <v>88</v>
      </c>
      <c r="AY218" s="19" t="s">
        <v>185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9" t="s">
        <v>86</v>
      </c>
      <c r="BK218" s="242">
        <f>ROUND(I218*H218,2)</f>
        <v>0</v>
      </c>
      <c r="BL218" s="19" t="s">
        <v>267</v>
      </c>
      <c r="BM218" s="241" t="s">
        <v>2954</v>
      </c>
    </row>
    <row r="219" s="2" customFormat="1" ht="6.96" customHeight="1">
      <c r="A219" s="40"/>
      <c r="B219" s="61"/>
      <c r="C219" s="62"/>
      <c r="D219" s="62"/>
      <c r="E219" s="62"/>
      <c r="F219" s="62"/>
      <c r="G219" s="62"/>
      <c r="H219" s="62"/>
      <c r="I219" s="177"/>
      <c r="J219" s="62"/>
      <c r="K219" s="62"/>
      <c r="L219" s="46"/>
      <c r="M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</row>
  </sheetData>
  <sheetProtection sheet="1" autoFilter="0" formatColumns="0" formatRows="0" objects="1" scenarios="1" spinCount="100000" saltValue="+z9fb6lpUKf/ZujKpGiKjBnL7HRvvQFvMvG/bWtuzI6unNnh2TLEJQyoR6oqL6nrMg8337773rUy8BqJQHM4RA==" hashValue="/zZbxqJZ1ujII0+UUKLeL0B/YSY0WdbKEK374+WucBiwHVZ8OrUmPBEQEN0QAhrbjRLcLRcVlVYfd+CsWRSO2w==" algorithmName="SHA-512" password="CC35"/>
  <autoFilter ref="C95:K21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2" customFormat="1" ht="12" customHeight="1">
      <c r="A8" s="40"/>
      <c r="B8" s="46"/>
      <c r="C8" s="40"/>
      <c r="D8" s="146" t="s">
        <v>158</v>
      </c>
      <c r="E8" s="40"/>
      <c r="F8" s="40"/>
      <c r="G8" s="40"/>
      <c r="H8" s="40"/>
      <c r="I8" s="148"/>
      <c r="J8" s="40"/>
      <c r="K8" s="40"/>
      <c r="L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159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6" t="s">
        <v>18</v>
      </c>
      <c r="E11" s="40"/>
      <c r="F11" s="135" t="s">
        <v>19</v>
      </c>
      <c r="G11" s="40"/>
      <c r="H11" s="40"/>
      <c r="I11" s="151" t="s">
        <v>20</v>
      </c>
      <c r="J11" s="135" t="s">
        <v>19</v>
      </c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6" t="s">
        <v>21</v>
      </c>
      <c r="E12" s="40"/>
      <c r="F12" s="135" t="s">
        <v>22</v>
      </c>
      <c r="G12" s="40"/>
      <c r="H12" s="40"/>
      <c r="I12" s="151" t="s">
        <v>23</v>
      </c>
      <c r="J12" s="152" t="str">
        <f>'Rekapitulace stavby'!AN8</f>
        <v>8. 9. 2020</v>
      </c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48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25</v>
      </c>
      <c r="E14" s="40"/>
      <c r="F14" s="40"/>
      <c r="G14" s="40"/>
      <c r="H14" s="40"/>
      <c r="I14" s="151" t="s">
        <v>26</v>
      </c>
      <c r="J14" s="135" t="s">
        <v>27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51" t="s">
        <v>29</v>
      </c>
      <c r="J15" s="135" t="s">
        <v>30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48"/>
      <c r="J16" s="40"/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6" t="s">
        <v>31</v>
      </c>
      <c r="E17" s="40"/>
      <c r="F17" s="40"/>
      <c r="G17" s="40"/>
      <c r="H17" s="40"/>
      <c r="I17" s="151" t="s">
        <v>26</v>
      </c>
      <c r="J17" s="35" t="str">
        <f>'Rekapitulace stavby'!AN13</f>
        <v>Vyplň údaj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51" t="s">
        <v>29</v>
      </c>
      <c r="J18" s="35" t="str">
        <f>'Rekapitulace stavby'!AN14</f>
        <v>Vyplň údaj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48"/>
      <c r="J19" s="40"/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6" t="s">
        <v>33</v>
      </c>
      <c r="E20" s="40"/>
      <c r="F20" s="40"/>
      <c r="G20" s="40"/>
      <c r="H20" s="40"/>
      <c r="I20" s="151" t="s">
        <v>26</v>
      </c>
      <c r="J20" s="135" t="s">
        <v>34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51" t="s">
        <v>29</v>
      </c>
      <c r="J21" s="135" t="s">
        <v>36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48"/>
      <c r="J22" s="40"/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6" t="s">
        <v>38</v>
      </c>
      <c r="E23" s="40"/>
      <c r="F23" s="40"/>
      <c r="G23" s="40"/>
      <c r="H23" s="40"/>
      <c r="I23" s="151" t="s">
        <v>26</v>
      </c>
      <c r="J23" s="135" t="s">
        <v>39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40</v>
      </c>
      <c r="F24" s="40"/>
      <c r="G24" s="40"/>
      <c r="H24" s="40"/>
      <c r="I24" s="151" t="s">
        <v>29</v>
      </c>
      <c r="J24" s="135" t="s">
        <v>41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48"/>
      <c r="J25" s="40"/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6" t="s">
        <v>42</v>
      </c>
      <c r="E26" s="40"/>
      <c r="F26" s="40"/>
      <c r="G26" s="40"/>
      <c r="H26" s="40"/>
      <c r="I26" s="148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3"/>
      <c r="B27" s="154"/>
      <c r="C27" s="153"/>
      <c r="D27" s="153"/>
      <c r="E27" s="155" t="s">
        <v>19</v>
      </c>
      <c r="F27" s="155"/>
      <c r="G27" s="155"/>
      <c r="H27" s="155"/>
      <c r="I27" s="156"/>
      <c r="J27" s="153"/>
      <c r="K27" s="153"/>
      <c r="L27" s="157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8"/>
      <c r="E29" s="158"/>
      <c r="F29" s="158"/>
      <c r="G29" s="158"/>
      <c r="H29" s="158"/>
      <c r="I29" s="159"/>
      <c r="J29" s="158"/>
      <c r="K29" s="158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60" t="s">
        <v>44</v>
      </c>
      <c r="E30" s="40"/>
      <c r="F30" s="40"/>
      <c r="G30" s="40"/>
      <c r="H30" s="40"/>
      <c r="I30" s="148"/>
      <c r="J30" s="161">
        <f>ROUND(J85, 2)</f>
        <v>0</v>
      </c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62" t="s">
        <v>46</v>
      </c>
      <c r="G32" s="40"/>
      <c r="H32" s="40"/>
      <c r="I32" s="163" t="s">
        <v>45</v>
      </c>
      <c r="J32" s="162" t="s">
        <v>47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64" t="s">
        <v>48</v>
      </c>
      <c r="E33" s="146" t="s">
        <v>49</v>
      </c>
      <c r="F33" s="165">
        <f>ROUND((SUM(BE85:BE126)),  2)</f>
        <v>0</v>
      </c>
      <c r="G33" s="40"/>
      <c r="H33" s="40"/>
      <c r="I33" s="166">
        <v>0.20999999999999999</v>
      </c>
      <c r="J33" s="165">
        <f>ROUND(((SUM(BE85:BE126))*I33),  2)</f>
        <v>0</v>
      </c>
      <c r="K33" s="40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6" t="s">
        <v>50</v>
      </c>
      <c r="F34" s="165">
        <f>ROUND((SUM(BF85:BF126)),  2)</f>
        <v>0</v>
      </c>
      <c r="G34" s="40"/>
      <c r="H34" s="40"/>
      <c r="I34" s="166">
        <v>0.14999999999999999</v>
      </c>
      <c r="J34" s="165">
        <f>ROUND(((SUM(BF85:BF126))*I34),  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6" t="s">
        <v>51</v>
      </c>
      <c r="F35" s="165">
        <f>ROUND((SUM(BG85:BG126)),  2)</f>
        <v>0</v>
      </c>
      <c r="G35" s="40"/>
      <c r="H35" s="40"/>
      <c r="I35" s="166">
        <v>0.20999999999999999</v>
      </c>
      <c r="J35" s="165">
        <f>0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6" t="s">
        <v>52</v>
      </c>
      <c r="F36" s="165">
        <f>ROUND((SUM(BH85:BH126)),  2)</f>
        <v>0</v>
      </c>
      <c r="G36" s="40"/>
      <c r="H36" s="40"/>
      <c r="I36" s="166">
        <v>0.14999999999999999</v>
      </c>
      <c r="J36" s="165">
        <f>0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53</v>
      </c>
      <c r="F37" s="165">
        <f>ROUND((SUM(BI85:BI126)),  2)</f>
        <v>0</v>
      </c>
      <c r="G37" s="40"/>
      <c r="H37" s="40"/>
      <c r="I37" s="166">
        <v>0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48"/>
      <c r="J38" s="40"/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7"/>
      <c r="D39" s="168" t="s">
        <v>54</v>
      </c>
      <c r="E39" s="169"/>
      <c r="F39" s="169"/>
      <c r="G39" s="170" t="s">
        <v>55</v>
      </c>
      <c r="H39" s="171" t="s">
        <v>56</v>
      </c>
      <c r="I39" s="172"/>
      <c r="J39" s="173">
        <f>SUM(J30:J37)</f>
        <v>0</v>
      </c>
      <c r="K39" s="174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75"/>
      <c r="C40" s="176"/>
      <c r="D40" s="176"/>
      <c r="E40" s="176"/>
      <c r="F40" s="176"/>
      <c r="G40" s="176"/>
      <c r="H40" s="176"/>
      <c r="I40" s="177"/>
      <c r="J40" s="176"/>
      <c r="K40" s="176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160</v>
      </c>
      <c r="D45" s="42"/>
      <c r="E45" s="42"/>
      <c r="F45" s="42"/>
      <c r="G45" s="42"/>
      <c r="H45" s="42"/>
      <c r="I45" s="148"/>
      <c r="J45" s="42"/>
      <c r="K45" s="42"/>
      <c r="L45" s="14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48"/>
      <c r="J46" s="42"/>
      <c r="K46" s="42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81" t="str">
        <f>E7</f>
        <v>Sýrárna Broumov</v>
      </c>
      <c r="F48" s="34"/>
      <c r="G48" s="34"/>
      <c r="H48" s="34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158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01 - Bourací práce</v>
      </c>
      <c r="F50" s="42"/>
      <c r="G50" s="42"/>
      <c r="H50" s="42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48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51" t="s">
        <v>23</v>
      </c>
      <c r="J52" s="74" t="str">
        <f>IF(J12="","",J12)</f>
        <v>8. 9. 2020</v>
      </c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Sýrárna Broumov s.r.o.</v>
      </c>
      <c r="G54" s="42"/>
      <c r="H54" s="42"/>
      <c r="I54" s="151" t="s">
        <v>33</v>
      </c>
      <c r="J54" s="38" t="str">
        <f>E21</f>
        <v>JOSTA s.r.o.</v>
      </c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51" t="s">
        <v>38</v>
      </c>
      <c r="J55" s="38" t="str">
        <f>E24</f>
        <v>Tomáš Valenta</v>
      </c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48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82" t="s">
        <v>161</v>
      </c>
      <c r="D57" s="183"/>
      <c r="E57" s="183"/>
      <c r="F57" s="183"/>
      <c r="G57" s="183"/>
      <c r="H57" s="183"/>
      <c r="I57" s="184"/>
      <c r="J57" s="185" t="s">
        <v>162</v>
      </c>
      <c r="K57" s="183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48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86" t="s">
        <v>76</v>
      </c>
      <c r="D59" s="42"/>
      <c r="E59" s="42"/>
      <c r="F59" s="42"/>
      <c r="G59" s="42"/>
      <c r="H59" s="42"/>
      <c r="I59" s="148"/>
      <c r="J59" s="104">
        <f>J85</f>
        <v>0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163</v>
      </c>
    </row>
    <row r="60" s="9" customFormat="1" ht="24.96" customHeight="1">
      <c r="A60" s="9"/>
      <c r="B60" s="187"/>
      <c r="C60" s="188"/>
      <c r="D60" s="189" t="s">
        <v>164</v>
      </c>
      <c r="E60" s="190"/>
      <c r="F60" s="190"/>
      <c r="G60" s="190"/>
      <c r="H60" s="190"/>
      <c r="I60" s="191"/>
      <c r="J60" s="192">
        <f>J86</f>
        <v>0</v>
      </c>
      <c r="K60" s="188"/>
      <c r="L60" s="19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4"/>
      <c r="C61" s="127"/>
      <c r="D61" s="195" t="s">
        <v>165</v>
      </c>
      <c r="E61" s="196"/>
      <c r="F61" s="196"/>
      <c r="G61" s="196"/>
      <c r="H61" s="196"/>
      <c r="I61" s="197"/>
      <c r="J61" s="198">
        <f>J87</f>
        <v>0</v>
      </c>
      <c r="K61" s="127"/>
      <c r="L61" s="19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4"/>
      <c r="C62" s="127"/>
      <c r="D62" s="195" t="s">
        <v>166</v>
      </c>
      <c r="E62" s="196"/>
      <c r="F62" s="196"/>
      <c r="G62" s="196"/>
      <c r="H62" s="196"/>
      <c r="I62" s="197"/>
      <c r="J62" s="198">
        <f>J96</f>
        <v>0</v>
      </c>
      <c r="K62" s="127"/>
      <c r="L62" s="19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4"/>
      <c r="C63" s="127"/>
      <c r="D63" s="195" t="s">
        <v>167</v>
      </c>
      <c r="E63" s="196"/>
      <c r="F63" s="196"/>
      <c r="G63" s="196"/>
      <c r="H63" s="196"/>
      <c r="I63" s="197"/>
      <c r="J63" s="198">
        <f>J115</f>
        <v>0</v>
      </c>
      <c r="K63" s="127"/>
      <c r="L63" s="19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87"/>
      <c r="C64" s="188"/>
      <c r="D64" s="189" t="s">
        <v>168</v>
      </c>
      <c r="E64" s="190"/>
      <c r="F64" s="190"/>
      <c r="G64" s="190"/>
      <c r="H64" s="190"/>
      <c r="I64" s="191"/>
      <c r="J64" s="192">
        <f>J124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169</v>
      </c>
      <c r="E65" s="196"/>
      <c r="F65" s="196"/>
      <c r="G65" s="196"/>
      <c r="H65" s="196"/>
      <c r="I65" s="197"/>
      <c r="J65" s="198">
        <f>J125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148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177"/>
      <c r="J67" s="62"/>
      <c r="K67" s="6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180"/>
      <c r="J71" s="64"/>
      <c r="K71" s="64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170</v>
      </c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81" t="str">
        <f>E7</f>
        <v>Sýrárna Broumov</v>
      </c>
      <c r="F75" s="34"/>
      <c r="G75" s="34"/>
      <c r="H75" s="34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158</v>
      </c>
      <c r="D76" s="42"/>
      <c r="E76" s="42"/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01 - Bourací práce</v>
      </c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21</v>
      </c>
      <c r="D79" s="42"/>
      <c r="E79" s="42"/>
      <c r="F79" s="29" t="str">
        <f>F12</f>
        <v xml:space="preserve"> </v>
      </c>
      <c r="G79" s="42"/>
      <c r="H79" s="42"/>
      <c r="I79" s="151" t="s">
        <v>23</v>
      </c>
      <c r="J79" s="74" t="str">
        <f>IF(J12="","",J12)</f>
        <v>8. 9. 2020</v>
      </c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Sýrárna Broumov s.r.o.</v>
      </c>
      <c r="G81" s="42"/>
      <c r="H81" s="42"/>
      <c r="I81" s="151" t="s">
        <v>33</v>
      </c>
      <c r="J81" s="38" t="str">
        <f>E21</f>
        <v>JOSTA s.r.o.</v>
      </c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151" t="s">
        <v>38</v>
      </c>
      <c r="J82" s="38" t="str">
        <f>E24</f>
        <v>Tomáš Valenta</v>
      </c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200"/>
      <c r="B84" s="201"/>
      <c r="C84" s="202" t="s">
        <v>171</v>
      </c>
      <c r="D84" s="203" t="s">
        <v>63</v>
      </c>
      <c r="E84" s="203" t="s">
        <v>59</v>
      </c>
      <c r="F84" s="203" t="s">
        <v>60</v>
      </c>
      <c r="G84" s="203" t="s">
        <v>172</v>
      </c>
      <c r="H84" s="203" t="s">
        <v>173</v>
      </c>
      <c r="I84" s="204" t="s">
        <v>174</v>
      </c>
      <c r="J84" s="205" t="s">
        <v>162</v>
      </c>
      <c r="K84" s="206" t="s">
        <v>175</v>
      </c>
      <c r="L84" s="207"/>
      <c r="M84" s="94" t="s">
        <v>19</v>
      </c>
      <c r="N84" s="95" t="s">
        <v>48</v>
      </c>
      <c r="O84" s="95" t="s">
        <v>176</v>
      </c>
      <c r="P84" s="95" t="s">
        <v>177</v>
      </c>
      <c r="Q84" s="95" t="s">
        <v>178</v>
      </c>
      <c r="R84" s="95" t="s">
        <v>179</v>
      </c>
      <c r="S84" s="95" t="s">
        <v>180</v>
      </c>
      <c r="T84" s="96" t="s">
        <v>181</v>
      </c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</row>
    <row r="85" s="2" customFormat="1" ht="22.8" customHeight="1">
      <c r="A85" s="40"/>
      <c r="B85" s="41"/>
      <c r="C85" s="101" t="s">
        <v>182</v>
      </c>
      <c r="D85" s="42"/>
      <c r="E85" s="42"/>
      <c r="F85" s="42"/>
      <c r="G85" s="42"/>
      <c r="H85" s="42"/>
      <c r="I85" s="148"/>
      <c r="J85" s="208">
        <f>BK85</f>
        <v>0</v>
      </c>
      <c r="K85" s="42"/>
      <c r="L85" s="46"/>
      <c r="M85" s="97"/>
      <c r="N85" s="209"/>
      <c r="O85" s="98"/>
      <c r="P85" s="210">
        <f>P86+P124</f>
        <v>0</v>
      </c>
      <c r="Q85" s="98"/>
      <c r="R85" s="210">
        <f>R86+R124</f>
        <v>0.17357</v>
      </c>
      <c r="S85" s="98"/>
      <c r="T85" s="211">
        <f>T86+T124</f>
        <v>456.92115000000007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77</v>
      </c>
      <c r="AU85" s="19" t="s">
        <v>163</v>
      </c>
      <c r="BK85" s="212">
        <f>BK86+BK124</f>
        <v>0</v>
      </c>
    </row>
    <row r="86" s="12" customFormat="1" ht="25.92" customHeight="1">
      <c r="A86" s="12"/>
      <c r="B86" s="213"/>
      <c r="C86" s="214"/>
      <c r="D86" s="215" t="s">
        <v>77</v>
      </c>
      <c r="E86" s="216" t="s">
        <v>183</v>
      </c>
      <c r="F86" s="216" t="s">
        <v>184</v>
      </c>
      <c r="G86" s="214"/>
      <c r="H86" s="214"/>
      <c r="I86" s="217"/>
      <c r="J86" s="218">
        <f>BK86</f>
        <v>0</v>
      </c>
      <c r="K86" s="214"/>
      <c r="L86" s="219"/>
      <c r="M86" s="220"/>
      <c r="N86" s="221"/>
      <c r="O86" s="221"/>
      <c r="P86" s="222">
        <f>P87+P96+P115</f>
        <v>0</v>
      </c>
      <c r="Q86" s="221"/>
      <c r="R86" s="222">
        <f>R87+R96+R115</f>
        <v>0.17357</v>
      </c>
      <c r="S86" s="221"/>
      <c r="T86" s="223">
        <f>T87+T96+T115</f>
        <v>456.92115000000007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24" t="s">
        <v>86</v>
      </c>
      <c r="AT86" s="225" t="s">
        <v>77</v>
      </c>
      <c r="AU86" s="225" t="s">
        <v>78</v>
      </c>
      <c r="AY86" s="224" t="s">
        <v>185</v>
      </c>
      <c r="BK86" s="226">
        <f>BK87+BK96+BK115</f>
        <v>0</v>
      </c>
    </row>
    <row r="87" s="12" customFormat="1" ht="22.8" customHeight="1">
      <c r="A87" s="12"/>
      <c r="B87" s="213"/>
      <c r="C87" s="214"/>
      <c r="D87" s="215" t="s">
        <v>77</v>
      </c>
      <c r="E87" s="227" t="s">
        <v>86</v>
      </c>
      <c r="F87" s="227" t="s">
        <v>186</v>
      </c>
      <c r="G87" s="214"/>
      <c r="H87" s="214"/>
      <c r="I87" s="217"/>
      <c r="J87" s="228">
        <f>BK87</f>
        <v>0</v>
      </c>
      <c r="K87" s="214"/>
      <c r="L87" s="219"/>
      <c r="M87" s="220"/>
      <c r="N87" s="221"/>
      <c r="O87" s="221"/>
      <c r="P87" s="222">
        <f>SUM(P88:P95)</f>
        <v>0</v>
      </c>
      <c r="Q87" s="221"/>
      <c r="R87" s="222">
        <f>SUM(R88:R95)</f>
        <v>0.17357</v>
      </c>
      <c r="S87" s="221"/>
      <c r="T87" s="223">
        <f>SUM(T88:T95)</f>
        <v>392.06400000000008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24" t="s">
        <v>86</v>
      </c>
      <c r="AT87" s="225" t="s">
        <v>77</v>
      </c>
      <c r="AU87" s="225" t="s">
        <v>86</v>
      </c>
      <c r="AY87" s="224" t="s">
        <v>185</v>
      </c>
      <c r="BK87" s="226">
        <f>SUM(BK88:BK95)</f>
        <v>0</v>
      </c>
    </row>
    <row r="88" s="2" customFormat="1" ht="44.25" customHeight="1">
      <c r="A88" s="40"/>
      <c r="B88" s="41"/>
      <c r="C88" s="229" t="s">
        <v>86</v>
      </c>
      <c r="D88" s="229" t="s">
        <v>187</v>
      </c>
      <c r="E88" s="230" t="s">
        <v>188</v>
      </c>
      <c r="F88" s="231" t="s">
        <v>189</v>
      </c>
      <c r="G88" s="232" t="s">
        <v>190</v>
      </c>
      <c r="H88" s="233">
        <v>510.5</v>
      </c>
      <c r="I88" s="234"/>
      <c r="J88" s="235">
        <f>ROUND(I88*H88,2)</f>
        <v>0</v>
      </c>
      <c r="K88" s="236"/>
      <c r="L88" s="46"/>
      <c r="M88" s="237" t="s">
        <v>19</v>
      </c>
      <c r="N88" s="238" t="s">
        <v>49</v>
      </c>
      <c r="O88" s="86"/>
      <c r="P88" s="239">
        <f>O88*H88</f>
        <v>0</v>
      </c>
      <c r="Q88" s="239">
        <v>0.00012</v>
      </c>
      <c r="R88" s="239">
        <f>Q88*H88</f>
        <v>0.061260000000000002</v>
      </c>
      <c r="S88" s="239">
        <v>0.25600000000000001</v>
      </c>
      <c r="T88" s="240">
        <f>S88*H88</f>
        <v>130.68800000000002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41" t="s">
        <v>191</v>
      </c>
      <c r="AT88" s="241" t="s">
        <v>187</v>
      </c>
      <c r="AU88" s="241" t="s">
        <v>88</v>
      </c>
      <c r="AY88" s="19" t="s">
        <v>185</v>
      </c>
      <c r="BE88" s="242">
        <f>IF(N88="základní",J88,0)</f>
        <v>0</v>
      </c>
      <c r="BF88" s="242">
        <f>IF(N88="snížená",J88,0)</f>
        <v>0</v>
      </c>
      <c r="BG88" s="242">
        <f>IF(N88="zákl. přenesená",J88,0)</f>
        <v>0</v>
      </c>
      <c r="BH88" s="242">
        <f>IF(N88="sníž. přenesená",J88,0)</f>
        <v>0</v>
      </c>
      <c r="BI88" s="242">
        <f>IF(N88="nulová",J88,0)</f>
        <v>0</v>
      </c>
      <c r="BJ88" s="19" t="s">
        <v>86</v>
      </c>
      <c r="BK88" s="242">
        <f>ROUND(I88*H88,2)</f>
        <v>0</v>
      </c>
      <c r="BL88" s="19" t="s">
        <v>191</v>
      </c>
      <c r="BM88" s="241" t="s">
        <v>192</v>
      </c>
    </row>
    <row r="89" s="13" customFormat="1">
      <c r="A89" s="13"/>
      <c r="B89" s="243"/>
      <c r="C89" s="244"/>
      <c r="D89" s="245" t="s">
        <v>193</v>
      </c>
      <c r="E89" s="246" t="s">
        <v>19</v>
      </c>
      <c r="F89" s="247" t="s">
        <v>194</v>
      </c>
      <c r="G89" s="244"/>
      <c r="H89" s="248">
        <v>510.5</v>
      </c>
      <c r="I89" s="249"/>
      <c r="J89" s="244"/>
      <c r="K89" s="244"/>
      <c r="L89" s="250"/>
      <c r="M89" s="251"/>
      <c r="N89" s="252"/>
      <c r="O89" s="252"/>
      <c r="P89" s="252"/>
      <c r="Q89" s="252"/>
      <c r="R89" s="252"/>
      <c r="S89" s="252"/>
      <c r="T89" s="25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4" t="s">
        <v>193</v>
      </c>
      <c r="AU89" s="254" t="s">
        <v>88</v>
      </c>
      <c r="AV89" s="13" t="s">
        <v>88</v>
      </c>
      <c r="AW89" s="13" t="s">
        <v>37</v>
      </c>
      <c r="AX89" s="13" t="s">
        <v>78</v>
      </c>
      <c r="AY89" s="254" t="s">
        <v>185</v>
      </c>
    </row>
    <row r="90" s="14" customFormat="1">
      <c r="A90" s="14"/>
      <c r="B90" s="255"/>
      <c r="C90" s="256"/>
      <c r="D90" s="245" t="s">
        <v>193</v>
      </c>
      <c r="E90" s="257" t="s">
        <v>19</v>
      </c>
      <c r="F90" s="258" t="s">
        <v>195</v>
      </c>
      <c r="G90" s="256"/>
      <c r="H90" s="257" t="s">
        <v>19</v>
      </c>
      <c r="I90" s="259"/>
      <c r="J90" s="256"/>
      <c r="K90" s="256"/>
      <c r="L90" s="260"/>
      <c r="M90" s="261"/>
      <c r="N90" s="262"/>
      <c r="O90" s="262"/>
      <c r="P90" s="262"/>
      <c r="Q90" s="262"/>
      <c r="R90" s="262"/>
      <c r="S90" s="262"/>
      <c r="T90" s="26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64" t="s">
        <v>193</v>
      </c>
      <c r="AU90" s="264" t="s">
        <v>88</v>
      </c>
      <c r="AV90" s="14" t="s">
        <v>86</v>
      </c>
      <c r="AW90" s="14" t="s">
        <v>37</v>
      </c>
      <c r="AX90" s="14" t="s">
        <v>78</v>
      </c>
      <c r="AY90" s="264" t="s">
        <v>185</v>
      </c>
    </row>
    <row r="91" s="15" customFormat="1">
      <c r="A91" s="15"/>
      <c r="B91" s="265"/>
      <c r="C91" s="266"/>
      <c r="D91" s="245" t="s">
        <v>193</v>
      </c>
      <c r="E91" s="267" t="s">
        <v>19</v>
      </c>
      <c r="F91" s="268" t="s">
        <v>196</v>
      </c>
      <c r="G91" s="266"/>
      <c r="H91" s="269">
        <v>510.5</v>
      </c>
      <c r="I91" s="270"/>
      <c r="J91" s="266"/>
      <c r="K91" s="266"/>
      <c r="L91" s="271"/>
      <c r="M91" s="272"/>
      <c r="N91" s="273"/>
      <c r="O91" s="273"/>
      <c r="P91" s="273"/>
      <c r="Q91" s="273"/>
      <c r="R91" s="273"/>
      <c r="S91" s="273"/>
      <c r="T91" s="274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75" t="s">
        <v>193</v>
      </c>
      <c r="AU91" s="275" t="s">
        <v>88</v>
      </c>
      <c r="AV91" s="15" t="s">
        <v>191</v>
      </c>
      <c r="AW91" s="15" t="s">
        <v>37</v>
      </c>
      <c r="AX91" s="15" t="s">
        <v>86</v>
      </c>
      <c r="AY91" s="275" t="s">
        <v>185</v>
      </c>
    </row>
    <row r="92" s="2" customFormat="1" ht="44.25" customHeight="1">
      <c r="A92" s="40"/>
      <c r="B92" s="41"/>
      <c r="C92" s="229" t="s">
        <v>88</v>
      </c>
      <c r="D92" s="229" t="s">
        <v>187</v>
      </c>
      <c r="E92" s="230" t="s">
        <v>197</v>
      </c>
      <c r="F92" s="231" t="s">
        <v>198</v>
      </c>
      <c r="G92" s="232" t="s">
        <v>190</v>
      </c>
      <c r="H92" s="233">
        <v>510.5</v>
      </c>
      <c r="I92" s="234"/>
      <c r="J92" s="235">
        <f>ROUND(I92*H92,2)</f>
        <v>0</v>
      </c>
      <c r="K92" s="236"/>
      <c r="L92" s="46"/>
      <c r="M92" s="237" t="s">
        <v>19</v>
      </c>
      <c r="N92" s="238" t="s">
        <v>49</v>
      </c>
      <c r="O92" s="86"/>
      <c r="P92" s="239">
        <f>O92*H92</f>
        <v>0</v>
      </c>
      <c r="Q92" s="239">
        <v>0.00022000000000000001</v>
      </c>
      <c r="R92" s="239">
        <f>Q92*H92</f>
        <v>0.11231000000000001</v>
      </c>
      <c r="S92" s="239">
        <v>0.51200000000000001</v>
      </c>
      <c r="T92" s="240">
        <f>S92*H92</f>
        <v>261.37600000000003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1" t="s">
        <v>191</v>
      </c>
      <c r="AT92" s="241" t="s">
        <v>187</v>
      </c>
      <c r="AU92" s="241" t="s">
        <v>88</v>
      </c>
      <c r="AY92" s="19" t="s">
        <v>185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86</v>
      </c>
      <c r="BK92" s="242">
        <f>ROUND(I92*H92,2)</f>
        <v>0</v>
      </c>
      <c r="BL92" s="19" t="s">
        <v>191</v>
      </c>
      <c r="BM92" s="241" t="s">
        <v>199</v>
      </c>
    </row>
    <row r="93" s="13" customFormat="1">
      <c r="A93" s="13"/>
      <c r="B93" s="243"/>
      <c r="C93" s="244"/>
      <c r="D93" s="245" t="s">
        <v>193</v>
      </c>
      <c r="E93" s="246" t="s">
        <v>19</v>
      </c>
      <c r="F93" s="247" t="s">
        <v>200</v>
      </c>
      <c r="G93" s="244"/>
      <c r="H93" s="248">
        <v>510.5</v>
      </c>
      <c r="I93" s="249"/>
      <c r="J93" s="244"/>
      <c r="K93" s="244"/>
      <c r="L93" s="250"/>
      <c r="M93" s="251"/>
      <c r="N93" s="252"/>
      <c r="O93" s="252"/>
      <c r="P93" s="252"/>
      <c r="Q93" s="252"/>
      <c r="R93" s="252"/>
      <c r="S93" s="252"/>
      <c r="T93" s="25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4" t="s">
        <v>193</v>
      </c>
      <c r="AU93" s="254" t="s">
        <v>88</v>
      </c>
      <c r="AV93" s="13" t="s">
        <v>88</v>
      </c>
      <c r="AW93" s="13" t="s">
        <v>37</v>
      </c>
      <c r="AX93" s="13" t="s">
        <v>78</v>
      </c>
      <c r="AY93" s="254" t="s">
        <v>185</v>
      </c>
    </row>
    <row r="94" s="14" customFormat="1">
      <c r="A94" s="14"/>
      <c r="B94" s="255"/>
      <c r="C94" s="256"/>
      <c r="D94" s="245" t="s">
        <v>193</v>
      </c>
      <c r="E94" s="257" t="s">
        <v>19</v>
      </c>
      <c r="F94" s="258" t="s">
        <v>195</v>
      </c>
      <c r="G94" s="256"/>
      <c r="H94" s="257" t="s">
        <v>19</v>
      </c>
      <c r="I94" s="259"/>
      <c r="J94" s="256"/>
      <c r="K94" s="256"/>
      <c r="L94" s="260"/>
      <c r="M94" s="261"/>
      <c r="N94" s="262"/>
      <c r="O94" s="262"/>
      <c r="P94" s="262"/>
      <c r="Q94" s="262"/>
      <c r="R94" s="262"/>
      <c r="S94" s="262"/>
      <c r="T94" s="26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4" t="s">
        <v>193</v>
      </c>
      <c r="AU94" s="264" t="s">
        <v>88</v>
      </c>
      <c r="AV94" s="14" t="s">
        <v>86</v>
      </c>
      <c r="AW94" s="14" t="s">
        <v>37</v>
      </c>
      <c r="AX94" s="14" t="s">
        <v>78</v>
      </c>
      <c r="AY94" s="264" t="s">
        <v>185</v>
      </c>
    </row>
    <row r="95" s="15" customFormat="1">
      <c r="A95" s="15"/>
      <c r="B95" s="265"/>
      <c r="C95" s="266"/>
      <c r="D95" s="245" t="s">
        <v>193</v>
      </c>
      <c r="E95" s="267" t="s">
        <v>19</v>
      </c>
      <c r="F95" s="268" t="s">
        <v>196</v>
      </c>
      <c r="G95" s="266"/>
      <c r="H95" s="269">
        <v>510.5</v>
      </c>
      <c r="I95" s="270"/>
      <c r="J95" s="266"/>
      <c r="K95" s="266"/>
      <c r="L95" s="271"/>
      <c r="M95" s="272"/>
      <c r="N95" s="273"/>
      <c r="O95" s="273"/>
      <c r="P95" s="273"/>
      <c r="Q95" s="273"/>
      <c r="R95" s="273"/>
      <c r="S95" s="273"/>
      <c r="T95" s="274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75" t="s">
        <v>193</v>
      </c>
      <c r="AU95" s="275" t="s">
        <v>88</v>
      </c>
      <c r="AV95" s="15" t="s">
        <v>191</v>
      </c>
      <c r="AW95" s="15" t="s">
        <v>37</v>
      </c>
      <c r="AX95" s="15" t="s">
        <v>86</v>
      </c>
      <c r="AY95" s="275" t="s">
        <v>185</v>
      </c>
    </row>
    <row r="96" s="12" customFormat="1" ht="22.8" customHeight="1">
      <c r="A96" s="12"/>
      <c r="B96" s="213"/>
      <c r="C96" s="214"/>
      <c r="D96" s="215" t="s">
        <v>77</v>
      </c>
      <c r="E96" s="227" t="s">
        <v>201</v>
      </c>
      <c r="F96" s="227" t="s">
        <v>202</v>
      </c>
      <c r="G96" s="214"/>
      <c r="H96" s="214"/>
      <c r="I96" s="217"/>
      <c r="J96" s="228">
        <f>BK96</f>
        <v>0</v>
      </c>
      <c r="K96" s="214"/>
      <c r="L96" s="219"/>
      <c r="M96" s="220"/>
      <c r="N96" s="221"/>
      <c r="O96" s="221"/>
      <c r="P96" s="222">
        <f>SUM(P97:P114)</f>
        <v>0</v>
      </c>
      <c r="Q96" s="221"/>
      <c r="R96" s="222">
        <f>SUM(R97:R114)</f>
        <v>0</v>
      </c>
      <c r="S96" s="221"/>
      <c r="T96" s="223">
        <f>SUM(T97:T114)</f>
        <v>64.857150000000004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4" t="s">
        <v>86</v>
      </c>
      <c r="AT96" s="225" t="s">
        <v>77</v>
      </c>
      <c r="AU96" s="225" t="s">
        <v>86</v>
      </c>
      <c r="AY96" s="224" t="s">
        <v>185</v>
      </c>
      <c r="BK96" s="226">
        <f>SUM(BK97:BK114)</f>
        <v>0</v>
      </c>
    </row>
    <row r="97" s="2" customFormat="1" ht="16.5" customHeight="1">
      <c r="A97" s="40"/>
      <c r="B97" s="41"/>
      <c r="C97" s="229" t="s">
        <v>203</v>
      </c>
      <c r="D97" s="229" t="s">
        <v>187</v>
      </c>
      <c r="E97" s="230" t="s">
        <v>204</v>
      </c>
      <c r="F97" s="231" t="s">
        <v>205</v>
      </c>
      <c r="G97" s="232" t="s">
        <v>206</v>
      </c>
      <c r="H97" s="233">
        <v>8.8000000000000007</v>
      </c>
      <c r="I97" s="234"/>
      <c r="J97" s="235">
        <f>ROUND(I97*H97,2)</f>
        <v>0</v>
      </c>
      <c r="K97" s="236"/>
      <c r="L97" s="46"/>
      <c r="M97" s="237" t="s">
        <v>19</v>
      </c>
      <c r="N97" s="238" t="s">
        <v>49</v>
      </c>
      <c r="O97" s="86"/>
      <c r="P97" s="239">
        <f>O97*H97</f>
        <v>0</v>
      </c>
      <c r="Q97" s="239">
        <v>0</v>
      </c>
      <c r="R97" s="239">
        <f>Q97*H97</f>
        <v>0</v>
      </c>
      <c r="S97" s="239">
        <v>2.3999999999999999</v>
      </c>
      <c r="T97" s="240">
        <f>S97*H97</f>
        <v>21.120000000000001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1" t="s">
        <v>191</v>
      </c>
      <c r="AT97" s="241" t="s">
        <v>187</v>
      </c>
      <c r="AU97" s="241" t="s">
        <v>88</v>
      </c>
      <c r="AY97" s="19" t="s">
        <v>185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86</v>
      </c>
      <c r="BK97" s="242">
        <f>ROUND(I97*H97,2)</f>
        <v>0</v>
      </c>
      <c r="BL97" s="19" t="s">
        <v>191</v>
      </c>
      <c r="BM97" s="241" t="s">
        <v>207</v>
      </c>
    </row>
    <row r="98" s="13" customFormat="1">
      <c r="A98" s="13"/>
      <c r="B98" s="243"/>
      <c r="C98" s="244"/>
      <c r="D98" s="245" t="s">
        <v>193</v>
      </c>
      <c r="E98" s="246" t="s">
        <v>19</v>
      </c>
      <c r="F98" s="247" t="s">
        <v>208</v>
      </c>
      <c r="G98" s="244"/>
      <c r="H98" s="248">
        <v>6.7999999999999998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193</v>
      </c>
      <c r="AU98" s="254" t="s">
        <v>88</v>
      </c>
      <c r="AV98" s="13" t="s">
        <v>88</v>
      </c>
      <c r="AW98" s="13" t="s">
        <v>37</v>
      </c>
      <c r="AX98" s="13" t="s">
        <v>78</v>
      </c>
      <c r="AY98" s="254" t="s">
        <v>185</v>
      </c>
    </row>
    <row r="99" s="14" customFormat="1">
      <c r="A99" s="14"/>
      <c r="B99" s="255"/>
      <c r="C99" s="256"/>
      <c r="D99" s="245" t="s">
        <v>193</v>
      </c>
      <c r="E99" s="257" t="s">
        <v>19</v>
      </c>
      <c r="F99" s="258" t="s">
        <v>209</v>
      </c>
      <c r="G99" s="256"/>
      <c r="H99" s="257" t="s">
        <v>19</v>
      </c>
      <c r="I99" s="259"/>
      <c r="J99" s="256"/>
      <c r="K99" s="256"/>
      <c r="L99" s="260"/>
      <c r="M99" s="261"/>
      <c r="N99" s="262"/>
      <c r="O99" s="262"/>
      <c r="P99" s="262"/>
      <c r="Q99" s="262"/>
      <c r="R99" s="262"/>
      <c r="S99" s="262"/>
      <c r="T99" s="26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4" t="s">
        <v>193</v>
      </c>
      <c r="AU99" s="264" t="s">
        <v>88</v>
      </c>
      <c r="AV99" s="14" t="s">
        <v>86</v>
      </c>
      <c r="AW99" s="14" t="s">
        <v>37</v>
      </c>
      <c r="AX99" s="14" t="s">
        <v>78</v>
      </c>
      <c r="AY99" s="264" t="s">
        <v>185</v>
      </c>
    </row>
    <row r="100" s="13" customFormat="1">
      <c r="A100" s="13"/>
      <c r="B100" s="243"/>
      <c r="C100" s="244"/>
      <c r="D100" s="245" t="s">
        <v>193</v>
      </c>
      <c r="E100" s="246" t="s">
        <v>19</v>
      </c>
      <c r="F100" s="247" t="s">
        <v>210</v>
      </c>
      <c r="G100" s="244"/>
      <c r="H100" s="248">
        <v>2</v>
      </c>
      <c r="I100" s="249"/>
      <c r="J100" s="244"/>
      <c r="K100" s="244"/>
      <c r="L100" s="250"/>
      <c r="M100" s="251"/>
      <c r="N100" s="252"/>
      <c r="O100" s="252"/>
      <c r="P100" s="252"/>
      <c r="Q100" s="252"/>
      <c r="R100" s="252"/>
      <c r="S100" s="252"/>
      <c r="T100" s="25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4" t="s">
        <v>193</v>
      </c>
      <c r="AU100" s="254" t="s">
        <v>88</v>
      </c>
      <c r="AV100" s="13" t="s">
        <v>88</v>
      </c>
      <c r="AW100" s="13" t="s">
        <v>37</v>
      </c>
      <c r="AX100" s="13" t="s">
        <v>78</v>
      </c>
      <c r="AY100" s="254" t="s">
        <v>185</v>
      </c>
    </row>
    <row r="101" s="14" customFormat="1">
      <c r="A101" s="14"/>
      <c r="B101" s="255"/>
      <c r="C101" s="256"/>
      <c r="D101" s="245" t="s">
        <v>193</v>
      </c>
      <c r="E101" s="257" t="s">
        <v>19</v>
      </c>
      <c r="F101" s="258" t="s">
        <v>211</v>
      </c>
      <c r="G101" s="256"/>
      <c r="H101" s="257" t="s">
        <v>19</v>
      </c>
      <c r="I101" s="259"/>
      <c r="J101" s="256"/>
      <c r="K101" s="256"/>
      <c r="L101" s="260"/>
      <c r="M101" s="261"/>
      <c r="N101" s="262"/>
      <c r="O101" s="262"/>
      <c r="P101" s="262"/>
      <c r="Q101" s="262"/>
      <c r="R101" s="262"/>
      <c r="S101" s="262"/>
      <c r="T101" s="26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4" t="s">
        <v>193</v>
      </c>
      <c r="AU101" s="264" t="s">
        <v>88</v>
      </c>
      <c r="AV101" s="14" t="s">
        <v>86</v>
      </c>
      <c r="AW101" s="14" t="s">
        <v>37</v>
      </c>
      <c r="AX101" s="14" t="s">
        <v>78</v>
      </c>
      <c r="AY101" s="264" t="s">
        <v>185</v>
      </c>
    </row>
    <row r="102" s="15" customFormat="1">
      <c r="A102" s="15"/>
      <c r="B102" s="265"/>
      <c r="C102" s="266"/>
      <c r="D102" s="245" t="s">
        <v>193</v>
      </c>
      <c r="E102" s="267" t="s">
        <v>19</v>
      </c>
      <c r="F102" s="268" t="s">
        <v>196</v>
      </c>
      <c r="G102" s="266"/>
      <c r="H102" s="269">
        <v>8.8000000000000007</v>
      </c>
      <c r="I102" s="270"/>
      <c r="J102" s="266"/>
      <c r="K102" s="266"/>
      <c r="L102" s="271"/>
      <c r="M102" s="272"/>
      <c r="N102" s="273"/>
      <c r="O102" s="273"/>
      <c r="P102" s="273"/>
      <c r="Q102" s="273"/>
      <c r="R102" s="273"/>
      <c r="S102" s="273"/>
      <c r="T102" s="27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75" t="s">
        <v>193</v>
      </c>
      <c r="AU102" s="275" t="s">
        <v>88</v>
      </c>
      <c r="AV102" s="15" t="s">
        <v>191</v>
      </c>
      <c r="AW102" s="15" t="s">
        <v>37</v>
      </c>
      <c r="AX102" s="15" t="s">
        <v>86</v>
      </c>
      <c r="AY102" s="275" t="s">
        <v>185</v>
      </c>
    </row>
    <row r="103" s="2" customFormat="1" ht="21.75" customHeight="1">
      <c r="A103" s="40"/>
      <c r="B103" s="41"/>
      <c r="C103" s="229" t="s">
        <v>191</v>
      </c>
      <c r="D103" s="229" t="s">
        <v>187</v>
      </c>
      <c r="E103" s="230" t="s">
        <v>212</v>
      </c>
      <c r="F103" s="231" t="s">
        <v>213</v>
      </c>
      <c r="G103" s="232" t="s">
        <v>206</v>
      </c>
      <c r="H103" s="233">
        <v>15.6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2.3999999999999999</v>
      </c>
      <c r="T103" s="240">
        <f>S103*H103</f>
        <v>37.439999999999998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191</v>
      </c>
      <c r="AT103" s="241" t="s">
        <v>187</v>
      </c>
      <c r="AU103" s="241" t="s">
        <v>88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214</v>
      </c>
    </row>
    <row r="104" s="13" customFormat="1">
      <c r="A104" s="13"/>
      <c r="B104" s="243"/>
      <c r="C104" s="244"/>
      <c r="D104" s="245" t="s">
        <v>193</v>
      </c>
      <c r="E104" s="246" t="s">
        <v>19</v>
      </c>
      <c r="F104" s="247" t="s">
        <v>215</v>
      </c>
      <c r="G104" s="244"/>
      <c r="H104" s="248">
        <v>15.6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193</v>
      </c>
      <c r="AU104" s="254" t="s">
        <v>88</v>
      </c>
      <c r="AV104" s="13" t="s">
        <v>88</v>
      </c>
      <c r="AW104" s="13" t="s">
        <v>37</v>
      </c>
      <c r="AX104" s="13" t="s">
        <v>78</v>
      </c>
      <c r="AY104" s="254" t="s">
        <v>185</v>
      </c>
    </row>
    <row r="105" s="14" customFormat="1">
      <c r="A105" s="14"/>
      <c r="B105" s="255"/>
      <c r="C105" s="256"/>
      <c r="D105" s="245" t="s">
        <v>193</v>
      </c>
      <c r="E105" s="257" t="s">
        <v>19</v>
      </c>
      <c r="F105" s="258" t="s">
        <v>216</v>
      </c>
      <c r="G105" s="256"/>
      <c r="H105" s="257" t="s">
        <v>19</v>
      </c>
      <c r="I105" s="259"/>
      <c r="J105" s="256"/>
      <c r="K105" s="256"/>
      <c r="L105" s="260"/>
      <c r="M105" s="261"/>
      <c r="N105" s="262"/>
      <c r="O105" s="262"/>
      <c r="P105" s="262"/>
      <c r="Q105" s="262"/>
      <c r="R105" s="262"/>
      <c r="S105" s="262"/>
      <c r="T105" s="26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4" t="s">
        <v>193</v>
      </c>
      <c r="AU105" s="264" t="s">
        <v>88</v>
      </c>
      <c r="AV105" s="14" t="s">
        <v>86</v>
      </c>
      <c r="AW105" s="14" t="s">
        <v>37</v>
      </c>
      <c r="AX105" s="14" t="s">
        <v>78</v>
      </c>
      <c r="AY105" s="264" t="s">
        <v>185</v>
      </c>
    </row>
    <row r="106" s="15" customFormat="1">
      <c r="A106" s="15"/>
      <c r="B106" s="265"/>
      <c r="C106" s="266"/>
      <c r="D106" s="245" t="s">
        <v>193</v>
      </c>
      <c r="E106" s="267" t="s">
        <v>19</v>
      </c>
      <c r="F106" s="268" t="s">
        <v>196</v>
      </c>
      <c r="G106" s="266"/>
      <c r="H106" s="269">
        <v>15.6</v>
      </c>
      <c r="I106" s="270"/>
      <c r="J106" s="266"/>
      <c r="K106" s="266"/>
      <c r="L106" s="271"/>
      <c r="M106" s="272"/>
      <c r="N106" s="273"/>
      <c r="O106" s="273"/>
      <c r="P106" s="273"/>
      <c r="Q106" s="273"/>
      <c r="R106" s="273"/>
      <c r="S106" s="273"/>
      <c r="T106" s="27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5" t="s">
        <v>193</v>
      </c>
      <c r="AU106" s="275" t="s">
        <v>88</v>
      </c>
      <c r="AV106" s="15" t="s">
        <v>191</v>
      </c>
      <c r="AW106" s="15" t="s">
        <v>37</v>
      </c>
      <c r="AX106" s="15" t="s">
        <v>86</v>
      </c>
      <c r="AY106" s="275" t="s">
        <v>185</v>
      </c>
    </row>
    <row r="107" s="2" customFormat="1" ht="55.5" customHeight="1">
      <c r="A107" s="40"/>
      <c r="B107" s="41"/>
      <c r="C107" s="229" t="s">
        <v>217</v>
      </c>
      <c r="D107" s="229" t="s">
        <v>187</v>
      </c>
      <c r="E107" s="230" t="s">
        <v>218</v>
      </c>
      <c r="F107" s="231" t="s">
        <v>219</v>
      </c>
      <c r="G107" s="232" t="s">
        <v>220</v>
      </c>
      <c r="H107" s="233">
        <v>14</v>
      </c>
      <c r="I107" s="234"/>
      <c r="J107" s="235">
        <f>ROUND(I107*H107,2)</f>
        <v>0</v>
      </c>
      <c r="K107" s="236"/>
      <c r="L107" s="46"/>
      <c r="M107" s="237" t="s">
        <v>19</v>
      </c>
      <c r="N107" s="238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0.34999999999999998</v>
      </c>
      <c r="T107" s="240">
        <f>S107*H107</f>
        <v>4.8999999999999995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191</v>
      </c>
      <c r="AT107" s="241" t="s">
        <v>187</v>
      </c>
      <c r="AU107" s="241" t="s">
        <v>88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191</v>
      </c>
      <c r="BM107" s="241" t="s">
        <v>221</v>
      </c>
    </row>
    <row r="108" s="13" customFormat="1">
      <c r="A108" s="13"/>
      <c r="B108" s="243"/>
      <c r="C108" s="244"/>
      <c r="D108" s="245" t="s">
        <v>193</v>
      </c>
      <c r="E108" s="246" t="s">
        <v>19</v>
      </c>
      <c r="F108" s="247" t="s">
        <v>222</v>
      </c>
      <c r="G108" s="244"/>
      <c r="H108" s="248">
        <v>14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193</v>
      </c>
      <c r="AU108" s="254" t="s">
        <v>88</v>
      </c>
      <c r="AV108" s="13" t="s">
        <v>88</v>
      </c>
      <c r="AW108" s="13" t="s">
        <v>37</v>
      </c>
      <c r="AX108" s="13" t="s">
        <v>78</v>
      </c>
      <c r="AY108" s="254" t="s">
        <v>185</v>
      </c>
    </row>
    <row r="109" s="14" customFormat="1">
      <c r="A109" s="14"/>
      <c r="B109" s="255"/>
      <c r="C109" s="256"/>
      <c r="D109" s="245" t="s">
        <v>193</v>
      </c>
      <c r="E109" s="257" t="s">
        <v>19</v>
      </c>
      <c r="F109" s="258" t="s">
        <v>223</v>
      </c>
      <c r="G109" s="256"/>
      <c r="H109" s="257" t="s">
        <v>19</v>
      </c>
      <c r="I109" s="259"/>
      <c r="J109" s="256"/>
      <c r="K109" s="256"/>
      <c r="L109" s="260"/>
      <c r="M109" s="261"/>
      <c r="N109" s="262"/>
      <c r="O109" s="262"/>
      <c r="P109" s="262"/>
      <c r="Q109" s="262"/>
      <c r="R109" s="262"/>
      <c r="S109" s="262"/>
      <c r="T109" s="26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4" t="s">
        <v>193</v>
      </c>
      <c r="AU109" s="264" t="s">
        <v>88</v>
      </c>
      <c r="AV109" s="14" t="s">
        <v>86</v>
      </c>
      <c r="AW109" s="14" t="s">
        <v>37</v>
      </c>
      <c r="AX109" s="14" t="s">
        <v>78</v>
      </c>
      <c r="AY109" s="264" t="s">
        <v>185</v>
      </c>
    </row>
    <row r="110" s="15" customFormat="1">
      <c r="A110" s="15"/>
      <c r="B110" s="265"/>
      <c r="C110" s="266"/>
      <c r="D110" s="245" t="s">
        <v>193</v>
      </c>
      <c r="E110" s="267" t="s">
        <v>19</v>
      </c>
      <c r="F110" s="268" t="s">
        <v>196</v>
      </c>
      <c r="G110" s="266"/>
      <c r="H110" s="269">
        <v>14</v>
      </c>
      <c r="I110" s="270"/>
      <c r="J110" s="266"/>
      <c r="K110" s="266"/>
      <c r="L110" s="271"/>
      <c r="M110" s="272"/>
      <c r="N110" s="273"/>
      <c r="O110" s="273"/>
      <c r="P110" s="273"/>
      <c r="Q110" s="273"/>
      <c r="R110" s="273"/>
      <c r="S110" s="273"/>
      <c r="T110" s="274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75" t="s">
        <v>193</v>
      </c>
      <c r="AU110" s="275" t="s">
        <v>88</v>
      </c>
      <c r="AV110" s="15" t="s">
        <v>191</v>
      </c>
      <c r="AW110" s="15" t="s">
        <v>37</v>
      </c>
      <c r="AX110" s="15" t="s">
        <v>86</v>
      </c>
      <c r="AY110" s="275" t="s">
        <v>185</v>
      </c>
    </row>
    <row r="111" s="2" customFormat="1" ht="21.75" customHeight="1">
      <c r="A111" s="40"/>
      <c r="B111" s="41"/>
      <c r="C111" s="229" t="s">
        <v>224</v>
      </c>
      <c r="D111" s="229" t="s">
        <v>187</v>
      </c>
      <c r="E111" s="230" t="s">
        <v>225</v>
      </c>
      <c r="F111" s="231" t="s">
        <v>226</v>
      </c>
      <c r="G111" s="232" t="s">
        <v>227</v>
      </c>
      <c r="H111" s="233">
        <v>16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0.065699999999999995</v>
      </c>
      <c r="T111" s="240">
        <f>S111*H111</f>
        <v>1.0511999999999999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228</v>
      </c>
    </row>
    <row r="112" s="13" customFormat="1">
      <c r="A112" s="13"/>
      <c r="B112" s="243"/>
      <c r="C112" s="244"/>
      <c r="D112" s="245" t="s">
        <v>193</v>
      </c>
      <c r="E112" s="246" t="s">
        <v>19</v>
      </c>
      <c r="F112" s="247" t="s">
        <v>229</v>
      </c>
      <c r="G112" s="244"/>
      <c r="H112" s="248">
        <v>16</v>
      </c>
      <c r="I112" s="249"/>
      <c r="J112" s="244"/>
      <c r="K112" s="244"/>
      <c r="L112" s="250"/>
      <c r="M112" s="251"/>
      <c r="N112" s="252"/>
      <c r="O112" s="252"/>
      <c r="P112" s="252"/>
      <c r="Q112" s="252"/>
      <c r="R112" s="252"/>
      <c r="S112" s="252"/>
      <c r="T112" s="25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4" t="s">
        <v>193</v>
      </c>
      <c r="AU112" s="254" t="s">
        <v>88</v>
      </c>
      <c r="AV112" s="13" t="s">
        <v>88</v>
      </c>
      <c r="AW112" s="13" t="s">
        <v>37</v>
      </c>
      <c r="AX112" s="13" t="s">
        <v>78</v>
      </c>
      <c r="AY112" s="254" t="s">
        <v>185</v>
      </c>
    </row>
    <row r="113" s="15" customFormat="1">
      <c r="A113" s="15"/>
      <c r="B113" s="265"/>
      <c r="C113" s="266"/>
      <c r="D113" s="245" t="s">
        <v>193</v>
      </c>
      <c r="E113" s="267" t="s">
        <v>19</v>
      </c>
      <c r="F113" s="268" t="s">
        <v>196</v>
      </c>
      <c r="G113" s="266"/>
      <c r="H113" s="269">
        <v>16</v>
      </c>
      <c r="I113" s="270"/>
      <c r="J113" s="266"/>
      <c r="K113" s="266"/>
      <c r="L113" s="271"/>
      <c r="M113" s="272"/>
      <c r="N113" s="273"/>
      <c r="O113" s="273"/>
      <c r="P113" s="273"/>
      <c r="Q113" s="273"/>
      <c r="R113" s="273"/>
      <c r="S113" s="273"/>
      <c r="T113" s="27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5" t="s">
        <v>193</v>
      </c>
      <c r="AU113" s="275" t="s">
        <v>88</v>
      </c>
      <c r="AV113" s="15" t="s">
        <v>191</v>
      </c>
      <c r="AW113" s="15" t="s">
        <v>37</v>
      </c>
      <c r="AX113" s="15" t="s">
        <v>86</v>
      </c>
      <c r="AY113" s="275" t="s">
        <v>185</v>
      </c>
    </row>
    <row r="114" s="2" customFormat="1" ht="21.75" customHeight="1">
      <c r="A114" s="40"/>
      <c r="B114" s="41"/>
      <c r="C114" s="229" t="s">
        <v>230</v>
      </c>
      <c r="D114" s="229" t="s">
        <v>187</v>
      </c>
      <c r="E114" s="230" t="s">
        <v>231</v>
      </c>
      <c r="F114" s="231" t="s">
        <v>232</v>
      </c>
      <c r="G114" s="232" t="s">
        <v>220</v>
      </c>
      <c r="H114" s="233">
        <v>37.399999999999999</v>
      </c>
      <c r="I114" s="234"/>
      <c r="J114" s="235">
        <f>ROUND(I114*H114,2)</f>
        <v>0</v>
      </c>
      <c r="K114" s="236"/>
      <c r="L114" s="46"/>
      <c r="M114" s="237" t="s">
        <v>19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0.0092499999999999995</v>
      </c>
      <c r="T114" s="240">
        <f>S114*H114</f>
        <v>0.34594999999999998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191</v>
      </c>
      <c r="AT114" s="241" t="s">
        <v>187</v>
      </c>
      <c r="AU114" s="241" t="s">
        <v>88</v>
      </c>
      <c r="AY114" s="19" t="s">
        <v>185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86</v>
      </c>
      <c r="BK114" s="242">
        <f>ROUND(I114*H114,2)</f>
        <v>0</v>
      </c>
      <c r="BL114" s="19" t="s">
        <v>191</v>
      </c>
      <c r="BM114" s="241" t="s">
        <v>233</v>
      </c>
    </row>
    <row r="115" s="12" customFormat="1" ht="22.8" customHeight="1">
      <c r="A115" s="12"/>
      <c r="B115" s="213"/>
      <c r="C115" s="214"/>
      <c r="D115" s="215" t="s">
        <v>77</v>
      </c>
      <c r="E115" s="227" t="s">
        <v>234</v>
      </c>
      <c r="F115" s="227" t="s">
        <v>235</v>
      </c>
      <c r="G115" s="214"/>
      <c r="H115" s="214"/>
      <c r="I115" s="217"/>
      <c r="J115" s="228">
        <f>BK115</f>
        <v>0</v>
      </c>
      <c r="K115" s="214"/>
      <c r="L115" s="219"/>
      <c r="M115" s="220"/>
      <c r="N115" s="221"/>
      <c r="O115" s="221"/>
      <c r="P115" s="222">
        <f>SUM(P116:P123)</f>
        <v>0</v>
      </c>
      <c r="Q115" s="221"/>
      <c r="R115" s="222">
        <f>SUM(R116:R123)</f>
        <v>0</v>
      </c>
      <c r="S115" s="221"/>
      <c r="T115" s="223">
        <f>SUM(T116:T123)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4" t="s">
        <v>86</v>
      </c>
      <c r="AT115" s="225" t="s">
        <v>77</v>
      </c>
      <c r="AU115" s="225" t="s">
        <v>86</v>
      </c>
      <c r="AY115" s="224" t="s">
        <v>185</v>
      </c>
      <c r="BK115" s="226">
        <f>SUM(BK116:BK123)</f>
        <v>0</v>
      </c>
    </row>
    <row r="116" s="2" customFormat="1" ht="33" customHeight="1">
      <c r="A116" s="40"/>
      <c r="B116" s="41"/>
      <c r="C116" s="229" t="s">
        <v>236</v>
      </c>
      <c r="D116" s="229" t="s">
        <v>187</v>
      </c>
      <c r="E116" s="230" t="s">
        <v>237</v>
      </c>
      <c r="F116" s="231" t="s">
        <v>238</v>
      </c>
      <c r="G116" s="232" t="s">
        <v>239</v>
      </c>
      <c r="H116" s="233">
        <v>392.06400000000002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191</v>
      </c>
      <c r="AT116" s="241" t="s">
        <v>187</v>
      </c>
      <c r="AU116" s="241" t="s">
        <v>88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191</v>
      </c>
      <c r="BM116" s="241" t="s">
        <v>240</v>
      </c>
    </row>
    <row r="117" s="2" customFormat="1" ht="33" customHeight="1">
      <c r="A117" s="40"/>
      <c r="B117" s="41"/>
      <c r="C117" s="229" t="s">
        <v>201</v>
      </c>
      <c r="D117" s="229" t="s">
        <v>187</v>
      </c>
      <c r="E117" s="230" t="s">
        <v>241</v>
      </c>
      <c r="F117" s="231" t="s">
        <v>242</v>
      </c>
      <c r="G117" s="232" t="s">
        <v>239</v>
      </c>
      <c r="H117" s="233">
        <v>11369.856</v>
      </c>
      <c r="I117" s="234"/>
      <c r="J117" s="235">
        <f>ROUND(I117*H117,2)</f>
        <v>0</v>
      </c>
      <c r="K117" s="236"/>
      <c r="L117" s="46"/>
      <c r="M117" s="237" t="s">
        <v>19</v>
      </c>
      <c r="N117" s="238" t="s">
        <v>49</v>
      </c>
      <c r="O117" s="86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1" t="s">
        <v>191</v>
      </c>
      <c r="AT117" s="241" t="s">
        <v>187</v>
      </c>
      <c r="AU117" s="241" t="s">
        <v>88</v>
      </c>
      <c r="AY117" s="19" t="s">
        <v>185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86</v>
      </c>
      <c r="BK117" s="242">
        <f>ROUND(I117*H117,2)</f>
        <v>0</v>
      </c>
      <c r="BL117" s="19" t="s">
        <v>191</v>
      </c>
      <c r="BM117" s="241" t="s">
        <v>243</v>
      </c>
    </row>
    <row r="118" s="13" customFormat="1">
      <c r="A118" s="13"/>
      <c r="B118" s="243"/>
      <c r="C118" s="244"/>
      <c r="D118" s="245" t="s">
        <v>193</v>
      </c>
      <c r="E118" s="244"/>
      <c r="F118" s="247" t="s">
        <v>244</v>
      </c>
      <c r="G118" s="244"/>
      <c r="H118" s="248">
        <v>11369.856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193</v>
      </c>
      <c r="AU118" s="254" t="s">
        <v>88</v>
      </c>
      <c r="AV118" s="13" t="s">
        <v>88</v>
      </c>
      <c r="AW118" s="13" t="s">
        <v>4</v>
      </c>
      <c r="AX118" s="13" t="s">
        <v>86</v>
      </c>
      <c r="AY118" s="254" t="s">
        <v>185</v>
      </c>
    </row>
    <row r="119" s="2" customFormat="1" ht="33" customHeight="1">
      <c r="A119" s="40"/>
      <c r="B119" s="41"/>
      <c r="C119" s="229" t="s">
        <v>146</v>
      </c>
      <c r="D119" s="229" t="s">
        <v>187</v>
      </c>
      <c r="E119" s="230" t="s">
        <v>245</v>
      </c>
      <c r="F119" s="231" t="s">
        <v>246</v>
      </c>
      <c r="G119" s="232" t="s">
        <v>239</v>
      </c>
      <c r="H119" s="233">
        <v>392.06400000000002</v>
      </c>
      <c r="I119" s="234"/>
      <c r="J119" s="235">
        <f>ROUND(I119*H119,2)</f>
        <v>0</v>
      </c>
      <c r="K119" s="236"/>
      <c r="L119" s="46"/>
      <c r="M119" s="237" t="s">
        <v>19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191</v>
      </c>
      <c r="AT119" s="241" t="s">
        <v>187</v>
      </c>
      <c r="AU119" s="241" t="s">
        <v>88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191</v>
      </c>
      <c r="BM119" s="241" t="s">
        <v>247</v>
      </c>
    </row>
    <row r="120" s="2" customFormat="1" ht="33" customHeight="1">
      <c r="A120" s="40"/>
      <c r="B120" s="41"/>
      <c r="C120" s="229" t="s">
        <v>248</v>
      </c>
      <c r="D120" s="229" t="s">
        <v>187</v>
      </c>
      <c r="E120" s="230" t="s">
        <v>249</v>
      </c>
      <c r="F120" s="231" t="s">
        <v>250</v>
      </c>
      <c r="G120" s="232" t="s">
        <v>239</v>
      </c>
      <c r="H120" s="233">
        <v>64.856999999999999</v>
      </c>
      <c r="I120" s="234"/>
      <c r="J120" s="235">
        <f>ROUND(I120*H120,2)</f>
        <v>0</v>
      </c>
      <c r="K120" s="236"/>
      <c r="L120" s="46"/>
      <c r="M120" s="237" t="s">
        <v>19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191</v>
      </c>
      <c r="AT120" s="241" t="s">
        <v>187</v>
      </c>
      <c r="AU120" s="241" t="s">
        <v>88</v>
      </c>
      <c r="AY120" s="19" t="s">
        <v>185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86</v>
      </c>
      <c r="BK120" s="242">
        <f>ROUND(I120*H120,2)</f>
        <v>0</v>
      </c>
      <c r="BL120" s="19" t="s">
        <v>191</v>
      </c>
      <c r="BM120" s="241" t="s">
        <v>251</v>
      </c>
    </row>
    <row r="121" s="2" customFormat="1" ht="33" customHeight="1">
      <c r="A121" s="40"/>
      <c r="B121" s="41"/>
      <c r="C121" s="229" t="s">
        <v>252</v>
      </c>
      <c r="D121" s="229" t="s">
        <v>187</v>
      </c>
      <c r="E121" s="230" t="s">
        <v>253</v>
      </c>
      <c r="F121" s="231" t="s">
        <v>242</v>
      </c>
      <c r="G121" s="232" t="s">
        <v>239</v>
      </c>
      <c r="H121" s="233">
        <v>1880.8530000000001</v>
      </c>
      <c r="I121" s="234"/>
      <c r="J121" s="235">
        <f>ROUND(I121*H121,2)</f>
        <v>0</v>
      </c>
      <c r="K121" s="236"/>
      <c r="L121" s="46"/>
      <c r="M121" s="237" t="s">
        <v>19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191</v>
      </c>
      <c r="AT121" s="241" t="s">
        <v>187</v>
      </c>
      <c r="AU121" s="241" t="s">
        <v>88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191</v>
      </c>
      <c r="BM121" s="241" t="s">
        <v>254</v>
      </c>
    </row>
    <row r="122" s="13" customFormat="1">
      <c r="A122" s="13"/>
      <c r="B122" s="243"/>
      <c r="C122" s="244"/>
      <c r="D122" s="245" t="s">
        <v>193</v>
      </c>
      <c r="E122" s="244"/>
      <c r="F122" s="247" t="s">
        <v>255</v>
      </c>
      <c r="G122" s="244"/>
      <c r="H122" s="248">
        <v>1880.8530000000001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193</v>
      </c>
      <c r="AU122" s="254" t="s">
        <v>88</v>
      </c>
      <c r="AV122" s="13" t="s">
        <v>88</v>
      </c>
      <c r="AW122" s="13" t="s">
        <v>4</v>
      </c>
      <c r="AX122" s="13" t="s">
        <v>86</v>
      </c>
      <c r="AY122" s="254" t="s">
        <v>185</v>
      </c>
    </row>
    <row r="123" s="2" customFormat="1" ht="33" customHeight="1">
      <c r="A123" s="40"/>
      <c r="B123" s="41"/>
      <c r="C123" s="229" t="s">
        <v>256</v>
      </c>
      <c r="D123" s="229" t="s">
        <v>187</v>
      </c>
      <c r="E123" s="230" t="s">
        <v>257</v>
      </c>
      <c r="F123" s="231" t="s">
        <v>258</v>
      </c>
      <c r="G123" s="232" t="s">
        <v>239</v>
      </c>
      <c r="H123" s="233">
        <v>64.856999999999999</v>
      </c>
      <c r="I123" s="234"/>
      <c r="J123" s="235">
        <f>ROUND(I123*H123,2)</f>
        <v>0</v>
      </c>
      <c r="K123" s="236"/>
      <c r="L123" s="46"/>
      <c r="M123" s="237" t="s">
        <v>19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191</v>
      </c>
      <c r="AT123" s="241" t="s">
        <v>187</v>
      </c>
      <c r="AU123" s="241" t="s">
        <v>88</v>
      </c>
      <c r="AY123" s="19" t="s">
        <v>185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86</v>
      </c>
      <c r="BK123" s="242">
        <f>ROUND(I123*H123,2)</f>
        <v>0</v>
      </c>
      <c r="BL123" s="19" t="s">
        <v>191</v>
      </c>
      <c r="BM123" s="241" t="s">
        <v>259</v>
      </c>
    </row>
    <row r="124" s="12" customFormat="1" ht="25.92" customHeight="1">
      <c r="A124" s="12"/>
      <c r="B124" s="213"/>
      <c r="C124" s="214"/>
      <c r="D124" s="215" t="s">
        <v>77</v>
      </c>
      <c r="E124" s="216" t="s">
        <v>260</v>
      </c>
      <c r="F124" s="216" t="s">
        <v>261</v>
      </c>
      <c r="G124" s="214"/>
      <c r="H124" s="214"/>
      <c r="I124" s="217"/>
      <c r="J124" s="218">
        <f>BK124</f>
        <v>0</v>
      </c>
      <c r="K124" s="214"/>
      <c r="L124" s="219"/>
      <c r="M124" s="220"/>
      <c r="N124" s="221"/>
      <c r="O124" s="221"/>
      <c r="P124" s="222">
        <f>P125</f>
        <v>0</v>
      </c>
      <c r="Q124" s="221"/>
      <c r="R124" s="222">
        <f>R125</f>
        <v>0</v>
      </c>
      <c r="S124" s="221"/>
      <c r="T124" s="223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4" t="s">
        <v>217</v>
      </c>
      <c r="AT124" s="225" t="s">
        <v>77</v>
      </c>
      <c r="AU124" s="225" t="s">
        <v>78</v>
      </c>
      <c r="AY124" s="224" t="s">
        <v>185</v>
      </c>
      <c r="BK124" s="226">
        <f>BK125</f>
        <v>0</v>
      </c>
    </row>
    <row r="125" s="12" customFormat="1" ht="22.8" customHeight="1">
      <c r="A125" s="12"/>
      <c r="B125" s="213"/>
      <c r="C125" s="214"/>
      <c r="D125" s="215" t="s">
        <v>77</v>
      </c>
      <c r="E125" s="227" t="s">
        <v>262</v>
      </c>
      <c r="F125" s="227" t="s">
        <v>263</v>
      </c>
      <c r="G125" s="214"/>
      <c r="H125" s="214"/>
      <c r="I125" s="217"/>
      <c r="J125" s="228">
        <f>BK125</f>
        <v>0</v>
      </c>
      <c r="K125" s="214"/>
      <c r="L125" s="219"/>
      <c r="M125" s="220"/>
      <c r="N125" s="221"/>
      <c r="O125" s="221"/>
      <c r="P125" s="222">
        <f>P126</f>
        <v>0</v>
      </c>
      <c r="Q125" s="221"/>
      <c r="R125" s="222">
        <f>R126</f>
        <v>0</v>
      </c>
      <c r="S125" s="221"/>
      <c r="T125" s="223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4" t="s">
        <v>217</v>
      </c>
      <c r="AT125" s="225" t="s">
        <v>77</v>
      </c>
      <c r="AU125" s="225" t="s">
        <v>86</v>
      </c>
      <c r="AY125" s="224" t="s">
        <v>185</v>
      </c>
      <c r="BK125" s="226">
        <f>BK126</f>
        <v>0</v>
      </c>
    </row>
    <row r="126" s="2" customFormat="1" ht="16.5" customHeight="1">
      <c r="A126" s="40"/>
      <c r="B126" s="41"/>
      <c r="C126" s="229" t="s">
        <v>264</v>
      </c>
      <c r="D126" s="229" t="s">
        <v>187</v>
      </c>
      <c r="E126" s="230" t="s">
        <v>265</v>
      </c>
      <c r="F126" s="231" t="s">
        <v>263</v>
      </c>
      <c r="G126" s="232" t="s">
        <v>266</v>
      </c>
      <c r="H126" s="276"/>
      <c r="I126" s="234"/>
      <c r="J126" s="235">
        <f>ROUND(I126*H126,2)</f>
        <v>0</v>
      </c>
      <c r="K126" s="236"/>
      <c r="L126" s="46"/>
      <c r="M126" s="277" t="s">
        <v>19</v>
      </c>
      <c r="N126" s="278" t="s">
        <v>49</v>
      </c>
      <c r="O126" s="279"/>
      <c r="P126" s="280">
        <f>O126*H126</f>
        <v>0</v>
      </c>
      <c r="Q126" s="280">
        <v>0</v>
      </c>
      <c r="R126" s="280">
        <f>Q126*H126</f>
        <v>0</v>
      </c>
      <c r="S126" s="280">
        <v>0</v>
      </c>
      <c r="T126" s="281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267</v>
      </c>
      <c r="AT126" s="241" t="s">
        <v>187</v>
      </c>
      <c r="AU126" s="241" t="s">
        <v>88</v>
      </c>
      <c r="AY126" s="19" t="s">
        <v>185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86</v>
      </c>
      <c r="BK126" s="242">
        <f>ROUND(I126*H126,2)</f>
        <v>0</v>
      </c>
      <c r="BL126" s="19" t="s">
        <v>267</v>
      </c>
      <c r="BM126" s="241" t="s">
        <v>268</v>
      </c>
    </row>
    <row r="127" s="2" customFormat="1" ht="6.96" customHeight="1">
      <c r="A127" s="40"/>
      <c r="B127" s="61"/>
      <c r="C127" s="62"/>
      <c r="D127" s="62"/>
      <c r="E127" s="62"/>
      <c r="F127" s="62"/>
      <c r="G127" s="62"/>
      <c r="H127" s="62"/>
      <c r="I127" s="177"/>
      <c r="J127" s="62"/>
      <c r="K127" s="62"/>
      <c r="L127" s="46"/>
      <c r="M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</sheetData>
  <sheetProtection sheet="1" autoFilter="0" formatColumns="0" formatRows="0" objects="1" scenarios="1" spinCount="100000" saltValue="0CDvYecbtQWriJTffqLL5qnZzt7+rMxGnxQJ6Nu08RyOpsJqd5KLicR3gKyi3b7rmv9pQJwrU1uR6VSg0tg53w==" hashValue="+mwGqmnQa3K0mNn2KjXDWQidI4mILsf7GUiDKXEGgVML13NVrhEQp+NaVbZ6sH95uXpm6nW76YnPy1I754RCJw==" algorithmName="SHA-512" password="CC35"/>
  <autoFilter ref="C84:K12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145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2" customFormat="1" ht="12" customHeight="1">
      <c r="A8" s="40"/>
      <c r="B8" s="46"/>
      <c r="C8" s="40"/>
      <c r="D8" s="146" t="s">
        <v>158</v>
      </c>
      <c r="E8" s="40"/>
      <c r="F8" s="40"/>
      <c r="G8" s="40"/>
      <c r="H8" s="40"/>
      <c r="I8" s="148"/>
      <c r="J8" s="40"/>
      <c r="K8" s="40"/>
      <c r="L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2955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6" t="s">
        <v>18</v>
      </c>
      <c r="E11" s="40"/>
      <c r="F11" s="135" t="s">
        <v>19</v>
      </c>
      <c r="G11" s="40"/>
      <c r="H11" s="40"/>
      <c r="I11" s="151" t="s">
        <v>20</v>
      </c>
      <c r="J11" s="135" t="s">
        <v>19</v>
      </c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6" t="s">
        <v>21</v>
      </c>
      <c r="E12" s="40"/>
      <c r="F12" s="135" t="s">
        <v>22</v>
      </c>
      <c r="G12" s="40"/>
      <c r="H12" s="40"/>
      <c r="I12" s="151" t="s">
        <v>23</v>
      </c>
      <c r="J12" s="152" t="str">
        <f>'Rekapitulace stavby'!AN8</f>
        <v>8. 9. 2020</v>
      </c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48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25</v>
      </c>
      <c r="E14" s="40"/>
      <c r="F14" s="40"/>
      <c r="G14" s="40"/>
      <c r="H14" s="40"/>
      <c r="I14" s="151" t="s">
        <v>26</v>
      </c>
      <c r="J14" s="135" t="str">
        <f>IF('Rekapitulace stavby'!AN10="","",'Rekapitulace stavby'!AN10)</f>
        <v>074 37 013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Sýrárna Broumov s.r.o.</v>
      </c>
      <c r="F15" s="40"/>
      <c r="G15" s="40"/>
      <c r="H15" s="40"/>
      <c r="I15" s="151" t="s">
        <v>29</v>
      </c>
      <c r="J15" s="135" t="str">
        <f>IF('Rekapitulace stavby'!AN11="","",'Rekapitulace stavby'!AN11)</f>
        <v>CZ07437013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48"/>
      <c r="J16" s="40"/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6" t="s">
        <v>31</v>
      </c>
      <c r="E17" s="40"/>
      <c r="F17" s="40"/>
      <c r="G17" s="40"/>
      <c r="H17" s="40"/>
      <c r="I17" s="151" t="s">
        <v>26</v>
      </c>
      <c r="J17" s="35" t="str">
        <f>'Rekapitulace stavby'!AN13</f>
        <v>Vyplň údaj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51" t="s">
        <v>29</v>
      </c>
      <c r="J18" s="35" t="str">
        <f>'Rekapitulace stavby'!AN14</f>
        <v>Vyplň údaj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48"/>
      <c r="J19" s="40"/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6" t="s">
        <v>33</v>
      </c>
      <c r="E20" s="40"/>
      <c r="F20" s="40"/>
      <c r="G20" s="40"/>
      <c r="H20" s="40"/>
      <c r="I20" s="151" t="s">
        <v>26</v>
      </c>
      <c r="J20" s="135" t="str">
        <f>IF('Rekapitulace stavby'!AN16="","",'Rekapitulace stavby'!AN16)</f>
        <v>474 55 802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tr">
        <f>IF('Rekapitulace stavby'!E17="","",'Rekapitulace stavby'!E17)</f>
        <v>JOSTA s.r.o.</v>
      </c>
      <c r="F21" s="40"/>
      <c r="G21" s="40"/>
      <c r="H21" s="40"/>
      <c r="I21" s="151" t="s">
        <v>29</v>
      </c>
      <c r="J21" s="135" t="str">
        <f>IF('Rekapitulace stavby'!AN17="","",'Rekapitulace stavby'!AN17)</f>
        <v>CZ47455802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48"/>
      <c r="J22" s="40"/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6" t="s">
        <v>38</v>
      </c>
      <c r="E23" s="40"/>
      <c r="F23" s="40"/>
      <c r="G23" s="40"/>
      <c r="H23" s="40"/>
      <c r="I23" s="151" t="s">
        <v>26</v>
      </c>
      <c r="J23" s="135" t="str">
        <f>IF('Rekapitulace stavby'!AN19="","",'Rekapitulace stavby'!AN19)</f>
        <v>764 89 337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tr">
        <f>IF('Rekapitulace stavby'!E20="","",'Rekapitulace stavby'!E20)</f>
        <v>Tomáš Valenta</v>
      </c>
      <c r="F24" s="40"/>
      <c r="G24" s="40"/>
      <c r="H24" s="40"/>
      <c r="I24" s="151" t="s">
        <v>29</v>
      </c>
      <c r="J24" s="135" t="str">
        <f>IF('Rekapitulace stavby'!AN20="","",'Rekapitulace stavby'!AN20)</f>
        <v>CZ8002143259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48"/>
      <c r="J25" s="40"/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6" t="s">
        <v>42</v>
      </c>
      <c r="E26" s="40"/>
      <c r="F26" s="40"/>
      <c r="G26" s="40"/>
      <c r="H26" s="40"/>
      <c r="I26" s="148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3"/>
      <c r="B27" s="154"/>
      <c r="C27" s="153"/>
      <c r="D27" s="153"/>
      <c r="E27" s="155" t="s">
        <v>19</v>
      </c>
      <c r="F27" s="155"/>
      <c r="G27" s="155"/>
      <c r="H27" s="155"/>
      <c r="I27" s="156"/>
      <c r="J27" s="153"/>
      <c r="K27" s="153"/>
      <c r="L27" s="157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8"/>
      <c r="E29" s="158"/>
      <c r="F29" s="158"/>
      <c r="G29" s="158"/>
      <c r="H29" s="158"/>
      <c r="I29" s="159"/>
      <c r="J29" s="158"/>
      <c r="K29" s="158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60" t="s">
        <v>44</v>
      </c>
      <c r="E30" s="40"/>
      <c r="F30" s="40"/>
      <c r="G30" s="40"/>
      <c r="H30" s="40"/>
      <c r="I30" s="148"/>
      <c r="J30" s="161">
        <f>ROUND(J89, 2)</f>
        <v>0</v>
      </c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62" t="s">
        <v>46</v>
      </c>
      <c r="G32" s="40"/>
      <c r="H32" s="40"/>
      <c r="I32" s="163" t="s">
        <v>45</v>
      </c>
      <c r="J32" s="162" t="s">
        <v>47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64" t="s">
        <v>48</v>
      </c>
      <c r="E33" s="146" t="s">
        <v>49</v>
      </c>
      <c r="F33" s="165">
        <f>ROUND((SUM(BE89:BE219)),  2)</f>
        <v>0</v>
      </c>
      <c r="G33" s="40"/>
      <c r="H33" s="40"/>
      <c r="I33" s="166">
        <v>0.20999999999999999</v>
      </c>
      <c r="J33" s="165">
        <f>ROUND(((SUM(BE89:BE219))*I33),  2)</f>
        <v>0</v>
      </c>
      <c r="K33" s="40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6" t="s">
        <v>50</v>
      </c>
      <c r="F34" s="165">
        <f>ROUND((SUM(BF89:BF219)),  2)</f>
        <v>0</v>
      </c>
      <c r="G34" s="40"/>
      <c r="H34" s="40"/>
      <c r="I34" s="166">
        <v>0.14999999999999999</v>
      </c>
      <c r="J34" s="165">
        <f>ROUND(((SUM(BF89:BF219))*I34),  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6" t="s">
        <v>51</v>
      </c>
      <c r="F35" s="165">
        <f>ROUND((SUM(BG89:BG219)),  2)</f>
        <v>0</v>
      </c>
      <c r="G35" s="40"/>
      <c r="H35" s="40"/>
      <c r="I35" s="166">
        <v>0.20999999999999999</v>
      </c>
      <c r="J35" s="165">
        <f>0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6" t="s">
        <v>52</v>
      </c>
      <c r="F36" s="165">
        <f>ROUND((SUM(BH89:BH219)),  2)</f>
        <v>0</v>
      </c>
      <c r="G36" s="40"/>
      <c r="H36" s="40"/>
      <c r="I36" s="166">
        <v>0.14999999999999999</v>
      </c>
      <c r="J36" s="165">
        <f>0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53</v>
      </c>
      <c r="F37" s="165">
        <f>ROUND((SUM(BI89:BI219)),  2)</f>
        <v>0</v>
      </c>
      <c r="G37" s="40"/>
      <c r="H37" s="40"/>
      <c r="I37" s="166">
        <v>0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48"/>
      <c r="J38" s="40"/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7"/>
      <c r="D39" s="168" t="s">
        <v>54</v>
      </c>
      <c r="E39" s="169"/>
      <c r="F39" s="169"/>
      <c r="G39" s="170" t="s">
        <v>55</v>
      </c>
      <c r="H39" s="171" t="s">
        <v>56</v>
      </c>
      <c r="I39" s="172"/>
      <c r="J39" s="173">
        <f>SUM(J30:J37)</f>
        <v>0</v>
      </c>
      <c r="K39" s="174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75"/>
      <c r="C40" s="176"/>
      <c r="D40" s="176"/>
      <c r="E40" s="176"/>
      <c r="F40" s="176"/>
      <c r="G40" s="176"/>
      <c r="H40" s="176"/>
      <c r="I40" s="177"/>
      <c r="J40" s="176"/>
      <c r="K40" s="176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160</v>
      </c>
      <c r="D45" s="42"/>
      <c r="E45" s="42"/>
      <c r="F45" s="42"/>
      <c r="G45" s="42"/>
      <c r="H45" s="42"/>
      <c r="I45" s="148"/>
      <c r="J45" s="42"/>
      <c r="K45" s="42"/>
      <c r="L45" s="14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48"/>
      <c r="J46" s="42"/>
      <c r="K46" s="42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81" t="str">
        <f>E7</f>
        <v>Sýrárna Broumov</v>
      </c>
      <c r="F48" s="34"/>
      <c r="G48" s="34"/>
      <c r="H48" s="34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158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09 - ZTI (voda + kanalizace)</v>
      </c>
      <c r="F50" s="42"/>
      <c r="G50" s="42"/>
      <c r="H50" s="42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48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51" t="s">
        <v>23</v>
      </c>
      <c r="J52" s="74" t="str">
        <f>IF(J12="","",J12)</f>
        <v>8. 9. 2020</v>
      </c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Sýrárna Broumov s.r.o.</v>
      </c>
      <c r="G54" s="42"/>
      <c r="H54" s="42"/>
      <c r="I54" s="151" t="s">
        <v>33</v>
      </c>
      <c r="J54" s="38" t="str">
        <f>E21</f>
        <v>JOSTA s.r.o.</v>
      </c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151" t="s">
        <v>38</v>
      </c>
      <c r="J55" s="38" t="str">
        <f>E24</f>
        <v>Tomáš Valenta</v>
      </c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48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82" t="s">
        <v>161</v>
      </c>
      <c r="D57" s="183"/>
      <c r="E57" s="183"/>
      <c r="F57" s="183"/>
      <c r="G57" s="183"/>
      <c r="H57" s="183"/>
      <c r="I57" s="184"/>
      <c r="J57" s="185" t="s">
        <v>162</v>
      </c>
      <c r="K57" s="183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48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86" t="s">
        <v>76</v>
      </c>
      <c r="D59" s="42"/>
      <c r="E59" s="42"/>
      <c r="F59" s="42"/>
      <c r="G59" s="42"/>
      <c r="H59" s="42"/>
      <c r="I59" s="148"/>
      <c r="J59" s="104">
        <f>J89</f>
        <v>0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163</v>
      </c>
    </row>
    <row r="60" s="9" customFormat="1" ht="24.96" customHeight="1">
      <c r="A60" s="9"/>
      <c r="B60" s="187"/>
      <c r="C60" s="188"/>
      <c r="D60" s="189" t="s">
        <v>407</v>
      </c>
      <c r="E60" s="190"/>
      <c r="F60" s="190"/>
      <c r="G60" s="190"/>
      <c r="H60" s="190"/>
      <c r="I60" s="191"/>
      <c r="J60" s="192">
        <f>J90</f>
        <v>0</v>
      </c>
      <c r="K60" s="188"/>
      <c r="L60" s="19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4"/>
      <c r="C61" s="127"/>
      <c r="D61" s="195" t="s">
        <v>409</v>
      </c>
      <c r="E61" s="196"/>
      <c r="F61" s="196"/>
      <c r="G61" s="196"/>
      <c r="H61" s="196"/>
      <c r="I61" s="197"/>
      <c r="J61" s="198">
        <f>J91</f>
        <v>0</v>
      </c>
      <c r="K61" s="127"/>
      <c r="L61" s="19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4"/>
      <c r="C62" s="127"/>
      <c r="D62" s="195" t="s">
        <v>2956</v>
      </c>
      <c r="E62" s="196"/>
      <c r="F62" s="196"/>
      <c r="G62" s="196"/>
      <c r="H62" s="196"/>
      <c r="I62" s="197"/>
      <c r="J62" s="198">
        <f>J97</f>
        <v>0</v>
      </c>
      <c r="K62" s="127"/>
      <c r="L62" s="19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4"/>
      <c r="C63" s="127"/>
      <c r="D63" s="195" t="s">
        <v>2957</v>
      </c>
      <c r="E63" s="196"/>
      <c r="F63" s="196"/>
      <c r="G63" s="196"/>
      <c r="H63" s="196"/>
      <c r="I63" s="197"/>
      <c r="J63" s="198">
        <f>J129</f>
        <v>0</v>
      </c>
      <c r="K63" s="127"/>
      <c r="L63" s="19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94"/>
      <c r="C64" s="127"/>
      <c r="D64" s="195" t="s">
        <v>2958</v>
      </c>
      <c r="E64" s="196"/>
      <c r="F64" s="196"/>
      <c r="G64" s="196"/>
      <c r="H64" s="196"/>
      <c r="I64" s="197"/>
      <c r="J64" s="198">
        <f>J174</f>
        <v>0</v>
      </c>
      <c r="K64" s="127"/>
      <c r="L64" s="19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94"/>
      <c r="C65" s="127"/>
      <c r="D65" s="195" t="s">
        <v>2959</v>
      </c>
      <c r="E65" s="196"/>
      <c r="F65" s="196"/>
      <c r="G65" s="196"/>
      <c r="H65" s="196"/>
      <c r="I65" s="197"/>
      <c r="J65" s="198">
        <f>J179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2960</v>
      </c>
      <c r="E66" s="196"/>
      <c r="F66" s="196"/>
      <c r="G66" s="196"/>
      <c r="H66" s="196"/>
      <c r="I66" s="197"/>
      <c r="J66" s="198">
        <f>J209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2588</v>
      </c>
      <c r="E67" s="196"/>
      <c r="F67" s="196"/>
      <c r="G67" s="196"/>
      <c r="H67" s="196"/>
      <c r="I67" s="197"/>
      <c r="J67" s="198">
        <f>J214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7"/>
      <c r="C68" s="188"/>
      <c r="D68" s="189" t="s">
        <v>168</v>
      </c>
      <c r="E68" s="190"/>
      <c r="F68" s="190"/>
      <c r="G68" s="190"/>
      <c r="H68" s="190"/>
      <c r="I68" s="191"/>
      <c r="J68" s="192">
        <f>J217</f>
        <v>0</v>
      </c>
      <c r="K68" s="188"/>
      <c r="L68" s="19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94"/>
      <c r="C69" s="127"/>
      <c r="D69" s="195" t="s">
        <v>169</v>
      </c>
      <c r="E69" s="196"/>
      <c r="F69" s="196"/>
      <c r="G69" s="196"/>
      <c r="H69" s="196"/>
      <c r="I69" s="197"/>
      <c r="J69" s="198">
        <f>J218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148"/>
      <c r="J70" s="42"/>
      <c r="K70" s="4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177"/>
      <c r="J71" s="62"/>
      <c r="K71" s="6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180"/>
      <c r="J75" s="64"/>
      <c r="K75" s="64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170</v>
      </c>
      <c r="D76" s="42"/>
      <c r="E76" s="42"/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181" t="str">
        <f>E7</f>
        <v>Sýrárna Broumov</v>
      </c>
      <c r="F79" s="34"/>
      <c r="G79" s="34"/>
      <c r="H79" s="34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158</v>
      </c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71" t="str">
        <f>E9</f>
        <v>09 - ZTI (voda + kanalizace)</v>
      </c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21</v>
      </c>
      <c r="D83" s="42"/>
      <c r="E83" s="42"/>
      <c r="F83" s="29" t="str">
        <f>F12</f>
        <v xml:space="preserve"> </v>
      </c>
      <c r="G83" s="42"/>
      <c r="H83" s="42"/>
      <c r="I83" s="151" t="s">
        <v>23</v>
      </c>
      <c r="J83" s="74" t="str">
        <f>IF(J12="","",J12)</f>
        <v>8. 9. 2020</v>
      </c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Sýrárna Broumov s.r.o.</v>
      </c>
      <c r="G85" s="42"/>
      <c r="H85" s="42"/>
      <c r="I85" s="151" t="s">
        <v>33</v>
      </c>
      <c r="J85" s="38" t="str">
        <f>E21</f>
        <v>JOSTA s.r.o.</v>
      </c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31</v>
      </c>
      <c r="D86" s="42"/>
      <c r="E86" s="42"/>
      <c r="F86" s="29" t="str">
        <f>IF(E18="","",E18)</f>
        <v>Vyplň údaj</v>
      </c>
      <c r="G86" s="42"/>
      <c r="H86" s="42"/>
      <c r="I86" s="151" t="s">
        <v>38</v>
      </c>
      <c r="J86" s="38" t="str">
        <f>E24</f>
        <v>Tomáš Valenta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0.32" customHeight="1">
      <c r="A87" s="40"/>
      <c r="B87" s="41"/>
      <c r="C87" s="42"/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11" customFormat="1" ht="29.28" customHeight="1">
      <c r="A88" s="200"/>
      <c r="B88" s="201"/>
      <c r="C88" s="202" t="s">
        <v>171</v>
      </c>
      <c r="D88" s="203" t="s">
        <v>63</v>
      </c>
      <c r="E88" s="203" t="s">
        <v>59</v>
      </c>
      <c r="F88" s="203" t="s">
        <v>60</v>
      </c>
      <c r="G88" s="203" t="s">
        <v>172</v>
      </c>
      <c r="H88" s="203" t="s">
        <v>173</v>
      </c>
      <c r="I88" s="204" t="s">
        <v>174</v>
      </c>
      <c r="J88" s="205" t="s">
        <v>162</v>
      </c>
      <c r="K88" s="206" t="s">
        <v>175</v>
      </c>
      <c r="L88" s="207"/>
      <c r="M88" s="94" t="s">
        <v>19</v>
      </c>
      <c r="N88" s="95" t="s">
        <v>48</v>
      </c>
      <c r="O88" s="95" t="s">
        <v>176</v>
      </c>
      <c r="P88" s="95" t="s">
        <v>177</v>
      </c>
      <c r="Q88" s="95" t="s">
        <v>178</v>
      </c>
      <c r="R88" s="95" t="s">
        <v>179</v>
      </c>
      <c r="S88" s="95" t="s">
        <v>180</v>
      </c>
      <c r="T88" s="96" t="s">
        <v>181</v>
      </c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</row>
    <row r="89" s="2" customFormat="1" ht="22.8" customHeight="1">
      <c r="A89" s="40"/>
      <c r="B89" s="41"/>
      <c r="C89" s="101" t="s">
        <v>182</v>
      </c>
      <c r="D89" s="42"/>
      <c r="E89" s="42"/>
      <c r="F89" s="42"/>
      <c r="G89" s="42"/>
      <c r="H89" s="42"/>
      <c r="I89" s="148"/>
      <c r="J89" s="208">
        <f>BK89</f>
        <v>0</v>
      </c>
      <c r="K89" s="42"/>
      <c r="L89" s="46"/>
      <c r="M89" s="97"/>
      <c r="N89" s="209"/>
      <c r="O89" s="98"/>
      <c r="P89" s="210">
        <f>P90+P217</f>
        <v>0</v>
      </c>
      <c r="Q89" s="98"/>
      <c r="R89" s="210">
        <f>R90+R217</f>
        <v>1.3477200000000005</v>
      </c>
      <c r="S89" s="98"/>
      <c r="T89" s="211">
        <f>T90+T217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77</v>
      </c>
      <c r="AU89" s="19" t="s">
        <v>163</v>
      </c>
      <c r="BK89" s="212">
        <f>BK90+BK217</f>
        <v>0</v>
      </c>
    </row>
    <row r="90" s="12" customFormat="1" ht="25.92" customHeight="1">
      <c r="A90" s="12"/>
      <c r="B90" s="213"/>
      <c r="C90" s="214"/>
      <c r="D90" s="215" t="s">
        <v>77</v>
      </c>
      <c r="E90" s="216" t="s">
        <v>1121</v>
      </c>
      <c r="F90" s="216" t="s">
        <v>1122</v>
      </c>
      <c r="G90" s="214"/>
      <c r="H90" s="214"/>
      <c r="I90" s="217"/>
      <c r="J90" s="218">
        <f>BK90</f>
        <v>0</v>
      </c>
      <c r="K90" s="214"/>
      <c r="L90" s="219"/>
      <c r="M90" s="220"/>
      <c r="N90" s="221"/>
      <c r="O90" s="221"/>
      <c r="P90" s="222">
        <f>P91+P97+P129+P174+P179+P209+P214</f>
        <v>0</v>
      </c>
      <c r="Q90" s="221"/>
      <c r="R90" s="222">
        <f>R91+R97+R129+R174+R179+R209+R214</f>
        <v>1.3477200000000005</v>
      </c>
      <c r="S90" s="221"/>
      <c r="T90" s="223">
        <f>T91+T97+T129+T174+T179+T209+T214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4" t="s">
        <v>88</v>
      </c>
      <c r="AT90" s="225" t="s">
        <v>77</v>
      </c>
      <c r="AU90" s="225" t="s">
        <v>78</v>
      </c>
      <c r="AY90" s="224" t="s">
        <v>185</v>
      </c>
      <c r="BK90" s="226">
        <f>BK91+BK97+BK129+BK174+BK179+BK209+BK214</f>
        <v>0</v>
      </c>
    </row>
    <row r="91" s="12" customFormat="1" ht="22.8" customHeight="1">
      <c r="A91" s="12"/>
      <c r="B91" s="213"/>
      <c r="C91" s="214"/>
      <c r="D91" s="215" t="s">
        <v>77</v>
      </c>
      <c r="E91" s="227" t="s">
        <v>1174</v>
      </c>
      <c r="F91" s="227" t="s">
        <v>1175</v>
      </c>
      <c r="G91" s="214"/>
      <c r="H91" s="214"/>
      <c r="I91" s="217"/>
      <c r="J91" s="228">
        <f>BK91</f>
        <v>0</v>
      </c>
      <c r="K91" s="214"/>
      <c r="L91" s="219"/>
      <c r="M91" s="220"/>
      <c r="N91" s="221"/>
      <c r="O91" s="221"/>
      <c r="P91" s="222">
        <f>SUM(P92:P96)</f>
        <v>0</v>
      </c>
      <c r="Q91" s="221"/>
      <c r="R91" s="222">
        <f>SUM(R92:R96)</f>
        <v>0.04922</v>
      </c>
      <c r="S91" s="221"/>
      <c r="T91" s="223">
        <f>SUM(T92:T96)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4" t="s">
        <v>88</v>
      </c>
      <c r="AT91" s="225" t="s">
        <v>77</v>
      </c>
      <c r="AU91" s="225" t="s">
        <v>86</v>
      </c>
      <c r="AY91" s="224" t="s">
        <v>185</v>
      </c>
      <c r="BK91" s="226">
        <f>SUM(BK92:BK96)</f>
        <v>0</v>
      </c>
    </row>
    <row r="92" s="2" customFormat="1" ht="66.75" customHeight="1">
      <c r="A92" s="40"/>
      <c r="B92" s="41"/>
      <c r="C92" s="229" t="s">
        <v>86</v>
      </c>
      <c r="D92" s="229" t="s">
        <v>187</v>
      </c>
      <c r="E92" s="230" t="s">
        <v>2961</v>
      </c>
      <c r="F92" s="231" t="s">
        <v>2962</v>
      </c>
      <c r="G92" s="232" t="s">
        <v>220</v>
      </c>
      <c r="H92" s="233">
        <v>119</v>
      </c>
      <c r="I92" s="234"/>
      <c r="J92" s="235">
        <f>ROUND(I92*H92,2)</f>
        <v>0</v>
      </c>
      <c r="K92" s="236"/>
      <c r="L92" s="46"/>
      <c r="M92" s="237" t="s">
        <v>19</v>
      </c>
      <c r="N92" s="238" t="s">
        <v>49</v>
      </c>
      <c r="O92" s="86"/>
      <c r="P92" s="239">
        <f>O92*H92</f>
        <v>0</v>
      </c>
      <c r="Q92" s="239">
        <v>9.0000000000000006E-05</v>
      </c>
      <c r="R92" s="239">
        <f>Q92*H92</f>
        <v>0.010710000000000001</v>
      </c>
      <c r="S92" s="239">
        <v>0</v>
      </c>
      <c r="T92" s="24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1" t="s">
        <v>229</v>
      </c>
      <c r="AT92" s="241" t="s">
        <v>187</v>
      </c>
      <c r="AU92" s="241" t="s">
        <v>88</v>
      </c>
      <c r="AY92" s="19" t="s">
        <v>185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86</v>
      </c>
      <c r="BK92" s="242">
        <f>ROUND(I92*H92,2)</f>
        <v>0</v>
      </c>
      <c r="BL92" s="19" t="s">
        <v>229</v>
      </c>
      <c r="BM92" s="241" t="s">
        <v>2963</v>
      </c>
    </row>
    <row r="93" s="2" customFormat="1" ht="21.75" customHeight="1">
      <c r="A93" s="40"/>
      <c r="B93" s="41"/>
      <c r="C93" s="282" t="s">
        <v>88</v>
      </c>
      <c r="D93" s="282" t="s">
        <v>604</v>
      </c>
      <c r="E93" s="283" t="s">
        <v>2964</v>
      </c>
      <c r="F93" s="284" t="s">
        <v>2965</v>
      </c>
      <c r="G93" s="285" t="s">
        <v>220</v>
      </c>
      <c r="H93" s="286">
        <v>55</v>
      </c>
      <c r="I93" s="287"/>
      <c r="J93" s="288">
        <f>ROUND(I93*H93,2)</f>
        <v>0</v>
      </c>
      <c r="K93" s="289"/>
      <c r="L93" s="290"/>
      <c r="M93" s="291" t="s">
        <v>19</v>
      </c>
      <c r="N93" s="292" t="s">
        <v>49</v>
      </c>
      <c r="O93" s="86"/>
      <c r="P93" s="239">
        <f>O93*H93</f>
        <v>0</v>
      </c>
      <c r="Q93" s="239">
        <v>0.00029</v>
      </c>
      <c r="R93" s="239">
        <f>Q93*H93</f>
        <v>0.015949999999999999</v>
      </c>
      <c r="S93" s="239">
        <v>0</v>
      </c>
      <c r="T93" s="24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1" t="s">
        <v>658</v>
      </c>
      <c r="AT93" s="241" t="s">
        <v>604</v>
      </c>
      <c r="AU93" s="241" t="s">
        <v>88</v>
      </c>
      <c r="AY93" s="19" t="s">
        <v>185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86</v>
      </c>
      <c r="BK93" s="242">
        <f>ROUND(I93*H93,2)</f>
        <v>0</v>
      </c>
      <c r="BL93" s="19" t="s">
        <v>229</v>
      </c>
      <c r="BM93" s="241" t="s">
        <v>2966</v>
      </c>
    </row>
    <row r="94" s="2" customFormat="1" ht="21.75" customHeight="1">
      <c r="A94" s="40"/>
      <c r="B94" s="41"/>
      <c r="C94" s="282" t="s">
        <v>203</v>
      </c>
      <c r="D94" s="282" t="s">
        <v>604</v>
      </c>
      <c r="E94" s="283" t="s">
        <v>2967</v>
      </c>
      <c r="F94" s="284" t="s">
        <v>2968</v>
      </c>
      <c r="G94" s="285" t="s">
        <v>220</v>
      </c>
      <c r="H94" s="286">
        <v>48</v>
      </c>
      <c r="I94" s="287"/>
      <c r="J94" s="288">
        <f>ROUND(I94*H94,2)</f>
        <v>0</v>
      </c>
      <c r="K94" s="289"/>
      <c r="L94" s="290"/>
      <c r="M94" s="291" t="s">
        <v>19</v>
      </c>
      <c r="N94" s="292" t="s">
        <v>49</v>
      </c>
      <c r="O94" s="86"/>
      <c r="P94" s="239">
        <f>O94*H94</f>
        <v>0</v>
      </c>
      <c r="Q94" s="239">
        <v>0.00032000000000000003</v>
      </c>
      <c r="R94" s="239">
        <f>Q94*H94</f>
        <v>0.015360000000000002</v>
      </c>
      <c r="S94" s="239">
        <v>0</v>
      </c>
      <c r="T94" s="24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1" t="s">
        <v>658</v>
      </c>
      <c r="AT94" s="241" t="s">
        <v>604</v>
      </c>
      <c r="AU94" s="241" t="s">
        <v>88</v>
      </c>
      <c r="AY94" s="19" t="s">
        <v>185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86</v>
      </c>
      <c r="BK94" s="242">
        <f>ROUND(I94*H94,2)</f>
        <v>0</v>
      </c>
      <c r="BL94" s="19" t="s">
        <v>229</v>
      </c>
      <c r="BM94" s="241" t="s">
        <v>2969</v>
      </c>
    </row>
    <row r="95" s="2" customFormat="1" ht="21.75" customHeight="1">
      <c r="A95" s="40"/>
      <c r="B95" s="41"/>
      <c r="C95" s="282" t="s">
        <v>191</v>
      </c>
      <c r="D95" s="282" t="s">
        <v>604</v>
      </c>
      <c r="E95" s="283" t="s">
        <v>2970</v>
      </c>
      <c r="F95" s="284" t="s">
        <v>2971</v>
      </c>
      <c r="G95" s="285" t="s">
        <v>220</v>
      </c>
      <c r="H95" s="286">
        <v>16</v>
      </c>
      <c r="I95" s="287"/>
      <c r="J95" s="288">
        <f>ROUND(I95*H95,2)</f>
        <v>0</v>
      </c>
      <c r="K95" s="289"/>
      <c r="L95" s="290"/>
      <c r="M95" s="291" t="s">
        <v>19</v>
      </c>
      <c r="N95" s="292" t="s">
        <v>49</v>
      </c>
      <c r="O95" s="86"/>
      <c r="P95" s="239">
        <f>O95*H95</f>
        <v>0</v>
      </c>
      <c r="Q95" s="239">
        <v>0.00044999999999999999</v>
      </c>
      <c r="R95" s="239">
        <f>Q95*H95</f>
        <v>0.0071999999999999998</v>
      </c>
      <c r="S95" s="239">
        <v>0</v>
      </c>
      <c r="T95" s="24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1" t="s">
        <v>658</v>
      </c>
      <c r="AT95" s="241" t="s">
        <v>604</v>
      </c>
      <c r="AU95" s="241" t="s">
        <v>88</v>
      </c>
      <c r="AY95" s="19" t="s">
        <v>185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86</v>
      </c>
      <c r="BK95" s="242">
        <f>ROUND(I95*H95,2)</f>
        <v>0</v>
      </c>
      <c r="BL95" s="19" t="s">
        <v>229</v>
      </c>
      <c r="BM95" s="241" t="s">
        <v>2972</v>
      </c>
    </row>
    <row r="96" s="2" customFormat="1" ht="33" customHeight="1">
      <c r="A96" s="40"/>
      <c r="B96" s="41"/>
      <c r="C96" s="229" t="s">
        <v>217</v>
      </c>
      <c r="D96" s="229" t="s">
        <v>187</v>
      </c>
      <c r="E96" s="230" t="s">
        <v>2973</v>
      </c>
      <c r="F96" s="231" t="s">
        <v>2974</v>
      </c>
      <c r="G96" s="232" t="s">
        <v>239</v>
      </c>
      <c r="H96" s="233">
        <v>0.049000000000000002</v>
      </c>
      <c r="I96" s="234"/>
      <c r="J96" s="235">
        <f>ROUND(I96*H96,2)</f>
        <v>0</v>
      </c>
      <c r="K96" s="236"/>
      <c r="L96" s="46"/>
      <c r="M96" s="237" t="s">
        <v>19</v>
      </c>
      <c r="N96" s="238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229</v>
      </c>
      <c r="AT96" s="241" t="s">
        <v>187</v>
      </c>
      <c r="AU96" s="241" t="s">
        <v>88</v>
      </c>
      <c r="AY96" s="19" t="s">
        <v>185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86</v>
      </c>
      <c r="BK96" s="242">
        <f>ROUND(I96*H96,2)</f>
        <v>0</v>
      </c>
      <c r="BL96" s="19" t="s">
        <v>229</v>
      </c>
      <c r="BM96" s="241" t="s">
        <v>2975</v>
      </c>
    </row>
    <row r="97" s="12" customFormat="1" ht="22.8" customHeight="1">
      <c r="A97" s="12"/>
      <c r="B97" s="213"/>
      <c r="C97" s="214"/>
      <c r="D97" s="215" t="s">
        <v>77</v>
      </c>
      <c r="E97" s="227" t="s">
        <v>2976</v>
      </c>
      <c r="F97" s="227" t="s">
        <v>2977</v>
      </c>
      <c r="G97" s="214"/>
      <c r="H97" s="214"/>
      <c r="I97" s="217"/>
      <c r="J97" s="228">
        <f>BK97</f>
        <v>0</v>
      </c>
      <c r="K97" s="214"/>
      <c r="L97" s="219"/>
      <c r="M97" s="220"/>
      <c r="N97" s="221"/>
      <c r="O97" s="221"/>
      <c r="P97" s="222">
        <f>SUM(P98:P128)</f>
        <v>0</v>
      </c>
      <c r="Q97" s="221"/>
      <c r="R97" s="222">
        <f>SUM(R98:R128)</f>
        <v>0.34025000000000005</v>
      </c>
      <c r="S97" s="221"/>
      <c r="T97" s="223">
        <f>SUM(T98:T128)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4" t="s">
        <v>88</v>
      </c>
      <c r="AT97" s="225" t="s">
        <v>77</v>
      </c>
      <c r="AU97" s="225" t="s">
        <v>86</v>
      </c>
      <c r="AY97" s="224" t="s">
        <v>185</v>
      </c>
      <c r="BK97" s="226">
        <f>SUM(BK98:BK128)</f>
        <v>0</v>
      </c>
    </row>
    <row r="98" s="2" customFormat="1" ht="16.5" customHeight="1">
      <c r="A98" s="40"/>
      <c r="B98" s="41"/>
      <c r="C98" s="229" t="s">
        <v>224</v>
      </c>
      <c r="D98" s="229" t="s">
        <v>187</v>
      </c>
      <c r="E98" s="230" t="s">
        <v>2978</v>
      </c>
      <c r="F98" s="231" t="s">
        <v>2979</v>
      </c>
      <c r="G98" s="232" t="s">
        <v>220</v>
      </c>
      <c r="H98" s="233">
        <v>34</v>
      </c>
      <c r="I98" s="234"/>
      <c r="J98" s="235">
        <f>ROUND(I98*H98,2)</f>
        <v>0</v>
      </c>
      <c r="K98" s="236"/>
      <c r="L98" s="46"/>
      <c r="M98" s="237" t="s">
        <v>19</v>
      </c>
      <c r="N98" s="238" t="s">
        <v>49</v>
      </c>
      <c r="O98" s="86"/>
      <c r="P98" s="239">
        <f>O98*H98</f>
        <v>0</v>
      </c>
      <c r="Q98" s="239">
        <v>0.00142</v>
      </c>
      <c r="R98" s="239">
        <f>Q98*H98</f>
        <v>0.048280000000000003</v>
      </c>
      <c r="S98" s="239">
        <v>0</v>
      </c>
      <c r="T98" s="24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1" t="s">
        <v>229</v>
      </c>
      <c r="AT98" s="241" t="s">
        <v>187</v>
      </c>
      <c r="AU98" s="241" t="s">
        <v>88</v>
      </c>
      <c r="AY98" s="19" t="s">
        <v>185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86</v>
      </c>
      <c r="BK98" s="242">
        <f>ROUND(I98*H98,2)</f>
        <v>0</v>
      </c>
      <c r="BL98" s="19" t="s">
        <v>229</v>
      </c>
      <c r="BM98" s="241" t="s">
        <v>2980</v>
      </c>
    </row>
    <row r="99" s="2" customFormat="1" ht="16.5" customHeight="1">
      <c r="A99" s="40"/>
      <c r="B99" s="41"/>
      <c r="C99" s="229" t="s">
        <v>230</v>
      </c>
      <c r="D99" s="229" t="s">
        <v>187</v>
      </c>
      <c r="E99" s="230" t="s">
        <v>2981</v>
      </c>
      <c r="F99" s="231" t="s">
        <v>2982</v>
      </c>
      <c r="G99" s="232" t="s">
        <v>220</v>
      </c>
      <c r="H99" s="233">
        <v>30</v>
      </c>
      <c r="I99" s="234"/>
      <c r="J99" s="235">
        <f>ROUND(I99*H99,2)</f>
        <v>0</v>
      </c>
      <c r="K99" s="236"/>
      <c r="L99" s="46"/>
      <c r="M99" s="237" t="s">
        <v>19</v>
      </c>
      <c r="N99" s="238" t="s">
        <v>49</v>
      </c>
      <c r="O99" s="86"/>
      <c r="P99" s="239">
        <f>O99*H99</f>
        <v>0</v>
      </c>
      <c r="Q99" s="239">
        <v>0.0074400000000000004</v>
      </c>
      <c r="R99" s="239">
        <f>Q99*H99</f>
        <v>0.22320000000000001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229</v>
      </c>
      <c r="AT99" s="241" t="s">
        <v>187</v>
      </c>
      <c r="AU99" s="241" t="s">
        <v>88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229</v>
      </c>
      <c r="BM99" s="241" t="s">
        <v>2983</v>
      </c>
    </row>
    <row r="100" s="2" customFormat="1" ht="33" customHeight="1">
      <c r="A100" s="40"/>
      <c r="B100" s="41"/>
      <c r="C100" s="229" t="s">
        <v>236</v>
      </c>
      <c r="D100" s="229" t="s">
        <v>187</v>
      </c>
      <c r="E100" s="230" t="s">
        <v>2984</v>
      </c>
      <c r="F100" s="231" t="s">
        <v>2985</v>
      </c>
      <c r="G100" s="232" t="s">
        <v>220</v>
      </c>
      <c r="H100" s="233">
        <v>89</v>
      </c>
      <c r="I100" s="234"/>
      <c r="J100" s="235">
        <f>ROUND(I100*H100,2)</f>
        <v>0</v>
      </c>
      <c r="K100" s="236"/>
      <c r="L100" s="46"/>
      <c r="M100" s="237" t="s">
        <v>19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229</v>
      </c>
      <c r="AT100" s="241" t="s">
        <v>187</v>
      </c>
      <c r="AU100" s="241" t="s">
        <v>88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229</v>
      </c>
      <c r="BM100" s="241" t="s">
        <v>2986</v>
      </c>
    </row>
    <row r="101" s="2" customFormat="1" ht="16.5" customHeight="1">
      <c r="A101" s="40"/>
      <c r="B101" s="41"/>
      <c r="C101" s="229" t="s">
        <v>201</v>
      </c>
      <c r="D101" s="229" t="s">
        <v>187</v>
      </c>
      <c r="E101" s="230" t="s">
        <v>2987</v>
      </c>
      <c r="F101" s="231" t="s">
        <v>2988</v>
      </c>
      <c r="G101" s="232" t="s">
        <v>220</v>
      </c>
      <c r="H101" s="233">
        <v>7</v>
      </c>
      <c r="I101" s="234"/>
      <c r="J101" s="235">
        <f>ROUND(I101*H101,2)</f>
        <v>0</v>
      </c>
      <c r="K101" s="236"/>
      <c r="L101" s="46"/>
      <c r="M101" s="237" t="s">
        <v>19</v>
      </c>
      <c r="N101" s="238" t="s">
        <v>49</v>
      </c>
      <c r="O101" s="86"/>
      <c r="P101" s="239">
        <f>O101*H101</f>
        <v>0</v>
      </c>
      <c r="Q101" s="239">
        <v>0.00040999999999999999</v>
      </c>
      <c r="R101" s="239">
        <f>Q101*H101</f>
        <v>0.0028700000000000002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229</v>
      </c>
      <c r="AT101" s="241" t="s">
        <v>187</v>
      </c>
      <c r="AU101" s="241" t="s">
        <v>88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229</v>
      </c>
      <c r="BM101" s="241" t="s">
        <v>2989</v>
      </c>
    </row>
    <row r="102" s="2" customFormat="1" ht="16.5" customHeight="1">
      <c r="A102" s="40"/>
      <c r="B102" s="41"/>
      <c r="C102" s="229" t="s">
        <v>146</v>
      </c>
      <c r="D102" s="229" t="s">
        <v>187</v>
      </c>
      <c r="E102" s="230" t="s">
        <v>2990</v>
      </c>
      <c r="F102" s="231" t="s">
        <v>2991</v>
      </c>
      <c r="G102" s="232" t="s">
        <v>220</v>
      </c>
      <c r="H102" s="233">
        <v>10</v>
      </c>
      <c r="I102" s="234"/>
      <c r="J102" s="235">
        <f>ROUND(I102*H102,2)</f>
        <v>0</v>
      </c>
      <c r="K102" s="236"/>
      <c r="L102" s="46"/>
      <c r="M102" s="237" t="s">
        <v>19</v>
      </c>
      <c r="N102" s="238" t="s">
        <v>49</v>
      </c>
      <c r="O102" s="86"/>
      <c r="P102" s="239">
        <f>O102*H102</f>
        <v>0</v>
      </c>
      <c r="Q102" s="239">
        <v>0.00048000000000000001</v>
      </c>
      <c r="R102" s="239">
        <f>Q102*H102</f>
        <v>0.0048000000000000004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229</v>
      </c>
      <c r="AT102" s="241" t="s">
        <v>187</v>
      </c>
      <c r="AU102" s="241" t="s">
        <v>88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229</v>
      </c>
      <c r="BM102" s="241" t="s">
        <v>2992</v>
      </c>
    </row>
    <row r="103" s="2" customFormat="1" ht="16.5" customHeight="1">
      <c r="A103" s="40"/>
      <c r="B103" s="41"/>
      <c r="C103" s="229" t="s">
        <v>248</v>
      </c>
      <c r="D103" s="229" t="s">
        <v>187</v>
      </c>
      <c r="E103" s="230" t="s">
        <v>2993</v>
      </c>
      <c r="F103" s="231" t="s">
        <v>2994</v>
      </c>
      <c r="G103" s="232" t="s">
        <v>220</v>
      </c>
      <c r="H103" s="233">
        <v>12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0.00071000000000000002</v>
      </c>
      <c r="R103" s="239">
        <f>Q103*H103</f>
        <v>0.0085199999999999998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229</v>
      </c>
      <c r="AT103" s="241" t="s">
        <v>187</v>
      </c>
      <c r="AU103" s="241" t="s">
        <v>88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229</v>
      </c>
      <c r="BM103" s="241" t="s">
        <v>2995</v>
      </c>
    </row>
    <row r="104" s="2" customFormat="1" ht="16.5" customHeight="1">
      <c r="A104" s="40"/>
      <c r="B104" s="41"/>
      <c r="C104" s="229" t="s">
        <v>252</v>
      </c>
      <c r="D104" s="229" t="s">
        <v>187</v>
      </c>
      <c r="E104" s="230" t="s">
        <v>2996</v>
      </c>
      <c r="F104" s="231" t="s">
        <v>2997</v>
      </c>
      <c r="G104" s="232" t="s">
        <v>220</v>
      </c>
      <c r="H104" s="233">
        <v>18</v>
      </c>
      <c r="I104" s="234"/>
      <c r="J104" s="235">
        <f>ROUND(I104*H104,2)</f>
        <v>0</v>
      </c>
      <c r="K104" s="236"/>
      <c r="L104" s="46"/>
      <c r="M104" s="237" t="s">
        <v>19</v>
      </c>
      <c r="N104" s="238" t="s">
        <v>49</v>
      </c>
      <c r="O104" s="86"/>
      <c r="P104" s="239">
        <f>O104*H104</f>
        <v>0</v>
      </c>
      <c r="Q104" s="239">
        <v>0.0022399999999999998</v>
      </c>
      <c r="R104" s="239">
        <f>Q104*H104</f>
        <v>0.040319999999999995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229</v>
      </c>
      <c r="AT104" s="241" t="s">
        <v>187</v>
      </c>
      <c r="AU104" s="241" t="s">
        <v>88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229</v>
      </c>
      <c r="BM104" s="241" t="s">
        <v>2998</v>
      </c>
    </row>
    <row r="105" s="2" customFormat="1" ht="21.75" customHeight="1">
      <c r="A105" s="40"/>
      <c r="B105" s="41"/>
      <c r="C105" s="229" t="s">
        <v>256</v>
      </c>
      <c r="D105" s="229" t="s">
        <v>187</v>
      </c>
      <c r="E105" s="230" t="s">
        <v>2999</v>
      </c>
      <c r="F105" s="231" t="s">
        <v>3000</v>
      </c>
      <c r="G105" s="232" t="s">
        <v>220</v>
      </c>
      <c r="H105" s="233">
        <v>20</v>
      </c>
      <c r="I105" s="234"/>
      <c r="J105" s="235">
        <f>ROUND(I105*H105,2)</f>
        <v>0</v>
      </c>
      <c r="K105" s="236"/>
      <c r="L105" s="46"/>
      <c r="M105" s="237" t="s">
        <v>19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229</v>
      </c>
      <c r="AT105" s="241" t="s">
        <v>187</v>
      </c>
      <c r="AU105" s="241" t="s">
        <v>88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229</v>
      </c>
      <c r="BM105" s="241" t="s">
        <v>3001</v>
      </c>
    </row>
    <row r="106" s="2" customFormat="1" ht="21.75" customHeight="1">
      <c r="A106" s="40"/>
      <c r="B106" s="41"/>
      <c r="C106" s="229" t="s">
        <v>264</v>
      </c>
      <c r="D106" s="229" t="s">
        <v>187</v>
      </c>
      <c r="E106" s="230" t="s">
        <v>3002</v>
      </c>
      <c r="F106" s="231" t="s">
        <v>3003</v>
      </c>
      <c r="G106" s="232" t="s">
        <v>220</v>
      </c>
      <c r="H106" s="233">
        <v>5</v>
      </c>
      <c r="I106" s="234"/>
      <c r="J106" s="235">
        <f>ROUND(I106*H106,2)</f>
        <v>0</v>
      </c>
      <c r="K106" s="236"/>
      <c r="L106" s="46"/>
      <c r="M106" s="237" t="s">
        <v>19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229</v>
      </c>
      <c r="AT106" s="241" t="s">
        <v>187</v>
      </c>
      <c r="AU106" s="241" t="s">
        <v>88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229</v>
      </c>
      <c r="BM106" s="241" t="s">
        <v>3004</v>
      </c>
    </row>
    <row r="107" s="2" customFormat="1" ht="21.75" customHeight="1">
      <c r="A107" s="40"/>
      <c r="B107" s="41"/>
      <c r="C107" s="229" t="s">
        <v>8</v>
      </c>
      <c r="D107" s="229" t="s">
        <v>187</v>
      </c>
      <c r="E107" s="230" t="s">
        <v>3005</v>
      </c>
      <c r="F107" s="231" t="s">
        <v>3006</v>
      </c>
      <c r="G107" s="232" t="s">
        <v>227</v>
      </c>
      <c r="H107" s="233">
        <v>9</v>
      </c>
      <c r="I107" s="234"/>
      <c r="J107" s="235">
        <f>ROUND(I107*H107,2)</f>
        <v>0</v>
      </c>
      <c r="K107" s="236"/>
      <c r="L107" s="46"/>
      <c r="M107" s="237" t="s">
        <v>19</v>
      </c>
      <c r="N107" s="238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229</v>
      </c>
      <c r="AT107" s="241" t="s">
        <v>187</v>
      </c>
      <c r="AU107" s="241" t="s">
        <v>88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229</v>
      </c>
      <c r="BM107" s="241" t="s">
        <v>3007</v>
      </c>
    </row>
    <row r="108" s="2" customFormat="1" ht="21.75" customHeight="1">
      <c r="A108" s="40"/>
      <c r="B108" s="41"/>
      <c r="C108" s="229" t="s">
        <v>229</v>
      </c>
      <c r="D108" s="229" t="s">
        <v>187</v>
      </c>
      <c r="E108" s="230" t="s">
        <v>3008</v>
      </c>
      <c r="F108" s="231" t="s">
        <v>3009</v>
      </c>
      <c r="G108" s="232" t="s">
        <v>227</v>
      </c>
      <c r="H108" s="233">
        <v>9</v>
      </c>
      <c r="I108" s="234"/>
      <c r="J108" s="235">
        <f>ROUND(I108*H108,2)</f>
        <v>0</v>
      </c>
      <c r="K108" s="236"/>
      <c r="L108" s="46"/>
      <c r="M108" s="237" t="s">
        <v>19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229</v>
      </c>
      <c r="AT108" s="241" t="s">
        <v>187</v>
      </c>
      <c r="AU108" s="241" t="s">
        <v>88</v>
      </c>
      <c r="AY108" s="19" t="s">
        <v>185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86</v>
      </c>
      <c r="BK108" s="242">
        <f>ROUND(I108*H108,2)</f>
        <v>0</v>
      </c>
      <c r="BL108" s="19" t="s">
        <v>229</v>
      </c>
      <c r="BM108" s="241" t="s">
        <v>3010</v>
      </c>
    </row>
    <row r="109" s="2" customFormat="1" ht="21.75" customHeight="1">
      <c r="A109" s="40"/>
      <c r="B109" s="41"/>
      <c r="C109" s="229" t="s">
        <v>342</v>
      </c>
      <c r="D109" s="229" t="s">
        <v>187</v>
      </c>
      <c r="E109" s="230" t="s">
        <v>3011</v>
      </c>
      <c r="F109" s="231" t="s">
        <v>3012</v>
      </c>
      <c r="G109" s="232" t="s">
        <v>227</v>
      </c>
      <c r="H109" s="233">
        <v>6</v>
      </c>
      <c r="I109" s="234"/>
      <c r="J109" s="235">
        <f>ROUND(I109*H109,2)</f>
        <v>0</v>
      </c>
      <c r="K109" s="236"/>
      <c r="L109" s="46"/>
      <c r="M109" s="237" t="s">
        <v>19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229</v>
      </c>
      <c r="AT109" s="241" t="s">
        <v>187</v>
      </c>
      <c r="AU109" s="241" t="s">
        <v>88</v>
      </c>
      <c r="AY109" s="19" t="s">
        <v>185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86</v>
      </c>
      <c r="BK109" s="242">
        <f>ROUND(I109*H109,2)</f>
        <v>0</v>
      </c>
      <c r="BL109" s="19" t="s">
        <v>229</v>
      </c>
      <c r="BM109" s="241" t="s">
        <v>3013</v>
      </c>
    </row>
    <row r="110" s="2" customFormat="1" ht="16.5" customHeight="1">
      <c r="A110" s="40"/>
      <c r="B110" s="41"/>
      <c r="C110" s="229" t="s">
        <v>346</v>
      </c>
      <c r="D110" s="229" t="s">
        <v>187</v>
      </c>
      <c r="E110" s="230" t="s">
        <v>3014</v>
      </c>
      <c r="F110" s="231" t="s">
        <v>3015</v>
      </c>
      <c r="G110" s="232" t="s">
        <v>284</v>
      </c>
      <c r="H110" s="233">
        <v>2</v>
      </c>
      <c r="I110" s="234"/>
      <c r="J110" s="235">
        <f>ROUND(I110*H110,2)</f>
        <v>0</v>
      </c>
      <c r="K110" s="236"/>
      <c r="L110" s="46"/>
      <c r="M110" s="237" t="s">
        <v>19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229</v>
      </c>
      <c r="AT110" s="241" t="s">
        <v>187</v>
      </c>
      <c r="AU110" s="241" t="s">
        <v>88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229</v>
      </c>
      <c r="BM110" s="241" t="s">
        <v>3016</v>
      </c>
    </row>
    <row r="111" s="2" customFormat="1" ht="21.75" customHeight="1">
      <c r="A111" s="40"/>
      <c r="B111" s="41"/>
      <c r="C111" s="229" t="s">
        <v>350</v>
      </c>
      <c r="D111" s="229" t="s">
        <v>187</v>
      </c>
      <c r="E111" s="230" t="s">
        <v>3017</v>
      </c>
      <c r="F111" s="231" t="s">
        <v>3018</v>
      </c>
      <c r="G111" s="232" t="s">
        <v>284</v>
      </c>
      <c r="H111" s="233">
        <v>4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229</v>
      </c>
      <c r="AT111" s="241" t="s">
        <v>187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229</v>
      </c>
      <c r="BM111" s="241" t="s">
        <v>3019</v>
      </c>
    </row>
    <row r="112" s="2" customFormat="1" ht="16.5" customHeight="1">
      <c r="A112" s="40"/>
      <c r="B112" s="41"/>
      <c r="C112" s="229" t="s">
        <v>353</v>
      </c>
      <c r="D112" s="229" t="s">
        <v>187</v>
      </c>
      <c r="E112" s="230" t="s">
        <v>3020</v>
      </c>
      <c r="F112" s="231" t="s">
        <v>3021</v>
      </c>
      <c r="G112" s="232" t="s">
        <v>284</v>
      </c>
      <c r="H112" s="233">
        <v>1</v>
      </c>
      <c r="I112" s="234"/>
      <c r="J112" s="235">
        <f>ROUND(I112*H112,2)</f>
        <v>0</v>
      </c>
      <c r="K112" s="236"/>
      <c r="L112" s="46"/>
      <c r="M112" s="237" t="s">
        <v>19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229</v>
      </c>
      <c r="AT112" s="241" t="s">
        <v>187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229</v>
      </c>
      <c r="BM112" s="241" t="s">
        <v>3022</v>
      </c>
    </row>
    <row r="113" s="2" customFormat="1" ht="33" customHeight="1">
      <c r="A113" s="40"/>
      <c r="B113" s="41"/>
      <c r="C113" s="229" t="s">
        <v>7</v>
      </c>
      <c r="D113" s="229" t="s">
        <v>187</v>
      </c>
      <c r="E113" s="230" t="s">
        <v>3023</v>
      </c>
      <c r="F113" s="231" t="s">
        <v>3024</v>
      </c>
      <c r="G113" s="232" t="s">
        <v>220</v>
      </c>
      <c r="H113" s="233">
        <v>3</v>
      </c>
      <c r="I113" s="234"/>
      <c r="J113" s="235">
        <f>ROUND(I113*H113,2)</f>
        <v>0</v>
      </c>
      <c r="K113" s="236"/>
      <c r="L113" s="46"/>
      <c r="M113" s="237" t="s">
        <v>19</v>
      </c>
      <c r="N113" s="238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229</v>
      </c>
      <c r="AT113" s="241" t="s">
        <v>187</v>
      </c>
      <c r="AU113" s="241" t="s">
        <v>88</v>
      </c>
      <c r="AY113" s="19" t="s">
        <v>185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86</v>
      </c>
      <c r="BK113" s="242">
        <f>ROUND(I113*H113,2)</f>
        <v>0</v>
      </c>
      <c r="BL113" s="19" t="s">
        <v>229</v>
      </c>
      <c r="BM113" s="241" t="s">
        <v>3025</v>
      </c>
    </row>
    <row r="114" s="2" customFormat="1" ht="21.75" customHeight="1">
      <c r="A114" s="40"/>
      <c r="B114" s="41"/>
      <c r="C114" s="229" t="s">
        <v>363</v>
      </c>
      <c r="D114" s="229" t="s">
        <v>187</v>
      </c>
      <c r="E114" s="230" t="s">
        <v>3026</v>
      </c>
      <c r="F114" s="231" t="s">
        <v>3027</v>
      </c>
      <c r="G114" s="232" t="s">
        <v>284</v>
      </c>
      <c r="H114" s="233">
        <v>1</v>
      </c>
      <c r="I114" s="234"/>
      <c r="J114" s="235">
        <f>ROUND(I114*H114,2)</f>
        <v>0</v>
      </c>
      <c r="K114" s="236"/>
      <c r="L114" s="46"/>
      <c r="M114" s="237" t="s">
        <v>19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229</v>
      </c>
      <c r="AT114" s="241" t="s">
        <v>187</v>
      </c>
      <c r="AU114" s="241" t="s">
        <v>88</v>
      </c>
      <c r="AY114" s="19" t="s">
        <v>185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86</v>
      </c>
      <c r="BK114" s="242">
        <f>ROUND(I114*H114,2)</f>
        <v>0</v>
      </c>
      <c r="BL114" s="19" t="s">
        <v>229</v>
      </c>
      <c r="BM114" s="241" t="s">
        <v>3028</v>
      </c>
    </row>
    <row r="115" s="2" customFormat="1" ht="16.5" customHeight="1">
      <c r="A115" s="40"/>
      <c r="B115" s="41"/>
      <c r="C115" s="229" t="s">
        <v>370</v>
      </c>
      <c r="D115" s="229" t="s">
        <v>187</v>
      </c>
      <c r="E115" s="230" t="s">
        <v>3029</v>
      </c>
      <c r="F115" s="231" t="s">
        <v>3030</v>
      </c>
      <c r="G115" s="232" t="s">
        <v>2455</v>
      </c>
      <c r="H115" s="233">
        <v>8</v>
      </c>
      <c r="I115" s="234"/>
      <c r="J115" s="235">
        <f>ROUND(I115*H115,2)</f>
        <v>0</v>
      </c>
      <c r="K115" s="236"/>
      <c r="L115" s="46"/>
      <c r="M115" s="237" t="s">
        <v>19</v>
      </c>
      <c r="N115" s="238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229</v>
      </c>
      <c r="AT115" s="241" t="s">
        <v>187</v>
      </c>
      <c r="AU115" s="241" t="s">
        <v>88</v>
      </c>
      <c r="AY115" s="19" t="s">
        <v>185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86</v>
      </c>
      <c r="BK115" s="242">
        <f>ROUND(I115*H115,2)</f>
        <v>0</v>
      </c>
      <c r="BL115" s="19" t="s">
        <v>229</v>
      </c>
      <c r="BM115" s="241" t="s">
        <v>3031</v>
      </c>
    </row>
    <row r="116" s="2" customFormat="1" ht="16.5" customHeight="1">
      <c r="A116" s="40"/>
      <c r="B116" s="41"/>
      <c r="C116" s="229" t="s">
        <v>375</v>
      </c>
      <c r="D116" s="229" t="s">
        <v>187</v>
      </c>
      <c r="E116" s="230" t="s">
        <v>3032</v>
      </c>
      <c r="F116" s="231" t="s">
        <v>3033</v>
      </c>
      <c r="G116" s="232" t="s">
        <v>284</v>
      </c>
      <c r="H116" s="233">
        <v>1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229</v>
      </c>
      <c r="AT116" s="241" t="s">
        <v>187</v>
      </c>
      <c r="AU116" s="241" t="s">
        <v>88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229</v>
      </c>
      <c r="BM116" s="241" t="s">
        <v>3034</v>
      </c>
    </row>
    <row r="117" s="2" customFormat="1" ht="33" customHeight="1">
      <c r="A117" s="40"/>
      <c r="B117" s="41"/>
      <c r="C117" s="229" t="s">
        <v>380</v>
      </c>
      <c r="D117" s="229" t="s">
        <v>187</v>
      </c>
      <c r="E117" s="230" t="s">
        <v>3035</v>
      </c>
      <c r="F117" s="231" t="s">
        <v>3036</v>
      </c>
      <c r="G117" s="232" t="s">
        <v>227</v>
      </c>
      <c r="H117" s="233">
        <v>1</v>
      </c>
      <c r="I117" s="234"/>
      <c r="J117" s="235">
        <f>ROUND(I117*H117,2)</f>
        <v>0</v>
      </c>
      <c r="K117" s="236"/>
      <c r="L117" s="46"/>
      <c r="M117" s="237" t="s">
        <v>19</v>
      </c>
      <c r="N117" s="238" t="s">
        <v>49</v>
      </c>
      <c r="O117" s="86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1" t="s">
        <v>229</v>
      </c>
      <c r="AT117" s="241" t="s">
        <v>187</v>
      </c>
      <c r="AU117" s="241" t="s">
        <v>88</v>
      </c>
      <c r="AY117" s="19" t="s">
        <v>185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86</v>
      </c>
      <c r="BK117" s="242">
        <f>ROUND(I117*H117,2)</f>
        <v>0</v>
      </c>
      <c r="BL117" s="19" t="s">
        <v>229</v>
      </c>
      <c r="BM117" s="241" t="s">
        <v>3037</v>
      </c>
    </row>
    <row r="118" s="2" customFormat="1" ht="21.75" customHeight="1">
      <c r="A118" s="40"/>
      <c r="B118" s="41"/>
      <c r="C118" s="229" t="s">
        <v>386</v>
      </c>
      <c r="D118" s="229" t="s">
        <v>187</v>
      </c>
      <c r="E118" s="230" t="s">
        <v>3038</v>
      </c>
      <c r="F118" s="231" t="s">
        <v>3039</v>
      </c>
      <c r="G118" s="232" t="s">
        <v>227</v>
      </c>
      <c r="H118" s="233">
        <v>2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229</v>
      </c>
      <c r="AT118" s="241" t="s">
        <v>187</v>
      </c>
      <c r="AU118" s="241" t="s">
        <v>88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229</v>
      </c>
      <c r="BM118" s="241" t="s">
        <v>3040</v>
      </c>
    </row>
    <row r="119" s="2" customFormat="1" ht="66.75" customHeight="1">
      <c r="A119" s="40"/>
      <c r="B119" s="41"/>
      <c r="C119" s="229" t="s">
        <v>392</v>
      </c>
      <c r="D119" s="229" t="s">
        <v>187</v>
      </c>
      <c r="E119" s="230" t="s">
        <v>3041</v>
      </c>
      <c r="F119" s="231" t="s">
        <v>3042</v>
      </c>
      <c r="G119" s="232" t="s">
        <v>284</v>
      </c>
      <c r="H119" s="233">
        <v>4</v>
      </c>
      <c r="I119" s="234"/>
      <c r="J119" s="235">
        <f>ROUND(I119*H119,2)</f>
        <v>0</v>
      </c>
      <c r="K119" s="236"/>
      <c r="L119" s="46"/>
      <c r="M119" s="237" t="s">
        <v>19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229</v>
      </c>
      <c r="AT119" s="241" t="s">
        <v>187</v>
      </c>
      <c r="AU119" s="241" t="s">
        <v>88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229</v>
      </c>
      <c r="BM119" s="241" t="s">
        <v>3043</v>
      </c>
    </row>
    <row r="120" s="2" customFormat="1" ht="89.25" customHeight="1">
      <c r="A120" s="40"/>
      <c r="B120" s="41"/>
      <c r="C120" s="229" t="s">
        <v>398</v>
      </c>
      <c r="D120" s="229" t="s">
        <v>187</v>
      </c>
      <c r="E120" s="230" t="s">
        <v>3044</v>
      </c>
      <c r="F120" s="231" t="s">
        <v>3045</v>
      </c>
      <c r="G120" s="232" t="s">
        <v>19</v>
      </c>
      <c r="H120" s="233">
        <v>1</v>
      </c>
      <c r="I120" s="234"/>
      <c r="J120" s="235">
        <f>ROUND(I120*H120,2)</f>
        <v>0</v>
      </c>
      <c r="K120" s="236"/>
      <c r="L120" s="46"/>
      <c r="M120" s="237" t="s">
        <v>19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229</v>
      </c>
      <c r="AT120" s="241" t="s">
        <v>187</v>
      </c>
      <c r="AU120" s="241" t="s">
        <v>88</v>
      </c>
      <c r="AY120" s="19" t="s">
        <v>185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86</v>
      </c>
      <c r="BK120" s="242">
        <f>ROUND(I120*H120,2)</f>
        <v>0</v>
      </c>
      <c r="BL120" s="19" t="s">
        <v>229</v>
      </c>
      <c r="BM120" s="241" t="s">
        <v>3046</v>
      </c>
    </row>
    <row r="121" s="2" customFormat="1" ht="21.75" customHeight="1">
      <c r="A121" s="40"/>
      <c r="B121" s="41"/>
      <c r="C121" s="229" t="s">
        <v>644</v>
      </c>
      <c r="D121" s="229" t="s">
        <v>187</v>
      </c>
      <c r="E121" s="230" t="s">
        <v>3047</v>
      </c>
      <c r="F121" s="231" t="s">
        <v>3048</v>
      </c>
      <c r="G121" s="232" t="s">
        <v>227</v>
      </c>
      <c r="H121" s="233">
        <v>1</v>
      </c>
      <c r="I121" s="234"/>
      <c r="J121" s="235">
        <f>ROUND(I121*H121,2)</f>
        <v>0</v>
      </c>
      <c r="K121" s="236"/>
      <c r="L121" s="46"/>
      <c r="M121" s="237" t="s">
        <v>19</v>
      </c>
      <c r="N121" s="238" t="s">
        <v>49</v>
      </c>
      <c r="O121" s="86"/>
      <c r="P121" s="239">
        <f>O121*H121</f>
        <v>0</v>
      </c>
      <c r="Q121" s="239">
        <v>0.00148</v>
      </c>
      <c r="R121" s="239">
        <f>Q121*H121</f>
        <v>0.00148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229</v>
      </c>
      <c r="AT121" s="241" t="s">
        <v>187</v>
      </c>
      <c r="AU121" s="241" t="s">
        <v>88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229</v>
      </c>
      <c r="BM121" s="241" t="s">
        <v>3049</v>
      </c>
    </row>
    <row r="122" s="2" customFormat="1" ht="21.75" customHeight="1">
      <c r="A122" s="40"/>
      <c r="B122" s="41"/>
      <c r="C122" s="229" t="s">
        <v>648</v>
      </c>
      <c r="D122" s="229" t="s">
        <v>187</v>
      </c>
      <c r="E122" s="230" t="s">
        <v>3050</v>
      </c>
      <c r="F122" s="231" t="s">
        <v>3051</v>
      </c>
      <c r="G122" s="232" t="s">
        <v>227</v>
      </c>
      <c r="H122" s="233">
        <v>6</v>
      </c>
      <c r="I122" s="234"/>
      <c r="J122" s="235">
        <f>ROUND(I122*H122,2)</f>
        <v>0</v>
      </c>
      <c r="K122" s="236"/>
      <c r="L122" s="46"/>
      <c r="M122" s="237" t="s">
        <v>19</v>
      </c>
      <c r="N122" s="238" t="s">
        <v>49</v>
      </c>
      <c r="O122" s="86"/>
      <c r="P122" s="239">
        <f>O122*H122</f>
        <v>0</v>
      </c>
      <c r="Q122" s="239">
        <v>0.00056999999999999998</v>
      </c>
      <c r="R122" s="239">
        <f>Q122*H122</f>
        <v>0.0034199999999999999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229</v>
      </c>
      <c r="AT122" s="241" t="s">
        <v>187</v>
      </c>
      <c r="AU122" s="241" t="s">
        <v>88</v>
      </c>
      <c r="AY122" s="19" t="s">
        <v>185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86</v>
      </c>
      <c r="BK122" s="242">
        <f>ROUND(I122*H122,2)</f>
        <v>0</v>
      </c>
      <c r="BL122" s="19" t="s">
        <v>229</v>
      </c>
      <c r="BM122" s="241" t="s">
        <v>3052</v>
      </c>
    </row>
    <row r="123" s="2" customFormat="1" ht="21.75" customHeight="1">
      <c r="A123" s="40"/>
      <c r="B123" s="41"/>
      <c r="C123" s="229" t="s">
        <v>652</v>
      </c>
      <c r="D123" s="229" t="s">
        <v>187</v>
      </c>
      <c r="E123" s="230" t="s">
        <v>3053</v>
      </c>
      <c r="F123" s="231" t="s">
        <v>3054</v>
      </c>
      <c r="G123" s="232" t="s">
        <v>227</v>
      </c>
      <c r="H123" s="233">
        <v>2</v>
      </c>
      <c r="I123" s="234"/>
      <c r="J123" s="235">
        <f>ROUND(I123*H123,2)</f>
        <v>0</v>
      </c>
      <c r="K123" s="236"/>
      <c r="L123" s="46"/>
      <c r="M123" s="237" t="s">
        <v>19</v>
      </c>
      <c r="N123" s="238" t="s">
        <v>49</v>
      </c>
      <c r="O123" s="86"/>
      <c r="P123" s="239">
        <f>O123*H123</f>
        <v>0</v>
      </c>
      <c r="Q123" s="239">
        <v>0.00022000000000000001</v>
      </c>
      <c r="R123" s="239">
        <f>Q123*H123</f>
        <v>0.00044000000000000002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229</v>
      </c>
      <c r="AT123" s="241" t="s">
        <v>187</v>
      </c>
      <c r="AU123" s="241" t="s">
        <v>88</v>
      </c>
      <c r="AY123" s="19" t="s">
        <v>185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86</v>
      </c>
      <c r="BK123" s="242">
        <f>ROUND(I123*H123,2)</f>
        <v>0</v>
      </c>
      <c r="BL123" s="19" t="s">
        <v>229</v>
      </c>
      <c r="BM123" s="241" t="s">
        <v>3055</v>
      </c>
    </row>
    <row r="124" s="2" customFormat="1" ht="21.75" customHeight="1">
      <c r="A124" s="40"/>
      <c r="B124" s="41"/>
      <c r="C124" s="229" t="s">
        <v>658</v>
      </c>
      <c r="D124" s="229" t="s">
        <v>187</v>
      </c>
      <c r="E124" s="230" t="s">
        <v>3056</v>
      </c>
      <c r="F124" s="231" t="s">
        <v>3057</v>
      </c>
      <c r="G124" s="232" t="s">
        <v>227</v>
      </c>
      <c r="H124" s="233">
        <v>4</v>
      </c>
      <c r="I124" s="234"/>
      <c r="J124" s="235">
        <f>ROUND(I124*H124,2)</f>
        <v>0</v>
      </c>
      <c r="K124" s="236"/>
      <c r="L124" s="46"/>
      <c r="M124" s="237" t="s">
        <v>19</v>
      </c>
      <c r="N124" s="238" t="s">
        <v>49</v>
      </c>
      <c r="O124" s="86"/>
      <c r="P124" s="239">
        <f>O124*H124</f>
        <v>0</v>
      </c>
      <c r="Q124" s="239">
        <v>0.0015</v>
      </c>
      <c r="R124" s="239">
        <f>Q124*H124</f>
        <v>0.0060000000000000001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229</v>
      </c>
      <c r="AT124" s="241" t="s">
        <v>187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229</v>
      </c>
      <c r="BM124" s="241" t="s">
        <v>3058</v>
      </c>
    </row>
    <row r="125" s="2" customFormat="1" ht="16.5" customHeight="1">
      <c r="A125" s="40"/>
      <c r="B125" s="41"/>
      <c r="C125" s="229" t="s">
        <v>663</v>
      </c>
      <c r="D125" s="229" t="s">
        <v>187</v>
      </c>
      <c r="E125" s="230" t="s">
        <v>3059</v>
      </c>
      <c r="F125" s="231" t="s">
        <v>3060</v>
      </c>
      <c r="G125" s="232" t="s">
        <v>227</v>
      </c>
      <c r="H125" s="233">
        <v>2</v>
      </c>
      <c r="I125" s="234"/>
      <c r="J125" s="235">
        <f>ROUND(I125*H125,2)</f>
        <v>0</v>
      </c>
      <c r="K125" s="236"/>
      <c r="L125" s="46"/>
      <c r="M125" s="237" t="s">
        <v>19</v>
      </c>
      <c r="N125" s="238" t="s">
        <v>49</v>
      </c>
      <c r="O125" s="86"/>
      <c r="P125" s="239">
        <f>O125*H125</f>
        <v>0</v>
      </c>
      <c r="Q125" s="239">
        <v>0.00029</v>
      </c>
      <c r="R125" s="239">
        <f>Q125*H125</f>
        <v>0.00058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229</v>
      </c>
      <c r="AT125" s="241" t="s">
        <v>187</v>
      </c>
      <c r="AU125" s="241" t="s">
        <v>88</v>
      </c>
      <c r="AY125" s="19" t="s">
        <v>185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86</v>
      </c>
      <c r="BK125" s="242">
        <f>ROUND(I125*H125,2)</f>
        <v>0</v>
      </c>
      <c r="BL125" s="19" t="s">
        <v>229</v>
      </c>
      <c r="BM125" s="241" t="s">
        <v>3061</v>
      </c>
    </row>
    <row r="126" s="2" customFormat="1" ht="21.75" customHeight="1">
      <c r="A126" s="40"/>
      <c r="B126" s="41"/>
      <c r="C126" s="229" t="s">
        <v>669</v>
      </c>
      <c r="D126" s="229" t="s">
        <v>187</v>
      </c>
      <c r="E126" s="230" t="s">
        <v>3062</v>
      </c>
      <c r="F126" s="231" t="s">
        <v>3063</v>
      </c>
      <c r="G126" s="232" t="s">
        <v>227</v>
      </c>
      <c r="H126" s="233">
        <v>2</v>
      </c>
      <c r="I126" s="234"/>
      <c r="J126" s="235">
        <f>ROUND(I126*H126,2)</f>
        <v>0</v>
      </c>
      <c r="K126" s="236"/>
      <c r="L126" s="46"/>
      <c r="M126" s="237" t="s">
        <v>19</v>
      </c>
      <c r="N126" s="238" t="s">
        <v>49</v>
      </c>
      <c r="O126" s="86"/>
      <c r="P126" s="239">
        <f>O126*H126</f>
        <v>0</v>
      </c>
      <c r="Q126" s="239">
        <v>0.00017000000000000001</v>
      </c>
      <c r="R126" s="239">
        <f>Q126*H126</f>
        <v>0.00034000000000000002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229</v>
      </c>
      <c r="AT126" s="241" t="s">
        <v>187</v>
      </c>
      <c r="AU126" s="241" t="s">
        <v>88</v>
      </c>
      <c r="AY126" s="19" t="s">
        <v>185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86</v>
      </c>
      <c r="BK126" s="242">
        <f>ROUND(I126*H126,2)</f>
        <v>0</v>
      </c>
      <c r="BL126" s="19" t="s">
        <v>229</v>
      </c>
      <c r="BM126" s="241" t="s">
        <v>3064</v>
      </c>
    </row>
    <row r="127" s="2" customFormat="1" ht="21.75" customHeight="1">
      <c r="A127" s="40"/>
      <c r="B127" s="41"/>
      <c r="C127" s="229" t="s">
        <v>693</v>
      </c>
      <c r="D127" s="229" t="s">
        <v>187</v>
      </c>
      <c r="E127" s="230" t="s">
        <v>3065</v>
      </c>
      <c r="F127" s="231" t="s">
        <v>3066</v>
      </c>
      <c r="G127" s="232" t="s">
        <v>220</v>
      </c>
      <c r="H127" s="233">
        <v>136</v>
      </c>
      <c r="I127" s="234"/>
      <c r="J127" s="235">
        <f>ROUND(I127*H127,2)</f>
        <v>0</v>
      </c>
      <c r="K127" s="236"/>
      <c r="L127" s="46"/>
      <c r="M127" s="237" t="s">
        <v>19</v>
      </c>
      <c r="N127" s="238" t="s">
        <v>49</v>
      </c>
      <c r="O127" s="86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229</v>
      </c>
      <c r="AT127" s="241" t="s">
        <v>187</v>
      </c>
      <c r="AU127" s="241" t="s">
        <v>88</v>
      </c>
      <c r="AY127" s="19" t="s">
        <v>185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86</v>
      </c>
      <c r="BK127" s="242">
        <f>ROUND(I127*H127,2)</f>
        <v>0</v>
      </c>
      <c r="BL127" s="19" t="s">
        <v>229</v>
      </c>
      <c r="BM127" s="241" t="s">
        <v>3067</v>
      </c>
    </row>
    <row r="128" s="2" customFormat="1" ht="33" customHeight="1">
      <c r="A128" s="40"/>
      <c r="B128" s="41"/>
      <c r="C128" s="229" t="s">
        <v>700</v>
      </c>
      <c r="D128" s="229" t="s">
        <v>187</v>
      </c>
      <c r="E128" s="230" t="s">
        <v>3068</v>
      </c>
      <c r="F128" s="231" t="s">
        <v>3069</v>
      </c>
      <c r="G128" s="232" t="s">
        <v>239</v>
      </c>
      <c r="H128" s="233">
        <v>0.34000000000000002</v>
      </c>
      <c r="I128" s="234"/>
      <c r="J128" s="235">
        <f>ROUND(I128*H128,2)</f>
        <v>0</v>
      </c>
      <c r="K128" s="236"/>
      <c r="L128" s="46"/>
      <c r="M128" s="237" t="s">
        <v>19</v>
      </c>
      <c r="N128" s="238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229</v>
      </c>
      <c r="AT128" s="241" t="s">
        <v>187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229</v>
      </c>
      <c r="BM128" s="241" t="s">
        <v>3070</v>
      </c>
    </row>
    <row r="129" s="12" customFormat="1" ht="22.8" customHeight="1">
      <c r="A129" s="12"/>
      <c r="B129" s="213"/>
      <c r="C129" s="214"/>
      <c r="D129" s="215" t="s">
        <v>77</v>
      </c>
      <c r="E129" s="227" t="s">
        <v>3071</v>
      </c>
      <c r="F129" s="227" t="s">
        <v>3072</v>
      </c>
      <c r="G129" s="214"/>
      <c r="H129" s="214"/>
      <c r="I129" s="217"/>
      <c r="J129" s="228">
        <f>BK129</f>
        <v>0</v>
      </c>
      <c r="K129" s="214"/>
      <c r="L129" s="219"/>
      <c r="M129" s="220"/>
      <c r="N129" s="221"/>
      <c r="O129" s="221"/>
      <c r="P129" s="222">
        <f>SUM(P130:P173)</f>
        <v>0</v>
      </c>
      <c r="Q129" s="221"/>
      <c r="R129" s="222">
        <f>SUM(R130:R173)</f>
        <v>0.65831000000000006</v>
      </c>
      <c r="S129" s="221"/>
      <c r="T129" s="223">
        <f>SUM(T130:T173)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4" t="s">
        <v>88</v>
      </c>
      <c r="AT129" s="225" t="s">
        <v>77</v>
      </c>
      <c r="AU129" s="225" t="s">
        <v>86</v>
      </c>
      <c r="AY129" s="224" t="s">
        <v>185</v>
      </c>
      <c r="BK129" s="226">
        <f>SUM(BK130:BK173)</f>
        <v>0</v>
      </c>
    </row>
    <row r="130" s="2" customFormat="1" ht="21.75" customHeight="1">
      <c r="A130" s="40"/>
      <c r="B130" s="41"/>
      <c r="C130" s="229" t="s">
        <v>735</v>
      </c>
      <c r="D130" s="229" t="s">
        <v>187</v>
      </c>
      <c r="E130" s="230" t="s">
        <v>3073</v>
      </c>
      <c r="F130" s="231" t="s">
        <v>3074</v>
      </c>
      <c r="G130" s="232" t="s">
        <v>220</v>
      </c>
      <c r="H130" s="233">
        <v>2</v>
      </c>
      <c r="I130" s="234"/>
      <c r="J130" s="235">
        <f>ROUND(I130*H130,2)</f>
        <v>0</v>
      </c>
      <c r="K130" s="236"/>
      <c r="L130" s="46"/>
      <c r="M130" s="237" t="s">
        <v>19</v>
      </c>
      <c r="N130" s="238" t="s">
        <v>49</v>
      </c>
      <c r="O130" s="86"/>
      <c r="P130" s="239">
        <f>O130*H130</f>
        <v>0</v>
      </c>
      <c r="Q130" s="239">
        <v>0.0030899999999999999</v>
      </c>
      <c r="R130" s="239">
        <f>Q130*H130</f>
        <v>0.0061799999999999997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229</v>
      </c>
      <c r="AT130" s="241" t="s">
        <v>187</v>
      </c>
      <c r="AU130" s="241" t="s">
        <v>88</v>
      </c>
      <c r="AY130" s="19" t="s">
        <v>185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86</v>
      </c>
      <c r="BK130" s="242">
        <f>ROUND(I130*H130,2)</f>
        <v>0</v>
      </c>
      <c r="BL130" s="19" t="s">
        <v>229</v>
      </c>
      <c r="BM130" s="241" t="s">
        <v>3075</v>
      </c>
    </row>
    <row r="131" s="2" customFormat="1" ht="21.75" customHeight="1">
      <c r="A131" s="40"/>
      <c r="B131" s="41"/>
      <c r="C131" s="229" t="s">
        <v>742</v>
      </c>
      <c r="D131" s="229" t="s">
        <v>187</v>
      </c>
      <c r="E131" s="230" t="s">
        <v>3076</v>
      </c>
      <c r="F131" s="231" t="s">
        <v>3077</v>
      </c>
      <c r="G131" s="232" t="s">
        <v>220</v>
      </c>
      <c r="H131" s="233">
        <v>3</v>
      </c>
      <c r="I131" s="234"/>
      <c r="J131" s="235">
        <f>ROUND(I131*H131,2)</f>
        <v>0</v>
      </c>
      <c r="K131" s="236"/>
      <c r="L131" s="46"/>
      <c r="M131" s="237" t="s">
        <v>19</v>
      </c>
      <c r="N131" s="238" t="s">
        <v>49</v>
      </c>
      <c r="O131" s="86"/>
      <c r="P131" s="239">
        <f>O131*H131</f>
        <v>0</v>
      </c>
      <c r="Q131" s="239">
        <v>0.0051799999999999997</v>
      </c>
      <c r="R131" s="239">
        <f>Q131*H131</f>
        <v>0.015539999999999998</v>
      </c>
      <c r="S131" s="239">
        <v>0</v>
      </c>
      <c r="T131" s="24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1" t="s">
        <v>229</v>
      </c>
      <c r="AT131" s="241" t="s">
        <v>187</v>
      </c>
      <c r="AU131" s="241" t="s">
        <v>88</v>
      </c>
      <c r="AY131" s="19" t="s">
        <v>185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86</v>
      </c>
      <c r="BK131" s="242">
        <f>ROUND(I131*H131,2)</f>
        <v>0</v>
      </c>
      <c r="BL131" s="19" t="s">
        <v>229</v>
      </c>
      <c r="BM131" s="241" t="s">
        <v>3078</v>
      </c>
    </row>
    <row r="132" s="2" customFormat="1" ht="33" customHeight="1">
      <c r="A132" s="40"/>
      <c r="B132" s="41"/>
      <c r="C132" s="229" t="s">
        <v>767</v>
      </c>
      <c r="D132" s="229" t="s">
        <v>187</v>
      </c>
      <c r="E132" s="230" t="s">
        <v>3079</v>
      </c>
      <c r="F132" s="231" t="s">
        <v>3080</v>
      </c>
      <c r="G132" s="232" t="s">
        <v>227</v>
      </c>
      <c r="H132" s="233">
        <v>4</v>
      </c>
      <c r="I132" s="234"/>
      <c r="J132" s="235">
        <f>ROUND(I132*H132,2)</f>
        <v>0</v>
      </c>
      <c r="K132" s="236"/>
      <c r="L132" s="46"/>
      <c r="M132" s="237" t="s">
        <v>19</v>
      </c>
      <c r="N132" s="238" t="s">
        <v>49</v>
      </c>
      <c r="O132" s="86"/>
      <c r="P132" s="239">
        <f>O132*H132</f>
        <v>0</v>
      </c>
      <c r="Q132" s="239">
        <v>0.00133</v>
      </c>
      <c r="R132" s="239">
        <f>Q132*H132</f>
        <v>0.0053200000000000001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229</v>
      </c>
      <c r="AT132" s="241" t="s">
        <v>187</v>
      </c>
      <c r="AU132" s="241" t="s">
        <v>88</v>
      </c>
      <c r="AY132" s="19" t="s">
        <v>185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86</v>
      </c>
      <c r="BK132" s="242">
        <f>ROUND(I132*H132,2)</f>
        <v>0</v>
      </c>
      <c r="BL132" s="19" t="s">
        <v>229</v>
      </c>
      <c r="BM132" s="241" t="s">
        <v>3081</v>
      </c>
    </row>
    <row r="133" s="2" customFormat="1" ht="33" customHeight="1">
      <c r="A133" s="40"/>
      <c r="B133" s="41"/>
      <c r="C133" s="229" t="s">
        <v>787</v>
      </c>
      <c r="D133" s="229" t="s">
        <v>187</v>
      </c>
      <c r="E133" s="230" t="s">
        <v>3082</v>
      </c>
      <c r="F133" s="231" t="s">
        <v>3083</v>
      </c>
      <c r="G133" s="232" t="s">
        <v>227</v>
      </c>
      <c r="H133" s="233">
        <v>2</v>
      </c>
      <c r="I133" s="234"/>
      <c r="J133" s="235">
        <f>ROUND(I133*H133,2)</f>
        <v>0</v>
      </c>
      <c r="K133" s="236"/>
      <c r="L133" s="46"/>
      <c r="M133" s="237" t="s">
        <v>19</v>
      </c>
      <c r="N133" s="238" t="s">
        <v>49</v>
      </c>
      <c r="O133" s="86"/>
      <c r="P133" s="239">
        <f>O133*H133</f>
        <v>0</v>
      </c>
      <c r="Q133" s="239">
        <v>0.00175</v>
      </c>
      <c r="R133" s="239">
        <f>Q133*H133</f>
        <v>0.0035000000000000001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229</v>
      </c>
      <c r="AT133" s="241" t="s">
        <v>187</v>
      </c>
      <c r="AU133" s="241" t="s">
        <v>88</v>
      </c>
      <c r="AY133" s="19" t="s">
        <v>185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86</v>
      </c>
      <c r="BK133" s="242">
        <f>ROUND(I133*H133,2)</f>
        <v>0</v>
      </c>
      <c r="BL133" s="19" t="s">
        <v>229</v>
      </c>
      <c r="BM133" s="241" t="s">
        <v>3084</v>
      </c>
    </row>
    <row r="134" s="2" customFormat="1" ht="33" customHeight="1">
      <c r="A134" s="40"/>
      <c r="B134" s="41"/>
      <c r="C134" s="229" t="s">
        <v>791</v>
      </c>
      <c r="D134" s="229" t="s">
        <v>187</v>
      </c>
      <c r="E134" s="230" t="s">
        <v>3085</v>
      </c>
      <c r="F134" s="231" t="s">
        <v>3086</v>
      </c>
      <c r="G134" s="232" t="s">
        <v>227</v>
      </c>
      <c r="H134" s="233">
        <v>2</v>
      </c>
      <c r="I134" s="234"/>
      <c r="J134" s="235">
        <f>ROUND(I134*H134,2)</f>
        <v>0</v>
      </c>
      <c r="K134" s="236"/>
      <c r="L134" s="46"/>
      <c r="M134" s="237" t="s">
        <v>19</v>
      </c>
      <c r="N134" s="238" t="s">
        <v>49</v>
      </c>
      <c r="O134" s="86"/>
      <c r="P134" s="239">
        <f>O134*H134</f>
        <v>0</v>
      </c>
      <c r="Q134" s="239">
        <v>0.00147</v>
      </c>
      <c r="R134" s="239">
        <f>Q134*H134</f>
        <v>0.0029399999999999999</v>
      </c>
      <c r="S134" s="239">
        <v>0</v>
      </c>
      <c r="T134" s="24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229</v>
      </c>
      <c r="AT134" s="241" t="s">
        <v>187</v>
      </c>
      <c r="AU134" s="241" t="s">
        <v>88</v>
      </c>
      <c r="AY134" s="19" t="s">
        <v>185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86</v>
      </c>
      <c r="BK134" s="242">
        <f>ROUND(I134*H134,2)</f>
        <v>0</v>
      </c>
      <c r="BL134" s="19" t="s">
        <v>229</v>
      </c>
      <c r="BM134" s="241" t="s">
        <v>3087</v>
      </c>
    </row>
    <row r="135" s="2" customFormat="1" ht="33" customHeight="1">
      <c r="A135" s="40"/>
      <c r="B135" s="41"/>
      <c r="C135" s="229" t="s">
        <v>828</v>
      </c>
      <c r="D135" s="229" t="s">
        <v>187</v>
      </c>
      <c r="E135" s="230" t="s">
        <v>3088</v>
      </c>
      <c r="F135" s="231" t="s">
        <v>3089</v>
      </c>
      <c r="G135" s="232" t="s">
        <v>227</v>
      </c>
      <c r="H135" s="233">
        <v>1</v>
      </c>
      <c r="I135" s="234"/>
      <c r="J135" s="235">
        <f>ROUND(I135*H135,2)</f>
        <v>0</v>
      </c>
      <c r="K135" s="236"/>
      <c r="L135" s="46"/>
      <c r="M135" s="237" t="s">
        <v>19</v>
      </c>
      <c r="N135" s="238" t="s">
        <v>49</v>
      </c>
      <c r="O135" s="86"/>
      <c r="P135" s="239">
        <f>O135*H135</f>
        <v>0</v>
      </c>
      <c r="Q135" s="239">
        <v>0.0020300000000000001</v>
      </c>
      <c r="R135" s="239">
        <f>Q135*H135</f>
        <v>0.0020300000000000001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229</v>
      </c>
      <c r="AT135" s="241" t="s">
        <v>187</v>
      </c>
      <c r="AU135" s="241" t="s">
        <v>88</v>
      </c>
      <c r="AY135" s="19" t="s">
        <v>185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86</v>
      </c>
      <c r="BK135" s="242">
        <f>ROUND(I135*H135,2)</f>
        <v>0</v>
      </c>
      <c r="BL135" s="19" t="s">
        <v>229</v>
      </c>
      <c r="BM135" s="241" t="s">
        <v>3090</v>
      </c>
    </row>
    <row r="136" s="2" customFormat="1" ht="21.75" customHeight="1">
      <c r="A136" s="40"/>
      <c r="B136" s="41"/>
      <c r="C136" s="229" t="s">
        <v>860</v>
      </c>
      <c r="D136" s="229" t="s">
        <v>187</v>
      </c>
      <c r="E136" s="230" t="s">
        <v>3091</v>
      </c>
      <c r="F136" s="231" t="s">
        <v>3092</v>
      </c>
      <c r="G136" s="232" t="s">
        <v>220</v>
      </c>
      <c r="H136" s="233">
        <v>35</v>
      </c>
      <c r="I136" s="234"/>
      <c r="J136" s="235">
        <f>ROUND(I136*H136,2)</f>
        <v>0</v>
      </c>
      <c r="K136" s="236"/>
      <c r="L136" s="46"/>
      <c r="M136" s="237" t="s">
        <v>19</v>
      </c>
      <c r="N136" s="238" t="s">
        <v>49</v>
      </c>
      <c r="O136" s="86"/>
      <c r="P136" s="239">
        <f>O136*H136</f>
        <v>0</v>
      </c>
      <c r="Q136" s="239">
        <v>0.00072999999999999996</v>
      </c>
      <c r="R136" s="239">
        <f>Q136*H136</f>
        <v>0.02555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229</v>
      </c>
      <c r="AT136" s="241" t="s">
        <v>187</v>
      </c>
      <c r="AU136" s="241" t="s">
        <v>88</v>
      </c>
      <c r="AY136" s="19" t="s">
        <v>185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86</v>
      </c>
      <c r="BK136" s="242">
        <f>ROUND(I136*H136,2)</f>
        <v>0</v>
      </c>
      <c r="BL136" s="19" t="s">
        <v>229</v>
      </c>
      <c r="BM136" s="241" t="s">
        <v>3093</v>
      </c>
    </row>
    <row r="137" s="2" customFormat="1" ht="21.75" customHeight="1">
      <c r="A137" s="40"/>
      <c r="B137" s="41"/>
      <c r="C137" s="229" t="s">
        <v>891</v>
      </c>
      <c r="D137" s="229" t="s">
        <v>187</v>
      </c>
      <c r="E137" s="230" t="s">
        <v>3094</v>
      </c>
      <c r="F137" s="231" t="s">
        <v>3095</v>
      </c>
      <c r="G137" s="232" t="s">
        <v>220</v>
      </c>
      <c r="H137" s="233">
        <v>118</v>
      </c>
      <c r="I137" s="234"/>
      <c r="J137" s="235">
        <f>ROUND(I137*H137,2)</f>
        <v>0</v>
      </c>
      <c r="K137" s="236"/>
      <c r="L137" s="46"/>
      <c r="M137" s="237" t="s">
        <v>19</v>
      </c>
      <c r="N137" s="238" t="s">
        <v>49</v>
      </c>
      <c r="O137" s="86"/>
      <c r="P137" s="239">
        <f>O137*H137</f>
        <v>0</v>
      </c>
      <c r="Q137" s="239">
        <v>0.00097999999999999997</v>
      </c>
      <c r="R137" s="239">
        <f>Q137*H137</f>
        <v>0.11563999999999999</v>
      </c>
      <c r="S137" s="239">
        <v>0</v>
      </c>
      <c r="T137" s="24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1" t="s">
        <v>229</v>
      </c>
      <c r="AT137" s="241" t="s">
        <v>187</v>
      </c>
      <c r="AU137" s="241" t="s">
        <v>88</v>
      </c>
      <c r="AY137" s="19" t="s">
        <v>185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86</v>
      </c>
      <c r="BK137" s="242">
        <f>ROUND(I137*H137,2)</f>
        <v>0</v>
      </c>
      <c r="BL137" s="19" t="s">
        <v>229</v>
      </c>
      <c r="BM137" s="241" t="s">
        <v>3096</v>
      </c>
    </row>
    <row r="138" s="2" customFormat="1" ht="21.75" customHeight="1">
      <c r="A138" s="40"/>
      <c r="B138" s="41"/>
      <c r="C138" s="229" t="s">
        <v>895</v>
      </c>
      <c r="D138" s="229" t="s">
        <v>187</v>
      </c>
      <c r="E138" s="230" t="s">
        <v>3097</v>
      </c>
      <c r="F138" s="231" t="s">
        <v>3098</v>
      </c>
      <c r="G138" s="232" t="s">
        <v>220</v>
      </c>
      <c r="H138" s="233">
        <v>75</v>
      </c>
      <c r="I138" s="234"/>
      <c r="J138" s="235">
        <f>ROUND(I138*H138,2)</f>
        <v>0</v>
      </c>
      <c r="K138" s="236"/>
      <c r="L138" s="46"/>
      <c r="M138" s="237" t="s">
        <v>19</v>
      </c>
      <c r="N138" s="238" t="s">
        <v>49</v>
      </c>
      <c r="O138" s="86"/>
      <c r="P138" s="239">
        <f>O138*H138</f>
        <v>0</v>
      </c>
      <c r="Q138" s="239">
        <v>0.0012999999999999999</v>
      </c>
      <c r="R138" s="239">
        <f>Q138*H138</f>
        <v>0.097499999999999989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229</v>
      </c>
      <c r="AT138" s="241" t="s">
        <v>187</v>
      </c>
      <c r="AU138" s="241" t="s">
        <v>88</v>
      </c>
      <c r="AY138" s="19" t="s">
        <v>185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86</v>
      </c>
      <c r="BK138" s="242">
        <f>ROUND(I138*H138,2)</f>
        <v>0</v>
      </c>
      <c r="BL138" s="19" t="s">
        <v>229</v>
      </c>
      <c r="BM138" s="241" t="s">
        <v>3099</v>
      </c>
    </row>
    <row r="139" s="2" customFormat="1" ht="21.75" customHeight="1">
      <c r="A139" s="40"/>
      <c r="B139" s="41"/>
      <c r="C139" s="229" t="s">
        <v>900</v>
      </c>
      <c r="D139" s="229" t="s">
        <v>187</v>
      </c>
      <c r="E139" s="230" t="s">
        <v>3100</v>
      </c>
      <c r="F139" s="231" t="s">
        <v>3101</v>
      </c>
      <c r="G139" s="232" t="s">
        <v>220</v>
      </c>
      <c r="H139" s="233">
        <v>4</v>
      </c>
      <c r="I139" s="234"/>
      <c r="J139" s="235">
        <f>ROUND(I139*H139,2)</f>
        <v>0</v>
      </c>
      <c r="K139" s="236"/>
      <c r="L139" s="46"/>
      <c r="M139" s="237" t="s">
        <v>19</v>
      </c>
      <c r="N139" s="238" t="s">
        <v>49</v>
      </c>
      <c r="O139" s="86"/>
      <c r="P139" s="239">
        <f>O139*H139</f>
        <v>0</v>
      </c>
      <c r="Q139" s="239">
        <v>0.00263</v>
      </c>
      <c r="R139" s="239">
        <f>Q139*H139</f>
        <v>0.01052</v>
      </c>
      <c r="S139" s="239">
        <v>0</v>
      </c>
      <c r="T139" s="24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1" t="s">
        <v>229</v>
      </c>
      <c r="AT139" s="241" t="s">
        <v>187</v>
      </c>
      <c r="AU139" s="241" t="s">
        <v>88</v>
      </c>
      <c r="AY139" s="19" t="s">
        <v>185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86</v>
      </c>
      <c r="BK139" s="242">
        <f>ROUND(I139*H139,2)</f>
        <v>0</v>
      </c>
      <c r="BL139" s="19" t="s">
        <v>229</v>
      </c>
      <c r="BM139" s="241" t="s">
        <v>3102</v>
      </c>
    </row>
    <row r="140" s="2" customFormat="1" ht="21.75" customHeight="1">
      <c r="A140" s="40"/>
      <c r="B140" s="41"/>
      <c r="C140" s="229" t="s">
        <v>905</v>
      </c>
      <c r="D140" s="229" t="s">
        <v>187</v>
      </c>
      <c r="E140" s="230" t="s">
        <v>3103</v>
      </c>
      <c r="F140" s="231" t="s">
        <v>3104</v>
      </c>
      <c r="G140" s="232" t="s">
        <v>220</v>
      </c>
      <c r="H140" s="233">
        <v>16</v>
      </c>
      <c r="I140" s="234"/>
      <c r="J140" s="235">
        <f>ROUND(I140*H140,2)</f>
        <v>0</v>
      </c>
      <c r="K140" s="236"/>
      <c r="L140" s="46"/>
      <c r="M140" s="237" t="s">
        <v>19</v>
      </c>
      <c r="N140" s="238" t="s">
        <v>49</v>
      </c>
      <c r="O140" s="86"/>
      <c r="P140" s="239">
        <f>O140*H140</f>
        <v>0</v>
      </c>
      <c r="Q140" s="239">
        <v>0.00364</v>
      </c>
      <c r="R140" s="239">
        <f>Q140*H140</f>
        <v>0.05824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229</v>
      </c>
      <c r="AT140" s="241" t="s">
        <v>187</v>
      </c>
      <c r="AU140" s="241" t="s">
        <v>88</v>
      </c>
      <c r="AY140" s="19" t="s">
        <v>185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86</v>
      </c>
      <c r="BK140" s="242">
        <f>ROUND(I140*H140,2)</f>
        <v>0</v>
      </c>
      <c r="BL140" s="19" t="s">
        <v>229</v>
      </c>
      <c r="BM140" s="241" t="s">
        <v>3105</v>
      </c>
    </row>
    <row r="141" s="2" customFormat="1" ht="44.25" customHeight="1">
      <c r="A141" s="40"/>
      <c r="B141" s="41"/>
      <c r="C141" s="229" t="s">
        <v>910</v>
      </c>
      <c r="D141" s="229" t="s">
        <v>187</v>
      </c>
      <c r="E141" s="230" t="s">
        <v>3106</v>
      </c>
      <c r="F141" s="231" t="s">
        <v>3107</v>
      </c>
      <c r="G141" s="232" t="s">
        <v>220</v>
      </c>
      <c r="H141" s="233">
        <v>98</v>
      </c>
      <c r="I141" s="234"/>
      <c r="J141" s="235">
        <f>ROUND(I141*H141,2)</f>
        <v>0</v>
      </c>
      <c r="K141" s="236"/>
      <c r="L141" s="46"/>
      <c r="M141" s="237" t="s">
        <v>19</v>
      </c>
      <c r="N141" s="238" t="s">
        <v>49</v>
      </c>
      <c r="O141" s="86"/>
      <c r="P141" s="239">
        <f>O141*H141</f>
        <v>0</v>
      </c>
      <c r="Q141" s="239">
        <v>6.9999999999999994E-05</v>
      </c>
      <c r="R141" s="239">
        <f>Q141*H141</f>
        <v>0.0068599999999999998</v>
      </c>
      <c r="S141" s="239">
        <v>0</v>
      </c>
      <c r="T141" s="24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1" t="s">
        <v>229</v>
      </c>
      <c r="AT141" s="241" t="s">
        <v>187</v>
      </c>
      <c r="AU141" s="241" t="s">
        <v>88</v>
      </c>
      <c r="AY141" s="19" t="s">
        <v>185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86</v>
      </c>
      <c r="BK141" s="242">
        <f>ROUND(I141*H141,2)</f>
        <v>0</v>
      </c>
      <c r="BL141" s="19" t="s">
        <v>229</v>
      </c>
      <c r="BM141" s="241" t="s">
        <v>3108</v>
      </c>
    </row>
    <row r="142" s="2" customFormat="1" ht="44.25" customHeight="1">
      <c r="A142" s="40"/>
      <c r="B142" s="41"/>
      <c r="C142" s="229" t="s">
        <v>915</v>
      </c>
      <c r="D142" s="229" t="s">
        <v>187</v>
      </c>
      <c r="E142" s="230" t="s">
        <v>3109</v>
      </c>
      <c r="F142" s="231" t="s">
        <v>3110</v>
      </c>
      <c r="G142" s="232" t="s">
        <v>220</v>
      </c>
      <c r="H142" s="233">
        <v>27</v>
      </c>
      <c r="I142" s="234"/>
      <c r="J142" s="235">
        <f>ROUND(I142*H142,2)</f>
        <v>0</v>
      </c>
      <c r="K142" s="236"/>
      <c r="L142" s="46"/>
      <c r="M142" s="237" t="s">
        <v>19</v>
      </c>
      <c r="N142" s="238" t="s">
        <v>49</v>
      </c>
      <c r="O142" s="86"/>
      <c r="P142" s="239">
        <f>O142*H142</f>
        <v>0</v>
      </c>
      <c r="Q142" s="239">
        <v>9.0000000000000006E-05</v>
      </c>
      <c r="R142" s="239">
        <f>Q142*H142</f>
        <v>0.0024300000000000003</v>
      </c>
      <c r="S142" s="239">
        <v>0</v>
      </c>
      <c r="T142" s="24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1" t="s">
        <v>229</v>
      </c>
      <c r="AT142" s="241" t="s">
        <v>187</v>
      </c>
      <c r="AU142" s="241" t="s">
        <v>88</v>
      </c>
      <c r="AY142" s="19" t="s">
        <v>185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86</v>
      </c>
      <c r="BK142" s="242">
        <f>ROUND(I142*H142,2)</f>
        <v>0</v>
      </c>
      <c r="BL142" s="19" t="s">
        <v>229</v>
      </c>
      <c r="BM142" s="241" t="s">
        <v>3111</v>
      </c>
    </row>
    <row r="143" s="2" customFormat="1" ht="16.5" customHeight="1">
      <c r="A143" s="40"/>
      <c r="B143" s="41"/>
      <c r="C143" s="229" t="s">
        <v>921</v>
      </c>
      <c r="D143" s="229" t="s">
        <v>187</v>
      </c>
      <c r="E143" s="230" t="s">
        <v>3112</v>
      </c>
      <c r="F143" s="231" t="s">
        <v>3113</v>
      </c>
      <c r="G143" s="232" t="s">
        <v>220</v>
      </c>
      <c r="H143" s="233">
        <v>45</v>
      </c>
      <c r="I143" s="234"/>
      <c r="J143" s="235">
        <f>ROUND(I143*H143,2)</f>
        <v>0</v>
      </c>
      <c r="K143" s="236"/>
      <c r="L143" s="46"/>
      <c r="M143" s="237" t="s">
        <v>19</v>
      </c>
      <c r="N143" s="238" t="s">
        <v>49</v>
      </c>
      <c r="O143" s="86"/>
      <c r="P143" s="239">
        <f>O143*H143</f>
        <v>0</v>
      </c>
      <c r="Q143" s="239">
        <v>0.0019200000000000001</v>
      </c>
      <c r="R143" s="239">
        <f>Q143*H143</f>
        <v>0.086400000000000005</v>
      </c>
      <c r="S143" s="239">
        <v>0</v>
      </c>
      <c r="T143" s="24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1" t="s">
        <v>229</v>
      </c>
      <c r="AT143" s="241" t="s">
        <v>187</v>
      </c>
      <c r="AU143" s="241" t="s">
        <v>88</v>
      </c>
      <c r="AY143" s="19" t="s">
        <v>185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86</v>
      </c>
      <c r="BK143" s="242">
        <f>ROUND(I143*H143,2)</f>
        <v>0</v>
      </c>
      <c r="BL143" s="19" t="s">
        <v>229</v>
      </c>
      <c r="BM143" s="241" t="s">
        <v>3114</v>
      </c>
    </row>
    <row r="144" s="2" customFormat="1" ht="16.5" customHeight="1">
      <c r="A144" s="40"/>
      <c r="B144" s="41"/>
      <c r="C144" s="229" t="s">
        <v>939</v>
      </c>
      <c r="D144" s="229" t="s">
        <v>187</v>
      </c>
      <c r="E144" s="230" t="s">
        <v>3115</v>
      </c>
      <c r="F144" s="231" t="s">
        <v>3116</v>
      </c>
      <c r="G144" s="232" t="s">
        <v>220</v>
      </c>
      <c r="H144" s="233">
        <v>40</v>
      </c>
      <c r="I144" s="234"/>
      <c r="J144" s="235">
        <f>ROUND(I144*H144,2)</f>
        <v>0</v>
      </c>
      <c r="K144" s="236"/>
      <c r="L144" s="46"/>
      <c r="M144" s="237" t="s">
        <v>19</v>
      </c>
      <c r="N144" s="238" t="s">
        <v>49</v>
      </c>
      <c r="O144" s="86"/>
      <c r="P144" s="239">
        <f>O144*H144</f>
        <v>0</v>
      </c>
      <c r="Q144" s="239">
        <v>0.0024199999999999998</v>
      </c>
      <c r="R144" s="239">
        <f>Q144*H144</f>
        <v>0.096799999999999997</v>
      </c>
      <c r="S144" s="239">
        <v>0</v>
      </c>
      <c r="T144" s="24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1" t="s">
        <v>229</v>
      </c>
      <c r="AT144" s="241" t="s">
        <v>187</v>
      </c>
      <c r="AU144" s="241" t="s">
        <v>88</v>
      </c>
      <c r="AY144" s="19" t="s">
        <v>185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86</v>
      </c>
      <c r="BK144" s="242">
        <f>ROUND(I144*H144,2)</f>
        <v>0</v>
      </c>
      <c r="BL144" s="19" t="s">
        <v>229</v>
      </c>
      <c r="BM144" s="241" t="s">
        <v>3117</v>
      </c>
    </row>
    <row r="145" s="2" customFormat="1" ht="16.5" customHeight="1">
      <c r="A145" s="40"/>
      <c r="B145" s="41"/>
      <c r="C145" s="229" t="s">
        <v>943</v>
      </c>
      <c r="D145" s="229" t="s">
        <v>187</v>
      </c>
      <c r="E145" s="230" t="s">
        <v>3118</v>
      </c>
      <c r="F145" s="231" t="s">
        <v>3119</v>
      </c>
      <c r="G145" s="232" t="s">
        <v>220</v>
      </c>
      <c r="H145" s="233">
        <v>10</v>
      </c>
      <c r="I145" s="234"/>
      <c r="J145" s="235">
        <f>ROUND(I145*H145,2)</f>
        <v>0</v>
      </c>
      <c r="K145" s="236"/>
      <c r="L145" s="46"/>
      <c r="M145" s="237" t="s">
        <v>19</v>
      </c>
      <c r="N145" s="238" t="s">
        <v>49</v>
      </c>
      <c r="O145" s="86"/>
      <c r="P145" s="239">
        <f>O145*H145</f>
        <v>0</v>
      </c>
      <c r="Q145" s="239">
        <v>0.0039399999999999999</v>
      </c>
      <c r="R145" s="239">
        <f>Q145*H145</f>
        <v>0.039399999999999998</v>
      </c>
      <c r="S145" s="239">
        <v>0</v>
      </c>
      <c r="T145" s="24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1" t="s">
        <v>229</v>
      </c>
      <c r="AT145" s="241" t="s">
        <v>187</v>
      </c>
      <c r="AU145" s="241" t="s">
        <v>88</v>
      </c>
      <c r="AY145" s="19" t="s">
        <v>185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86</v>
      </c>
      <c r="BK145" s="242">
        <f>ROUND(I145*H145,2)</f>
        <v>0</v>
      </c>
      <c r="BL145" s="19" t="s">
        <v>229</v>
      </c>
      <c r="BM145" s="241" t="s">
        <v>3120</v>
      </c>
    </row>
    <row r="146" s="2" customFormat="1" ht="21.75" customHeight="1">
      <c r="A146" s="40"/>
      <c r="B146" s="41"/>
      <c r="C146" s="229" t="s">
        <v>947</v>
      </c>
      <c r="D146" s="229" t="s">
        <v>187</v>
      </c>
      <c r="E146" s="230" t="s">
        <v>3121</v>
      </c>
      <c r="F146" s="231" t="s">
        <v>3122</v>
      </c>
      <c r="G146" s="232" t="s">
        <v>227</v>
      </c>
      <c r="H146" s="233">
        <v>34</v>
      </c>
      <c r="I146" s="234"/>
      <c r="J146" s="235">
        <f>ROUND(I146*H146,2)</f>
        <v>0</v>
      </c>
      <c r="K146" s="236"/>
      <c r="L146" s="46"/>
      <c r="M146" s="237" t="s">
        <v>19</v>
      </c>
      <c r="N146" s="238" t="s">
        <v>49</v>
      </c>
      <c r="O146" s="86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1" t="s">
        <v>229</v>
      </c>
      <c r="AT146" s="241" t="s">
        <v>187</v>
      </c>
      <c r="AU146" s="241" t="s">
        <v>88</v>
      </c>
      <c r="AY146" s="19" t="s">
        <v>185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86</v>
      </c>
      <c r="BK146" s="242">
        <f>ROUND(I146*H146,2)</f>
        <v>0</v>
      </c>
      <c r="BL146" s="19" t="s">
        <v>229</v>
      </c>
      <c r="BM146" s="241" t="s">
        <v>3123</v>
      </c>
    </row>
    <row r="147" s="2" customFormat="1" ht="21.75" customHeight="1">
      <c r="A147" s="40"/>
      <c r="B147" s="41"/>
      <c r="C147" s="229" t="s">
        <v>951</v>
      </c>
      <c r="D147" s="229" t="s">
        <v>187</v>
      </c>
      <c r="E147" s="230" t="s">
        <v>3124</v>
      </c>
      <c r="F147" s="231" t="s">
        <v>3125</v>
      </c>
      <c r="G147" s="232" t="s">
        <v>227</v>
      </c>
      <c r="H147" s="233">
        <v>34</v>
      </c>
      <c r="I147" s="234"/>
      <c r="J147" s="235">
        <f>ROUND(I147*H147,2)</f>
        <v>0</v>
      </c>
      <c r="K147" s="236"/>
      <c r="L147" s="46"/>
      <c r="M147" s="237" t="s">
        <v>19</v>
      </c>
      <c r="N147" s="238" t="s">
        <v>49</v>
      </c>
      <c r="O147" s="86"/>
      <c r="P147" s="239">
        <f>O147*H147</f>
        <v>0</v>
      </c>
      <c r="Q147" s="239">
        <v>0.00012999999999999999</v>
      </c>
      <c r="R147" s="239">
        <f>Q147*H147</f>
        <v>0.0044199999999999994</v>
      </c>
      <c r="S147" s="239">
        <v>0</v>
      </c>
      <c r="T147" s="24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1" t="s">
        <v>229</v>
      </c>
      <c r="AT147" s="241" t="s">
        <v>187</v>
      </c>
      <c r="AU147" s="241" t="s">
        <v>88</v>
      </c>
      <c r="AY147" s="19" t="s">
        <v>185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86</v>
      </c>
      <c r="BK147" s="242">
        <f>ROUND(I147*H147,2)</f>
        <v>0</v>
      </c>
      <c r="BL147" s="19" t="s">
        <v>229</v>
      </c>
      <c r="BM147" s="241" t="s">
        <v>3126</v>
      </c>
    </row>
    <row r="148" s="2" customFormat="1" ht="33" customHeight="1">
      <c r="A148" s="40"/>
      <c r="B148" s="41"/>
      <c r="C148" s="229" t="s">
        <v>971</v>
      </c>
      <c r="D148" s="229" t="s">
        <v>187</v>
      </c>
      <c r="E148" s="230" t="s">
        <v>3127</v>
      </c>
      <c r="F148" s="231" t="s">
        <v>3128</v>
      </c>
      <c r="G148" s="232" t="s">
        <v>227</v>
      </c>
      <c r="H148" s="233">
        <v>14</v>
      </c>
      <c r="I148" s="234"/>
      <c r="J148" s="235">
        <f>ROUND(I148*H148,2)</f>
        <v>0</v>
      </c>
      <c r="K148" s="236"/>
      <c r="L148" s="46"/>
      <c r="M148" s="237" t="s">
        <v>19</v>
      </c>
      <c r="N148" s="238" t="s">
        <v>49</v>
      </c>
      <c r="O148" s="86"/>
      <c r="P148" s="239">
        <f>O148*H148</f>
        <v>0</v>
      </c>
      <c r="Q148" s="239">
        <v>0.00010000000000000001</v>
      </c>
      <c r="R148" s="239">
        <f>Q148*H148</f>
        <v>0.0014</v>
      </c>
      <c r="S148" s="239">
        <v>0</v>
      </c>
      <c r="T148" s="24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1" t="s">
        <v>229</v>
      </c>
      <c r="AT148" s="241" t="s">
        <v>187</v>
      </c>
      <c r="AU148" s="241" t="s">
        <v>88</v>
      </c>
      <c r="AY148" s="19" t="s">
        <v>185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86</v>
      </c>
      <c r="BK148" s="242">
        <f>ROUND(I148*H148,2)</f>
        <v>0</v>
      </c>
      <c r="BL148" s="19" t="s">
        <v>229</v>
      </c>
      <c r="BM148" s="241" t="s">
        <v>3129</v>
      </c>
    </row>
    <row r="149" s="2" customFormat="1" ht="33" customHeight="1">
      <c r="A149" s="40"/>
      <c r="B149" s="41"/>
      <c r="C149" s="229" t="s">
        <v>984</v>
      </c>
      <c r="D149" s="229" t="s">
        <v>187</v>
      </c>
      <c r="E149" s="230" t="s">
        <v>3130</v>
      </c>
      <c r="F149" s="231" t="s">
        <v>3131</v>
      </c>
      <c r="G149" s="232" t="s">
        <v>227</v>
      </c>
      <c r="H149" s="233">
        <v>10</v>
      </c>
      <c r="I149" s="234"/>
      <c r="J149" s="235">
        <f>ROUND(I149*H149,2)</f>
        <v>0</v>
      </c>
      <c r="K149" s="236"/>
      <c r="L149" s="46"/>
      <c r="M149" s="237" t="s">
        <v>19</v>
      </c>
      <c r="N149" s="238" t="s">
        <v>49</v>
      </c>
      <c r="O149" s="86"/>
      <c r="P149" s="239">
        <f>O149*H149</f>
        <v>0</v>
      </c>
      <c r="Q149" s="239">
        <v>0.00018000000000000001</v>
      </c>
      <c r="R149" s="239">
        <f>Q149*H149</f>
        <v>0.0018000000000000002</v>
      </c>
      <c r="S149" s="239">
        <v>0</v>
      </c>
      <c r="T149" s="24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1" t="s">
        <v>229</v>
      </c>
      <c r="AT149" s="241" t="s">
        <v>187</v>
      </c>
      <c r="AU149" s="241" t="s">
        <v>88</v>
      </c>
      <c r="AY149" s="19" t="s">
        <v>185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86</v>
      </c>
      <c r="BK149" s="242">
        <f>ROUND(I149*H149,2)</f>
        <v>0</v>
      </c>
      <c r="BL149" s="19" t="s">
        <v>229</v>
      </c>
      <c r="BM149" s="241" t="s">
        <v>3132</v>
      </c>
    </row>
    <row r="150" s="2" customFormat="1" ht="33" customHeight="1">
      <c r="A150" s="40"/>
      <c r="B150" s="41"/>
      <c r="C150" s="229" t="s">
        <v>996</v>
      </c>
      <c r="D150" s="229" t="s">
        <v>187</v>
      </c>
      <c r="E150" s="230" t="s">
        <v>3133</v>
      </c>
      <c r="F150" s="231" t="s">
        <v>3134</v>
      </c>
      <c r="G150" s="232" t="s">
        <v>227</v>
      </c>
      <c r="H150" s="233">
        <v>2</v>
      </c>
      <c r="I150" s="234"/>
      <c r="J150" s="235">
        <f>ROUND(I150*H150,2)</f>
        <v>0</v>
      </c>
      <c r="K150" s="236"/>
      <c r="L150" s="46"/>
      <c r="M150" s="237" t="s">
        <v>19</v>
      </c>
      <c r="N150" s="238" t="s">
        <v>49</v>
      </c>
      <c r="O150" s="86"/>
      <c r="P150" s="239">
        <f>O150*H150</f>
        <v>0</v>
      </c>
      <c r="Q150" s="239">
        <v>0.00036000000000000002</v>
      </c>
      <c r="R150" s="239">
        <f>Q150*H150</f>
        <v>0.00072000000000000005</v>
      </c>
      <c r="S150" s="239">
        <v>0</v>
      </c>
      <c r="T150" s="24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1" t="s">
        <v>229</v>
      </c>
      <c r="AT150" s="241" t="s">
        <v>187</v>
      </c>
      <c r="AU150" s="241" t="s">
        <v>88</v>
      </c>
      <c r="AY150" s="19" t="s">
        <v>185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86</v>
      </c>
      <c r="BK150" s="242">
        <f>ROUND(I150*H150,2)</f>
        <v>0</v>
      </c>
      <c r="BL150" s="19" t="s">
        <v>229</v>
      </c>
      <c r="BM150" s="241" t="s">
        <v>3135</v>
      </c>
    </row>
    <row r="151" s="2" customFormat="1" ht="21.75" customHeight="1">
      <c r="A151" s="40"/>
      <c r="B151" s="41"/>
      <c r="C151" s="229" t="s">
        <v>1001</v>
      </c>
      <c r="D151" s="229" t="s">
        <v>187</v>
      </c>
      <c r="E151" s="230" t="s">
        <v>3136</v>
      </c>
      <c r="F151" s="231" t="s">
        <v>3137</v>
      </c>
      <c r="G151" s="232" t="s">
        <v>227</v>
      </c>
      <c r="H151" s="233">
        <v>4</v>
      </c>
      <c r="I151" s="234"/>
      <c r="J151" s="235">
        <f>ROUND(I151*H151,2)</f>
        <v>0</v>
      </c>
      <c r="K151" s="236"/>
      <c r="L151" s="46"/>
      <c r="M151" s="237" t="s">
        <v>19</v>
      </c>
      <c r="N151" s="238" t="s">
        <v>49</v>
      </c>
      <c r="O151" s="86"/>
      <c r="P151" s="239">
        <f>O151*H151</f>
        <v>0</v>
      </c>
      <c r="Q151" s="239">
        <v>0.00022000000000000001</v>
      </c>
      <c r="R151" s="239">
        <f>Q151*H151</f>
        <v>0.00088000000000000003</v>
      </c>
      <c r="S151" s="239">
        <v>0</v>
      </c>
      <c r="T151" s="24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1" t="s">
        <v>229</v>
      </c>
      <c r="AT151" s="241" t="s">
        <v>187</v>
      </c>
      <c r="AU151" s="241" t="s">
        <v>88</v>
      </c>
      <c r="AY151" s="19" t="s">
        <v>185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86</v>
      </c>
      <c r="BK151" s="242">
        <f>ROUND(I151*H151,2)</f>
        <v>0</v>
      </c>
      <c r="BL151" s="19" t="s">
        <v>229</v>
      </c>
      <c r="BM151" s="241" t="s">
        <v>3138</v>
      </c>
    </row>
    <row r="152" s="2" customFormat="1" ht="21.75" customHeight="1">
      <c r="A152" s="40"/>
      <c r="B152" s="41"/>
      <c r="C152" s="229" t="s">
        <v>1015</v>
      </c>
      <c r="D152" s="229" t="s">
        <v>187</v>
      </c>
      <c r="E152" s="230" t="s">
        <v>3139</v>
      </c>
      <c r="F152" s="231" t="s">
        <v>3140</v>
      </c>
      <c r="G152" s="232" t="s">
        <v>227</v>
      </c>
      <c r="H152" s="233">
        <v>1</v>
      </c>
      <c r="I152" s="234"/>
      <c r="J152" s="235">
        <f>ROUND(I152*H152,2)</f>
        <v>0</v>
      </c>
      <c r="K152" s="236"/>
      <c r="L152" s="46"/>
      <c r="M152" s="237" t="s">
        <v>19</v>
      </c>
      <c r="N152" s="238" t="s">
        <v>49</v>
      </c>
      <c r="O152" s="86"/>
      <c r="P152" s="239">
        <f>O152*H152</f>
        <v>0</v>
      </c>
      <c r="Q152" s="239">
        <v>0.00017000000000000001</v>
      </c>
      <c r="R152" s="239">
        <f>Q152*H152</f>
        <v>0.00017000000000000001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229</v>
      </c>
      <c r="AT152" s="241" t="s">
        <v>187</v>
      </c>
      <c r="AU152" s="241" t="s">
        <v>88</v>
      </c>
      <c r="AY152" s="19" t="s">
        <v>185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86</v>
      </c>
      <c r="BK152" s="242">
        <f>ROUND(I152*H152,2)</f>
        <v>0</v>
      </c>
      <c r="BL152" s="19" t="s">
        <v>229</v>
      </c>
      <c r="BM152" s="241" t="s">
        <v>3141</v>
      </c>
    </row>
    <row r="153" s="2" customFormat="1" ht="21.75" customHeight="1">
      <c r="A153" s="40"/>
      <c r="B153" s="41"/>
      <c r="C153" s="229" t="s">
        <v>1019</v>
      </c>
      <c r="D153" s="229" t="s">
        <v>187</v>
      </c>
      <c r="E153" s="230" t="s">
        <v>3142</v>
      </c>
      <c r="F153" s="231" t="s">
        <v>3143</v>
      </c>
      <c r="G153" s="232" t="s">
        <v>227</v>
      </c>
      <c r="H153" s="233">
        <v>1</v>
      </c>
      <c r="I153" s="234"/>
      <c r="J153" s="235">
        <f>ROUND(I153*H153,2)</f>
        <v>0</v>
      </c>
      <c r="K153" s="236"/>
      <c r="L153" s="46"/>
      <c r="M153" s="237" t="s">
        <v>19</v>
      </c>
      <c r="N153" s="238" t="s">
        <v>49</v>
      </c>
      <c r="O153" s="86"/>
      <c r="P153" s="239">
        <f>O153*H153</f>
        <v>0</v>
      </c>
      <c r="Q153" s="239">
        <v>0.00024000000000000001</v>
      </c>
      <c r="R153" s="239">
        <f>Q153*H153</f>
        <v>0.00024000000000000001</v>
      </c>
      <c r="S153" s="239">
        <v>0</v>
      </c>
      <c r="T153" s="24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1" t="s">
        <v>229</v>
      </c>
      <c r="AT153" s="241" t="s">
        <v>187</v>
      </c>
      <c r="AU153" s="241" t="s">
        <v>88</v>
      </c>
      <c r="AY153" s="19" t="s">
        <v>185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86</v>
      </c>
      <c r="BK153" s="242">
        <f>ROUND(I153*H153,2)</f>
        <v>0</v>
      </c>
      <c r="BL153" s="19" t="s">
        <v>229</v>
      </c>
      <c r="BM153" s="241" t="s">
        <v>3144</v>
      </c>
    </row>
    <row r="154" s="2" customFormat="1" ht="21.75" customHeight="1">
      <c r="A154" s="40"/>
      <c r="B154" s="41"/>
      <c r="C154" s="229" t="s">
        <v>1023</v>
      </c>
      <c r="D154" s="229" t="s">
        <v>187</v>
      </c>
      <c r="E154" s="230" t="s">
        <v>3145</v>
      </c>
      <c r="F154" s="231" t="s">
        <v>3146</v>
      </c>
      <c r="G154" s="232" t="s">
        <v>227</v>
      </c>
      <c r="H154" s="233">
        <v>1</v>
      </c>
      <c r="I154" s="234"/>
      <c r="J154" s="235">
        <f>ROUND(I154*H154,2)</f>
        <v>0</v>
      </c>
      <c r="K154" s="236"/>
      <c r="L154" s="46"/>
      <c r="M154" s="237" t="s">
        <v>19</v>
      </c>
      <c r="N154" s="238" t="s">
        <v>49</v>
      </c>
      <c r="O154" s="86"/>
      <c r="P154" s="239">
        <f>O154*H154</f>
        <v>0</v>
      </c>
      <c r="Q154" s="239">
        <v>0.00036000000000000002</v>
      </c>
      <c r="R154" s="239">
        <f>Q154*H154</f>
        <v>0.00036000000000000002</v>
      </c>
      <c r="S154" s="239">
        <v>0</v>
      </c>
      <c r="T154" s="24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1" t="s">
        <v>229</v>
      </c>
      <c r="AT154" s="241" t="s">
        <v>187</v>
      </c>
      <c r="AU154" s="241" t="s">
        <v>88</v>
      </c>
      <c r="AY154" s="19" t="s">
        <v>185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86</v>
      </c>
      <c r="BK154" s="242">
        <f>ROUND(I154*H154,2)</f>
        <v>0</v>
      </c>
      <c r="BL154" s="19" t="s">
        <v>229</v>
      </c>
      <c r="BM154" s="241" t="s">
        <v>3147</v>
      </c>
    </row>
    <row r="155" s="2" customFormat="1" ht="16.5" customHeight="1">
      <c r="A155" s="40"/>
      <c r="B155" s="41"/>
      <c r="C155" s="229" t="s">
        <v>1045</v>
      </c>
      <c r="D155" s="229" t="s">
        <v>187</v>
      </c>
      <c r="E155" s="230" t="s">
        <v>3148</v>
      </c>
      <c r="F155" s="231" t="s">
        <v>3149</v>
      </c>
      <c r="G155" s="232" t="s">
        <v>227</v>
      </c>
      <c r="H155" s="233">
        <v>1</v>
      </c>
      <c r="I155" s="234"/>
      <c r="J155" s="235">
        <f>ROUND(I155*H155,2)</f>
        <v>0</v>
      </c>
      <c r="K155" s="236"/>
      <c r="L155" s="46"/>
      <c r="M155" s="237" t="s">
        <v>19</v>
      </c>
      <c r="N155" s="238" t="s">
        <v>49</v>
      </c>
      <c r="O155" s="86"/>
      <c r="P155" s="239">
        <f>O155*H155</f>
        <v>0</v>
      </c>
      <c r="Q155" s="239">
        <v>0.00040999999999999999</v>
      </c>
      <c r="R155" s="239">
        <f>Q155*H155</f>
        <v>0.00040999999999999999</v>
      </c>
      <c r="S155" s="239">
        <v>0</v>
      </c>
      <c r="T155" s="24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229</v>
      </c>
      <c r="AT155" s="241" t="s">
        <v>187</v>
      </c>
      <c r="AU155" s="241" t="s">
        <v>88</v>
      </c>
      <c r="AY155" s="19" t="s">
        <v>185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86</v>
      </c>
      <c r="BK155" s="242">
        <f>ROUND(I155*H155,2)</f>
        <v>0</v>
      </c>
      <c r="BL155" s="19" t="s">
        <v>229</v>
      </c>
      <c r="BM155" s="241" t="s">
        <v>3150</v>
      </c>
    </row>
    <row r="156" s="2" customFormat="1" ht="21.75" customHeight="1">
      <c r="A156" s="40"/>
      <c r="B156" s="41"/>
      <c r="C156" s="229" t="s">
        <v>1053</v>
      </c>
      <c r="D156" s="229" t="s">
        <v>187</v>
      </c>
      <c r="E156" s="230" t="s">
        <v>3151</v>
      </c>
      <c r="F156" s="231" t="s">
        <v>3152</v>
      </c>
      <c r="G156" s="232" t="s">
        <v>227</v>
      </c>
      <c r="H156" s="233">
        <v>1</v>
      </c>
      <c r="I156" s="234"/>
      <c r="J156" s="235">
        <f>ROUND(I156*H156,2)</f>
        <v>0</v>
      </c>
      <c r="K156" s="236"/>
      <c r="L156" s="46"/>
      <c r="M156" s="237" t="s">
        <v>19</v>
      </c>
      <c r="N156" s="238" t="s">
        <v>49</v>
      </c>
      <c r="O156" s="86"/>
      <c r="P156" s="239">
        <f>O156*H156</f>
        <v>0</v>
      </c>
      <c r="Q156" s="239">
        <v>0.00025999999999999998</v>
      </c>
      <c r="R156" s="239">
        <f>Q156*H156</f>
        <v>0.00025999999999999998</v>
      </c>
      <c r="S156" s="239">
        <v>0</v>
      </c>
      <c r="T156" s="24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1" t="s">
        <v>229</v>
      </c>
      <c r="AT156" s="241" t="s">
        <v>187</v>
      </c>
      <c r="AU156" s="241" t="s">
        <v>88</v>
      </c>
      <c r="AY156" s="19" t="s">
        <v>185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9" t="s">
        <v>86</v>
      </c>
      <c r="BK156" s="242">
        <f>ROUND(I156*H156,2)</f>
        <v>0</v>
      </c>
      <c r="BL156" s="19" t="s">
        <v>229</v>
      </c>
      <c r="BM156" s="241" t="s">
        <v>3153</v>
      </c>
    </row>
    <row r="157" s="2" customFormat="1" ht="21.75" customHeight="1">
      <c r="A157" s="40"/>
      <c r="B157" s="41"/>
      <c r="C157" s="229" t="s">
        <v>1057</v>
      </c>
      <c r="D157" s="229" t="s">
        <v>187</v>
      </c>
      <c r="E157" s="230" t="s">
        <v>3154</v>
      </c>
      <c r="F157" s="231" t="s">
        <v>3155</v>
      </c>
      <c r="G157" s="232" t="s">
        <v>227</v>
      </c>
      <c r="H157" s="233">
        <v>4</v>
      </c>
      <c r="I157" s="234"/>
      <c r="J157" s="235">
        <f>ROUND(I157*H157,2)</f>
        <v>0</v>
      </c>
      <c r="K157" s="236"/>
      <c r="L157" s="46"/>
      <c r="M157" s="237" t="s">
        <v>19</v>
      </c>
      <c r="N157" s="238" t="s">
        <v>49</v>
      </c>
      <c r="O157" s="86"/>
      <c r="P157" s="239">
        <f>O157*H157</f>
        <v>0</v>
      </c>
      <c r="Q157" s="239">
        <v>0.00040000000000000002</v>
      </c>
      <c r="R157" s="239">
        <f>Q157*H157</f>
        <v>0.0016000000000000001</v>
      </c>
      <c r="S157" s="239">
        <v>0</v>
      </c>
      <c r="T157" s="24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1" t="s">
        <v>229</v>
      </c>
      <c r="AT157" s="241" t="s">
        <v>187</v>
      </c>
      <c r="AU157" s="241" t="s">
        <v>88</v>
      </c>
      <c r="AY157" s="19" t="s">
        <v>185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86</v>
      </c>
      <c r="BK157" s="242">
        <f>ROUND(I157*H157,2)</f>
        <v>0</v>
      </c>
      <c r="BL157" s="19" t="s">
        <v>229</v>
      </c>
      <c r="BM157" s="241" t="s">
        <v>3156</v>
      </c>
    </row>
    <row r="158" s="2" customFormat="1" ht="21.75" customHeight="1">
      <c r="A158" s="40"/>
      <c r="B158" s="41"/>
      <c r="C158" s="229" t="s">
        <v>1061</v>
      </c>
      <c r="D158" s="229" t="s">
        <v>187</v>
      </c>
      <c r="E158" s="230" t="s">
        <v>3157</v>
      </c>
      <c r="F158" s="231" t="s">
        <v>3158</v>
      </c>
      <c r="G158" s="232" t="s">
        <v>227</v>
      </c>
      <c r="H158" s="233">
        <v>6</v>
      </c>
      <c r="I158" s="234"/>
      <c r="J158" s="235">
        <f>ROUND(I158*H158,2)</f>
        <v>0</v>
      </c>
      <c r="K158" s="236"/>
      <c r="L158" s="46"/>
      <c r="M158" s="237" t="s">
        <v>19</v>
      </c>
      <c r="N158" s="238" t="s">
        <v>49</v>
      </c>
      <c r="O158" s="86"/>
      <c r="P158" s="239">
        <f>O158*H158</f>
        <v>0</v>
      </c>
      <c r="Q158" s="239">
        <v>0.00063000000000000003</v>
      </c>
      <c r="R158" s="239">
        <f>Q158*H158</f>
        <v>0.0037800000000000004</v>
      </c>
      <c r="S158" s="239">
        <v>0</v>
      </c>
      <c r="T158" s="24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1" t="s">
        <v>229</v>
      </c>
      <c r="AT158" s="241" t="s">
        <v>187</v>
      </c>
      <c r="AU158" s="241" t="s">
        <v>88</v>
      </c>
      <c r="AY158" s="19" t="s">
        <v>185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86</v>
      </c>
      <c r="BK158" s="242">
        <f>ROUND(I158*H158,2)</f>
        <v>0</v>
      </c>
      <c r="BL158" s="19" t="s">
        <v>229</v>
      </c>
      <c r="BM158" s="241" t="s">
        <v>3159</v>
      </c>
    </row>
    <row r="159" s="2" customFormat="1" ht="21.75" customHeight="1">
      <c r="A159" s="40"/>
      <c r="B159" s="41"/>
      <c r="C159" s="229" t="s">
        <v>1065</v>
      </c>
      <c r="D159" s="229" t="s">
        <v>187</v>
      </c>
      <c r="E159" s="230" t="s">
        <v>3160</v>
      </c>
      <c r="F159" s="231" t="s">
        <v>3161</v>
      </c>
      <c r="G159" s="232" t="s">
        <v>227</v>
      </c>
      <c r="H159" s="233">
        <v>3</v>
      </c>
      <c r="I159" s="234"/>
      <c r="J159" s="235">
        <f>ROUND(I159*H159,2)</f>
        <v>0</v>
      </c>
      <c r="K159" s="236"/>
      <c r="L159" s="46"/>
      <c r="M159" s="237" t="s">
        <v>19</v>
      </c>
      <c r="N159" s="238" t="s">
        <v>49</v>
      </c>
      <c r="O159" s="86"/>
      <c r="P159" s="239">
        <f>O159*H159</f>
        <v>0</v>
      </c>
      <c r="Q159" s="239">
        <v>0.00089999999999999998</v>
      </c>
      <c r="R159" s="239">
        <f>Q159*H159</f>
        <v>0.0027000000000000001</v>
      </c>
      <c r="S159" s="239">
        <v>0</v>
      </c>
      <c r="T159" s="24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1" t="s">
        <v>229</v>
      </c>
      <c r="AT159" s="241" t="s">
        <v>187</v>
      </c>
      <c r="AU159" s="241" t="s">
        <v>88</v>
      </c>
      <c r="AY159" s="19" t="s">
        <v>185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86</v>
      </c>
      <c r="BK159" s="242">
        <f>ROUND(I159*H159,2)</f>
        <v>0</v>
      </c>
      <c r="BL159" s="19" t="s">
        <v>229</v>
      </c>
      <c r="BM159" s="241" t="s">
        <v>3162</v>
      </c>
    </row>
    <row r="160" s="2" customFormat="1" ht="21.75" customHeight="1">
      <c r="A160" s="40"/>
      <c r="B160" s="41"/>
      <c r="C160" s="229" t="s">
        <v>1069</v>
      </c>
      <c r="D160" s="229" t="s">
        <v>187</v>
      </c>
      <c r="E160" s="230" t="s">
        <v>3163</v>
      </c>
      <c r="F160" s="231" t="s">
        <v>3164</v>
      </c>
      <c r="G160" s="232" t="s">
        <v>227</v>
      </c>
      <c r="H160" s="233">
        <v>1</v>
      </c>
      <c r="I160" s="234"/>
      <c r="J160" s="235">
        <f>ROUND(I160*H160,2)</f>
        <v>0</v>
      </c>
      <c r="K160" s="236"/>
      <c r="L160" s="46"/>
      <c r="M160" s="237" t="s">
        <v>19</v>
      </c>
      <c r="N160" s="238" t="s">
        <v>49</v>
      </c>
      <c r="O160" s="86"/>
      <c r="P160" s="239">
        <f>O160*H160</f>
        <v>0</v>
      </c>
      <c r="Q160" s="239">
        <v>0.0018600000000000001</v>
      </c>
      <c r="R160" s="239">
        <f>Q160*H160</f>
        <v>0.0018600000000000001</v>
      </c>
      <c r="S160" s="239">
        <v>0</v>
      </c>
      <c r="T160" s="24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1" t="s">
        <v>229</v>
      </c>
      <c r="AT160" s="241" t="s">
        <v>187</v>
      </c>
      <c r="AU160" s="241" t="s">
        <v>88</v>
      </c>
      <c r="AY160" s="19" t="s">
        <v>185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9" t="s">
        <v>86</v>
      </c>
      <c r="BK160" s="242">
        <f>ROUND(I160*H160,2)</f>
        <v>0</v>
      </c>
      <c r="BL160" s="19" t="s">
        <v>229</v>
      </c>
      <c r="BM160" s="241" t="s">
        <v>3165</v>
      </c>
    </row>
    <row r="161" s="2" customFormat="1" ht="21.75" customHeight="1">
      <c r="A161" s="40"/>
      <c r="B161" s="41"/>
      <c r="C161" s="229" t="s">
        <v>1074</v>
      </c>
      <c r="D161" s="229" t="s">
        <v>187</v>
      </c>
      <c r="E161" s="230" t="s">
        <v>3166</v>
      </c>
      <c r="F161" s="231" t="s">
        <v>3167</v>
      </c>
      <c r="G161" s="232" t="s">
        <v>227</v>
      </c>
      <c r="H161" s="233">
        <v>1</v>
      </c>
      <c r="I161" s="234"/>
      <c r="J161" s="235">
        <f>ROUND(I161*H161,2)</f>
        <v>0</v>
      </c>
      <c r="K161" s="236"/>
      <c r="L161" s="46"/>
      <c r="M161" s="237" t="s">
        <v>19</v>
      </c>
      <c r="N161" s="238" t="s">
        <v>49</v>
      </c>
      <c r="O161" s="86"/>
      <c r="P161" s="239">
        <f>O161*H161</f>
        <v>0</v>
      </c>
      <c r="Q161" s="239">
        <v>0.002</v>
      </c>
      <c r="R161" s="239">
        <f>Q161*H161</f>
        <v>0.002</v>
      </c>
      <c r="S161" s="239">
        <v>0</v>
      </c>
      <c r="T161" s="24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1" t="s">
        <v>229</v>
      </c>
      <c r="AT161" s="241" t="s">
        <v>187</v>
      </c>
      <c r="AU161" s="241" t="s">
        <v>88</v>
      </c>
      <c r="AY161" s="19" t="s">
        <v>185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86</v>
      </c>
      <c r="BK161" s="242">
        <f>ROUND(I161*H161,2)</f>
        <v>0</v>
      </c>
      <c r="BL161" s="19" t="s">
        <v>229</v>
      </c>
      <c r="BM161" s="241" t="s">
        <v>3168</v>
      </c>
    </row>
    <row r="162" s="2" customFormat="1" ht="21.75" customHeight="1">
      <c r="A162" s="40"/>
      <c r="B162" s="41"/>
      <c r="C162" s="229" t="s">
        <v>1079</v>
      </c>
      <c r="D162" s="229" t="s">
        <v>187</v>
      </c>
      <c r="E162" s="230" t="s">
        <v>3169</v>
      </c>
      <c r="F162" s="231" t="s">
        <v>3170</v>
      </c>
      <c r="G162" s="232" t="s">
        <v>227</v>
      </c>
      <c r="H162" s="233">
        <v>1</v>
      </c>
      <c r="I162" s="234"/>
      <c r="J162" s="235">
        <f>ROUND(I162*H162,2)</f>
        <v>0</v>
      </c>
      <c r="K162" s="236"/>
      <c r="L162" s="46"/>
      <c r="M162" s="237" t="s">
        <v>19</v>
      </c>
      <c r="N162" s="238" t="s">
        <v>49</v>
      </c>
      <c r="O162" s="86"/>
      <c r="P162" s="239">
        <f>O162*H162</f>
        <v>0</v>
      </c>
      <c r="Q162" s="239">
        <v>0.00014999999999999999</v>
      </c>
      <c r="R162" s="239">
        <f>Q162*H162</f>
        <v>0.00014999999999999999</v>
      </c>
      <c r="S162" s="239">
        <v>0</v>
      </c>
      <c r="T162" s="24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1" t="s">
        <v>229</v>
      </c>
      <c r="AT162" s="241" t="s">
        <v>187</v>
      </c>
      <c r="AU162" s="241" t="s">
        <v>88</v>
      </c>
      <c r="AY162" s="19" t="s">
        <v>185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9" t="s">
        <v>86</v>
      </c>
      <c r="BK162" s="242">
        <f>ROUND(I162*H162,2)</f>
        <v>0</v>
      </c>
      <c r="BL162" s="19" t="s">
        <v>229</v>
      </c>
      <c r="BM162" s="241" t="s">
        <v>3171</v>
      </c>
    </row>
    <row r="163" s="2" customFormat="1" ht="21.75" customHeight="1">
      <c r="A163" s="40"/>
      <c r="B163" s="41"/>
      <c r="C163" s="229" t="s">
        <v>1083</v>
      </c>
      <c r="D163" s="229" t="s">
        <v>187</v>
      </c>
      <c r="E163" s="230" t="s">
        <v>3172</v>
      </c>
      <c r="F163" s="231" t="s">
        <v>3173</v>
      </c>
      <c r="G163" s="232" t="s">
        <v>227</v>
      </c>
      <c r="H163" s="233">
        <v>2</v>
      </c>
      <c r="I163" s="234"/>
      <c r="J163" s="235">
        <f>ROUND(I163*H163,2)</f>
        <v>0</v>
      </c>
      <c r="K163" s="236"/>
      <c r="L163" s="46"/>
      <c r="M163" s="237" t="s">
        <v>19</v>
      </c>
      <c r="N163" s="238" t="s">
        <v>49</v>
      </c>
      <c r="O163" s="86"/>
      <c r="P163" s="239">
        <f>O163*H163</f>
        <v>0</v>
      </c>
      <c r="Q163" s="239">
        <v>0.00022000000000000001</v>
      </c>
      <c r="R163" s="239">
        <f>Q163*H163</f>
        <v>0.00044000000000000002</v>
      </c>
      <c r="S163" s="239">
        <v>0</v>
      </c>
      <c r="T163" s="24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1" t="s">
        <v>229</v>
      </c>
      <c r="AT163" s="241" t="s">
        <v>187</v>
      </c>
      <c r="AU163" s="241" t="s">
        <v>88</v>
      </c>
      <c r="AY163" s="19" t="s">
        <v>185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86</v>
      </c>
      <c r="BK163" s="242">
        <f>ROUND(I163*H163,2)</f>
        <v>0</v>
      </c>
      <c r="BL163" s="19" t="s">
        <v>229</v>
      </c>
      <c r="BM163" s="241" t="s">
        <v>3174</v>
      </c>
    </row>
    <row r="164" s="2" customFormat="1" ht="21.75" customHeight="1">
      <c r="A164" s="40"/>
      <c r="B164" s="41"/>
      <c r="C164" s="229" t="s">
        <v>1087</v>
      </c>
      <c r="D164" s="229" t="s">
        <v>187</v>
      </c>
      <c r="E164" s="230" t="s">
        <v>3175</v>
      </c>
      <c r="F164" s="231" t="s">
        <v>3176</v>
      </c>
      <c r="G164" s="232" t="s">
        <v>227</v>
      </c>
      <c r="H164" s="233">
        <v>1</v>
      </c>
      <c r="I164" s="234"/>
      <c r="J164" s="235">
        <f>ROUND(I164*H164,2)</f>
        <v>0</v>
      </c>
      <c r="K164" s="236"/>
      <c r="L164" s="46"/>
      <c r="M164" s="237" t="s">
        <v>19</v>
      </c>
      <c r="N164" s="238" t="s">
        <v>49</v>
      </c>
      <c r="O164" s="86"/>
      <c r="P164" s="239">
        <f>O164*H164</f>
        <v>0</v>
      </c>
      <c r="Q164" s="239">
        <v>0.0032799999999999999</v>
      </c>
      <c r="R164" s="239">
        <f>Q164*H164</f>
        <v>0.0032799999999999999</v>
      </c>
      <c r="S164" s="239">
        <v>0</v>
      </c>
      <c r="T164" s="24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1" t="s">
        <v>229</v>
      </c>
      <c r="AT164" s="241" t="s">
        <v>187</v>
      </c>
      <c r="AU164" s="241" t="s">
        <v>88</v>
      </c>
      <c r="AY164" s="19" t="s">
        <v>185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86</v>
      </c>
      <c r="BK164" s="242">
        <f>ROUND(I164*H164,2)</f>
        <v>0</v>
      </c>
      <c r="BL164" s="19" t="s">
        <v>229</v>
      </c>
      <c r="BM164" s="241" t="s">
        <v>3177</v>
      </c>
    </row>
    <row r="165" s="2" customFormat="1" ht="16.5" customHeight="1">
      <c r="A165" s="40"/>
      <c r="B165" s="41"/>
      <c r="C165" s="229" t="s">
        <v>1091</v>
      </c>
      <c r="D165" s="229" t="s">
        <v>187</v>
      </c>
      <c r="E165" s="230" t="s">
        <v>3178</v>
      </c>
      <c r="F165" s="231" t="s">
        <v>3179</v>
      </c>
      <c r="G165" s="232" t="s">
        <v>2455</v>
      </c>
      <c r="H165" s="233">
        <v>12</v>
      </c>
      <c r="I165" s="234"/>
      <c r="J165" s="235">
        <f>ROUND(I165*H165,2)</f>
        <v>0</v>
      </c>
      <c r="K165" s="236"/>
      <c r="L165" s="46"/>
      <c r="M165" s="237" t="s">
        <v>19</v>
      </c>
      <c r="N165" s="238" t="s">
        <v>49</v>
      </c>
      <c r="O165" s="86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1" t="s">
        <v>229</v>
      </c>
      <c r="AT165" s="241" t="s">
        <v>187</v>
      </c>
      <c r="AU165" s="241" t="s">
        <v>88</v>
      </c>
      <c r="AY165" s="19" t="s">
        <v>185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86</v>
      </c>
      <c r="BK165" s="242">
        <f>ROUND(I165*H165,2)</f>
        <v>0</v>
      </c>
      <c r="BL165" s="19" t="s">
        <v>229</v>
      </c>
      <c r="BM165" s="241" t="s">
        <v>3180</v>
      </c>
    </row>
    <row r="166" s="2" customFormat="1" ht="33" customHeight="1">
      <c r="A166" s="40"/>
      <c r="B166" s="41"/>
      <c r="C166" s="229" t="s">
        <v>1095</v>
      </c>
      <c r="D166" s="229" t="s">
        <v>187</v>
      </c>
      <c r="E166" s="230" t="s">
        <v>3181</v>
      </c>
      <c r="F166" s="231" t="s">
        <v>3182</v>
      </c>
      <c r="G166" s="232" t="s">
        <v>284</v>
      </c>
      <c r="H166" s="233">
        <v>1</v>
      </c>
      <c r="I166" s="234"/>
      <c r="J166" s="235">
        <f>ROUND(I166*H166,2)</f>
        <v>0</v>
      </c>
      <c r="K166" s="236"/>
      <c r="L166" s="46"/>
      <c r="M166" s="237" t="s">
        <v>19</v>
      </c>
      <c r="N166" s="238" t="s">
        <v>49</v>
      </c>
      <c r="O166" s="86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1" t="s">
        <v>229</v>
      </c>
      <c r="AT166" s="241" t="s">
        <v>187</v>
      </c>
      <c r="AU166" s="241" t="s">
        <v>88</v>
      </c>
      <c r="AY166" s="19" t="s">
        <v>185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86</v>
      </c>
      <c r="BK166" s="242">
        <f>ROUND(I166*H166,2)</f>
        <v>0</v>
      </c>
      <c r="BL166" s="19" t="s">
        <v>229</v>
      </c>
      <c r="BM166" s="241" t="s">
        <v>3183</v>
      </c>
    </row>
    <row r="167" s="2" customFormat="1" ht="21.75" customHeight="1">
      <c r="A167" s="40"/>
      <c r="B167" s="41"/>
      <c r="C167" s="229" t="s">
        <v>1099</v>
      </c>
      <c r="D167" s="229" t="s">
        <v>187</v>
      </c>
      <c r="E167" s="230" t="s">
        <v>3184</v>
      </c>
      <c r="F167" s="231" t="s">
        <v>3185</v>
      </c>
      <c r="G167" s="232" t="s">
        <v>1360</v>
      </c>
      <c r="H167" s="233">
        <v>20</v>
      </c>
      <c r="I167" s="234"/>
      <c r="J167" s="235">
        <f>ROUND(I167*H167,2)</f>
        <v>0</v>
      </c>
      <c r="K167" s="236"/>
      <c r="L167" s="46"/>
      <c r="M167" s="237" t="s">
        <v>19</v>
      </c>
      <c r="N167" s="238" t="s">
        <v>49</v>
      </c>
      <c r="O167" s="86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1" t="s">
        <v>229</v>
      </c>
      <c r="AT167" s="241" t="s">
        <v>187</v>
      </c>
      <c r="AU167" s="241" t="s">
        <v>88</v>
      </c>
      <c r="AY167" s="19" t="s">
        <v>185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9" t="s">
        <v>86</v>
      </c>
      <c r="BK167" s="242">
        <f>ROUND(I167*H167,2)</f>
        <v>0</v>
      </c>
      <c r="BL167" s="19" t="s">
        <v>229</v>
      </c>
      <c r="BM167" s="241" t="s">
        <v>3186</v>
      </c>
    </row>
    <row r="168" s="2" customFormat="1" ht="21.75" customHeight="1">
      <c r="A168" s="40"/>
      <c r="B168" s="41"/>
      <c r="C168" s="229" t="s">
        <v>1103</v>
      </c>
      <c r="D168" s="229" t="s">
        <v>187</v>
      </c>
      <c r="E168" s="230" t="s">
        <v>3187</v>
      </c>
      <c r="F168" s="231" t="s">
        <v>3188</v>
      </c>
      <c r="G168" s="232" t="s">
        <v>284</v>
      </c>
      <c r="H168" s="233">
        <v>1</v>
      </c>
      <c r="I168" s="234"/>
      <c r="J168" s="235">
        <f>ROUND(I168*H168,2)</f>
        <v>0</v>
      </c>
      <c r="K168" s="236"/>
      <c r="L168" s="46"/>
      <c r="M168" s="237" t="s">
        <v>19</v>
      </c>
      <c r="N168" s="238" t="s">
        <v>49</v>
      </c>
      <c r="O168" s="86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1" t="s">
        <v>229</v>
      </c>
      <c r="AT168" s="241" t="s">
        <v>187</v>
      </c>
      <c r="AU168" s="241" t="s">
        <v>88</v>
      </c>
      <c r="AY168" s="19" t="s">
        <v>185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9" t="s">
        <v>86</v>
      </c>
      <c r="BK168" s="242">
        <f>ROUND(I168*H168,2)</f>
        <v>0</v>
      </c>
      <c r="BL168" s="19" t="s">
        <v>229</v>
      </c>
      <c r="BM168" s="241" t="s">
        <v>3189</v>
      </c>
    </row>
    <row r="169" s="2" customFormat="1" ht="16.5" customHeight="1">
      <c r="A169" s="40"/>
      <c r="B169" s="41"/>
      <c r="C169" s="229" t="s">
        <v>1107</v>
      </c>
      <c r="D169" s="229" t="s">
        <v>187</v>
      </c>
      <c r="E169" s="230" t="s">
        <v>3190</v>
      </c>
      <c r="F169" s="231" t="s">
        <v>3191</v>
      </c>
      <c r="G169" s="232" t="s">
        <v>2532</v>
      </c>
      <c r="H169" s="233">
        <v>1</v>
      </c>
      <c r="I169" s="234"/>
      <c r="J169" s="235">
        <f>ROUND(I169*H169,2)</f>
        <v>0</v>
      </c>
      <c r="K169" s="236"/>
      <c r="L169" s="46"/>
      <c r="M169" s="237" t="s">
        <v>19</v>
      </c>
      <c r="N169" s="238" t="s">
        <v>49</v>
      </c>
      <c r="O169" s="86"/>
      <c r="P169" s="239">
        <f>O169*H169</f>
        <v>0</v>
      </c>
      <c r="Q169" s="239">
        <v>0.0063899999999999998</v>
      </c>
      <c r="R169" s="239">
        <f>Q169*H169</f>
        <v>0.0063899999999999998</v>
      </c>
      <c r="S169" s="239">
        <v>0</v>
      </c>
      <c r="T169" s="24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1" t="s">
        <v>229</v>
      </c>
      <c r="AT169" s="241" t="s">
        <v>187</v>
      </c>
      <c r="AU169" s="241" t="s">
        <v>88</v>
      </c>
      <c r="AY169" s="19" t="s">
        <v>185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86</v>
      </c>
      <c r="BK169" s="242">
        <f>ROUND(I169*H169,2)</f>
        <v>0</v>
      </c>
      <c r="BL169" s="19" t="s">
        <v>229</v>
      </c>
      <c r="BM169" s="241" t="s">
        <v>3192</v>
      </c>
    </row>
    <row r="170" s="2" customFormat="1" ht="16.5" customHeight="1">
      <c r="A170" s="40"/>
      <c r="B170" s="41"/>
      <c r="C170" s="229" t="s">
        <v>1111</v>
      </c>
      <c r="D170" s="229" t="s">
        <v>187</v>
      </c>
      <c r="E170" s="230" t="s">
        <v>3193</v>
      </c>
      <c r="F170" s="231" t="s">
        <v>3194</v>
      </c>
      <c r="G170" s="232" t="s">
        <v>220</v>
      </c>
      <c r="H170" s="233">
        <v>3</v>
      </c>
      <c r="I170" s="234"/>
      <c r="J170" s="235">
        <f>ROUND(I170*H170,2)</f>
        <v>0</v>
      </c>
      <c r="K170" s="236"/>
      <c r="L170" s="46"/>
      <c r="M170" s="237" t="s">
        <v>19</v>
      </c>
      <c r="N170" s="238" t="s">
        <v>49</v>
      </c>
      <c r="O170" s="86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1" t="s">
        <v>229</v>
      </c>
      <c r="AT170" s="241" t="s">
        <v>187</v>
      </c>
      <c r="AU170" s="241" t="s">
        <v>88</v>
      </c>
      <c r="AY170" s="19" t="s">
        <v>185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9" t="s">
        <v>86</v>
      </c>
      <c r="BK170" s="242">
        <f>ROUND(I170*H170,2)</f>
        <v>0</v>
      </c>
      <c r="BL170" s="19" t="s">
        <v>229</v>
      </c>
      <c r="BM170" s="241" t="s">
        <v>3195</v>
      </c>
    </row>
    <row r="171" s="2" customFormat="1" ht="33" customHeight="1">
      <c r="A171" s="40"/>
      <c r="B171" s="41"/>
      <c r="C171" s="229" t="s">
        <v>1117</v>
      </c>
      <c r="D171" s="229" t="s">
        <v>187</v>
      </c>
      <c r="E171" s="230" t="s">
        <v>3196</v>
      </c>
      <c r="F171" s="231" t="s">
        <v>3197</v>
      </c>
      <c r="G171" s="232" t="s">
        <v>220</v>
      </c>
      <c r="H171" s="233">
        <v>253</v>
      </c>
      <c r="I171" s="234"/>
      <c r="J171" s="235">
        <f>ROUND(I171*H171,2)</f>
        <v>0</v>
      </c>
      <c r="K171" s="236"/>
      <c r="L171" s="46"/>
      <c r="M171" s="237" t="s">
        <v>19</v>
      </c>
      <c r="N171" s="238" t="s">
        <v>49</v>
      </c>
      <c r="O171" s="86"/>
      <c r="P171" s="239">
        <f>O171*H171</f>
        <v>0</v>
      </c>
      <c r="Q171" s="239">
        <v>0.00019000000000000001</v>
      </c>
      <c r="R171" s="239">
        <f>Q171*H171</f>
        <v>0.048070000000000002</v>
      </c>
      <c r="S171" s="239">
        <v>0</v>
      </c>
      <c r="T171" s="24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1" t="s">
        <v>229</v>
      </c>
      <c r="AT171" s="241" t="s">
        <v>187</v>
      </c>
      <c r="AU171" s="241" t="s">
        <v>88</v>
      </c>
      <c r="AY171" s="19" t="s">
        <v>185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9" t="s">
        <v>86</v>
      </c>
      <c r="BK171" s="242">
        <f>ROUND(I171*H171,2)</f>
        <v>0</v>
      </c>
      <c r="BL171" s="19" t="s">
        <v>229</v>
      </c>
      <c r="BM171" s="241" t="s">
        <v>3198</v>
      </c>
    </row>
    <row r="172" s="2" customFormat="1" ht="21.75" customHeight="1">
      <c r="A172" s="40"/>
      <c r="B172" s="41"/>
      <c r="C172" s="229" t="s">
        <v>1125</v>
      </c>
      <c r="D172" s="229" t="s">
        <v>187</v>
      </c>
      <c r="E172" s="230" t="s">
        <v>3199</v>
      </c>
      <c r="F172" s="231" t="s">
        <v>3200</v>
      </c>
      <c r="G172" s="232" t="s">
        <v>220</v>
      </c>
      <c r="H172" s="233">
        <v>253</v>
      </c>
      <c r="I172" s="234"/>
      <c r="J172" s="235">
        <f>ROUND(I172*H172,2)</f>
        <v>0</v>
      </c>
      <c r="K172" s="236"/>
      <c r="L172" s="46"/>
      <c r="M172" s="237" t="s">
        <v>19</v>
      </c>
      <c r="N172" s="238" t="s">
        <v>49</v>
      </c>
      <c r="O172" s="86"/>
      <c r="P172" s="239">
        <f>O172*H172</f>
        <v>0</v>
      </c>
      <c r="Q172" s="239">
        <v>1.0000000000000001E-05</v>
      </c>
      <c r="R172" s="239">
        <f>Q172*H172</f>
        <v>0.0025300000000000001</v>
      </c>
      <c r="S172" s="239">
        <v>0</v>
      </c>
      <c r="T172" s="24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1" t="s">
        <v>229</v>
      </c>
      <c r="AT172" s="241" t="s">
        <v>187</v>
      </c>
      <c r="AU172" s="241" t="s">
        <v>88</v>
      </c>
      <c r="AY172" s="19" t="s">
        <v>185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9" t="s">
        <v>86</v>
      </c>
      <c r="BK172" s="242">
        <f>ROUND(I172*H172,2)</f>
        <v>0</v>
      </c>
      <c r="BL172" s="19" t="s">
        <v>229</v>
      </c>
      <c r="BM172" s="241" t="s">
        <v>3201</v>
      </c>
    </row>
    <row r="173" s="2" customFormat="1" ht="33" customHeight="1">
      <c r="A173" s="40"/>
      <c r="B173" s="41"/>
      <c r="C173" s="229" t="s">
        <v>1131</v>
      </c>
      <c r="D173" s="229" t="s">
        <v>187</v>
      </c>
      <c r="E173" s="230" t="s">
        <v>3202</v>
      </c>
      <c r="F173" s="231" t="s">
        <v>3203</v>
      </c>
      <c r="G173" s="232" t="s">
        <v>239</v>
      </c>
      <c r="H173" s="233">
        <v>0.65800000000000003</v>
      </c>
      <c r="I173" s="234"/>
      <c r="J173" s="235">
        <f>ROUND(I173*H173,2)</f>
        <v>0</v>
      </c>
      <c r="K173" s="236"/>
      <c r="L173" s="46"/>
      <c r="M173" s="237" t="s">
        <v>19</v>
      </c>
      <c r="N173" s="238" t="s">
        <v>49</v>
      </c>
      <c r="O173" s="86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1" t="s">
        <v>229</v>
      </c>
      <c r="AT173" s="241" t="s">
        <v>187</v>
      </c>
      <c r="AU173" s="241" t="s">
        <v>88</v>
      </c>
      <c r="AY173" s="19" t="s">
        <v>185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86</v>
      </c>
      <c r="BK173" s="242">
        <f>ROUND(I173*H173,2)</f>
        <v>0</v>
      </c>
      <c r="BL173" s="19" t="s">
        <v>229</v>
      </c>
      <c r="BM173" s="241" t="s">
        <v>3204</v>
      </c>
    </row>
    <row r="174" s="12" customFormat="1" ht="22.8" customHeight="1">
      <c r="A174" s="12"/>
      <c r="B174" s="213"/>
      <c r="C174" s="214"/>
      <c r="D174" s="215" t="s">
        <v>77</v>
      </c>
      <c r="E174" s="227" t="s">
        <v>3205</v>
      </c>
      <c r="F174" s="227" t="s">
        <v>3206</v>
      </c>
      <c r="G174" s="214"/>
      <c r="H174" s="214"/>
      <c r="I174" s="217"/>
      <c r="J174" s="228">
        <f>BK174</f>
        <v>0</v>
      </c>
      <c r="K174" s="214"/>
      <c r="L174" s="219"/>
      <c r="M174" s="220"/>
      <c r="N174" s="221"/>
      <c r="O174" s="221"/>
      <c r="P174" s="222">
        <f>SUM(P175:P178)</f>
        <v>0</v>
      </c>
      <c r="Q174" s="221"/>
      <c r="R174" s="222">
        <f>SUM(R175:R178)</f>
        <v>0.0084200000000000004</v>
      </c>
      <c r="S174" s="221"/>
      <c r="T174" s="223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4" t="s">
        <v>88</v>
      </c>
      <c r="AT174" s="225" t="s">
        <v>77</v>
      </c>
      <c r="AU174" s="225" t="s">
        <v>86</v>
      </c>
      <c r="AY174" s="224" t="s">
        <v>185</v>
      </c>
      <c r="BK174" s="226">
        <f>SUM(BK175:BK178)</f>
        <v>0</v>
      </c>
    </row>
    <row r="175" s="2" customFormat="1" ht="21.75" customHeight="1">
      <c r="A175" s="40"/>
      <c r="B175" s="41"/>
      <c r="C175" s="229" t="s">
        <v>1136</v>
      </c>
      <c r="D175" s="229" t="s">
        <v>187</v>
      </c>
      <c r="E175" s="230" t="s">
        <v>3207</v>
      </c>
      <c r="F175" s="231" t="s">
        <v>3208</v>
      </c>
      <c r="G175" s="232" t="s">
        <v>2532</v>
      </c>
      <c r="H175" s="233">
        <v>1</v>
      </c>
      <c r="I175" s="234"/>
      <c r="J175" s="235">
        <f>ROUND(I175*H175,2)</f>
        <v>0</v>
      </c>
      <c r="K175" s="236"/>
      <c r="L175" s="46"/>
      <c r="M175" s="237" t="s">
        <v>19</v>
      </c>
      <c r="N175" s="238" t="s">
        <v>49</v>
      </c>
      <c r="O175" s="86"/>
      <c r="P175" s="239">
        <f>O175*H175</f>
        <v>0</v>
      </c>
      <c r="Q175" s="239">
        <v>0.0035999999999999999</v>
      </c>
      <c r="R175" s="239">
        <f>Q175*H175</f>
        <v>0.0035999999999999999</v>
      </c>
      <c r="S175" s="239">
        <v>0</v>
      </c>
      <c r="T175" s="24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1" t="s">
        <v>229</v>
      </c>
      <c r="AT175" s="241" t="s">
        <v>187</v>
      </c>
      <c r="AU175" s="241" t="s">
        <v>88</v>
      </c>
      <c r="AY175" s="19" t="s">
        <v>185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9" t="s">
        <v>86</v>
      </c>
      <c r="BK175" s="242">
        <f>ROUND(I175*H175,2)</f>
        <v>0</v>
      </c>
      <c r="BL175" s="19" t="s">
        <v>229</v>
      </c>
      <c r="BM175" s="241" t="s">
        <v>3209</v>
      </c>
    </row>
    <row r="176" s="2" customFormat="1" ht="21.75" customHeight="1">
      <c r="A176" s="40"/>
      <c r="B176" s="41"/>
      <c r="C176" s="229" t="s">
        <v>1142</v>
      </c>
      <c r="D176" s="229" t="s">
        <v>187</v>
      </c>
      <c r="E176" s="230" t="s">
        <v>3210</v>
      </c>
      <c r="F176" s="231" t="s">
        <v>3211</v>
      </c>
      <c r="G176" s="232" t="s">
        <v>2532</v>
      </c>
      <c r="H176" s="233">
        <v>1</v>
      </c>
      <c r="I176" s="234"/>
      <c r="J176" s="235">
        <f>ROUND(I176*H176,2)</f>
        <v>0</v>
      </c>
      <c r="K176" s="236"/>
      <c r="L176" s="46"/>
      <c r="M176" s="237" t="s">
        <v>19</v>
      </c>
      <c r="N176" s="238" t="s">
        <v>49</v>
      </c>
      <c r="O176" s="86"/>
      <c r="P176" s="239">
        <f>O176*H176</f>
        <v>0</v>
      </c>
      <c r="Q176" s="239">
        <v>0.0027899999999999999</v>
      </c>
      <c r="R176" s="239">
        <f>Q176*H176</f>
        <v>0.0027899999999999999</v>
      </c>
      <c r="S176" s="239">
        <v>0</v>
      </c>
      <c r="T176" s="24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1" t="s">
        <v>229</v>
      </c>
      <c r="AT176" s="241" t="s">
        <v>187</v>
      </c>
      <c r="AU176" s="241" t="s">
        <v>88</v>
      </c>
      <c r="AY176" s="19" t="s">
        <v>185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9" t="s">
        <v>86</v>
      </c>
      <c r="BK176" s="242">
        <f>ROUND(I176*H176,2)</f>
        <v>0</v>
      </c>
      <c r="BL176" s="19" t="s">
        <v>229</v>
      </c>
      <c r="BM176" s="241" t="s">
        <v>3212</v>
      </c>
    </row>
    <row r="177" s="2" customFormat="1" ht="21.75" customHeight="1">
      <c r="A177" s="40"/>
      <c r="B177" s="41"/>
      <c r="C177" s="229" t="s">
        <v>1145</v>
      </c>
      <c r="D177" s="229" t="s">
        <v>187</v>
      </c>
      <c r="E177" s="230" t="s">
        <v>3213</v>
      </c>
      <c r="F177" s="231" t="s">
        <v>3214</v>
      </c>
      <c r="G177" s="232" t="s">
        <v>2532</v>
      </c>
      <c r="H177" s="233">
        <v>1</v>
      </c>
      <c r="I177" s="234"/>
      <c r="J177" s="235">
        <f>ROUND(I177*H177,2)</f>
        <v>0</v>
      </c>
      <c r="K177" s="236"/>
      <c r="L177" s="46"/>
      <c r="M177" s="237" t="s">
        <v>19</v>
      </c>
      <c r="N177" s="238" t="s">
        <v>49</v>
      </c>
      <c r="O177" s="86"/>
      <c r="P177" s="239">
        <f>O177*H177</f>
        <v>0</v>
      </c>
      <c r="Q177" s="239">
        <v>0.0020300000000000001</v>
      </c>
      <c r="R177" s="239">
        <f>Q177*H177</f>
        <v>0.0020300000000000001</v>
      </c>
      <c r="S177" s="239">
        <v>0</v>
      </c>
      <c r="T177" s="24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1" t="s">
        <v>229</v>
      </c>
      <c r="AT177" s="241" t="s">
        <v>187</v>
      </c>
      <c r="AU177" s="241" t="s">
        <v>88</v>
      </c>
      <c r="AY177" s="19" t="s">
        <v>185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9" t="s">
        <v>86</v>
      </c>
      <c r="BK177" s="242">
        <f>ROUND(I177*H177,2)</f>
        <v>0</v>
      </c>
      <c r="BL177" s="19" t="s">
        <v>229</v>
      </c>
      <c r="BM177" s="241" t="s">
        <v>3215</v>
      </c>
    </row>
    <row r="178" s="2" customFormat="1" ht="33" customHeight="1">
      <c r="A178" s="40"/>
      <c r="B178" s="41"/>
      <c r="C178" s="229" t="s">
        <v>1149</v>
      </c>
      <c r="D178" s="229" t="s">
        <v>187</v>
      </c>
      <c r="E178" s="230" t="s">
        <v>3216</v>
      </c>
      <c r="F178" s="231" t="s">
        <v>3217</v>
      </c>
      <c r="G178" s="232" t="s">
        <v>239</v>
      </c>
      <c r="H178" s="233">
        <v>0.0080000000000000002</v>
      </c>
      <c r="I178" s="234"/>
      <c r="J178" s="235">
        <f>ROUND(I178*H178,2)</f>
        <v>0</v>
      </c>
      <c r="K178" s="236"/>
      <c r="L178" s="46"/>
      <c r="M178" s="237" t="s">
        <v>19</v>
      </c>
      <c r="N178" s="238" t="s">
        <v>49</v>
      </c>
      <c r="O178" s="86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1" t="s">
        <v>229</v>
      </c>
      <c r="AT178" s="241" t="s">
        <v>187</v>
      </c>
      <c r="AU178" s="241" t="s">
        <v>88</v>
      </c>
      <c r="AY178" s="19" t="s">
        <v>185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9" t="s">
        <v>86</v>
      </c>
      <c r="BK178" s="242">
        <f>ROUND(I178*H178,2)</f>
        <v>0</v>
      </c>
      <c r="BL178" s="19" t="s">
        <v>229</v>
      </c>
      <c r="BM178" s="241" t="s">
        <v>3218</v>
      </c>
    </row>
    <row r="179" s="12" customFormat="1" ht="22.8" customHeight="1">
      <c r="A179" s="12"/>
      <c r="B179" s="213"/>
      <c r="C179" s="214"/>
      <c r="D179" s="215" t="s">
        <v>77</v>
      </c>
      <c r="E179" s="227" t="s">
        <v>3219</v>
      </c>
      <c r="F179" s="227" t="s">
        <v>3220</v>
      </c>
      <c r="G179" s="214"/>
      <c r="H179" s="214"/>
      <c r="I179" s="217"/>
      <c r="J179" s="228">
        <f>BK179</f>
        <v>0</v>
      </c>
      <c r="K179" s="214"/>
      <c r="L179" s="219"/>
      <c r="M179" s="220"/>
      <c r="N179" s="221"/>
      <c r="O179" s="221"/>
      <c r="P179" s="222">
        <f>SUM(P180:P208)</f>
        <v>0</v>
      </c>
      <c r="Q179" s="221"/>
      <c r="R179" s="222">
        <f>SUM(R180:R208)</f>
        <v>0.27233999999999997</v>
      </c>
      <c r="S179" s="221"/>
      <c r="T179" s="223">
        <f>SUM(T180:T208)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4" t="s">
        <v>88</v>
      </c>
      <c r="AT179" s="225" t="s">
        <v>77</v>
      </c>
      <c r="AU179" s="225" t="s">
        <v>86</v>
      </c>
      <c r="AY179" s="224" t="s">
        <v>185</v>
      </c>
      <c r="BK179" s="226">
        <f>SUM(BK180:BK208)</f>
        <v>0</v>
      </c>
    </row>
    <row r="180" s="2" customFormat="1" ht="21.75" customHeight="1">
      <c r="A180" s="40"/>
      <c r="B180" s="41"/>
      <c r="C180" s="229" t="s">
        <v>1154</v>
      </c>
      <c r="D180" s="229" t="s">
        <v>187</v>
      </c>
      <c r="E180" s="230" t="s">
        <v>3221</v>
      </c>
      <c r="F180" s="231" t="s">
        <v>3222</v>
      </c>
      <c r="G180" s="232" t="s">
        <v>2532</v>
      </c>
      <c r="H180" s="233">
        <v>1</v>
      </c>
      <c r="I180" s="234"/>
      <c r="J180" s="235">
        <f>ROUND(I180*H180,2)</f>
        <v>0</v>
      </c>
      <c r="K180" s="236"/>
      <c r="L180" s="46"/>
      <c r="M180" s="237" t="s">
        <v>19</v>
      </c>
      <c r="N180" s="238" t="s">
        <v>49</v>
      </c>
      <c r="O180" s="86"/>
      <c r="P180" s="239">
        <f>O180*H180</f>
        <v>0</v>
      </c>
      <c r="Q180" s="239">
        <v>0.016969999999999999</v>
      </c>
      <c r="R180" s="239">
        <f>Q180*H180</f>
        <v>0.016969999999999999</v>
      </c>
      <c r="S180" s="239">
        <v>0</v>
      </c>
      <c r="T180" s="24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1" t="s">
        <v>229</v>
      </c>
      <c r="AT180" s="241" t="s">
        <v>187</v>
      </c>
      <c r="AU180" s="241" t="s">
        <v>88</v>
      </c>
      <c r="AY180" s="19" t="s">
        <v>185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9" t="s">
        <v>86</v>
      </c>
      <c r="BK180" s="242">
        <f>ROUND(I180*H180,2)</f>
        <v>0</v>
      </c>
      <c r="BL180" s="19" t="s">
        <v>229</v>
      </c>
      <c r="BM180" s="241" t="s">
        <v>3223</v>
      </c>
    </row>
    <row r="181" s="2" customFormat="1" ht="33" customHeight="1">
      <c r="A181" s="40"/>
      <c r="B181" s="41"/>
      <c r="C181" s="229" t="s">
        <v>1159</v>
      </c>
      <c r="D181" s="229" t="s">
        <v>187</v>
      </c>
      <c r="E181" s="230" t="s">
        <v>3224</v>
      </c>
      <c r="F181" s="231" t="s">
        <v>3225</v>
      </c>
      <c r="G181" s="232" t="s">
        <v>2532</v>
      </c>
      <c r="H181" s="233">
        <v>5</v>
      </c>
      <c r="I181" s="234"/>
      <c r="J181" s="235">
        <f>ROUND(I181*H181,2)</f>
        <v>0</v>
      </c>
      <c r="K181" s="236"/>
      <c r="L181" s="46"/>
      <c r="M181" s="237" t="s">
        <v>19</v>
      </c>
      <c r="N181" s="238" t="s">
        <v>49</v>
      </c>
      <c r="O181" s="86"/>
      <c r="P181" s="239">
        <f>O181*H181</f>
        <v>0</v>
      </c>
      <c r="Q181" s="239">
        <v>0.020729999999999998</v>
      </c>
      <c r="R181" s="239">
        <f>Q181*H181</f>
        <v>0.10364999999999999</v>
      </c>
      <c r="S181" s="239">
        <v>0</v>
      </c>
      <c r="T181" s="24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1" t="s">
        <v>229</v>
      </c>
      <c r="AT181" s="241" t="s">
        <v>187</v>
      </c>
      <c r="AU181" s="241" t="s">
        <v>88</v>
      </c>
      <c r="AY181" s="19" t="s">
        <v>185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9" t="s">
        <v>86</v>
      </c>
      <c r="BK181" s="242">
        <f>ROUND(I181*H181,2)</f>
        <v>0</v>
      </c>
      <c r="BL181" s="19" t="s">
        <v>229</v>
      </c>
      <c r="BM181" s="241" t="s">
        <v>3226</v>
      </c>
    </row>
    <row r="182" s="2" customFormat="1" ht="16.5" customHeight="1">
      <c r="A182" s="40"/>
      <c r="B182" s="41"/>
      <c r="C182" s="229" t="s">
        <v>1162</v>
      </c>
      <c r="D182" s="229" t="s">
        <v>187</v>
      </c>
      <c r="E182" s="230" t="s">
        <v>3227</v>
      </c>
      <c r="F182" s="231" t="s">
        <v>3228</v>
      </c>
      <c r="G182" s="232" t="s">
        <v>2532</v>
      </c>
      <c r="H182" s="233">
        <v>1</v>
      </c>
      <c r="I182" s="234"/>
      <c r="J182" s="235">
        <f>ROUND(I182*H182,2)</f>
        <v>0</v>
      </c>
      <c r="K182" s="236"/>
      <c r="L182" s="46"/>
      <c r="M182" s="237" t="s">
        <v>19</v>
      </c>
      <c r="N182" s="238" t="s">
        <v>49</v>
      </c>
      <c r="O182" s="86"/>
      <c r="P182" s="239">
        <f>O182*H182</f>
        <v>0</v>
      </c>
      <c r="Q182" s="239">
        <v>0.04428</v>
      </c>
      <c r="R182" s="239">
        <f>Q182*H182</f>
        <v>0.04428</v>
      </c>
      <c r="S182" s="239">
        <v>0</v>
      </c>
      <c r="T182" s="24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1" t="s">
        <v>229</v>
      </c>
      <c r="AT182" s="241" t="s">
        <v>187</v>
      </c>
      <c r="AU182" s="241" t="s">
        <v>88</v>
      </c>
      <c r="AY182" s="19" t="s">
        <v>185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9" t="s">
        <v>86</v>
      </c>
      <c r="BK182" s="242">
        <f>ROUND(I182*H182,2)</f>
        <v>0</v>
      </c>
      <c r="BL182" s="19" t="s">
        <v>229</v>
      </c>
      <c r="BM182" s="241" t="s">
        <v>3229</v>
      </c>
    </row>
    <row r="183" s="2" customFormat="1" ht="44.25" customHeight="1">
      <c r="A183" s="40"/>
      <c r="B183" s="41"/>
      <c r="C183" s="229" t="s">
        <v>1167</v>
      </c>
      <c r="D183" s="229" t="s">
        <v>187</v>
      </c>
      <c r="E183" s="230" t="s">
        <v>3230</v>
      </c>
      <c r="F183" s="231" t="s">
        <v>3231</v>
      </c>
      <c r="G183" s="232" t="s">
        <v>2532</v>
      </c>
      <c r="H183" s="233">
        <v>1</v>
      </c>
      <c r="I183" s="234"/>
      <c r="J183" s="235">
        <f>ROUND(I183*H183,2)</f>
        <v>0</v>
      </c>
      <c r="K183" s="236"/>
      <c r="L183" s="46"/>
      <c r="M183" s="237" t="s">
        <v>19</v>
      </c>
      <c r="N183" s="238" t="s">
        <v>49</v>
      </c>
      <c r="O183" s="86"/>
      <c r="P183" s="239">
        <f>O183*H183</f>
        <v>0</v>
      </c>
      <c r="Q183" s="239">
        <v>0.036459999999999999</v>
      </c>
      <c r="R183" s="239">
        <f>Q183*H183</f>
        <v>0.036459999999999999</v>
      </c>
      <c r="S183" s="239">
        <v>0</v>
      </c>
      <c r="T183" s="24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1" t="s">
        <v>229</v>
      </c>
      <c r="AT183" s="241" t="s">
        <v>187</v>
      </c>
      <c r="AU183" s="241" t="s">
        <v>88</v>
      </c>
      <c r="AY183" s="19" t="s">
        <v>185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9" t="s">
        <v>86</v>
      </c>
      <c r="BK183" s="242">
        <f>ROUND(I183*H183,2)</f>
        <v>0</v>
      </c>
      <c r="BL183" s="19" t="s">
        <v>229</v>
      </c>
      <c r="BM183" s="241" t="s">
        <v>3232</v>
      </c>
    </row>
    <row r="184" s="2" customFormat="1" ht="21.75" customHeight="1">
      <c r="A184" s="40"/>
      <c r="B184" s="41"/>
      <c r="C184" s="229" t="s">
        <v>1170</v>
      </c>
      <c r="D184" s="229" t="s">
        <v>187</v>
      </c>
      <c r="E184" s="230" t="s">
        <v>3233</v>
      </c>
      <c r="F184" s="231" t="s">
        <v>3234</v>
      </c>
      <c r="G184" s="232" t="s">
        <v>2532</v>
      </c>
      <c r="H184" s="233">
        <v>1</v>
      </c>
      <c r="I184" s="234"/>
      <c r="J184" s="235">
        <f>ROUND(I184*H184,2)</f>
        <v>0</v>
      </c>
      <c r="K184" s="236"/>
      <c r="L184" s="46"/>
      <c r="M184" s="237" t="s">
        <v>19</v>
      </c>
      <c r="N184" s="238" t="s">
        <v>49</v>
      </c>
      <c r="O184" s="86"/>
      <c r="P184" s="239">
        <f>O184*H184</f>
        <v>0</v>
      </c>
      <c r="Q184" s="239">
        <v>0.0024199999999999998</v>
      </c>
      <c r="R184" s="239">
        <f>Q184*H184</f>
        <v>0.0024199999999999998</v>
      </c>
      <c r="S184" s="239">
        <v>0</v>
      </c>
      <c r="T184" s="24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1" t="s">
        <v>229</v>
      </c>
      <c r="AT184" s="241" t="s">
        <v>187</v>
      </c>
      <c r="AU184" s="241" t="s">
        <v>88</v>
      </c>
      <c r="AY184" s="19" t="s">
        <v>185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9" t="s">
        <v>86</v>
      </c>
      <c r="BK184" s="242">
        <f>ROUND(I184*H184,2)</f>
        <v>0</v>
      </c>
      <c r="BL184" s="19" t="s">
        <v>229</v>
      </c>
      <c r="BM184" s="241" t="s">
        <v>3235</v>
      </c>
    </row>
    <row r="185" s="2" customFormat="1" ht="21.75" customHeight="1">
      <c r="A185" s="40"/>
      <c r="B185" s="41"/>
      <c r="C185" s="229" t="s">
        <v>1176</v>
      </c>
      <c r="D185" s="229" t="s">
        <v>187</v>
      </c>
      <c r="E185" s="230" t="s">
        <v>3236</v>
      </c>
      <c r="F185" s="231" t="s">
        <v>3237</v>
      </c>
      <c r="G185" s="232" t="s">
        <v>2532</v>
      </c>
      <c r="H185" s="233">
        <v>8</v>
      </c>
      <c r="I185" s="234"/>
      <c r="J185" s="235">
        <f>ROUND(I185*H185,2)</f>
        <v>0</v>
      </c>
      <c r="K185" s="236"/>
      <c r="L185" s="46"/>
      <c r="M185" s="237" t="s">
        <v>19</v>
      </c>
      <c r="N185" s="238" t="s">
        <v>49</v>
      </c>
      <c r="O185" s="86"/>
      <c r="P185" s="239">
        <f>O185*H185</f>
        <v>0</v>
      </c>
      <c r="Q185" s="239">
        <v>0.00051999999999999995</v>
      </c>
      <c r="R185" s="239">
        <f>Q185*H185</f>
        <v>0.0041599999999999996</v>
      </c>
      <c r="S185" s="239">
        <v>0</v>
      </c>
      <c r="T185" s="24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1" t="s">
        <v>229</v>
      </c>
      <c r="AT185" s="241" t="s">
        <v>187</v>
      </c>
      <c r="AU185" s="241" t="s">
        <v>88</v>
      </c>
      <c r="AY185" s="19" t="s">
        <v>185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9" t="s">
        <v>86</v>
      </c>
      <c r="BK185" s="242">
        <f>ROUND(I185*H185,2)</f>
        <v>0</v>
      </c>
      <c r="BL185" s="19" t="s">
        <v>229</v>
      </c>
      <c r="BM185" s="241" t="s">
        <v>3238</v>
      </c>
    </row>
    <row r="186" s="2" customFormat="1" ht="21.75" customHeight="1">
      <c r="A186" s="40"/>
      <c r="B186" s="41"/>
      <c r="C186" s="229" t="s">
        <v>1180</v>
      </c>
      <c r="D186" s="229" t="s">
        <v>187</v>
      </c>
      <c r="E186" s="230" t="s">
        <v>3239</v>
      </c>
      <c r="F186" s="231" t="s">
        <v>3240</v>
      </c>
      <c r="G186" s="232" t="s">
        <v>2532</v>
      </c>
      <c r="H186" s="233">
        <v>1</v>
      </c>
      <c r="I186" s="234"/>
      <c r="J186" s="235">
        <f>ROUND(I186*H186,2)</f>
        <v>0</v>
      </c>
      <c r="K186" s="236"/>
      <c r="L186" s="46"/>
      <c r="M186" s="237" t="s">
        <v>19</v>
      </c>
      <c r="N186" s="238" t="s">
        <v>49</v>
      </c>
      <c r="O186" s="86"/>
      <c r="P186" s="239">
        <f>O186*H186</f>
        <v>0</v>
      </c>
      <c r="Q186" s="239">
        <v>0.00051999999999999995</v>
      </c>
      <c r="R186" s="239">
        <f>Q186*H186</f>
        <v>0.00051999999999999995</v>
      </c>
      <c r="S186" s="239">
        <v>0</v>
      </c>
      <c r="T186" s="24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1" t="s">
        <v>229</v>
      </c>
      <c r="AT186" s="241" t="s">
        <v>187</v>
      </c>
      <c r="AU186" s="241" t="s">
        <v>88</v>
      </c>
      <c r="AY186" s="19" t="s">
        <v>185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9" t="s">
        <v>86</v>
      </c>
      <c r="BK186" s="242">
        <f>ROUND(I186*H186,2)</f>
        <v>0</v>
      </c>
      <c r="BL186" s="19" t="s">
        <v>229</v>
      </c>
      <c r="BM186" s="241" t="s">
        <v>3241</v>
      </c>
    </row>
    <row r="187" s="2" customFormat="1" ht="21.75" customHeight="1">
      <c r="A187" s="40"/>
      <c r="B187" s="41"/>
      <c r="C187" s="229" t="s">
        <v>1185</v>
      </c>
      <c r="D187" s="229" t="s">
        <v>187</v>
      </c>
      <c r="E187" s="230" t="s">
        <v>3242</v>
      </c>
      <c r="F187" s="231" t="s">
        <v>3243</v>
      </c>
      <c r="G187" s="232" t="s">
        <v>2532</v>
      </c>
      <c r="H187" s="233">
        <v>8</v>
      </c>
      <c r="I187" s="234"/>
      <c r="J187" s="235">
        <f>ROUND(I187*H187,2)</f>
        <v>0</v>
      </c>
      <c r="K187" s="236"/>
      <c r="L187" s="46"/>
      <c r="M187" s="237" t="s">
        <v>19</v>
      </c>
      <c r="N187" s="238" t="s">
        <v>49</v>
      </c>
      <c r="O187" s="86"/>
      <c r="P187" s="239">
        <f>O187*H187</f>
        <v>0</v>
      </c>
      <c r="Q187" s="239">
        <v>0.00051999999999999995</v>
      </c>
      <c r="R187" s="239">
        <f>Q187*H187</f>
        <v>0.0041599999999999996</v>
      </c>
      <c r="S187" s="239">
        <v>0</v>
      </c>
      <c r="T187" s="24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1" t="s">
        <v>229</v>
      </c>
      <c r="AT187" s="241" t="s">
        <v>187</v>
      </c>
      <c r="AU187" s="241" t="s">
        <v>88</v>
      </c>
      <c r="AY187" s="19" t="s">
        <v>185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9" t="s">
        <v>86</v>
      </c>
      <c r="BK187" s="242">
        <f>ROUND(I187*H187,2)</f>
        <v>0</v>
      </c>
      <c r="BL187" s="19" t="s">
        <v>229</v>
      </c>
      <c r="BM187" s="241" t="s">
        <v>3244</v>
      </c>
    </row>
    <row r="188" s="2" customFormat="1" ht="16.5" customHeight="1">
      <c r="A188" s="40"/>
      <c r="B188" s="41"/>
      <c r="C188" s="229" t="s">
        <v>1190</v>
      </c>
      <c r="D188" s="229" t="s">
        <v>187</v>
      </c>
      <c r="E188" s="230" t="s">
        <v>3245</v>
      </c>
      <c r="F188" s="231" t="s">
        <v>3246</v>
      </c>
      <c r="G188" s="232" t="s">
        <v>227</v>
      </c>
      <c r="H188" s="233">
        <v>1</v>
      </c>
      <c r="I188" s="234"/>
      <c r="J188" s="235">
        <f>ROUND(I188*H188,2)</f>
        <v>0</v>
      </c>
      <c r="K188" s="236"/>
      <c r="L188" s="46"/>
      <c r="M188" s="237" t="s">
        <v>19</v>
      </c>
      <c r="N188" s="238" t="s">
        <v>49</v>
      </c>
      <c r="O188" s="86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1" t="s">
        <v>229</v>
      </c>
      <c r="AT188" s="241" t="s">
        <v>187</v>
      </c>
      <c r="AU188" s="241" t="s">
        <v>88</v>
      </c>
      <c r="AY188" s="19" t="s">
        <v>185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9" t="s">
        <v>86</v>
      </c>
      <c r="BK188" s="242">
        <f>ROUND(I188*H188,2)</f>
        <v>0</v>
      </c>
      <c r="BL188" s="19" t="s">
        <v>229</v>
      </c>
      <c r="BM188" s="241" t="s">
        <v>3247</v>
      </c>
    </row>
    <row r="189" s="2" customFormat="1" ht="33" customHeight="1">
      <c r="A189" s="40"/>
      <c r="B189" s="41"/>
      <c r="C189" s="229" t="s">
        <v>1194</v>
      </c>
      <c r="D189" s="229" t="s">
        <v>187</v>
      </c>
      <c r="E189" s="230" t="s">
        <v>3248</v>
      </c>
      <c r="F189" s="231" t="s">
        <v>3249</v>
      </c>
      <c r="G189" s="232" t="s">
        <v>2532</v>
      </c>
      <c r="H189" s="233">
        <v>2</v>
      </c>
      <c r="I189" s="234"/>
      <c r="J189" s="235">
        <f>ROUND(I189*H189,2)</f>
        <v>0</v>
      </c>
      <c r="K189" s="236"/>
      <c r="L189" s="46"/>
      <c r="M189" s="237" t="s">
        <v>19</v>
      </c>
      <c r="N189" s="238" t="s">
        <v>49</v>
      </c>
      <c r="O189" s="86"/>
      <c r="P189" s="239">
        <f>O189*H189</f>
        <v>0</v>
      </c>
      <c r="Q189" s="239">
        <v>0.0049300000000000004</v>
      </c>
      <c r="R189" s="239">
        <f>Q189*H189</f>
        <v>0.0098600000000000007</v>
      </c>
      <c r="S189" s="239">
        <v>0</v>
      </c>
      <c r="T189" s="24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1" t="s">
        <v>229</v>
      </c>
      <c r="AT189" s="241" t="s">
        <v>187</v>
      </c>
      <c r="AU189" s="241" t="s">
        <v>88</v>
      </c>
      <c r="AY189" s="19" t="s">
        <v>185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9" t="s">
        <v>86</v>
      </c>
      <c r="BK189" s="242">
        <f>ROUND(I189*H189,2)</f>
        <v>0</v>
      </c>
      <c r="BL189" s="19" t="s">
        <v>229</v>
      </c>
      <c r="BM189" s="241" t="s">
        <v>3250</v>
      </c>
    </row>
    <row r="190" s="2" customFormat="1" ht="21.75" customHeight="1">
      <c r="A190" s="40"/>
      <c r="B190" s="41"/>
      <c r="C190" s="229" t="s">
        <v>1199</v>
      </c>
      <c r="D190" s="229" t="s">
        <v>187</v>
      </c>
      <c r="E190" s="230" t="s">
        <v>3251</v>
      </c>
      <c r="F190" s="231" t="s">
        <v>3252</v>
      </c>
      <c r="G190" s="232" t="s">
        <v>2532</v>
      </c>
      <c r="H190" s="233">
        <v>1</v>
      </c>
      <c r="I190" s="234"/>
      <c r="J190" s="235">
        <f>ROUND(I190*H190,2)</f>
        <v>0</v>
      </c>
      <c r="K190" s="236"/>
      <c r="L190" s="46"/>
      <c r="M190" s="237" t="s">
        <v>19</v>
      </c>
      <c r="N190" s="238" t="s">
        <v>49</v>
      </c>
      <c r="O190" s="86"/>
      <c r="P190" s="239">
        <f>O190*H190</f>
        <v>0</v>
      </c>
      <c r="Q190" s="239">
        <v>0.0098300000000000002</v>
      </c>
      <c r="R190" s="239">
        <f>Q190*H190</f>
        <v>0.0098300000000000002</v>
      </c>
      <c r="S190" s="239">
        <v>0</v>
      </c>
      <c r="T190" s="24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1" t="s">
        <v>229</v>
      </c>
      <c r="AT190" s="241" t="s">
        <v>187</v>
      </c>
      <c r="AU190" s="241" t="s">
        <v>88</v>
      </c>
      <c r="AY190" s="19" t="s">
        <v>185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9" t="s">
        <v>86</v>
      </c>
      <c r="BK190" s="242">
        <f>ROUND(I190*H190,2)</f>
        <v>0</v>
      </c>
      <c r="BL190" s="19" t="s">
        <v>229</v>
      </c>
      <c r="BM190" s="241" t="s">
        <v>3253</v>
      </c>
    </row>
    <row r="191" s="2" customFormat="1" ht="16.5" customHeight="1">
      <c r="A191" s="40"/>
      <c r="B191" s="41"/>
      <c r="C191" s="229" t="s">
        <v>1203</v>
      </c>
      <c r="D191" s="229" t="s">
        <v>187</v>
      </c>
      <c r="E191" s="230" t="s">
        <v>3254</v>
      </c>
      <c r="F191" s="231" t="s">
        <v>3255</v>
      </c>
      <c r="G191" s="232" t="s">
        <v>2532</v>
      </c>
      <c r="H191" s="233">
        <v>2</v>
      </c>
      <c r="I191" s="234"/>
      <c r="J191" s="235">
        <f>ROUND(I191*H191,2)</f>
        <v>0</v>
      </c>
      <c r="K191" s="236"/>
      <c r="L191" s="46"/>
      <c r="M191" s="237" t="s">
        <v>19</v>
      </c>
      <c r="N191" s="238" t="s">
        <v>49</v>
      </c>
      <c r="O191" s="86"/>
      <c r="P191" s="239">
        <f>O191*H191</f>
        <v>0</v>
      </c>
      <c r="Q191" s="239">
        <v>0.00064000000000000005</v>
      </c>
      <c r="R191" s="239">
        <f>Q191*H191</f>
        <v>0.0012800000000000001</v>
      </c>
      <c r="S191" s="239">
        <v>0</v>
      </c>
      <c r="T191" s="24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1" t="s">
        <v>229</v>
      </c>
      <c r="AT191" s="241" t="s">
        <v>187</v>
      </c>
      <c r="AU191" s="241" t="s">
        <v>88</v>
      </c>
      <c r="AY191" s="19" t="s">
        <v>185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9" t="s">
        <v>86</v>
      </c>
      <c r="BK191" s="242">
        <f>ROUND(I191*H191,2)</f>
        <v>0</v>
      </c>
      <c r="BL191" s="19" t="s">
        <v>229</v>
      </c>
      <c r="BM191" s="241" t="s">
        <v>3256</v>
      </c>
    </row>
    <row r="192" s="2" customFormat="1" ht="21.75" customHeight="1">
      <c r="A192" s="40"/>
      <c r="B192" s="41"/>
      <c r="C192" s="282" t="s">
        <v>1207</v>
      </c>
      <c r="D192" s="282" t="s">
        <v>604</v>
      </c>
      <c r="E192" s="283" t="s">
        <v>3257</v>
      </c>
      <c r="F192" s="284" t="s">
        <v>3258</v>
      </c>
      <c r="G192" s="285" t="s">
        <v>227</v>
      </c>
      <c r="H192" s="286">
        <v>1</v>
      </c>
      <c r="I192" s="287"/>
      <c r="J192" s="288">
        <f>ROUND(I192*H192,2)</f>
        <v>0</v>
      </c>
      <c r="K192" s="289"/>
      <c r="L192" s="290"/>
      <c r="M192" s="291" t="s">
        <v>19</v>
      </c>
      <c r="N192" s="292" t="s">
        <v>49</v>
      </c>
      <c r="O192" s="86"/>
      <c r="P192" s="239">
        <f>O192*H192</f>
        <v>0</v>
      </c>
      <c r="Q192" s="239">
        <v>0</v>
      </c>
      <c r="R192" s="239">
        <f>Q192*H192</f>
        <v>0</v>
      </c>
      <c r="S192" s="239">
        <v>0</v>
      </c>
      <c r="T192" s="24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1" t="s">
        <v>658</v>
      </c>
      <c r="AT192" s="241" t="s">
        <v>604</v>
      </c>
      <c r="AU192" s="241" t="s">
        <v>88</v>
      </c>
      <c r="AY192" s="19" t="s">
        <v>185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9" t="s">
        <v>86</v>
      </c>
      <c r="BK192" s="242">
        <f>ROUND(I192*H192,2)</f>
        <v>0</v>
      </c>
      <c r="BL192" s="19" t="s">
        <v>229</v>
      </c>
      <c r="BM192" s="241" t="s">
        <v>3259</v>
      </c>
    </row>
    <row r="193" s="2" customFormat="1" ht="21.75" customHeight="1">
      <c r="A193" s="40"/>
      <c r="B193" s="41"/>
      <c r="C193" s="282" t="s">
        <v>1213</v>
      </c>
      <c r="D193" s="282" t="s">
        <v>604</v>
      </c>
      <c r="E193" s="283" t="s">
        <v>3260</v>
      </c>
      <c r="F193" s="284" t="s">
        <v>3261</v>
      </c>
      <c r="G193" s="285" t="s">
        <v>284</v>
      </c>
      <c r="H193" s="286">
        <v>1</v>
      </c>
      <c r="I193" s="287"/>
      <c r="J193" s="288">
        <f>ROUND(I193*H193,2)</f>
        <v>0</v>
      </c>
      <c r="K193" s="289"/>
      <c r="L193" s="290"/>
      <c r="M193" s="291" t="s">
        <v>19</v>
      </c>
      <c r="N193" s="292" t="s">
        <v>49</v>
      </c>
      <c r="O193" s="86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1" t="s">
        <v>658</v>
      </c>
      <c r="AT193" s="241" t="s">
        <v>604</v>
      </c>
      <c r="AU193" s="241" t="s">
        <v>88</v>
      </c>
      <c r="AY193" s="19" t="s">
        <v>185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9" t="s">
        <v>86</v>
      </c>
      <c r="BK193" s="242">
        <f>ROUND(I193*H193,2)</f>
        <v>0</v>
      </c>
      <c r="BL193" s="19" t="s">
        <v>229</v>
      </c>
      <c r="BM193" s="241" t="s">
        <v>3262</v>
      </c>
    </row>
    <row r="194" s="2" customFormat="1" ht="21.75" customHeight="1">
      <c r="A194" s="40"/>
      <c r="B194" s="41"/>
      <c r="C194" s="229" t="s">
        <v>1217</v>
      </c>
      <c r="D194" s="229" t="s">
        <v>187</v>
      </c>
      <c r="E194" s="230" t="s">
        <v>3263</v>
      </c>
      <c r="F194" s="231" t="s">
        <v>3264</v>
      </c>
      <c r="G194" s="232" t="s">
        <v>227</v>
      </c>
      <c r="H194" s="233">
        <v>1</v>
      </c>
      <c r="I194" s="234"/>
      <c r="J194" s="235">
        <f>ROUND(I194*H194,2)</f>
        <v>0</v>
      </c>
      <c r="K194" s="236"/>
      <c r="L194" s="46"/>
      <c r="M194" s="237" t="s">
        <v>19</v>
      </c>
      <c r="N194" s="238" t="s">
        <v>49</v>
      </c>
      <c r="O194" s="86"/>
      <c r="P194" s="239">
        <f>O194*H194</f>
        <v>0</v>
      </c>
      <c r="Q194" s="239">
        <v>0.00029999999999999997</v>
      </c>
      <c r="R194" s="239">
        <f>Q194*H194</f>
        <v>0.00029999999999999997</v>
      </c>
      <c r="S194" s="239">
        <v>0</v>
      </c>
      <c r="T194" s="24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1" t="s">
        <v>229</v>
      </c>
      <c r="AT194" s="241" t="s">
        <v>187</v>
      </c>
      <c r="AU194" s="241" t="s">
        <v>88</v>
      </c>
      <c r="AY194" s="19" t="s">
        <v>185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9" t="s">
        <v>86</v>
      </c>
      <c r="BK194" s="242">
        <f>ROUND(I194*H194,2)</f>
        <v>0</v>
      </c>
      <c r="BL194" s="19" t="s">
        <v>229</v>
      </c>
      <c r="BM194" s="241" t="s">
        <v>3265</v>
      </c>
    </row>
    <row r="195" s="2" customFormat="1" ht="21.75" customHeight="1">
      <c r="A195" s="40"/>
      <c r="B195" s="41"/>
      <c r="C195" s="229" t="s">
        <v>1221</v>
      </c>
      <c r="D195" s="229" t="s">
        <v>187</v>
      </c>
      <c r="E195" s="230" t="s">
        <v>3266</v>
      </c>
      <c r="F195" s="231" t="s">
        <v>3267</v>
      </c>
      <c r="G195" s="232" t="s">
        <v>227</v>
      </c>
      <c r="H195" s="233">
        <v>11</v>
      </c>
      <c r="I195" s="234"/>
      <c r="J195" s="235">
        <f>ROUND(I195*H195,2)</f>
        <v>0</v>
      </c>
      <c r="K195" s="236"/>
      <c r="L195" s="46"/>
      <c r="M195" s="237" t="s">
        <v>19</v>
      </c>
      <c r="N195" s="238" t="s">
        <v>49</v>
      </c>
      <c r="O195" s="86"/>
      <c r="P195" s="239">
        <f>O195*H195</f>
        <v>0</v>
      </c>
      <c r="Q195" s="239">
        <v>0.00109</v>
      </c>
      <c r="R195" s="239">
        <f>Q195*H195</f>
        <v>0.011990000000000001</v>
      </c>
      <c r="S195" s="239">
        <v>0</v>
      </c>
      <c r="T195" s="24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1" t="s">
        <v>229</v>
      </c>
      <c r="AT195" s="241" t="s">
        <v>187</v>
      </c>
      <c r="AU195" s="241" t="s">
        <v>88</v>
      </c>
      <c r="AY195" s="19" t="s">
        <v>185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9" t="s">
        <v>86</v>
      </c>
      <c r="BK195" s="242">
        <f>ROUND(I195*H195,2)</f>
        <v>0</v>
      </c>
      <c r="BL195" s="19" t="s">
        <v>229</v>
      </c>
      <c r="BM195" s="241" t="s">
        <v>3268</v>
      </c>
    </row>
    <row r="196" s="2" customFormat="1" ht="21.75" customHeight="1">
      <c r="A196" s="40"/>
      <c r="B196" s="41"/>
      <c r="C196" s="229" t="s">
        <v>1225</v>
      </c>
      <c r="D196" s="229" t="s">
        <v>187</v>
      </c>
      <c r="E196" s="230" t="s">
        <v>3269</v>
      </c>
      <c r="F196" s="231" t="s">
        <v>3270</v>
      </c>
      <c r="G196" s="232" t="s">
        <v>2532</v>
      </c>
      <c r="H196" s="233">
        <v>3</v>
      </c>
      <c r="I196" s="234"/>
      <c r="J196" s="235">
        <f>ROUND(I196*H196,2)</f>
        <v>0</v>
      </c>
      <c r="K196" s="236"/>
      <c r="L196" s="46"/>
      <c r="M196" s="237" t="s">
        <v>19</v>
      </c>
      <c r="N196" s="238" t="s">
        <v>49</v>
      </c>
      <c r="O196" s="86"/>
      <c r="P196" s="239">
        <f>O196*H196</f>
        <v>0</v>
      </c>
      <c r="Q196" s="239">
        <v>0.00172</v>
      </c>
      <c r="R196" s="239">
        <f>Q196*H196</f>
        <v>0.0051599999999999997</v>
      </c>
      <c r="S196" s="239">
        <v>0</v>
      </c>
      <c r="T196" s="24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1" t="s">
        <v>229</v>
      </c>
      <c r="AT196" s="241" t="s">
        <v>187</v>
      </c>
      <c r="AU196" s="241" t="s">
        <v>88</v>
      </c>
      <c r="AY196" s="19" t="s">
        <v>185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9" t="s">
        <v>86</v>
      </c>
      <c r="BK196" s="242">
        <f>ROUND(I196*H196,2)</f>
        <v>0</v>
      </c>
      <c r="BL196" s="19" t="s">
        <v>229</v>
      </c>
      <c r="BM196" s="241" t="s">
        <v>3271</v>
      </c>
    </row>
    <row r="197" s="2" customFormat="1" ht="21.75" customHeight="1">
      <c r="A197" s="40"/>
      <c r="B197" s="41"/>
      <c r="C197" s="229" t="s">
        <v>1229</v>
      </c>
      <c r="D197" s="229" t="s">
        <v>187</v>
      </c>
      <c r="E197" s="230" t="s">
        <v>3272</v>
      </c>
      <c r="F197" s="231" t="s">
        <v>3273</v>
      </c>
      <c r="G197" s="232" t="s">
        <v>2532</v>
      </c>
      <c r="H197" s="233">
        <v>2</v>
      </c>
      <c r="I197" s="234"/>
      <c r="J197" s="235">
        <f>ROUND(I197*H197,2)</f>
        <v>0</v>
      </c>
      <c r="K197" s="236"/>
      <c r="L197" s="46"/>
      <c r="M197" s="237" t="s">
        <v>19</v>
      </c>
      <c r="N197" s="238" t="s">
        <v>49</v>
      </c>
      <c r="O197" s="86"/>
      <c r="P197" s="239">
        <f>O197*H197</f>
        <v>0</v>
      </c>
      <c r="Q197" s="239">
        <v>0.0019599999999999999</v>
      </c>
      <c r="R197" s="239">
        <f>Q197*H197</f>
        <v>0.0039199999999999999</v>
      </c>
      <c r="S197" s="239">
        <v>0</v>
      </c>
      <c r="T197" s="24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41" t="s">
        <v>229</v>
      </c>
      <c r="AT197" s="241" t="s">
        <v>187</v>
      </c>
      <c r="AU197" s="241" t="s">
        <v>88</v>
      </c>
      <c r="AY197" s="19" t="s">
        <v>185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9" t="s">
        <v>86</v>
      </c>
      <c r="BK197" s="242">
        <f>ROUND(I197*H197,2)</f>
        <v>0</v>
      </c>
      <c r="BL197" s="19" t="s">
        <v>229</v>
      </c>
      <c r="BM197" s="241" t="s">
        <v>3274</v>
      </c>
    </row>
    <row r="198" s="2" customFormat="1" ht="16.5" customHeight="1">
      <c r="A198" s="40"/>
      <c r="B198" s="41"/>
      <c r="C198" s="229" t="s">
        <v>1234</v>
      </c>
      <c r="D198" s="229" t="s">
        <v>187</v>
      </c>
      <c r="E198" s="230" t="s">
        <v>3275</v>
      </c>
      <c r="F198" s="231" t="s">
        <v>3276</v>
      </c>
      <c r="G198" s="232" t="s">
        <v>2532</v>
      </c>
      <c r="H198" s="233">
        <v>5</v>
      </c>
      <c r="I198" s="234"/>
      <c r="J198" s="235">
        <f>ROUND(I198*H198,2)</f>
        <v>0</v>
      </c>
      <c r="K198" s="236"/>
      <c r="L198" s="46"/>
      <c r="M198" s="237" t="s">
        <v>19</v>
      </c>
      <c r="N198" s="238" t="s">
        <v>49</v>
      </c>
      <c r="O198" s="86"/>
      <c r="P198" s="239">
        <f>O198*H198</f>
        <v>0</v>
      </c>
      <c r="Q198" s="239">
        <v>0.0018</v>
      </c>
      <c r="R198" s="239">
        <f>Q198*H198</f>
        <v>0.0089999999999999993</v>
      </c>
      <c r="S198" s="239">
        <v>0</v>
      </c>
      <c r="T198" s="24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1" t="s">
        <v>229</v>
      </c>
      <c r="AT198" s="241" t="s">
        <v>187</v>
      </c>
      <c r="AU198" s="241" t="s">
        <v>88</v>
      </c>
      <c r="AY198" s="19" t="s">
        <v>185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9" t="s">
        <v>86</v>
      </c>
      <c r="BK198" s="242">
        <f>ROUND(I198*H198,2)</f>
        <v>0</v>
      </c>
      <c r="BL198" s="19" t="s">
        <v>229</v>
      </c>
      <c r="BM198" s="241" t="s">
        <v>3277</v>
      </c>
    </row>
    <row r="199" s="2" customFormat="1" ht="21.75" customHeight="1">
      <c r="A199" s="40"/>
      <c r="B199" s="41"/>
      <c r="C199" s="229" t="s">
        <v>1238</v>
      </c>
      <c r="D199" s="229" t="s">
        <v>187</v>
      </c>
      <c r="E199" s="230" t="s">
        <v>3278</v>
      </c>
      <c r="F199" s="231" t="s">
        <v>3279</v>
      </c>
      <c r="G199" s="232" t="s">
        <v>227</v>
      </c>
      <c r="H199" s="233">
        <v>1</v>
      </c>
      <c r="I199" s="234"/>
      <c r="J199" s="235">
        <f>ROUND(I199*H199,2)</f>
        <v>0</v>
      </c>
      <c r="K199" s="236"/>
      <c r="L199" s="46"/>
      <c r="M199" s="237" t="s">
        <v>19</v>
      </c>
      <c r="N199" s="238" t="s">
        <v>49</v>
      </c>
      <c r="O199" s="86"/>
      <c r="P199" s="239">
        <f>O199*H199</f>
        <v>0</v>
      </c>
      <c r="Q199" s="239">
        <v>0.00012999999999999999</v>
      </c>
      <c r="R199" s="239">
        <f>Q199*H199</f>
        <v>0.00012999999999999999</v>
      </c>
      <c r="S199" s="239">
        <v>0</v>
      </c>
      <c r="T199" s="24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1" t="s">
        <v>229</v>
      </c>
      <c r="AT199" s="241" t="s">
        <v>187</v>
      </c>
      <c r="AU199" s="241" t="s">
        <v>88</v>
      </c>
      <c r="AY199" s="19" t="s">
        <v>185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9" t="s">
        <v>86</v>
      </c>
      <c r="BK199" s="242">
        <f>ROUND(I199*H199,2)</f>
        <v>0</v>
      </c>
      <c r="BL199" s="19" t="s">
        <v>229</v>
      </c>
      <c r="BM199" s="241" t="s">
        <v>3280</v>
      </c>
    </row>
    <row r="200" s="2" customFormat="1" ht="16.5" customHeight="1">
      <c r="A200" s="40"/>
      <c r="B200" s="41"/>
      <c r="C200" s="282" t="s">
        <v>1243</v>
      </c>
      <c r="D200" s="282" t="s">
        <v>604</v>
      </c>
      <c r="E200" s="283" t="s">
        <v>3281</v>
      </c>
      <c r="F200" s="284" t="s">
        <v>3282</v>
      </c>
      <c r="G200" s="285" t="s">
        <v>227</v>
      </c>
      <c r="H200" s="286">
        <v>1</v>
      </c>
      <c r="I200" s="287"/>
      <c r="J200" s="288">
        <f>ROUND(I200*H200,2)</f>
        <v>0</v>
      </c>
      <c r="K200" s="289"/>
      <c r="L200" s="290"/>
      <c r="M200" s="291" t="s">
        <v>19</v>
      </c>
      <c r="N200" s="292" t="s">
        <v>49</v>
      </c>
      <c r="O200" s="86"/>
      <c r="P200" s="239">
        <f>O200*H200</f>
        <v>0</v>
      </c>
      <c r="Q200" s="239">
        <v>0.0025000000000000001</v>
      </c>
      <c r="R200" s="239">
        <f>Q200*H200</f>
        <v>0.0025000000000000001</v>
      </c>
      <c r="S200" s="239">
        <v>0</v>
      </c>
      <c r="T200" s="24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1" t="s">
        <v>658</v>
      </c>
      <c r="AT200" s="241" t="s">
        <v>604</v>
      </c>
      <c r="AU200" s="241" t="s">
        <v>88</v>
      </c>
      <c r="AY200" s="19" t="s">
        <v>185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9" t="s">
        <v>86</v>
      </c>
      <c r="BK200" s="242">
        <f>ROUND(I200*H200,2)</f>
        <v>0</v>
      </c>
      <c r="BL200" s="19" t="s">
        <v>229</v>
      </c>
      <c r="BM200" s="241" t="s">
        <v>3283</v>
      </c>
    </row>
    <row r="201" s="2" customFormat="1" ht="21.75" customHeight="1">
      <c r="A201" s="40"/>
      <c r="B201" s="41"/>
      <c r="C201" s="229" t="s">
        <v>1247</v>
      </c>
      <c r="D201" s="229" t="s">
        <v>187</v>
      </c>
      <c r="E201" s="230" t="s">
        <v>3284</v>
      </c>
      <c r="F201" s="231" t="s">
        <v>3285</v>
      </c>
      <c r="G201" s="232" t="s">
        <v>227</v>
      </c>
      <c r="H201" s="233">
        <v>2</v>
      </c>
      <c r="I201" s="234"/>
      <c r="J201" s="235">
        <f>ROUND(I201*H201,2)</f>
        <v>0</v>
      </c>
      <c r="K201" s="236"/>
      <c r="L201" s="46"/>
      <c r="M201" s="237" t="s">
        <v>19</v>
      </c>
      <c r="N201" s="238" t="s">
        <v>49</v>
      </c>
      <c r="O201" s="86"/>
      <c r="P201" s="239">
        <f>O201*H201</f>
        <v>0</v>
      </c>
      <c r="Q201" s="239">
        <v>0.00036000000000000002</v>
      </c>
      <c r="R201" s="239">
        <f>Q201*H201</f>
        <v>0.00072000000000000005</v>
      </c>
      <c r="S201" s="239">
        <v>0</v>
      </c>
      <c r="T201" s="24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1" t="s">
        <v>229</v>
      </c>
      <c r="AT201" s="241" t="s">
        <v>187</v>
      </c>
      <c r="AU201" s="241" t="s">
        <v>88</v>
      </c>
      <c r="AY201" s="19" t="s">
        <v>185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9" t="s">
        <v>86</v>
      </c>
      <c r="BK201" s="242">
        <f>ROUND(I201*H201,2)</f>
        <v>0</v>
      </c>
      <c r="BL201" s="19" t="s">
        <v>229</v>
      </c>
      <c r="BM201" s="241" t="s">
        <v>3286</v>
      </c>
    </row>
    <row r="202" s="2" customFormat="1" ht="21.75" customHeight="1">
      <c r="A202" s="40"/>
      <c r="B202" s="41"/>
      <c r="C202" s="229" t="s">
        <v>1251</v>
      </c>
      <c r="D202" s="229" t="s">
        <v>187</v>
      </c>
      <c r="E202" s="230" t="s">
        <v>3287</v>
      </c>
      <c r="F202" s="231" t="s">
        <v>3288</v>
      </c>
      <c r="G202" s="232" t="s">
        <v>227</v>
      </c>
      <c r="H202" s="233">
        <v>1</v>
      </c>
      <c r="I202" s="234"/>
      <c r="J202" s="235">
        <f>ROUND(I202*H202,2)</f>
        <v>0</v>
      </c>
      <c r="K202" s="236"/>
      <c r="L202" s="46"/>
      <c r="M202" s="237" t="s">
        <v>19</v>
      </c>
      <c r="N202" s="238" t="s">
        <v>49</v>
      </c>
      <c r="O202" s="86"/>
      <c r="P202" s="239">
        <f>O202*H202</f>
        <v>0</v>
      </c>
      <c r="Q202" s="239">
        <v>0.00116</v>
      </c>
      <c r="R202" s="239">
        <f>Q202*H202</f>
        <v>0.00116</v>
      </c>
      <c r="S202" s="239">
        <v>0</v>
      </c>
      <c r="T202" s="24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1" t="s">
        <v>229</v>
      </c>
      <c r="AT202" s="241" t="s">
        <v>187</v>
      </c>
      <c r="AU202" s="241" t="s">
        <v>88</v>
      </c>
      <c r="AY202" s="19" t="s">
        <v>185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9" t="s">
        <v>86</v>
      </c>
      <c r="BK202" s="242">
        <f>ROUND(I202*H202,2)</f>
        <v>0</v>
      </c>
      <c r="BL202" s="19" t="s">
        <v>229</v>
      </c>
      <c r="BM202" s="241" t="s">
        <v>3289</v>
      </c>
    </row>
    <row r="203" s="2" customFormat="1" ht="21.75" customHeight="1">
      <c r="A203" s="40"/>
      <c r="B203" s="41"/>
      <c r="C203" s="229" t="s">
        <v>1257</v>
      </c>
      <c r="D203" s="229" t="s">
        <v>187</v>
      </c>
      <c r="E203" s="230" t="s">
        <v>3290</v>
      </c>
      <c r="F203" s="231" t="s">
        <v>3291</v>
      </c>
      <c r="G203" s="232" t="s">
        <v>227</v>
      </c>
      <c r="H203" s="233">
        <v>5</v>
      </c>
      <c r="I203" s="234"/>
      <c r="J203" s="235">
        <f>ROUND(I203*H203,2)</f>
        <v>0</v>
      </c>
      <c r="K203" s="236"/>
      <c r="L203" s="46"/>
      <c r="M203" s="237" t="s">
        <v>19</v>
      </c>
      <c r="N203" s="238" t="s">
        <v>49</v>
      </c>
      <c r="O203" s="86"/>
      <c r="P203" s="239">
        <f>O203*H203</f>
        <v>0</v>
      </c>
      <c r="Q203" s="239">
        <v>0.00013999999999999999</v>
      </c>
      <c r="R203" s="239">
        <f>Q203*H203</f>
        <v>0.00069999999999999988</v>
      </c>
      <c r="S203" s="239">
        <v>0</v>
      </c>
      <c r="T203" s="24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41" t="s">
        <v>229</v>
      </c>
      <c r="AT203" s="241" t="s">
        <v>187</v>
      </c>
      <c r="AU203" s="241" t="s">
        <v>88</v>
      </c>
      <c r="AY203" s="19" t="s">
        <v>185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9" t="s">
        <v>86</v>
      </c>
      <c r="BK203" s="242">
        <f>ROUND(I203*H203,2)</f>
        <v>0</v>
      </c>
      <c r="BL203" s="19" t="s">
        <v>229</v>
      </c>
      <c r="BM203" s="241" t="s">
        <v>3292</v>
      </c>
    </row>
    <row r="204" s="2" customFormat="1" ht="21.75" customHeight="1">
      <c r="A204" s="40"/>
      <c r="B204" s="41"/>
      <c r="C204" s="229" t="s">
        <v>1262</v>
      </c>
      <c r="D204" s="229" t="s">
        <v>187</v>
      </c>
      <c r="E204" s="230" t="s">
        <v>3293</v>
      </c>
      <c r="F204" s="231" t="s">
        <v>3294</v>
      </c>
      <c r="G204" s="232" t="s">
        <v>227</v>
      </c>
      <c r="H204" s="233">
        <v>5</v>
      </c>
      <c r="I204" s="234"/>
      <c r="J204" s="235">
        <f>ROUND(I204*H204,2)</f>
        <v>0</v>
      </c>
      <c r="K204" s="236"/>
      <c r="L204" s="46"/>
      <c r="M204" s="237" t="s">
        <v>19</v>
      </c>
      <c r="N204" s="238" t="s">
        <v>49</v>
      </c>
      <c r="O204" s="86"/>
      <c r="P204" s="239">
        <f>O204*H204</f>
        <v>0</v>
      </c>
      <c r="Q204" s="239">
        <v>0.00024000000000000001</v>
      </c>
      <c r="R204" s="239">
        <f>Q204*H204</f>
        <v>0.0012000000000000001</v>
      </c>
      <c r="S204" s="239">
        <v>0</v>
      </c>
      <c r="T204" s="24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1" t="s">
        <v>229</v>
      </c>
      <c r="AT204" s="241" t="s">
        <v>187</v>
      </c>
      <c r="AU204" s="241" t="s">
        <v>88</v>
      </c>
      <c r="AY204" s="19" t="s">
        <v>185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9" t="s">
        <v>86</v>
      </c>
      <c r="BK204" s="242">
        <f>ROUND(I204*H204,2)</f>
        <v>0</v>
      </c>
      <c r="BL204" s="19" t="s">
        <v>229</v>
      </c>
      <c r="BM204" s="241" t="s">
        <v>3295</v>
      </c>
    </row>
    <row r="205" s="2" customFormat="1" ht="21.75" customHeight="1">
      <c r="A205" s="40"/>
      <c r="B205" s="41"/>
      <c r="C205" s="229" t="s">
        <v>1266</v>
      </c>
      <c r="D205" s="229" t="s">
        <v>187</v>
      </c>
      <c r="E205" s="230" t="s">
        <v>3296</v>
      </c>
      <c r="F205" s="231" t="s">
        <v>3297</v>
      </c>
      <c r="G205" s="232" t="s">
        <v>227</v>
      </c>
      <c r="H205" s="233">
        <v>2</v>
      </c>
      <c r="I205" s="234"/>
      <c r="J205" s="235">
        <f>ROUND(I205*H205,2)</f>
        <v>0</v>
      </c>
      <c r="K205" s="236"/>
      <c r="L205" s="46"/>
      <c r="M205" s="237" t="s">
        <v>19</v>
      </c>
      <c r="N205" s="238" t="s">
        <v>49</v>
      </c>
      <c r="O205" s="86"/>
      <c r="P205" s="239">
        <f>O205*H205</f>
        <v>0</v>
      </c>
      <c r="Q205" s="239">
        <v>0.00027999999999999998</v>
      </c>
      <c r="R205" s="239">
        <f>Q205*H205</f>
        <v>0.00055999999999999995</v>
      </c>
      <c r="S205" s="239">
        <v>0</v>
      </c>
      <c r="T205" s="24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1" t="s">
        <v>229</v>
      </c>
      <c r="AT205" s="241" t="s">
        <v>187</v>
      </c>
      <c r="AU205" s="241" t="s">
        <v>88</v>
      </c>
      <c r="AY205" s="19" t="s">
        <v>185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9" t="s">
        <v>86</v>
      </c>
      <c r="BK205" s="242">
        <f>ROUND(I205*H205,2)</f>
        <v>0</v>
      </c>
      <c r="BL205" s="19" t="s">
        <v>229</v>
      </c>
      <c r="BM205" s="241" t="s">
        <v>3298</v>
      </c>
    </row>
    <row r="206" s="2" customFormat="1" ht="21.75" customHeight="1">
      <c r="A206" s="40"/>
      <c r="B206" s="41"/>
      <c r="C206" s="229" t="s">
        <v>1272</v>
      </c>
      <c r="D206" s="229" t="s">
        <v>187</v>
      </c>
      <c r="E206" s="230" t="s">
        <v>3299</v>
      </c>
      <c r="F206" s="231" t="s">
        <v>3300</v>
      </c>
      <c r="G206" s="232" t="s">
        <v>227</v>
      </c>
      <c r="H206" s="233">
        <v>1</v>
      </c>
      <c r="I206" s="234"/>
      <c r="J206" s="235">
        <f>ROUND(I206*H206,2)</f>
        <v>0</v>
      </c>
      <c r="K206" s="236"/>
      <c r="L206" s="46"/>
      <c r="M206" s="237" t="s">
        <v>19</v>
      </c>
      <c r="N206" s="238" t="s">
        <v>49</v>
      </c>
      <c r="O206" s="86"/>
      <c r="P206" s="239">
        <f>O206*H206</f>
        <v>0</v>
      </c>
      <c r="Q206" s="239">
        <v>0.00066</v>
      </c>
      <c r="R206" s="239">
        <f>Q206*H206</f>
        <v>0.00066</v>
      </c>
      <c r="S206" s="239">
        <v>0</v>
      </c>
      <c r="T206" s="24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1" t="s">
        <v>229</v>
      </c>
      <c r="AT206" s="241" t="s">
        <v>187</v>
      </c>
      <c r="AU206" s="241" t="s">
        <v>88</v>
      </c>
      <c r="AY206" s="19" t="s">
        <v>185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9" t="s">
        <v>86</v>
      </c>
      <c r="BK206" s="242">
        <f>ROUND(I206*H206,2)</f>
        <v>0</v>
      </c>
      <c r="BL206" s="19" t="s">
        <v>229</v>
      </c>
      <c r="BM206" s="241" t="s">
        <v>3301</v>
      </c>
    </row>
    <row r="207" s="2" customFormat="1" ht="33" customHeight="1">
      <c r="A207" s="40"/>
      <c r="B207" s="41"/>
      <c r="C207" s="229" t="s">
        <v>1276</v>
      </c>
      <c r="D207" s="229" t="s">
        <v>187</v>
      </c>
      <c r="E207" s="230" t="s">
        <v>3302</v>
      </c>
      <c r="F207" s="231" t="s">
        <v>3303</v>
      </c>
      <c r="G207" s="232" t="s">
        <v>227</v>
      </c>
      <c r="H207" s="233">
        <v>1</v>
      </c>
      <c r="I207" s="234"/>
      <c r="J207" s="235">
        <f>ROUND(I207*H207,2)</f>
        <v>0</v>
      </c>
      <c r="K207" s="236"/>
      <c r="L207" s="46"/>
      <c r="M207" s="237" t="s">
        <v>19</v>
      </c>
      <c r="N207" s="238" t="s">
        <v>49</v>
      </c>
      <c r="O207" s="86"/>
      <c r="P207" s="239">
        <f>O207*H207</f>
        <v>0</v>
      </c>
      <c r="Q207" s="239">
        <v>0.00075000000000000002</v>
      </c>
      <c r="R207" s="239">
        <f>Q207*H207</f>
        <v>0.00075000000000000002</v>
      </c>
      <c r="S207" s="239">
        <v>0</v>
      </c>
      <c r="T207" s="24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1" t="s">
        <v>229</v>
      </c>
      <c r="AT207" s="241" t="s">
        <v>187</v>
      </c>
      <c r="AU207" s="241" t="s">
        <v>88</v>
      </c>
      <c r="AY207" s="19" t="s">
        <v>185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9" t="s">
        <v>86</v>
      </c>
      <c r="BK207" s="242">
        <f>ROUND(I207*H207,2)</f>
        <v>0</v>
      </c>
      <c r="BL207" s="19" t="s">
        <v>229</v>
      </c>
      <c r="BM207" s="241" t="s">
        <v>3304</v>
      </c>
    </row>
    <row r="208" s="2" customFormat="1" ht="33" customHeight="1">
      <c r="A208" s="40"/>
      <c r="B208" s="41"/>
      <c r="C208" s="229" t="s">
        <v>1280</v>
      </c>
      <c r="D208" s="229" t="s">
        <v>187</v>
      </c>
      <c r="E208" s="230" t="s">
        <v>3305</v>
      </c>
      <c r="F208" s="231" t="s">
        <v>3306</v>
      </c>
      <c r="G208" s="232" t="s">
        <v>239</v>
      </c>
      <c r="H208" s="233">
        <v>0.27200000000000002</v>
      </c>
      <c r="I208" s="234"/>
      <c r="J208" s="235">
        <f>ROUND(I208*H208,2)</f>
        <v>0</v>
      </c>
      <c r="K208" s="236"/>
      <c r="L208" s="46"/>
      <c r="M208" s="237" t="s">
        <v>19</v>
      </c>
      <c r="N208" s="238" t="s">
        <v>49</v>
      </c>
      <c r="O208" s="86"/>
      <c r="P208" s="239">
        <f>O208*H208</f>
        <v>0</v>
      </c>
      <c r="Q208" s="239">
        <v>0</v>
      </c>
      <c r="R208" s="239">
        <f>Q208*H208</f>
        <v>0</v>
      </c>
      <c r="S208" s="239">
        <v>0</v>
      </c>
      <c r="T208" s="24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1" t="s">
        <v>229</v>
      </c>
      <c r="AT208" s="241" t="s">
        <v>187</v>
      </c>
      <c r="AU208" s="241" t="s">
        <v>88</v>
      </c>
      <c r="AY208" s="19" t="s">
        <v>185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9" t="s">
        <v>86</v>
      </c>
      <c r="BK208" s="242">
        <f>ROUND(I208*H208,2)</f>
        <v>0</v>
      </c>
      <c r="BL208" s="19" t="s">
        <v>229</v>
      </c>
      <c r="BM208" s="241" t="s">
        <v>3307</v>
      </c>
    </row>
    <row r="209" s="12" customFormat="1" ht="22.8" customHeight="1">
      <c r="A209" s="12"/>
      <c r="B209" s="213"/>
      <c r="C209" s="214"/>
      <c r="D209" s="215" t="s">
        <v>77</v>
      </c>
      <c r="E209" s="227" t="s">
        <v>3308</v>
      </c>
      <c r="F209" s="227" t="s">
        <v>3309</v>
      </c>
      <c r="G209" s="214"/>
      <c r="H209" s="214"/>
      <c r="I209" s="217"/>
      <c r="J209" s="228">
        <f>BK209</f>
        <v>0</v>
      </c>
      <c r="K209" s="214"/>
      <c r="L209" s="219"/>
      <c r="M209" s="220"/>
      <c r="N209" s="221"/>
      <c r="O209" s="221"/>
      <c r="P209" s="222">
        <f>SUM(P210:P213)</f>
        <v>0</v>
      </c>
      <c r="Q209" s="221"/>
      <c r="R209" s="222">
        <f>SUM(R210:R213)</f>
        <v>0.017300000000000003</v>
      </c>
      <c r="S209" s="221"/>
      <c r="T209" s="223">
        <f>SUM(T210:T213)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4" t="s">
        <v>88</v>
      </c>
      <c r="AT209" s="225" t="s">
        <v>77</v>
      </c>
      <c r="AU209" s="225" t="s">
        <v>86</v>
      </c>
      <c r="AY209" s="224" t="s">
        <v>185</v>
      </c>
      <c r="BK209" s="226">
        <f>SUM(BK210:BK213)</f>
        <v>0</v>
      </c>
    </row>
    <row r="210" s="2" customFormat="1" ht="33" customHeight="1">
      <c r="A210" s="40"/>
      <c r="B210" s="41"/>
      <c r="C210" s="229" t="s">
        <v>1284</v>
      </c>
      <c r="D210" s="229" t="s">
        <v>187</v>
      </c>
      <c r="E210" s="230" t="s">
        <v>3310</v>
      </c>
      <c r="F210" s="231" t="s">
        <v>3311</v>
      </c>
      <c r="G210" s="232" t="s">
        <v>2532</v>
      </c>
      <c r="H210" s="233">
        <v>1</v>
      </c>
      <c r="I210" s="234"/>
      <c r="J210" s="235">
        <f>ROUND(I210*H210,2)</f>
        <v>0</v>
      </c>
      <c r="K210" s="236"/>
      <c r="L210" s="46"/>
      <c r="M210" s="237" t="s">
        <v>19</v>
      </c>
      <c r="N210" s="238" t="s">
        <v>49</v>
      </c>
      <c r="O210" s="86"/>
      <c r="P210" s="239">
        <f>O210*H210</f>
        <v>0</v>
      </c>
      <c r="Q210" s="239">
        <v>0.016650000000000002</v>
      </c>
      <c r="R210" s="239">
        <f>Q210*H210</f>
        <v>0.016650000000000002</v>
      </c>
      <c r="S210" s="239">
        <v>0</v>
      </c>
      <c r="T210" s="24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1" t="s">
        <v>229</v>
      </c>
      <c r="AT210" s="241" t="s">
        <v>187</v>
      </c>
      <c r="AU210" s="241" t="s">
        <v>88</v>
      </c>
      <c r="AY210" s="19" t="s">
        <v>185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9" t="s">
        <v>86</v>
      </c>
      <c r="BK210" s="242">
        <f>ROUND(I210*H210,2)</f>
        <v>0</v>
      </c>
      <c r="BL210" s="19" t="s">
        <v>229</v>
      </c>
      <c r="BM210" s="241" t="s">
        <v>3312</v>
      </c>
    </row>
    <row r="211" s="2" customFormat="1" ht="21.75" customHeight="1">
      <c r="A211" s="40"/>
      <c r="B211" s="41"/>
      <c r="C211" s="229" t="s">
        <v>1288</v>
      </c>
      <c r="D211" s="229" t="s">
        <v>187</v>
      </c>
      <c r="E211" s="230" t="s">
        <v>3313</v>
      </c>
      <c r="F211" s="231" t="s">
        <v>3314</v>
      </c>
      <c r="G211" s="232" t="s">
        <v>2532</v>
      </c>
      <c r="H211" s="233">
        <v>1</v>
      </c>
      <c r="I211" s="234"/>
      <c r="J211" s="235">
        <f>ROUND(I211*H211,2)</f>
        <v>0</v>
      </c>
      <c r="K211" s="236"/>
      <c r="L211" s="46"/>
      <c r="M211" s="237" t="s">
        <v>19</v>
      </c>
      <c r="N211" s="238" t="s">
        <v>49</v>
      </c>
      <c r="O211" s="86"/>
      <c r="P211" s="239">
        <f>O211*H211</f>
        <v>0</v>
      </c>
      <c r="Q211" s="239">
        <v>0.00014999999999999999</v>
      </c>
      <c r="R211" s="239">
        <f>Q211*H211</f>
        <v>0.00014999999999999999</v>
      </c>
      <c r="S211" s="239">
        <v>0</v>
      </c>
      <c r="T211" s="24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1" t="s">
        <v>229</v>
      </c>
      <c r="AT211" s="241" t="s">
        <v>187</v>
      </c>
      <c r="AU211" s="241" t="s">
        <v>88</v>
      </c>
      <c r="AY211" s="19" t="s">
        <v>185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9" t="s">
        <v>86</v>
      </c>
      <c r="BK211" s="242">
        <f>ROUND(I211*H211,2)</f>
        <v>0</v>
      </c>
      <c r="BL211" s="19" t="s">
        <v>229</v>
      </c>
      <c r="BM211" s="241" t="s">
        <v>3315</v>
      </c>
    </row>
    <row r="212" s="2" customFormat="1" ht="21.75" customHeight="1">
      <c r="A212" s="40"/>
      <c r="B212" s="41"/>
      <c r="C212" s="229" t="s">
        <v>1292</v>
      </c>
      <c r="D212" s="229" t="s">
        <v>187</v>
      </c>
      <c r="E212" s="230" t="s">
        <v>3316</v>
      </c>
      <c r="F212" s="231" t="s">
        <v>3317</v>
      </c>
      <c r="G212" s="232" t="s">
        <v>2532</v>
      </c>
      <c r="H212" s="233">
        <v>1</v>
      </c>
      <c r="I212" s="234"/>
      <c r="J212" s="235">
        <f>ROUND(I212*H212,2)</f>
        <v>0</v>
      </c>
      <c r="K212" s="236"/>
      <c r="L212" s="46"/>
      <c r="M212" s="237" t="s">
        <v>19</v>
      </c>
      <c r="N212" s="238" t="s">
        <v>49</v>
      </c>
      <c r="O212" s="86"/>
      <c r="P212" s="239">
        <f>O212*H212</f>
        <v>0</v>
      </c>
      <c r="Q212" s="239">
        <v>0.00050000000000000001</v>
      </c>
      <c r="R212" s="239">
        <f>Q212*H212</f>
        <v>0.00050000000000000001</v>
      </c>
      <c r="S212" s="239">
        <v>0</v>
      </c>
      <c r="T212" s="24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41" t="s">
        <v>229</v>
      </c>
      <c r="AT212" s="241" t="s">
        <v>187</v>
      </c>
      <c r="AU212" s="241" t="s">
        <v>88</v>
      </c>
      <c r="AY212" s="19" t="s">
        <v>185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9" t="s">
        <v>86</v>
      </c>
      <c r="BK212" s="242">
        <f>ROUND(I212*H212,2)</f>
        <v>0</v>
      </c>
      <c r="BL212" s="19" t="s">
        <v>229</v>
      </c>
      <c r="BM212" s="241" t="s">
        <v>3318</v>
      </c>
    </row>
    <row r="213" s="2" customFormat="1" ht="33" customHeight="1">
      <c r="A213" s="40"/>
      <c r="B213" s="41"/>
      <c r="C213" s="229" t="s">
        <v>1296</v>
      </c>
      <c r="D213" s="229" t="s">
        <v>187</v>
      </c>
      <c r="E213" s="230" t="s">
        <v>3319</v>
      </c>
      <c r="F213" s="231" t="s">
        <v>3320</v>
      </c>
      <c r="G213" s="232" t="s">
        <v>239</v>
      </c>
      <c r="H213" s="233">
        <v>0.017000000000000001</v>
      </c>
      <c r="I213" s="234"/>
      <c r="J213" s="235">
        <f>ROUND(I213*H213,2)</f>
        <v>0</v>
      </c>
      <c r="K213" s="236"/>
      <c r="L213" s="46"/>
      <c r="M213" s="237" t="s">
        <v>19</v>
      </c>
      <c r="N213" s="238" t="s">
        <v>49</v>
      </c>
      <c r="O213" s="86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1" t="s">
        <v>229</v>
      </c>
      <c r="AT213" s="241" t="s">
        <v>187</v>
      </c>
      <c r="AU213" s="241" t="s">
        <v>88</v>
      </c>
      <c r="AY213" s="19" t="s">
        <v>185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9" t="s">
        <v>86</v>
      </c>
      <c r="BK213" s="242">
        <f>ROUND(I213*H213,2)</f>
        <v>0</v>
      </c>
      <c r="BL213" s="19" t="s">
        <v>229</v>
      </c>
      <c r="BM213" s="241" t="s">
        <v>3321</v>
      </c>
    </row>
    <row r="214" s="12" customFormat="1" ht="22.8" customHeight="1">
      <c r="A214" s="12"/>
      <c r="B214" s="213"/>
      <c r="C214" s="214"/>
      <c r="D214" s="215" t="s">
        <v>77</v>
      </c>
      <c r="E214" s="227" t="s">
        <v>2618</v>
      </c>
      <c r="F214" s="227" t="s">
        <v>2619</v>
      </c>
      <c r="G214" s="214"/>
      <c r="H214" s="214"/>
      <c r="I214" s="217"/>
      <c r="J214" s="228">
        <f>BK214</f>
        <v>0</v>
      </c>
      <c r="K214" s="214"/>
      <c r="L214" s="219"/>
      <c r="M214" s="220"/>
      <c r="N214" s="221"/>
      <c r="O214" s="221"/>
      <c r="P214" s="222">
        <f>SUM(P215:P216)</f>
        <v>0</v>
      </c>
      <c r="Q214" s="221"/>
      <c r="R214" s="222">
        <f>SUM(R215:R216)</f>
        <v>0.0018799999999999999</v>
      </c>
      <c r="S214" s="221"/>
      <c r="T214" s="223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4" t="s">
        <v>88</v>
      </c>
      <c r="AT214" s="225" t="s">
        <v>77</v>
      </c>
      <c r="AU214" s="225" t="s">
        <v>86</v>
      </c>
      <c r="AY214" s="224" t="s">
        <v>185</v>
      </c>
      <c r="BK214" s="226">
        <f>SUM(BK215:BK216)</f>
        <v>0</v>
      </c>
    </row>
    <row r="215" s="2" customFormat="1" ht="44.25" customHeight="1">
      <c r="A215" s="40"/>
      <c r="B215" s="41"/>
      <c r="C215" s="229" t="s">
        <v>1300</v>
      </c>
      <c r="D215" s="229" t="s">
        <v>187</v>
      </c>
      <c r="E215" s="230" t="s">
        <v>3322</v>
      </c>
      <c r="F215" s="231" t="s">
        <v>3323</v>
      </c>
      <c r="G215" s="232" t="s">
        <v>2532</v>
      </c>
      <c r="H215" s="233">
        <v>1</v>
      </c>
      <c r="I215" s="234"/>
      <c r="J215" s="235">
        <f>ROUND(I215*H215,2)</f>
        <v>0</v>
      </c>
      <c r="K215" s="236"/>
      <c r="L215" s="46"/>
      <c r="M215" s="237" t="s">
        <v>19</v>
      </c>
      <c r="N215" s="238" t="s">
        <v>49</v>
      </c>
      <c r="O215" s="86"/>
      <c r="P215" s="239">
        <f>O215*H215</f>
        <v>0</v>
      </c>
      <c r="Q215" s="239">
        <v>0.0018799999999999999</v>
      </c>
      <c r="R215" s="239">
        <f>Q215*H215</f>
        <v>0.0018799999999999999</v>
      </c>
      <c r="S215" s="239">
        <v>0</v>
      </c>
      <c r="T215" s="24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1" t="s">
        <v>229</v>
      </c>
      <c r="AT215" s="241" t="s">
        <v>187</v>
      </c>
      <c r="AU215" s="241" t="s">
        <v>88</v>
      </c>
      <c r="AY215" s="19" t="s">
        <v>185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9" t="s">
        <v>86</v>
      </c>
      <c r="BK215" s="242">
        <f>ROUND(I215*H215,2)</f>
        <v>0</v>
      </c>
      <c r="BL215" s="19" t="s">
        <v>229</v>
      </c>
      <c r="BM215" s="241" t="s">
        <v>3324</v>
      </c>
    </row>
    <row r="216" s="2" customFormat="1" ht="33" customHeight="1">
      <c r="A216" s="40"/>
      <c r="B216" s="41"/>
      <c r="C216" s="229" t="s">
        <v>1304</v>
      </c>
      <c r="D216" s="229" t="s">
        <v>187</v>
      </c>
      <c r="E216" s="230" t="s">
        <v>2630</v>
      </c>
      <c r="F216" s="231" t="s">
        <v>3325</v>
      </c>
      <c r="G216" s="232" t="s">
        <v>239</v>
      </c>
      <c r="H216" s="233">
        <v>0.002</v>
      </c>
      <c r="I216" s="234"/>
      <c r="J216" s="235">
        <f>ROUND(I216*H216,2)</f>
        <v>0</v>
      </c>
      <c r="K216" s="236"/>
      <c r="L216" s="46"/>
      <c r="M216" s="237" t="s">
        <v>19</v>
      </c>
      <c r="N216" s="238" t="s">
        <v>49</v>
      </c>
      <c r="O216" s="86"/>
      <c r="P216" s="239">
        <f>O216*H216</f>
        <v>0</v>
      </c>
      <c r="Q216" s="239">
        <v>0</v>
      </c>
      <c r="R216" s="239">
        <f>Q216*H216</f>
        <v>0</v>
      </c>
      <c r="S216" s="239">
        <v>0</v>
      </c>
      <c r="T216" s="24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41" t="s">
        <v>229</v>
      </c>
      <c r="AT216" s="241" t="s">
        <v>187</v>
      </c>
      <c r="AU216" s="241" t="s">
        <v>88</v>
      </c>
      <c r="AY216" s="19" t="s">
        <v>185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9" t="s">
        <v>86</v>
      </c>
      <c r="BK216" s="242">
        <f>ROUND(I216*H216,2)</f>
        <v>0</v>
      </c>
      <c r="BL216" s="19" t="s">
        <v>229</v>
      </c>
      <c r="BM216" s="241" t="s">
        <v>3326</v>
      </c>
    </row>
    <row r="217" s="12" customFormat="1" ht="25.92" customHeight="1">
      <c r="A217" s="12"/>
      <c r="B217" s="213"/>
      <c r="C217" s="214"/>
      <c r="D217" s="215" t="s">
        <v>77</v>
      </c>
      <c r="E217" s="216" t="s">
        <v>260</v>
      </c>
      <c r="F217" s="216" t="s">
        <v>261</v>
      </c>
      <c r="G217" s="214"/>
      <c r="H217" s="214"/>
      <c r="I217" s="217"/>
      <c r="J217" s="218">
        <f>BK217</f>
        <v>0</v>
      </c>
      <c r="K217" s="214"/>
      <c r="L217" s="219"/>
      <c r="M217" s="220"/>
      <c r="N217" s="221"/>
      <c r="O217" s="221"/>
      <c r="P217" s="222">
        <f>P218</f>
        <v>0</v>
      </c>
      <c r="Q217" s="221"/>
      <c r="R217" s="222">
        <f>R218</f>
        <v>0</v>
      </c>
      <c r="S217" s="221"/>
      <c r="T217" s="223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4" t="s">
        <v>217</v>
      </c>
      <c r="AT217" s="225" t="s">
        <v>77</v>
      </c>
      <c r="AU217" s="225" t="s">
        <v>78</v>
      </c>
      <c r="AY217" s="224" t="s">
        <v>185</v>
      </c>
      <c r="BK217" s="226">
        <f>BK218</f>
        <v>0</v>
      </c>
    </row>
    <row r="218" s="12" customFormat="1" ht="22.8" customHeight="1">
      <c r="A218" s="12"/>
      <c r="B218" s="213"/>
      <c r="C218" s="214"/>
      <c r="D218" s="215" t="s">
        <v>77</v>
      </c>
      <c r="E218" s="227" t="s">
        <v>262</v>
      </c>
      <c r="F218" s="227" t="s">
        <v>263</v>
      </c>
      <c r="G218" s="214"/>
      <c r="H218" s="214"/>
      <c r="I218" s="217"/>
      <c r="J218" s="228">
        <f>BK218</f>
        <v>0</v>
      </c>
      <c r="K218" s="214"/>
      <c r="L218" s="219"/>
      <c r="M218" s="220"/>
      <c r="N218" s="221"/>
      <c r="O218" s="221"/>
      <c r="P218" s="222">
        <f>P219</f>
        <v>0</v>
      </c>
      <c r="Q218" s="221"/>
      <c r="R218" s="222">
        <f>R219</f>
        <v>0</v>
      </c>
      <c r="S218" s="221"/>
      <c r="T218" s="223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4" t="s">
        <v>217</v>
      </c>
      <c r="AT218" s="225" t="s">
        <v>77</v>
      </c>
      <c r="AU218" s="225" t="s">
        <v>86</v>
      </c>
      <c r="AY218" s="224" t="s">
        <v>185</v>
      </c>
      <c r="BK218" s="226">
        <f>BK219</f>
        <v>0</v>
      </c>
    </row>
    <row r="219" s="2" customFormat="1" ht="16.5" customHeight="1">
      <c r="A219" s="40"/>
      <c r="B219" s="41"/>
      <c r="C219" s="229" t="s">
        <v>1308</v>
      </c>
      <c r="D219" s="229" t="s">
        <v>187</v>
      </c>
      <c r="E219" s="230" t="s">
        <v>265</v>
      </c>
      <c r="F219" s="231" t="s">
        <v>263</v>
      </c>
      <c r="G219" s="232" t="s">
        <v>266</v>
      </c>
      <c r="H219" s="276"/>
      <c r="I219" s="234"/>
      <c r="J219" s="235">
        <f>ROUND(I219*H219,2)</f>
        <v>0</v>
      </c>
      <c r="K219" s="236"/>
      <c r="L219" s="46"/>
      <c r="M219" s="277" t="s">
        <v>19</v>
      </c>
      <c r="N219" s="278" t="s">
        <v>49</v>
      </c>
      <c r="O219" s="279"/>
      <c r="P219" s="280">
        <f>O219*H219</f>
        <v>0</v>
      </c>
      <c r="Q219" s="280">
        <v>0</v>
      </c>
      <c r="R219" s="280">
        <f>Q219*H219</f>
        <v>0</v>
      </c>
      <c r="S219" s="280">
        <v>0</v>
      </c>
      <c r="T219" s="281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1" t="s">
        <v>267</v>
      </c>
      <c r="AT219" s="241" t="s">
        <v>187</v>
      </c>
      <c r="AU219" s="241" t="s">
        <v>88</v>
      </c>
      <c r="AY219" s="19" t="s">
        <v>185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9" t="s">
        <v>86</v>
      </c>
      <c r="BK219" s="242">
        <f>ROUND(I219*H219,2)</f>
        <v>0</v>
      </c>
      <c r="BL219" s="19" t="s">
        <v>267</v>
      </c>
      <c r="BM219" s="241" t="s">
        <v>3327</v>
      </c>
    </row>
    <row r="220" s="2" customFormat="1" ht="6.96" customHeight="1">
      <c r="A220" s="40"/>
      <c r="B220" s="61"/>
      <c r="C220" s="62"/>
      <c r="D220" s="62"/>
      <c r="E220" s="62"/>
      <c r="F220" s="62"/>
      <c r="G220" s="62"/>
      <c r="H220" s="62"/>
      <c r="I220" s="177"/>
      <c r="J220" s="62"/>
      <c r="K220" s="62"/>
      <c r="L220" s="46"/>
      <c r="M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</row>
  </sheetData>
  <sheetProtection sheet="1" autoFilter="0" formatColumns="0" formatRows="0" objects="1" scenarios="1" spinCount="100000" saltValue="RQ3GylSj9iRo9xXYxYppD9jqq0wii0xx/B9yfsi4m4LUw6KjWvZBNRvoEQ/4SDOftkyAhluLjEGRFUtwoNP08g==" hashValue="/iOOcWkGC+sQAyTiYRprPWbKwjr/k0BlQcHfhFPyrDGeJ3g87gTe5haywZsgH1mQZBGhEckdaLPGjzrwvnEftw==" algorithmName="SHA-512" password="CC35"/>
  <autoFilter ref="C88:K21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150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3328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3329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tr">
        <f>IF('Rekapitulace stavby'!AN10="","",'Rekapitulace stavby'!AN10)</f>
        <v>074 37 013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Sýrárna Broumov s.r.o.</v>
      </c>
      <c r="F17" s="40"/>
      <c r="G17" s="40"/>
      <c r="H17" s="40"/>
      <c r="I17" s="151" t="s">
        <v>29</v>
      </c>
      <c r="J17" s="135" t="str">
        <f>IF('Rekapitulace stavby'!AN11="","",'Rekapitulace stavby'!AN11)</f>
        <v>CZ07437013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tr">
        <f>IF('Rekapitulace stavby'!AN16="","",'Rekapitulace stavby'!AN16)</f>
        <v>474 55 802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>JOSTA s.r.o.</v>
      </c>
      <c r="F23" s="40"/>
      <c r="G23" s="40"/>
      <c r="H23" s="40"/>
      <c r="I23" s="151" t="s">
        <v>29</v>
      </c>
      <c r="J23" s="135" t="str">
        <f>IF('Rekapitulace stavby'!AN17="","",'Rekapitulace stavby'!AN17)</f>
        <v>CZ47455802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tr">
        <f>IF('Rekapitulace stavby'!AN19="","",'Rekapitulace stavby'!AN19)</f>
        <v>764 89 337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>Tomáš Valenta</v>
      </c>
      <c r="F26" s="40"/>
      <c r="G26" s="40"/>
      <c r="H26" s="40"/>
      <c r="I26" s="151" t="s">
        <v>29</v>
      </c>
      <c r="J26" s="135" t="str">
        <f>IF('Rekapitulace stavby'!AN20="","",'Rekapitulace stavby'!AN20)</f>
        <v>CZ8002143259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ROUND(J92,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ROUND((SUM(BE92:BE134)),  2)</f>
        <v>0</v>
      </c>
      <c r="G35" s="40"/>
      <c r="H35" s="40"/>
      <c r="I35" s="166">
        <v>0.20999999999999999</v>
      </c>
      <c r="J35" s="165">
        <f>ROUND(((SUM(BE92:BE134))*I35),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ROUND((SUM(BF92:BF134)),  2)</f>
        <v>0</v>
      </c>
      <c r="G36" s="40"/>
      <c r="H36" s="40"/>
      <c r="I36" s="166">
        <v>0.14999999999999999</v>
      </c>
      <c r="J36" s="165">
        <f>ROUND(((SUM(BF92:BF134))*I36),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ROUND((SUM(BG92:BG134)),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ROUND((SUM(BH92:BH134)),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ROUND((SUM(BI92:BI134)),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3328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01 - Vodovodní přípojka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J92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164</v>
      </c>
      <c r="E64" s="190"/>
      <c r="F64" s="190"/>
      <c r="G64" s="190"/>
      <c r="H64" s="190"/>
      <c r="I64" s="191"/>
      <c r="J64" s="192">
        <f>J93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165</v>
      </c>
      <c r="E65" s="196"/>
      <c r="F65" s="196"/>
      <c r="G65" s="196"/>
      <c r="H65" s="196"/>
      <c r="I65" s="197"/>
      <c r="J65" s="198">
        <f>J94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403</v>
      </c>
      <c r="E66" s="196"/>
      <c r="F66" s="196"/>
      <c r="G66" s="196"/>
      <c r="H66" s="196"/>
      <c r="I66" s="197"/>
      <c r="J66" s="198">
        <f>J114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405</v>
      </c>
      <c r="E67" s="196"/>
      <c r="F67" s="196"/>
      <c r="G67" s="196"/>
      <c r="H67" s="196"/>
      <c r="I67" s="197"/>
      <c r="J67" s="198">
        <f>J117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4"/>
      <c r="C68" s="127"/>
      <c r="D68" s="195" t="s">
        <v>406</v>
      </c>
      <c r="E68" s="196"/>
      <c r="F68" s="196"/>
      <c r="G68" s="196"/>
      <c r="H68" s="196"/>
      <c r="I68" s="197"/>
      <c r="J68" s="198">
        <f>J129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87"/>
      <c r="C69" s="188"/>
      <c r="D69" s="189" t="s">
        <v>168</v>
      </c>
      <c r="E69" s="190"/>
      <c r="F69" s="190"/>
      <c r="G69" s="190"/>
      <c r="H69" s="190"/>
      <c r="I69" s="191"/>
      <c r="J69" s="192">
        <f>J132</f>
        <v>0</v>
      </c>
      <c r="K69" s="188"/>
      <c r="L69" s="19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94"/>
      <c r="C70" s="127"/>
      <c r="D70" s="195" t="s">
        <v>169</v>
      </c>
      <c r="E70" s="196"/>
      <c r="F70" s="196"/>
      <c r="G70" s="196"/>
      <c r="H70" s="196"/>
      <c r="I70" s="197"/>
      <c r="J70" s="198">
        <f>J133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148"/>
      <c r="J71" s="42"/>
      <c r="K71" s="4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177"/>
      <c r="J72" s="62"/>
      <c r="K72" s="6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180"/>
      <c r="J76" s="64"/>
      <c r="K76" s="64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170</v>
      </c>
      <c r="D77" s="42"/>
      <c r="E77" s="42"/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81" t="str">
        <f>E7</f>
        <v>Sýrárna Broumov</v>
      </c>
      <c r="F80" s="34"/>
      <c r="G80" s="34"/>
      <c r="H80" s="34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1" customFormat="1" ht="12" customHeight="1">
      <c r="B81" s="23"/>
      <c r="C81" s="34" t="s">
        <v>158</v>
      </c>
      <c r="D81" s="24"/>
      <c r="E81" s="24"/>
      <c r="F81" s="24"/>
      <c r="G81" s="24"/>
      <c r="H81" s="24"/>
      <c r="I81" s="140"/>
      <c r="J81" s="24"/>
      <c r="K81" s="24"/>
      <c r="L81" s="22"/>
    </row>
    <row r="82" s="2" customFormat="1" ht="16.5" customHeight="1">
      <c r="A82" s="40"/>
      <c r="B82" s="41"/>
      <c r="C82" s="42"/>
      <c r="D82" s="42"/>
      <c r="E82" s="181" t="s">
        <v>3328</v>
      </c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270</v>
      </c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71" t="str">
        <f>E11</f>
        <v>01 - Vodovodní přípojka</v>
      </c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21</v>
      </c>
      <c r="D86" s="42"/>
      <c r="E86" s="42"/>
      <c r="F86" s="29" t="str">
        <f>F14</f>
        <v xml:space="preserve"> </v>
      </c>
      <c r="G86" s="42"/>
      <c r="H86" s="42"/>
      <c r="I86" s="151" t="s">
        <v>23</v>
      </c>
      <c r="J86" s="74" t="str">
        <f>IF(J14="","",J14)</f>
        <v>8. 9. 2020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>Sýrárna Broumov s.r.o.</v>
      </c>
      <c r="G88" s="42"/>
      <c r="H88" s="42"/>
      <c r="I88" s="151" t="s">
        <v>33</v>
      </c>
      <c r="J88" s="38" t="str">
        <f>E23</f>
        <v>JOSTA s.r.o.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31</v>
      </c>
      <c r="D89" s="42"/>
      <c r="E89" s="42"/>
      <c r="F89" s="29" t="str">
        <f>IF(E20="","",E20)</f>
        <v>Vyplň údaj</v>
      </c>
      <c r="G89" s="42"/>
      <c r="H89" s="42"/>
      <c r="I89" s="151" t="s">
        <v>38</v>
      </c>
      <c r="J89" s="38" t="str">
        <f>E26</f>
        <v>Tomáš Valenta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0.32" customHeight="1">
      <c r="A90" s="40"/>
      <c r="B90" s="41"/>
      <c r="C90" s="42"/>
      <c r="D90" s="42"/>
      <c r="E90" s="42"/>
      <c r="F90" s="42"/>
      <c r="G90" s="42"/>
      <c r="H90" s="42"/>
      <c r="I90" s="148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11" customFormat="1" ht="29.28" customHeight="1">
      <c r="A91" s="200"/>
      <c r="B91" s="201"/>
      <c r="C91" s="202" t="s">
        <v>171</v>
      </c>
      <c r="D91" s="203" t="s">
        <v>63</v>
      </c>
      <c r="E91" s="203" t="s">
        <v>59</v>
      </c>
      <c r="F91" s="203" t="s">
        <v>60</v>
      </c>
      <c r="G91" s="203" t="s">
        <v>172</v>
      </c>
      <c r="H91" s="203" t="s">
        <v>173</v>
      </c>
      <c r="I91" s="204" t="s">
        <v>174</v>
      </c>
      <c r="J91" s="205" t="s">
        <v>162</v>
      </c>
      <c r="K91" s="206" t="s">
        <v>175</v>
      </c>
      <c r="L91" s="207"/>
      <c r="M91" s="94" t="s">
        <v>19</v>
      </c>
      <c r="N91" s="95" t="s">
        <v>48</v>
      </c>
      <c r="O91" s="95" t="s">
        <v>176</v>
      </c>
      <c r="P91" s="95" t="s">
        <v>177</v>
      </c>
      <c r="Q91" s="95" t="s">
        <v>178</v>
      </c>
      <c r="R91" s="95" t="s">
        <v>179</v>
      </c>
      <c r="S91" s="95" t="s">
        <v>180</v>
      </c>
      <c r="T91" s="96" t="s">
        <v>181</v>
      </c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</row>
    <row r="92" s="2" customFormat="1" ht="22.8" customHeight="1">
      <c r="A92" s="40"/>
      <c r="B92" s="41"/>
      <c r="C92" s="101" t="s">
        <v>182</v>
      </c>
      <c r="D92" s="42"/>
      <c r="E92" s="42"/>
      <c r="F92" s="42"/>
      <c r="G92" s="42"/>
      <c r="H92" s="42"/>
      <c r="I92" s="148"/>
      <c r="J92" s="208">
        <f>BK92</f>
        <v>0</v>
      </c>
      <c r="K92" s="42"/>
      <c r="L92" s="46"/>
      <c r="M92" s="97"/>
      <c r="N92" s="209"/>
      <c r="O92" s="98"/>
      <c r="P92" s="210">
        <f>P93+P132</f>
        <v>0</v>
      </c>
      <c r="Q92" s="98"/>
      <c r="R92" s="210">
        <f>R93+R132</f>
        <v>20.560647299999999</v>
      </c>
      <c r="S92" s="98"/>
      <c r="T92" s="211">
        <f>T93+T132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77</v>
      </c>
      <c r="AU92" s="19" t="s">
        <v>163</v>
      </c>
      <c r="BK92" s="212">
        <f>BK93+BK132</f>
        <v>0</v>
      </c>
    </row>
    <row r="93" s="12" customFormat="1" ht="25.92" customHeight="1">
      <c r="A93" s="12"/>
      <c r="B93" s="213"/>
      <c r="C93" s="214"/>
      <c r="D93" s="215" t="s">
        <v>77</v>
      </c>
      <c r="E93" s="216" t="s">
        <v>183</v>
      </c>
      <c r="F93" s="216" t="s">
        <v>184</v>
      </c>
      <c r="G93" s="214"/>
      <c r="H93" s="214"/>
      <c r="I93" s="217"/>
      <c r="J93" s="218">
        <f>BK93</f>
        <v>0</v>
      </c>
      <c r="K93" s="214"/>
      <c r="L93" s="219"/>
      <c r="M93" s="220"/>
      <c r="N93" s="221"/>
      <c r="O93" s="221"/>
      <c r="P93" s="222">
        <f>P94+P114+P117+P129</f>
        <v>0</v>
      </c>
      <c r="Q93" s="221"/>
      <c r="R93" s="222">
        <f>R94+R114+R117+R129</f>
        <v>20.560647299999999</v>
      </c>
      <c r="S93" s="221"/>
      <c r="T93" s="223">
        <f>T94+T114+T117+T129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24" t="s">
        <v>86</v>
      </c>
      <c r="AT93" s="225" t="s">
        <v>77</v>
      </c>
      <c r="AU93" s="225" t="s">
        <v>78</v>
      </c>
      <c r="AY93" s="224" t="s">
        <v>185</v>
      </c>
      <c r="BK93" s="226">
        <f>BK94+BK114+BK117+BK129</f>
        <v>0</v>
      </c>
    </row>
    <row r="94" s="12" customFormat="1" ht="22.8" customHeight="1">
      <c r="A94" s="12"/>
      <c r="B94" s="213"/>
      <c r="C94" s="214"/>
      <c r="D94" s="215" t="s">
        <v>77</v>
      </c>
      <c r="E94" s="227" t="s">
        <v>86</v>
      </c>
      <c r="F94" s="227" t="s">
        <v>186</v>
      </c>
      <c r="G94" s="214"/>
      <c r="H94" s="214"/>
      <c r="I94" s="217"/>
      <c r="J94" s="228">
        <f>BK94</f>
        <v>0</v>
      </c>
      <c r="K94" s="214"/>
      <c r="L94" s="219"/>
      <c r="M94" s="220"/>
      <c r="N94" s="221"/>
      <c r="O94" s="221"/>
      <c r="P94" s="222">
        <f>SUM(P95:P113)</f>
        <v>0</v>
      </c>
      <c r="Q94" s="221"/>
      <c r="R94" s="222">
        <f>SUM(R95:R113)</f>
        <v>16.551760000000002</v>
      </c>
      <c r="S94" s="221"/>
      <c r="T94" s="223">
        <f>SUM(T95:T113)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86</v>
      </c>
      <c r="AT94" s="225" t="s">
        <v>77</v>
      </c>
      <c r="AU94" s="225" t="s">
        <v>86</v>
      </c>
      <c r="AY94" s="224" t="s">
        <v>185</v>
      </c>
      <c r="BK94" s="226">
        <f>SUM(BK95:BK113)</f>
        <v>0</v>
      </c>
    </row>
    <row r="95" s="2" customFormat="1" ht="78" customHeight="1">
      <c r="A95" s="40"/>
      <c r="B95" s="41"/>
      <c r="C95" s="229" t="s">
        <v>86</v>
      </c>
      <c r="D95" s="229" t="s">
        <v>187</v>
      </c>
      <c r="E95" s="230" t="s">
        <v>3330</v>
      </c>
      <c r="F95" s="231" t="s">
        <v>3331</v>
      </c>
      <c r="G95" s="232" t="s">
        <v>220</v>
      </c>
      <c r="H95" s="233">
        <v>3</v>
      </c>
      <c r="I95" s="234"/>
      <c r="J95" s="235">
        <f>ROUND(I95*H95,2)</f>
        <v>0</v>
      </c>
      <c r="K95" s="236"/>
      <c r="L95" s="46"/>
      <c r="M95" s="237" t="s">
        <v>19</v>
      </c>
      <c r="N95" s="238" t="s">
        <v>49</v>
      </c>
      <c r="O95" s="86"/>
      <c r="P95" s="239">
        <f>O95*H95</f>
        <v>0</v>
      </c>
      <c r="Q95" s="239">
        <v>0.036900000000000002</v>
      </c>
      <c r="R95" s="239">
        <f>Q95*H95</f>
        <v>0.11070000000000001</v>
      </c>
      <c r="S95" s="239">
        <v>0</v>
      </c>
      <c r="T95" s="24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1" t="s">
        <v>191</v>
      </c>
      <c r="AT95" s="241" t="s">
        <v>187</v>
      </c>
      <c r="AU95" s="241" t="s">
        <v>88</v>
      </c>
      <c r="AY95" s="19" t="s">
        <v>185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86</v>
      </c>
      <c r="BK95" s="242">
        <f>ROUND(I95*H95,2)</f>
        <v>0</v>
      </c>
      <c r="BL95" s="19" t="s">
        <v>191</v>
      </c>
      <c r="BM95" s="241" t="s">
        <v>3332</v>
      </c>
    </row>
    <row r="96" s="2" customFormat="1" ht="78" customHeight="1">
      <c r="A96" s="40"/>
      <c r="B96" s="41"/>
      <c r="C96" s="229" t="s">
        <v>88</v>
      </c>
      <c r="D96" s="229" t="s">
        <v>187</v>
      </c>
      <c r="E96" s="230" t="s">
        <v>3333</v>
      </c>
      <c r="F96" s="231" t="s">
        <v>3334</v>
      </c>
      <c r="G96" s="232" t="s">
        <v>220</v>
      </c>
      <c r="H96" s="233">
        <v>2</v>
      </c>
      <c r="I96" s="234"/>
      <c r="J96" s="235">
        <f>ROUND(I96*H96,2)</f>
        <v>0</v>
      </c>
      <c r="K96" s="236"/>
      <c r="L96" s="46"/>
      <c r="M96" s="237" t="s">
        <v>19</v>
      </c>
      <c r="N96" s="238" t="s">
        <v>49</v>
      </c>
      <c r="O96" s="86"/>
      <c r="P96" s="239">
        <f>O96*H96</f>
        <v>0</v>
      </c>
      <c r="Q96" s="239">
        <v>0.06053</v>
      </c>
      <c r="R96" s="239">
        <f>Q96*H96</f>
        <v>0.12106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191</v>
      </c>
      <c r="AT96" s="241" t="s">
        <v>187</v>
      </c>
      <c r="AU96" s="241" t="s">
        <v>88</v>
      </c>
      <c r="AY96" s="19" t="s">
        <v>185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86</v>
      </c>
      <c r="BK96" s="242">
        <f>ROUND(I96*H96,2)</f>
        <v>0</v>
      </c>
      <c r="BL96" s="19" t="s">
        <v>191</v>
      </c>
      <c r="BM96" s="241" t="s">
        <v>3335</v>
      </c>
    </row>
    <row r="97" s="2" customFormat="1" ht="33" customHeight="1">
      <c r="A97" s="40"/>
      <c r="B97" s="41"/>
      <c r="C97" s="229" t="s">
        <v>203</v>
      </c>
      <c r="D97" s="229" t="s">
        <v>187</v>
      </c>
      <c r="E97" s="230" t="s">
        <v>3336</v>
      </c>
      <c r="F97" s="231" t="s">
        <v>3337</v>
      </c>
      <c r="G97" s="232" t="s">
        <v>206</v>
      </c>
      <c r="H97" s="233">
        <v>17.68</v>
      </c>
      <c r="I97" s="234"/>
      <c r="J97" s="235">
        <f>ROUND(I97*H97,2)</f>
        <v>0</v>
      </c>
      <c r="K97" s="236"/>
      <c r="L97" s="46"/>
      <c r="M97" s="237" t="s">
        <v>19</v>
      </c>
      <c r="N97" s="238" t="s">
        <v>49</v>
      </c>
      <c r="O97" s="86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1" t="s">
        <v>191</v>
      </c>
      <c r="AT97" s="241" t="s">
        <v>187</v>
      </c>
      <c r="AU97" s="241" t="s">
        <v>88</v>
      </c>
      <c r="AY97" s="19" t="s">
        <v>185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86</v>
      </c>
      <c r="BK97" s="242">
        <f>ROUND(I97*H97,2)</f>
        <v>0</v>
      </c>
      <c r="BL97" s="19" t="s">
        <v>191</v>
      </c>
      <c r="BM97" s="241" t="s">
        <v>3338</v>
      </c>
    </row>
    <row r="98" s="13" customFormat="1">
      <c r="A98" s="13"/>
      <c r="B98" s="243"/>
      <c r="C98" s="244"/>
      <c r="D98" s="245" t="s">
        <v>193</v>
      </c>
      <c r="E98" s="246" t="s">
        <v>19</v>
      </c>
      <c r="F98" s="247" t="s">
        <v>3339</v>
      </c>
      <c r="G98" s="244"/>
      <c r="H98" s="248">
        <v>17.68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193</v>
      </c>
      <c r="AU98" s="254" t="s">
        <v>88</v>
      </c>
      <c r="AV98" s="13" t="s">
        <v>88</v>
      </c>
      <c r="AW98" s="13" t="s">
        <v>37</v>
      </c>
      <c r="AX98" s="13" t="s">
        <v>86</v>
      </c>
      <c r="AY98" s="254" t="s">
        <v>185</v>
      </c>
    </row>
    <row r="99" s="2" customFormat="1" ht="21.75" customHeight="1">
      <c r="A99" s="40"/>
      <c r="B99" s="41"/>
      <c r="C99" s="229" t="s">
        <v>191</v>
      </c>
      <c r="D99" s="229" t="s">
        <v>187</v>
      </c>
      <c r="E99" s="230" t="s">
        <v>3340</v>
      </c>
      <c r="F99" s="231" t="s">
        <v>3341</v>
      </c>
      <c r="G99" s="232" t="s">
        <v>206</v>
      </c>
      <c r="H99" s="233">
        <v>6</v>
      </c>
      <c r="I99" s="234"/>
      <c r="J99" s="235">
        <f>ROUND(I99*H99,2)</f>
        <v>0</v>
      </c>
      <c r="K99" s="236"/>
      <c r="L99" s="46"/>
      <c r="M99" s="237" t="s">
        <v>19</v>
      </c>
      <c r="N99" s="238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191</v>
      </c>
      <c r="AT99" s="241" t="s">
        <v>187</v>
      </c>
      <c r="AU99" s="241" t="s">
        <v>88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191</v>
      </c>
      <c r="BM99" s="241" t="s">
        <v>3342</v>
      </c>
    </row>
    <row r="100" s="13" customFormat="1">
      <c r="A100" s="13"/>
      <c r="B100" s="243"/>
      <c r="C100" s="244"/>
      <c r="D100" s="245" t="s">
        <v>193</v>
      </c>
      <c r="E100" s="246" t="s">
        <v>19</v>
      </c>
      <c r="F100" s="247" t="s">
        <v>3343</v>
      </c>
      <c r="G100" s="244"/>
      <c r="H100" s="248">
        <v>6</v>
      </c>
      <c r="I100" s="249"/>
      <c r="J100" s="244"/>
      <c r="K100" s="244"/>
      <c r="L100" s="250"/>
      <c r="M100" s="251"/>
      <c r="N100" s="252"/>
      <c r="O100" s="252"/>
      <c r="P100" s="252"/>
      <c r="Q100" s="252"/>
      <c r="R100" s="252"/>
      <c r="S100" s="252"/>
      <c r="T100" s="25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4" t="s">
        <v>193</v>
      </c>
      <c r="AU100" s="254" t="s">
        <v>88</v>
      </c>
      <c r="AV100" s="13" t="s">
        <v>88</v>
      </c>
      <c r="AW100" s="13" t="s">
        <v>37</v>
      </c>
      <c r="AX100" s="13" t="s">
        <v>86</v>
      </c>
      <c r="AY100" s="254" t="s">
        <v>185</v>
      </c>
    </row>
    <row r="101" s="2" customFormat="1" ht="55.5" customHeight="1">
      <c r="A101" s="40"/>
      <c r="B101" s="41"/>
      <c r="C101" s="229" t="s">
        <v>217</v>
      </c>
      <c r="D101" s="229" t="s">
        <v>187</v>
      </c>
      <c r="E101" s="230" t="s">
        <v>1733</v>
      </c>
      <c r="F101" s="231" t="s">
        <v>1734</v>
      </c>
      <c r="G101" s="232" t="s">
        <v>206</v>
      </c>
      <c r="H101" s="233">
        <v>10.199999999999999</v>
      </c>
      <c r="I101" s="234"/>
      <c r="J101" s="235">
        <f>ROUND(I101*H101,2)</f>
        <v>0</v>
      </c>
      <c r="K101" s="236"/>
      <c r="L101" s="46"/>
      <c r="M101" s="237" t="s">
        <v>19</v>
      </c>
      <c r="N101" s="238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191</v>
      </c>
      <c r="AT101" s="241" t="s">
        <v>187</v>
      </c>
      <c r="AU101" s="241" t="s">
        <v>88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191</v>
      </c>
      <c r="BM101" s="241" t="s">
        <v>3344</v>
      </c>
    </row>
    <row r="102" s="13" customFormat="1">
      <c r="A102" s="13"/>
      <c r="B102" s="243"/>
      <c r="C102" s="244"/>
      <c r="D102" s="245" t="s">
        <v>193</v>
      </c>
      <c r="E102" s="246" t="s">
        <v>19</v>
      </c>
      <c r="F102" s="247" t="s">
        <v>3345</v>
      </c>
      <c r="G102" s="244"/>
      <c r="H102" s="248">
        <v>8.1600000000000001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193</v>
      </c>
      <c r="AU102" s="254" t="s">
        <v>88</v>
      </c>
      <c r="AV102" s="13" t="s">
        <v>88</v>
      </c>
      <c r="AW102" s="13" t="s">
        <v>37</v>
      </c>
      <c r="AX102" s="13" t="s">
        <v>78</v>
      </c>
      <c r="AY102" s="254" t="s">
        <v>185</v>
      </c>
    </row>
    <row r="103" s="13" customFormat="1">
      <c r="A103" s="13"/>
      <c r="B103" s="243"/>
      <c r="C103" s="244"/>
      <c r="D103" s="245" t="s">
        <v>193</v>
      </c>
      <c r="E103" s="246" t="s">
        <v>19</v>
      </c>
      <c r="F103" s="247" t="s">
        <v>3346</v>
      </c>
      <c r="G103" s="244"/>
      <c r="H103" s="248">
        <v>2.04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193</v>
      </c>
      <c r="AU103" s="254" t="s">
        <v>88</v>
      </c>
      <c r="AV103" s="13" t="s">
        <v>88</v>
      </c>
      <c r="AW103" s="13" t="s">
        <v>37</v>
      </c>
      <c r="AX103" s="13" t="s">
        <v>78</v>
      </c>
      <c r="AY103" s="254" t="s">
        <v>185</v>
      </c>
    </row>
    <row r="104" s="15" customFormat="1">
      <c r="A104" s="15"/>
      <c r="B104" s="265"/>
      <c r="C104" s="266"/>
      <c r="D104" s="245" t="s">
        <v>193</v>
      </c>
      <c r="E104" s="267" t="s">
        <v>19</v>
      </c>
      <c r="F104" s="268" t="s">
        <v>196</v>
      </c>
      <c r="G104" s="266"/>
      <c r="H104" s="269">
        <v>10.199999999999999</v>
      </c>
      <c r="I104" s="270"/>
      <c r="J104" s="266"/>
      <c r="K104" s="266"/>
      <c r="L104" s="271"/>
      <c r="M104" s="272"/>
      <c r="N104" s="273"/>
      <c r="O104" s="273"/>
      <c r="P104" s="273"/>
      <c r="Q104" s="273"/>
      <c r="R104" s="273"/>
      <c r="S104" s="273"/>
      <c r="T104" s="27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75" t="s">
        <v>193</v>
      </c>
      <c r="AU104" s="275" t="s">
        <v>88</v>
      </c>
      <c r="AV104" s="15" t="s">
        <v>191</v>
      </c>
      <c r="AW104" s="15" t="s">
        <v>37</v>
      </c>
      <c r="AX104" s="15" t="s">
        <v>86</v>
      </c>
      <c r="AY104" s="275" t="s">
        <v>185</v>
      </c>
    </row>
    <row r="105" s="2" customFormat="1" ht="55.5" customHeight="1">
      <c r="A105" s="40"/>
      <c r="B105" s="41"/>
      <c r="C105" s="229" t="s">
        <v>224</v>
      </c>
      <c r="D105" s="229" t="s">
        <v>187</v>
      </c>
      <c r="E105" s="230" t="s">
        <v>2118</v>
      </c>
      <c r="F105" s="231" t="s">
        <v>2119</v>
      </c>
      <c r="G105" s="232" t="s">
        <v>206</v>
      </c>
      <c r="H105" s="233">
        <v>255</v>
      </c>
      <c r="I105" s="234"/>
      <c r="J105" s="235">
        <f>ROUND(I105*H105,2)</f>
        <v>0</v>
      </c>
      <c r="K105" s="236"/>
      <c r="L105" s="46"/>
      <c r="M105" s="237" t="s">
        <v>19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191</v>
      </c>
      <c r="AT105" s="241" t="s">
        <v>187</v>
      </c>
      <c r="AU105" s="241" t="s">
        <v>88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191</v>
      </c>
      <c r="BM105" s="241" t="s">
        <v>3347</v>
      </c>
    </row>
    <row r="106" s="13" customFormat="1">
      <c r="A106" s="13"/>
      <c r="B106" s="243"/>
      <c r="C106" s="244"/>
      <c r="D106" s="245" t="s">
        <v>193</v>
      </c>
      <c r="E106" s="246" t="s">
        <v>19</v>
      </c>
      <c r="F106" s="247" t="s">
        <v>3348</v>
      </c>
      <c r="G106" s="244"/>
      <c r="H106" s="248">
        <v>255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193</v>
      </c>
      <c r="AU106" s="254" t="s">
        <v>88</v>
      </c>
      <c r="AV106" s="13" t="s">
        <v>88</v>
      </c>
      <c r="AW106" s="13" t="s">
        <v>37</v>
      </c>
      <c r="AX106" s="13" t="s">
        <v>86</v>
      </c>
      <c r="AY106" s="254" t="s">
        <v>185</v>
      </c>
    </row>
    <row r="107" s="2" customFormat="1" ht="33" customHeight="1">
      <c r="A107" s="40"/>
      <c r="B107" s="41"/>
      <c r="C107" s="229" t="s">
        <v>230</v>
      </c>
      <c r="D107" s="229" t="s">
        <v>187</v>
      </c>
      <c r="E107" s="230" t="s">
        <v>460</v>
      </c>
      <c r="F107" s="231" t="s">
        <v>461</v>
      </c>
      <c r="G107" s="232" t="s">
        <v>206</v>
      </c>
      <c r="H107" s="233">
        <v>19.960000000000001</v>
      </c>
      <c r="I107" s="234"/>
      <c r="J107" s="235">
        <f>ROUND(I107*H107,2)</f>
        <v>0</v>
      </c>
      <c r="K107" s="236"/>
      <c r="L107" s="46"/>
      <c r="M107" s="237" t="s">
        <v>19</v>
      </c>
      <c r="N107" s="238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191</v>
      </c>
      <c r="AT107" s="241" t="s">
        <v>187</v>
      </c>
      <c r="AU107" s="241" t="s">
        <v>88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191</v>
      </c>
      <c r="BM107" s="241" t="s">
        <v>3349</v>
      </c>
    </row>
    <row r="108" s="2" customFormat="1" ht="33" customHeight="1">
      <c r="A108" s="40"/>
      <c r="B108" s="41"/>
      <c r="C108" s="229" t="s">
        <v>236</v>
      </c>
      <c r="D108" s="229" t="s">
        <v>187</v>
      </c>
      <c r="E108" s="230" t="s">
        <v>2216</v>
      </c>
      <c r="F108" s="231" t="s">
        <v>2217</v>
      </c>
      <c r="G108" s="232" t="s">
        <v>206</v>
      </c>
      <c r="H108" s="233">
        <v>13.48</v>
      </c>
      <c r="I108" s="234"/>
      <c r="J108" s="235">
        <f>ROUND(I108*H108,2)</f>
        <v>0</v>
      </c>
      <c r="K108" s="236"/>
      <c r="L108" s="46"/>
      <c r="M108" s="237" t="s">
        <v>19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191</v>
      </c>
      <c r="AT108" s="241" t="s">
        <v>187</v>
      </c>
      <c r="AU108" s="241" t="s">
        <v>88</v>
      </c>
      <c r="AY108" s="19" t="s">
        <v>185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86</v>
      </c>
      <c r="BK108" s="242">
        <f>ROUND(I108*H108,2)</f>
        <v>0</v>
      </c>
      <c r="BL108" s="19" t="s">
        <v>191</v>
      </c>
      <c r="BM108" s="241" t="s">
        <v>3350</v>
      </c>
    </row>
    <row r="109" s="13" customFormat="1">
      <c r="A109" s="13"/>
      <c r="B109" s="243"/>
      <c r="C109" s="244"/>
      <c r="D109" s="245" t="s">
        <v>193</v>
      </c>
      <c r="E109" s="246" t="s">
        <v>19</v>
      </c>
      <c r="F109" s="247" t="s">
        <v>3351</v>
      </c>
      <c r="G109" s="244"/>
      <c r="H109" s="248">
        <v>13.48</v>
      </c>
      <c r="I109" s="249"/>
      <c r="J109" s="244"/>
      <c r="K109" s="244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193</v>
      </c>
      <c r="AU109" s="254" t="s">
        <v>88</v>
      </c>
      <c r="AV109" s="13" t="s">
        <v>88</v>
      </c>
      <c r="AW109" s="13" t="s">
        <v>37</v>
      </c>
      <c r="AX109" s="13" t="s">
        <v>86</v>
      </c>
      <c r="AY109" s="254" t="s">
        <v>185</v>
      </c>
    </row>
    <row r="110" s="2" customFormat="1" ht="55.5" customHeight="1">
      <c r="A110" s="40"/>
      <c r="B110" s="41"/>
      <c r="C110" s="229" t="s">
        <v>201</v>
      </c>
      <c r="D110" s="229" t="s">
        <v>187</v>
      </c>
      <c r="E110" s="230" t="s">
        <v>3352</v>
      </c>
      <c r="F110" s="231" t="s">
        <v>3353</v>
      </c>
      <c r="G110" s="232" t="s">
        <v>206</v>
      </c>
      <c r="H110" s="233">
        <v>8.1600000000000001</v>
      </c>
      <c r="I110" s="234"/>
      <c r="J110" s="235">
        <f>ROUND(I110*H110,2)</f>
        <v>0</v>
      </c>
      <c r="K110" s="236"/>
      <c r="L110" s="46"/>
      <c r="M110" s="237" t="s">
        <v>19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191</v>
      </c>
      <c r="AT110" s="241" t="s">
        <v>187</v>
      </c>
      <c r="AU110" s="241" t="s">
        <v>88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191</v>
      </c>
      <c r="BM110" s="241" t="s">
        <v>3354</v>
      </c>
    </row>
    <row r="111" s="13" customFormat="1">
      <c r="A111" s="13"/>
      <c r="B111" s="243"/>
      <c r="C111" s="244"/>
      <c r="D111" s="245" t="s">
        <v>193</v>
      </c>
      <c r="E111" s="246" t="s">
        <v>19</v>
      </c>
      <c r="F111" s="247" t="s">
        <v>3355</v>
      </c>
      <c r="G111" s="244"/>
      <c r="H111" s="248">
        <v>8.1600000000000001</v>
      </c>
      <c r="I111" s="249"/>
      <c r="J111" s="244"/>
      <c r="K111" s="244"/>
      <c r="L111" s="250"/>
      <c r="M111" s="251"/>
      <c r="N111" s="252"/>
      <c r="O111" s="252"/>
      <c r="P111" s="252"/>
      <c r="Q111" s="252"/>
      <c r="R111" s="252"/>
      <c r="S111" s="252"/>
      <c r="T111" s="25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4" t="s">
        <v>193</v>
      </c>
      <c r="AU111" s="254" t="s">
        <v>88</v>
      </c>
      <c r="AV111" s="13" t="s">
        <v>88</v>
      </c>
      <c r="AW111" s="13" t="s">
        <v>37</v>
      </c>
      <c r="AX111" s="13" t="s">
        <v>86</v>
      </c>
      <c r="AY111" s="254" t="s">
        <v>185</v>
      </c>
    </row>
    <row r="112" s="2" customFormat="1" ht="16.5" customHeight="1">
      <c r="A112" s="40"/>
      <c r="B112" s="41"/>
      <c r="C112" s="282" t="s">
        <v>146</v>
      </c>
      <c r="D112" s="282" t="s">
        <v>604</v>
      </c>
      <c r="E112" s="283" t="s">
        <v>3356</v>
      </c>
      <c r="F112" s="284" t="s">
        <v>3357</v>
      </c>
      <c r="G112" s="285" t="s">
        <v>239</v>
      </c>
      <c r="H112" s="286">
        <v>16.32</v>
      </c>
      <c r="I112" s="287"/>
      <c r="J112" s="288">
        <f>ROUND(I112*H112,2)</f>
        <v>0</v>
      </c>
      <c r="K112" s="289"/>
      <c r="L112" s="290"/>
      <c r="M112" s="291" t="s">
        <v>19</v>
      </c>
      <c r="N112" s="292" t="s">
        <v>49</v>
      </c>
      <c r="O112" s="86"/>
      <c r="P112" s="239">
        <f>O112*H112</f>
        <v>0</v>
      </c>
      <c r="Q112" s="239">
        <v>1</v>
      </c>
      <c r="R112" s="239">
        <f>Q112*H112</f>
        <v>16.32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236</v>
      </c>
      <c r="AT112" s="241" t="s">
        <v>604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3358</v>
      </c>
    </row>
    <row r="113" s="13" customFormat="1">
      <c r="A113" s="13"/>
      <c r="B113" s="243"/>
      <c r="C113" s="244"/>
      <c r="D113" s="245" t="s">
        <v>193</v>
      </c>
      <c r="E113" s="246" t="s">
        <v>19</v>
      </c>
      <c r="F113" s="247" t="s">
        <v>3359</v>
      </c>
      <c r="G113" s="244"/>
      <c r="H113" s="248">
        <v>16.32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193</v>
      </c>
      <c r="AU113" s="254" t="s">
        <v>88</v>
      </c>
      <c r="AV113" s="13" t="s">
        <v>88</v>
      </c>
      <c r="AW113" s="13" t="s">
        <v>37</v>
      </c>
      <c r="AX113" s="13" t="s">
        <v>86</v>
      </c>
      <c r="AY113" s="254" t="s">
        <v>185</v>
      </c>
    </row>
    <row r="114" s="12" customFormat="1" ht="22.8" customHeight="1">
      <c r="A114" s="12"/>
      <c r="B114" s="213"/>
      <c r="C114" s="214"/>
      <c r="D114" s="215" t="s">
        <v>77</v>
      </c>
      <c r="E114" s="227" t="s">
        <v>191</v>
      </c>
      <c r="F114" s="227" t="s">
        <v>741</v>
      </c>
      <c r="G114" s="214"/>
      <c r="H114" s="214"/>
      <c r="I114" s="217"/>
      <c r="J114" s="228">
        <f>BK114</f>
        <v>0</v>
      </c>
      <c r="K114" s="214"/>
      <c r="L114" s="219"/>
      <c r="M114" s="220"/>
      <c r="N114" s="221"/>
      <c r="O114" s="221"/>
      <c r="P114" s="222">
        <f>SUM(P115:P116)</f>
        <v>0</v>
      </c>
      <c r="Q114" s="221"/>
      <c r="R114" s="222">
        <f>SUM(R115:R116)</f>
        <v>3.8571708</v>
      </c>
      <c r="S114" s="221"/>
      <c r="T114" s="223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24" t="s">
        <v>86</v>
      </c>
      <c r="AT114" s="225" t="s">
        <v>77</v>
      </c>
      <c r="AU114" s="225" t="s">
        <v>86</v>
      </c>
      <c r="AY114" s="224" t="s">
        <v>185</v>
      </c>
      <c r="BK114" s="226">
        <f>SUM(BK115:BK116)</f>
        <v>0</v>
      </c>
    </row>
    <row r="115" s="2" customFormat="1" ht="21.75" customHeight="1">
      <c r="A115" s="40"/>
      <c r="B115" s="41"/>
      <c r="C115" s="229" t="s">
        <v>248</v>
      </c>
      <c r="D115" s="229" t="s">
        <v>187</v>
      </c>
      <c r="E115" s="230" t="s">
        <v>3360</v>
      </c>
      <c r="F115" s="231" t="s">
        <v>3361</v>
      </c>
      <c r="G115" s="232" t="s">
        <v>206</v>
      </c>
      <c r="H115" s="233">
        <v>2.04</v>
      </c>
      <c r="I115" s="234"/>
      <c r="J115" s="235">
        <f>ROUND(I115*H115,2)</f>
        <v>0</v>
      </c>
      <c r="K115" s="236"/>
      <c r="L115" s="46"/>
      <c r="M115" s="237" t="s">
        <v>19</v>
      </c>
      <c r="N115" s="238" t="s">
        <v>49</v>
      </c>
      <c r="O115" s="86"/>
      <c r="P115" s="239">
        <f>O115*H115</f>
        <v>0</v>
      </c>
      <c r="Q115" s="239">
        <v>1.8907700000000001</v>
      </c>
      <c r="R115" s="239">
        <f>Q115*H115</f>
        <v>3.8571708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191</v>
      </c>
      <c r="AT115" s="241" t="s">
        <v>187</v>
      </c>
      <c r="AU115" s="241" t="s">
        <v>88</v>
      </c>
      <c r="AY115" s="19" t="s">
        <v>185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86</v>
      </c>
      <c r="BK115" s="242">
        <f>ROUND(I115*H115,2)</f>
        <v>0</v>
      </c>
      <c r="BL115" s="19" t="s">
        <v>191</v>
      </c>
      <c r="BM115" s="241" t="s">
        <v>3362</v>
      </c>
    </row>
    <row r="116" s="13" customFormat="1">
      <c r="A116" s="13"/>
      <c r="B116" s="243"/>
      <c r="C116" s="244"/>
      <c r="D116" s="245" t="s">
        <v>193</v>
      </c>
      <c r="E116" s="246" t="s">
        <v>19</v>
      </c>
      <c r="F116" s="247" t="s">
        <v>3363</v>
      </c>
      <c r="G116" s="244"/>
      <c r="H116" s="248">
        <v>2.04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193</v>
      </c>
      <c r="AU116" s="254" t="s">
        <v>88</v>
      </c>
      <c r="AV116" s="13" t="s">
        <v>88</v>
      </c>
      <c r="AW116" s="13" t="s">
        <v>37</v>
      </c>
      <c r="AX116" s="13" t="s">
        <v>86</v>
      </c>
      <c r="AY116" s="254" t="s">
        <v>185</v>
      </c>
    </row>
    <row r="117" s="12" customFormat="1" ht="22.8" customHeight="1">
      <c r="A117" s="12"/>
      <c r="B117" s="213"/>
      <c r="C117" s="214"/>
      <c r="D117" s="215" t="s">
        <v>77</v>
      </c>
      <c r="E117" s="227" t="s">
        <v>236</v>
      </c>
      <c r="F117" s="227" t="s">
        <v>1078</v>
      </c>
      <c r="G117" s="214"/>
      <c r="H117" s="214"/>
      <c r="I117" s="217"/>
      <c r="J117" s="228">
        <f>BK117</f>
        <v>0</v>
      </c>
      <c r="K117" s="214"/>
      <c r="L117" s="219"/>
      <c r="M117" s="220"/>
      <c r="N117" s="221"/>
      <c r="O117" s="221"/>
      <c r="P117" s="222">
        <f>SUM(P118:P128)</f>
        <v>0</v>
      </c>
      <c r="Q117" s="221"/>
      <c r="R117" s="222">
        <f>SUM(R118:R128)</f>
        <v>0.1517165</v>
      </c>
      <c r="S117" s="221"/>
      <c r="T117" s="223">
        <f>SUM(T118:T128)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4" t="s">
        <v>86</v>
      </c>
      <c r="AT117" s="225" t="s">
        <v>77</v>
      </c>
      <c r="AU117" s="225" t="s">
        <v>86</v>
      </c>
      <c r="AY117" s="224" t="s">
        <v>185</v>
      </c>
      <c r="BK117" s="226">
        <f>SUM(BK118:BK128)</f>
        <v>0</v>
      </c>
    </row>
    <row r="118" s="2" customFormat="1" ht="33" customHeight="1">
      <c r="A118" s="40"/>
      <c r="B118" s="41"/>
      <c r="C118" s="229" t="s">
        <v>252</v>
      </c>
      <c r="D118" s="229" t="s">
        <v>187</v>
      </c>
      <c r="E118" s="230" t="s">
        <v>3364</v>
      </c>
      <c r="F118" s="231" t="s">
        <v>3365</v>
      </c>
      <c r="G118" s="232" t="s">
        <v>220</v>
      </c>
      <c r="H118" s="233">
        <v>19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191</v>
      </c>
      <c r="AT118" s="241" t="s">
        <v>187</v>
      </c>
      <c r="AU118" s="241" t="s">
        <v>88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191</v>
      </c>
      <c r="BM118" s="241" t="s">
        <v>3366</v>
      </c>
    </row>
    <row r="119" s="2" customFormat="1" ht="21.75" customHeight="1">
      <c r="A119" s="40"/>
      <c r="B119" s="41"/>
      <c r="C119" s="282" t="s">
        <v>256</v>
      </c>
      <c r="D119" s="282" t="s">
        <v>604</v>
      </c>
      <c r="E119" s="283" t="s">
        <v>3367</v>
      </c>
      <c r="F119" s="284" t="s">
        <v>3368</v>
      </c>
      <c r="G119" s="285" t="s">
        <v>220</v>
      </c>
      <c r="H119" s="286">
        <v>19.949999999999999</v>
      </c>
      <c r="I119" s="287"/>
      <c r="J119" s="288">
        <f>ROUND(I119*H119,2)</f>
        <v>0</v>
      </c>
      <c r="K119" s="289"/>
      <c r="L119" s="290"/>
      <c r="M119" s="291" t="s">
        <v>19</v>
      </c>
      <c r="N119" s="292" t="s">
        <v>49</v>
      </c>
      <c r="O119" s="86"/>
      <c r="P119" s="239">
        <f>O119*H119</f>
        <v>0</v>
      </c>
      <c r="Q119" s="239">
        <v>0.00067000000000000002</v>
      </c>
      <c r="R119" s="239">
        <f>Q119*H119</f>
        <v>0.0133665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236</v>
      </c>
      <c r="AT119" s="241" t="s">
        <v>604</v>
      </c>
      <c r="AU119" s="241" t="s">
        <v>88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191</v>
      </c>
      <c r="BM119" s="241" t="s">
        <v>3369</v>
      </c>
    </row>
    <row r="120" s="13" customFormat="1">
      <c r="A120" s="13"/>
      <c r="B120" s="243"/>
      <c r="C120" s="244"/>
      <c r="D120" s="245" t="s">
        <v>193</v>
      </c>
      <c r="E120" s="246" t="s">
        <v>19</v>
      </c>
      <c r="F120" s="247" t="s">
        <v>3370</v>
      </c>
      <c r="G120" s="244"/>
      <c r="H120" s="248">
        <v>19.949999999999999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193</v>
      </c>
      <c r="AU120" s="254" t="s">
        <v>88</v>
      </c>
      <c r="AV120" s="13" t="s">
        <v>88</v>
      </c>
      <c r="AW120" s="13" t="s">
        <v>37</v>
      </c>
      <c r="AX120" s="13" t="s">
        <v>86</v>
      </c>
      <c r="AY120" s="254" t="s">
        <v>185</v>
      </c>
    </row>
    <row r="121" s="2" customFormat="1" ht="21.75" customHeight="1">
      <c r="A121" s="40"/>
      <c r="B121" s="41"/>
      <c r="C121" s="229" t="s">
        <v>264</v>
      </c>
      <c r="D121" s="229" t="s">
        <v>187</v>
      </c>
      <c r="E121" s="230" t="s">
        <v>3371</v>
      </c>
      <c r="F121" s="231" t="s">
        <v>3372</v>
      </c>
      <c r="G121" s="232" t="s">
        <v>227</v>
      </c>
      <c r="H121" s="233">
        <v>1</v>
      </c>
      <c r="I121" s="234"/>
      <c r="J121" s="235">
        <f>ROUND(I121*H121,2)</f>
        <v>0</v>
      </c>
      <c r="K121" s="236"/>
      <c r="L121" s="46"/>
      <c r="M121" s="237" t="s">
        <v>19</v>
      </c>
      <c r="N121" s="238" t="s">
        <v>49</v>
      </c>
      <c r="O121" s="86"/>
      <c r="P121" s="239">
        <f>O121*H121</f>
        <v>0</v>
      </c>
      <c r="Q121" s="239">
        <v>0.00067000000000000002</v>
      </c>
      <c r="R121" s="239">
        <f>Q121*H121</f>
        <v>0.00067000000000000002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191</v>
      </c>
      <c r="AT121" s="241" t="s">
        <v>187</v>
      </c>
      <c r="AU121" s="241" t="s">
        <v>88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191</v>
      </c>
      <c r="BM121" s="241" t="s">
        <v>3373</v>
      </c>
    </row>
    <row r="122" s="2" customFormat="1" ht="21.75" customHeight="1">
      <c r="A122" s="40"/>
      <c r="B122" s="41"/>
      <c r="C122" s="229" t="s">
        <v>8</v>
      </c>
      <c r="D122" s="229" t="s">
        <v>187</v>
      </c>
      <c r="E122" s="230" t="s">
        <v>3374</v>
      </c>
      <c r="F122" s="231" t="s">
        <v>3375</v>
      </c>
      <c r="G122" s="232" t="s">
        <v>284</v>
      </c>
      <c r="H122" s="233">
        <v>1</v>
      </c>
      <c r="I122" s="234"/>
      <c r="J122" s="235">
        <f>ROUND(I122*H122,2)</f>
        <v>0</v>
      </c>
      <c r="K122" s="236"/>
      <c r="L122" s="46"/>
      <c r="M122" s="237" t="s">
        <v>19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191</v>
      </c>
      <c r="AT122" s="241" t="s">
        <v>187</v>
      </c>
      <c r="AU122" s="241" t="s">
        <v>88</v>
      </c>
      <c r="AY122" s="19" t="s">
        <v>185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86</v>
      </c>
      <c r="BK122" s="242">
        <f>ROUND(I122*H122,2)</f>
        <v>0</v>
      </c>
      <c r="BL122" s="19" t="s">
        <v>191</v>
      </c>
      <c r="BM122" s="241" t="s">
        <v>3376</v>
      </c>
    </row>
    <row r="123" s="2" customFormat="1" ht="16.5" customHeight="1">
      <c r="A123" s="40"/>
      <c r="B123" s="41"/>
      <c r="C123" s="229" t="s">
        <v>229</v>
      </c>
      <c r="D123" s="229" t="s">
        <v>187</v>
      </c>
      <c r="E123" s="230" t="s">
        <v>3377</v>
      </c>
      <c r="F123" s="231" t="s">
        <v>3378</v>
      </c>
      <c r="G123" s="232" t="s">
        <v>220</v>
      </c>
      <c r="H123" s="233">
        <v>19</v>
      </c>
      <c r="I123" s="234"/>
      <c r="J123" s="235">
        <f>ROUND(I123*H123,2)</f>
        <v>0</v>
      </c>
      <c r="K123" s="236"/>
      <c r="L123" s="46"/>
      <c r="M123" s="237" t="s">
        <v>19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191</v>
      </c>
      <c r="AT123" s="241" t="s">
        <v>187</v>
      </c>
      <c r="AU123" s="241" t="s">
        <v>88</v>
      </c>
      <c r="AY123" s="19" t="s">
        <v>185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86</v>
      </c>
      <c r="BK123" s="242">
        <f>ROUND(I123*H123,2)</f>
        <v>0</v>
      </c>
      <c r="BL123" s="19" t="s">
        <v>191</v>
      </c>
      <c r="BM123" s="241" t="s">
        <v>3379</v>
      </c>
    </row>
    <row r="124" s="2" customFormat="1" ht="16.5" customHeight="1">
      <c r="A124" s="40"/>
      <c r="B124" s="41"/>
      <c r="C124" s="229" t="s">
        <v>342</v>
      </c>
      <c r="D124" s="229" t="s">
        <v>187</v>
      </c>
      <c r="E124" s="230" t="s">
        <v>3380</v>
      </c>
      <c r="F124" s="231" t="s">
        <v>3381</v>
      </c>
      <c r="G124" s="232" t="s">
        <v>227</v>
      </c>
      <c r="H124" s="233">
        <v>1</v>
      </c>
      <c r="I124" s="234"/>
      <c r="J124" s="235">
        <f>ROUND(I124*H124,2)</f>
        <v>0</v>
      </c>
      <c r="K124" s="236"/>
      <c r="L124" s="46"/>
      <c r="M124" s="237" t="s">
        <v>19</v>
      </c>
      <c r="N124" s="238" t="s">
        <v>49</v>
      </c>
      <c r="O124" s="86"/>
      <c r="P124" s="239">
        <f>O124*H124</f>
        <v>0</v>
      </c>
      <c r="Q124" s="239">
        <v>0.12303</v>
      </c>
      <c r="R124" s="239">
        <f>Q124*H124</f>
        <v>0.12303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191</v>
      </c>
      <c r="AT124" s="241" t="s">
        <v>187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191</v>
      </c>
      <c r="BM124" s="241" t="s">
        <v>3382</v>
      </c>
    </row>
    <row r="125" s="2" customFormat="1" ht="21.75" customHeight="1">
      <c r="A125" s="40"/>
      <c r="B125" s="41"/>
      <c r="C125" s="282" t="s">
        <v>346</v>
      </c>
      <c r="D125" s="282" t="s">
        <v>604</v>
      </c>
      <c r="E125" s="283" t="s">
        <v>3383</v>
      </c>
      <c r="F125" s="284" t="s">
        <v>3384</v>
      </c>
      <c r="G125" s="285" t="s">
        <v>227</v>
      </c>
      <c r="H125" s="286">
        <v>1</v>
      </c>
      <c r="I125" s="287"/>
      <c r="J125" s="288">
        <f>ROUND(I125*H125,2)</f>
        <v>0</v>
      </c>
      <c r="K125" s="289"/>
      <c r="L125" s="290"/>
      <c r="M125" s="291" t="s">
        <v>19</v>
      </c>
      <c r="N125" s="292" t="s">
        <v>49</v>
      </c>
      <c r="O125" s="86"/>
      <c r="P125" s="239">
        <f>O125*H125</f>
        <v>0</v>
      </c>
      <c r="Q125" s="239">
        <v>0.013299999999999999</v>
      </c>
      <c r="R125" s="239">
        <f>Q125*H125</f>
        <v>0.013299999999999999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236</v>
      </c>
      <c r="AT125" s="241" t="s">
        <v>604</v>
      </c>
      <c r="AU125" s="241" t="s">
        <v>88</v>
      </c>
      <c r="AY125" s="19" t="s">
        <v>185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86</v>
      </c>
      <c r="BK125" s="242">
        <f>ROUND(I125*H125,2)</f>
        <v>0</v>
      </c>
      <c r="BL125" s="19" t="s">
        <v>191</v>
      </c>
      <c r="BM125" s="241" t="s">
        <v>3385</v>
      </c>
    </row>
    <row r="126" s="2" customFormat="1" ht="21.75" customHeight="1">
      <c r="A126" s="40"/>
      <c r="B126" s="41"/>
      <c r="C126" s="229" t="s">
        <v>350</v>
      </c>
      <c r="D126" s="229" t="s">
        <v>187</v>
      </c>
      <c r="E126" s="230" t="s">
        <v>3386</v>
      </c>
      <c r="F126" s="231" t="s">
        <v>3387</v>
      </c>
      <c r="G126" s="232" t="s">
        <v>206</v>
      </c>
      <c r="H126" s="233">
        <v>0.25</v>
      </c>
      <c r="I126" s="234"/>
      <c r="J126" s="235">
        <f>ROUND(I126*H126,2)</f>
        <v>0</v>
      </c>
      <c r="K126" s="236"/>
      <c r="L126" s="46"/>
      <c r="M126" s="237" t="s">
        <v>19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191</v>
      </c>
      <c r="AT126" s="241" t="s">
        <v>187</v>
      </c>
      <c r="AU126" s="241" t="s">
        <v>88</v>
      </c>
      <c r="AY126" s="19" t="s">
        <v>185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86</v>
      </c>
      <c r="BK126" s="242">
        <f>ROUND(I126*H126,2)</f>
        <v>0</v>
      </c>
      <c r="BL126" s="19" t="s">
        <v>191</v>
      </c>
      <c r="BM126" s="241" t="s">
        <v>3388</v>
      </c>
    </row>
    <row r="127" s="2" customFormat="1" ht="21.75" customHeight="1">
      <c r="A127" s="40"/>
      <c r="B127" s="41"/>
      <c r="C127" s="229" t="s">
        <v>353</v>
      </c>
      <c r="D127" s="229" t="s">
        <v>187</v>
      </c>
      <c r="E127" s="230" t="s">
        <v>3389</v>
      </c>
      <c r="F127" s="231" t="s">
        <v>3390</v>
      </c>
      <c r="G127" s="232" t="s">
        <v>227</v>
      </c>
      <c r="H127" s="233">
        <v>1</v>
      </c>
      <c r="I127" s="234"/>
      <c r="J127" s="235">
        <f>ROUND(I127*H127,2)</f>
        <v>0</v>
      </c>
      <c r="K127" s="236"/>
      <c r="L127" s="46"/>
      <c r="M127" s="237" t="s">
        <v>19</v>
      </c>
      <c r="N127" s="238" t="s">
        <v>49</v>
      </c>
      <c r="O127" s="86"/>
      <c r="P127" s="239">
        <f>O127*H127</f>
        <v>0</v>
      </c>
      <c r="Q127" s="239">
        <v>0.00016000000000000001</v>
      </c>
      <c r="R127" s="239">
        <f>Q127*H127</f>
        <v>0.00016000000000000001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191</v>
      </c>
      <c r="AT127" s="241" t="s">
        <v>187</v>
      </c>
      <c r="AU127" s="241" t="s">
        <v>88</v>
      </c>
      <c r="AY127" s="19" t="s">
        <v>185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86</v>
      </c>
      <c r="BK127" s="242">
        <f>ROUND(I127*H127,2)</f>
        <v>0</v>
      </c>
      <c r="BL127" s="19" t="s">
        <v>191</v>
      </c>
      <c r="BM127" s="241" t="s">
        <v>3391</v>
      </c>
    </row>
    <row r="128" s="2" customFormat="1" ht="16.5" customHeight="1">
      <c r="A128" s="40"/>
      <c r="B128" s="41"/>
      <c r="C128" s="229" t="s">
        <v>7</v>
      </c>
      <c r="D128" s="229" t="s">
        <v>187</v>
      </c>
      <c r="E128" s="230" t="s">
        <v>3392</v>
      </c>
      <c r="F128" s="231" t="s">
        <v>3393</v>
      </c>
      <c r="G128" s="232" t="s">
        <v>220</v>
      </c>
      <c r="H128" s="233">
        <v>17</v>
      </c>
      <c r="I128" s="234"/>
      <c r="J128" s="235">
        <f>ROUND(I128*H128,2)</f>
        <v>0</v>
      </c>
      <c r="K128" s="236"/>
      <c r="L128" s="46"/>
      <c r="M128" s="237" t="s">
        <v>19</v>
      </c>
      <c r="N128" s="238" t="s">
        <v>49</v>
      </c>
      <c r="O128" s="86"/>
      <c r="P128" s="239">
        <f>O128*H128</f>
        <v>0</v>
      </c>
      <c r="Q128" s="239">
        <v>6.9999999999999994E-05</v>
      </c>
      <c r="R128" s="239">
        <f>Q128*H128</f>
        <v>0.0011899999999999999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191</v>
      </c>
      <c r="AT128" s="241" t="s">
        <v>187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191</v>
      </c>
      <c r="BM128" s="241" t="s">
        <v>3394</v>
      </c>
    </row>
    <row r="129" s="12" customFormat="1" ht="22.8" customHeight="1">
      <c r="A129" s="12"/>
      <c r="B129" s="213"/>
      <c r="C129" s="214"/>
      <c r="D129" s="215" t="s">
        <v>77</v>
      </c>
      <c r="E129" s="227" t="s">
        <v>1115</v>
      </c>
      <c r="F129" s="227" t="s">
        <v>1116</v>
      </c>
      <c r="G129" s="214"/>
      <c r="H129" s="214"/>
      <c r="I129" s="217"/>
      <c r="J129" s="228">
        <f>BK129</f>
        <v>0</v>
      </c>
      <c r="K129" s="214"/>
      <c r="L129" s="219"/>
      <c r="M129" s="220"/>
      <c r="N129" s="221"/>
      <c r="O129" s="221"/>
      <c r="P129" s="222">
        <f>SUM(P130:P131)</f>
        <v>0</v>
      </c>
      <c r="Q129" s="221"/>
      <c r="R129" s="222">
        <f>SUM(R130:R131)</f>
        <v>0</v>
      </c>
      <c r="S129" s="221"/>
      <c r="T129" s="223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4" t="s">
        <v>86</v>
      </c>
      <c r="AT129" s="225" t="s">
        <v>77</v>
      </c>
      <c r="AU129" s="225" t="s">
        <v>86</v>
      </c>
      <c r="AY129" s="224" t="s">
        <v>185</v>
      </c>
      <c r="BK129" s="226">
        <f>SUM(BK130:BK131)</f>
        <v>0</v>
      </c>
    </row>
    <row r="130" s="2" customFormat="1" ht="33" customHeight="1">
      <c r="A130" s="40"/>
      <c r="B130" s="41"/>
      <c r="C130" s="229" t="s">
        <v>363</v>
      </c>
      <c r="D130" s="229" t="s">
        <v>187</v>
      </c>
      <c r="E130" s="230" t="s">
        <v>1916</v>
      </c>
      <c r="F130" s="231" t="s">
        <v>1917</v>
      </c>
      <c r="G130" s="232" t="s">
        <v>239</v>
      </c>
      <c r="H130" s="233">
        <v>20.199999999999999</v>
      </c>
      <c r="I130" s="234"/>
      <c r="J130" s="235">
        <f>ROUND(I130*H130,2)</f>
        <v>0</v>
      </c>
      <c r="K130" s="236"/>
      <c r="L130" s="46"/>
      <c r="M130" s="237" t="s">
        <v>19</v>
      </c>
      <c r="N130" s="238" t="s">
        <v>49</v>
      </c>
      <c r="O130" s="86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191</v>
      </c>
      <c r="AT130" s="241" t="s">
        <v>187</v>
      </c>
      <c r="AU130" s="241" t="s">
        <v>88</v>
      </c>
      <c r="AY130" s="19" t="s">
        <v>185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86</v>
      </c>
      <c r="BK130" s="242">
        <f>ROUND(I130*H130,2)</f>
        <v>0</v>
      </c>
      <c r="BL130" s="19" t="s">
        <v>191</v>
      </c>
      <c r="BM130" s="241" t="s">
        <v>3395</v>
      </c>
    </row>
    <row r="131" s="2" customFormat="1" ht="44.25" customHeight="1">
      <c r="A131" s="40"/>
      <c r="B131" s="41"/>
      <c r="C131" s="229" t="s">
        <v>370</v>
      </c>
      <c r="D131" s="229" t="s">
        <v>187</v>
      </c>
      <c r="E131" s="230" t="s">
        <v>3396</v>
      </c>
      <c r="F131" s="231" t="s">
        <v>3397</v>
      </c>
      <c r="G131" s="232" t="s">
        <v>239</v>
      </c>
      <c r="H131" s="233">
        <v>0.20000000000000001</v>
      </c>
      <c r="I131" s="234"/>
      <c r="J131" s="235">
        <f>ROUND(I131*H131,2)</f>
        <v>0</v>
      </c>
      <c r="K131" s="236"/>
      <c r="L131" s="46"/>
      <c r="M131" s="237" t="s">
        <v>19</v>
      </c>
      <c r="N131" s="238" t="s">
        <v>49</v>
      </c>
      <c r="O131" s="86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1" t="s">
        <v>191</v>
      </c>
      <c r="AT131" s="241" t="s">
        <v>187</v>
      </c>
      <c r="AU131" s="241" t="s">
        <v>88</v>
      </c>
      <c r="AY131" s="19" t="s">
        <v>185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86</v>
      </c>
      <c r="BK131" s="242">
        <f>ROUND(I131*H131,2)</f>
        <v>0</v>
      </c>
      <c r="BL131" s="19" t="s">
        <v>191</v>
      </c>
      <c r="BM131" s="241" t="s">
        <v>3398</v>
      </c>
    </row>
    <row r="132" s="12" customFormat="1" ht="25.92" customHeight="1">
      <c r="A132" s="12"/>
      <c r="B132" s="213"/>
      <c r="C132" s="214"/>
      <c r="D132" s="215" t="s">
        <v>77</v>
      </c>
      <c r="E132" s="216" t="s">
        <v>260</v>
      </c>
      <c r="F132" s="216" t="s">
        <v>261</v>
      </c>
      <c r="G132" s="214"/>
      <c r="H132" s="214"/>
      <c r="I132" s="217"/>
      <c r="J132" s="218">
        <f>BK132</f>
        <v>0</v>
      </c>
      <c r="K132" s="214"/>
      <c r="L132" s="219"/>
      <c r="M132" s="220"/>
      <c r="N132" s="221"/>
      <c r="O132" s="221"/>
      <c r="P132" s="222">
        <f>P133</f>
        <v>0</v>
      </c>
      <c r="Q132" s="221"/>
      <c r="R132" s="222">
        <f>R133</f>
        <v>0</v>
      </c>
      <c r="S132" s="221"/>
      <c r="T132" s="223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4" t="s">
        <v>217</v>
      </c>
      <c r="AT132" s="225" t="s">
        <v>77</v>
      </c>
      <c r="AU132" s="225" t="s">
        <v>78</v>
      </c>
      <c r="AY132" s="224" t="s">
        <v>185</v>
      </c>
      <c r="BK132" s="226">
        <f>BK133</f>
        <v>0</v>
      </c>
    </row>
    <row r="133" s="12" customFormat="1" ht="22.8" customHeight="1">
      <c r="A133" s="12"/>
      <c r="B133" s="213"/>
      <c r="C133" s="214"/>
      <c r="D133" s="215" t="s">
        <v>77</v>
      </c>
      <c r="E133" s="227" t="s">
        <v>262</v>
      </c>
      <c r="F133" s="227" t="s">
        <v>263</v>
      </c>
      <c r="G133" s="214"/>
      <c r="H133" s="214"/>
      <c r="I133" s="217"/>
      <c r="J133" s="228">
        <f>BK133</f>
        <v>0</v>
      </c>
      <c r="K133" s="214"/>
      <c r="L133" s="219"/>
      <c r="M133" s="220"/>
      <c r="N133" s="221"/>
      <c r="O133" s="221"/>
      <c r="P133" s="222">
        <f>P134</f>
        <v>0</v>
      </c>
      <c r="Q133" s="221"/>
      <c r="R133" s="222">
        <f>R134</f>
        <v>0</v>
      </c>
      <c r="S133" s="221"/>
      <c r="T133" s="22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217</v>
      </c>
      <c r="AT133" s="225" t="s">
        <v>77</v>
      </c>
      <c r="AU133" s="225" t="s">
        <v>86</v>
      </c>
      <c r="AY133" s="224" t="s">
        <v>185</v>
      </c>
      <c r="BK133" s="226">
        <f>BK134</f>
        <v>0</v>
      </c>
    </row>
    <row r="134" s="2" customFormat="1" ht="16.5" customHeight="1">
      <c r="A134" s="40"/>
      <c r="B134" s="41"/>
      <c r="C134" s="229" t="s">
        <v>375</v>
      </c>
      <c r="D134" s="229" t="s">
        <v>187</v>
      </c>
      <c r="E134" s="230" t="s">
        <v>265</v>
      </c>
      <c r="F134" s="231" t="s">
        <v>263</v>
      </c>
      <c r="G134" s="232" t="s">
        <v>266</v>
      </c>
      <c r="H134" s="276"/>
      <c r="I134" s="234"/>
      <c r="J134" s="235">
        <f>ROUND(I134*H134,2)</f>
        <v>0</v>
      </c>
      <c r="K134" s="236"/>
      <c r="L134" s="46"/>
      <c r="M134" s="277" t="s">
        <v>19</v>
      </c>
      <c r="N134" s="278" t="s">
        <v>49</v>
      </c>
      <c r="O134" s="279"/>
      <c r="P134" s="280">
        <f>O134*H134</f>
        <v>0</v>
      </c>
      <c r="Q134" s="280">
        <v>0</v>
      </c>
      <c r="R134" s="280">
        <f>Q134*H134</f>
        <v>0</v>
      </c>
      <c r="S134" s="280">
        <v>0</v>
      </c>
      <c r="T134" s="281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267</v>
      </c>
      <c r="AT134" s="241" t="s">
        <v>187</v>
      </c>
      <c r="AU134" s="241" t="s">
        <v>88</v>
      </c>
      <c r="AY134" s="19" t="s">
        <v>185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86</v>
      </c>
      <c r="BK134" s="242">
        <f>ROUND(I134*H134,2)</f>
        <v>0</v>
      </c>
      <c r="BL134" s="19" t="s">
        <v>267</v>
      </c>
      <c r="BM134" s="241" t="s">
        <v>3399</v>
      </c>
    </row>
    <row r="135" s="2" customFormat="1" ht="6.96" customHeight="1">
      <c r="A135" s="40"/>
      <c r="B135" s="61"/>
      <c r="C135" s="62"/>
      <c r="D135" s="62"/>
      <c r="E135" s="62"/>
      <c r="F135" s="62"/>
      <c r="G135" s="62"/>
      <c r="H135" s="62"/>
      <c r="I135" s="177"/>
      <c r="J135" s="62"/>
      <c r="K135" s="62"/>
      <c r="L135" s="46"/>
      <c r="M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</sheetData>
  <sheetProtection sheet="1" autoFilter="0" formatColumns="0" formatRows="0" objects="1" scenarios="1" spinCount="100000" saltValue="efUp3x6o4kmFb38Ox9483vyp+oxyj+VEN+c8y0VbW0Mc4VwvmL28sGqtvECQer8z9C3XDenhP/c0AWWLWOQ8iw==" hashValue="fyTAWbNgPqm7r35DLQjpf9oMeDt04tSqKtGAqnn9zy0sx4pfDFTau8TvnJmxxzXREvKvgsLxWuFg1fn6DiRSIg==" algorithmName="SHA-512" password="CC35"/>
  <autoFilter ref="C91:K13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152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3328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3400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tr">
        <f>IF('Rekapitulace stavby'!AN10="","",'Rekapitulace stavby'!AN10)</f>
        <v>074 37 013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Sýrárna Broumov s.r.o.</v>
      </c>
      <c r="F17" s="40"/>
      <c r="G17" s="40"/>
      <c r="H17" s="40"/>
      <c r="I17" s="151" t="s">
        <v>29</v>
      </c>
      <c r="J17" s="135" t="str">
        <f>IF('Rekapitulace stavby'!AN11="","",'Rekapitulace stavby'!AN11)</f>
        <v>CZ07437013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tr">
        <f>IF('Rekapitulace stavby'!AN16="","",'Rekapitulace stavby'!AN16)</f>
        <v>474 55 802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>JOSTA s.r.o.</v>
      </c>
      <c r="F23" s="40"/>
      <c r="G23" s="40"/>
      <c r="H23" s="40"/>
      <c r="I23" s="151" t="s">
        <v>29</v>
      </c>
      <c r="J23" s="135" t="str">
        <f>IF('Rekapitulace stavby'!AN17="","",'Rekapitulace stavby'!AN17)</f>
        <v>CZ47455802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tr">
        <f>IF('Rekapitulace stavby'!AN19="","",'Rekapitulace stavby'!AN19)</f>
        <v>764 89 337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>Tomáš Valenta</v>
      </c>
      <c r="F26" s="40"/>
      <c r="G26" s="40"/>
      <c r="H26" s="40"/>
      <c r="I26" s="151" t="s">
        <v>29</v>
      </c>
      <c r="J26" s="135" t="str">
        <f>IF('Rekapitulace stavby'!AN20="","",'Rekapitulace stavby'!AN20)</f>
        <v>CZ8002143259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ROUND(J98,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ROUND((SUM(BE98:BE239)),  2)</f>
        <v>0</v>
      </c>
      <c r="G35" s="40"/>
      <c r="H35" s="40"/>
      <c r="I35" s="166">
        <v>0.20999999999999999</v>
      </c>
      <c r="J35" s="165">
        <f>ROUND(((SUM(BE98:BE239))*I35),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ROUND((SUM(BF98:BF239)),  2)</f>
        <v>0</v>
      </c>
      <c r="G36" s="40"/>
      <c r="H36" s="40"/>
      <c r="I36" s="166">
        <v>0.14999999999999999</v>
      </c>
      <c r="J36" s="165">
        <f>ROUND(((SUM(BF98:BF239))*I36),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ROUND((SUM(BG98:BG239)),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ROUND((SUM(BH98:BH239)),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ROUND((SUM(BI98:BI239)),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3328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02 - Kanalizační přípojka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J98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164</v>
      </c>
      <c r="E64" s="190"/>
      <c r="F64" s="190"/>
      <c r="G64" s="190"/>
      <c r="H64" s="190"/>
      <c r="I64" s="191"/>
      <c r="J64" s="192">
        <f>J99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165</v>
      </c>
      <c r="E65" s="196"/>
      <c r="F65" s="196"/>
      <c r="G65" s="196"/>
      <c r="H65" s="196"/>
      <c r="I65" s="197"/>
      <c r="J65" s="198">
        <f>J100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402</v>
      </c>
      <c r="E66" s="196"/>
      <c r="F66" s="196"/>
      <c r="G66" s="196"/>
      <c r="H66" s="196"/>
      <c r="I66" s="197"/>
      <c r="J66" s="198">
        <f>J153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403</v>
      </c>
      <c r="E67" s="196"/>
      <c r="F67" s="196"/>
      <c r="G67" s="196"/>
      <c r="H67" s="196"/>
      <c r="I67" s="197"/>
      <c r="J67" s="198">
        <f>J160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4"/>
      <c r="C68" s="127"/>
      <c r="D68" s="195" t="s">
        <v>1725</v>
      </c>
      <c r="E68" s="196"/>
      <c r="F68" s="196"/>
      <c r="G68" s="196"/>
      <c r="H68" s="196"/>
      <c r="I68" s="197"/>
      <c r="J68" s="198">
        <f>J168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4"/>
      <c r="C69" s="127"/>
      <c r="D69" s="195" t="s">
        <v>405</v>
      </c>
      <c r="E69" s="196"/>
      <c r="F69" s="196"/>
      <c r="G69" s="196"/>
      <c r="H69" s="196"/>
      <c r="I69" s="197"/>
      <c r="J69" s="198">
        <f>J177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4"/>
      <c r="C70" s="127"/>
      <c r="D70" s="195" t="s">
        <v>166</v>
      </c>
      <c r="E70" s="196"/>
      <c r="F70" s="196"/>
      <c r="G70" s="196"/>
      <c r="H70" s="196"/>
      <c r="I70" s="197"/>
      <c r="J70" s="198">
        <f>J215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4"/>
      <c r="C71" s="127"/>
      <c r="D71" s="195" t="s">
        <v>167</v>
      </c>
      <c r="E71" s="196"/>
      <c r="F71" s="196"/>
      <c r="G71" s="196"/>
      <c r="H71" s="196"/>
      <c r="I71" s="197"/>
      <c r="J71" s="198">
        <f>J219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94"/>
      <c r="C72" s="127"/>
      <c r="D72" s="195" t="s">
        <v>406</v>
      </c>
      <c r="E72" s="196"/>
      <c r="F72" s="196"/>
      <c r="G72" s="196"/>
      <c r="H72" s="196"/>
      <c r="I72" s="197"/>
      <c r="J72" s="198">
        <f>J230</f>
        <v>0</v>
      </c>
      <c r="K72" s="127"/>
      <c r="L72" s="19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87"/>
      <c r="C73" s="188"/>
      <c r="D73" s="189" t="s">
        <v>407</v>
      </c>
      <c r="E73" s="190"/>
      <c r="F73" s="190"/>
      <c r="G73" s="190"/>
      <c r="H73" s="190"/>
      <c r="I73" s="191"/>
      <c r="J73" s="192">
        <f>J233</f>
        <v>0</v>
      </c>
      <c r="K73" s="188"/>
      <c r="L73" s="19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94"/>
      <c r="C74" s="127"/>
      <c r="D74" s="195" t="s">
        <v>2956</v>
      </c>
      <c r="E74" s="196"/>
      <c r="F74" s="196"/>
      <c r="G74" s="196"/>
      <c r="H74" s="196"/>
      <c r="I74" s="197"/>
      <c r="J74" s="198">
        <f>J234</f>
        <v>0</v>
      </c>
      <c r="K74" s="127"/>
      <c r="L74" s="19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9" customFormat="1" ht="24.96" customHeight="1">
      <c r="A75" s="9"/>
      <c r="B75" s="187"/>
      <c r="C75" s="188"/>
      <c r="D75" s="189" t="s">
        <v>168</v>
      </c>
      <c r="E75" s="190"/>
      <c r="F75" s="190"/>
      <c r="G75" s="190"/>
      <c r="H75" s="190"/>
      <c r="I75" s="191"/>
      <c r="J75" s="192">
        <f>J237</f>
        <v>0</v>
      </c>
      <c r="K75" s="188"/>
      <c r="L75" s="19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="10" customFormat="1" ht="19.92" customHeight="1">
      <c r="A76" s="10"/>
      <c r="B76" s="194"/>
      <c r="C76" s="127"/>
      <c r="D76" s="195" t="s">
        <v>169</v>
      </c>
      <c r="E76" s="196"/>
      <c r="F76" s="196"/>
      <c r="G76" s="196"/>
      <c r="H76" s="196"/>
      <c r="I76" s="197"/>
      <c r="J76" s="198">
        <f>J238</f>
        <v>0</v>
      </c>
      <c r="K76" s="127"/>
      <c r="L76" s="19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40"/>
      <c r="B77" s="41"/>
      <c r="C77" s="42"/>
      <c r="D77" s="42"/>
      <c r="E77" s="42"/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61"/>
      <c r="C78" s="62"/>
      <c r="D78" s="62"/>
      <c r="E78" s="62"/>
      <c r="F78" s="62"/>
      <c r="G78" s="62"/>
      <c r="H78" s="62"/>
      <c r="I78" s="177"/>
      <c r="J78" s="62"/>
      <c r="K78" s="6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="2" customFormat="1" ht="6.96" customHeight="1">
      <c r="A82" s="40"/>
      <c r="B82" s="63"/>
      <c r="C82" s="64"/>
      <c r="D82" s="64"/>
      <c r="E82" s="64"/>
      <c r="F82" s="64"/>
      <c r="G82" s="64"/>
      <c r="H82" s="64"/>
      <c r="I82" s="180"/>
      <c r="J82" s="64"/>
      <c r="K82" s="64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24.96" customHeight="1">
      <c r="A83" s="40"/>
      <c r="B83" s="41"/>
      <c r="C83" s="25" t="s">
        <v>170</v>
      </c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6.5" customHeight="1">
      <c r="A86" s="40"/>
      <c r="B86" s="41"/>
      <c r="C86" s="42"/>
      <c r="D86" s="42"/>
      <c r="E86" s="181" t="str">
        <f>E7</f>
        <v>Sýrárna Broumov</v>
      </c>
      <c r="F86" s="34"/>
      <c r="G86" s="34"/>
      <c r="H86" s="34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1" customFormat="1" ht="12" customHeight="1">
      <c r="B87" s="23"/>
      <c r="C87" s="34" t="s">
        <v>158</v>
      </c>
      <c r="D87" s="24"/>
      <c r="E87" s="24"/>
      <c r="F87" s="24"/>
      <c r="G87" s="24"/>
      <c r="H87" s="24"/>
      <c r="I87" s="140"/>
      <c r="J87" s="24"/>
      <c r="K87" s="24"/>
      <c r="L87" s="22"/>
    </row>
    <row r="88" s="2" customFormat="1" ht="16.5" customHeight="1">
      <c r="A88" s="40"/>
      <c r="B88" s="41"/>
      <c r="C88" s="42"/>
      <c r="D88" s="42"/>
      <c r="E88" s="181" t="s">
        <v>3328</v>
      </c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270</v>
      </c>
      <c r="D89" s="42"/>
      <c r="E89" s="42"/>
      <c r="F89" s="42"/>
      <c r="G89" s="42"/>
      <c r="H89" s="42"/>
      <c r="I89" s="148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6.5" customHeight="1">
      <c r="A90" s="40"/>
      <c r="B90" s="41"/>
      <c r="C90" s="42"/>
      <c r="D90" s="42"/>
      <c r="E90" s="71" t="str">
        <f>E11</f>
        <v>02 - Kanalizační přípojka</v>
      </c>
      <c r="F90" s="42"/>
      <c r="G90" s="42"/>
      <c r="H90" s="42"/>
      <c r="I90" s="148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4" t="s">
        <v>21</v>
      </c>
      <c r="D92" s="42"/>
      <c r="E92" s="42"/>
      <c r="F92" s="29" t="str">
        <f>F14</f>
        <v xml:space="preserve"> </v>
      </c>
      <c r="G92" s="42"/>
      <c r="H92" s="42"/>
      <c r="I92" s="151" t="s">
        <v>23</v>
      </c>
      <c r="J92" s="74" t="str">
        <f>IF(J14="","",J14)</f>
        <v>8. 9. 2020</v>
      </c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6.96" customHeight="1">
      <c r="A93" s="40"/>
      <c r="B93" s="41"/>
      <c r="C93" s="42"/>
      <c r="D93" s="42"/>
      <c r="E93" s="42"/>
      <c r="F93" s="42"/>
      <c r="G93" s="42"/>
      <c r="H93" s="42"/>
      <c r="I93" s="148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4" t="s">
        <v>25</v>
      </c>
      <c r="D94" s="42"/>
      <c r="E94" s="42"/>
      <c r="F94" s="29" t="str">
        <f>E17</f>
        <v>Sýrárna Broumov s.r.o.</v>
      </c>
      <c r="G94" s="42"/>
      <c r="H94" s="42"/>
      <c r="I94" s="151" t="s">
        <v>33</v>
      </c>
      <c r="J94" s="38" t="str">
        <f>E23</f>
        <v>JOSTA s.r.o.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4" t="s">
        <v>31</v>
      </c>
      <c r="D95" s="42"/>
      <c r="E95" s="42"/>
      <c r="F95" s="29" t="str">
        <f>IF(E20="","",E20)</f>
        <v>Vyplň údaj</v>
      </c>
      <c r="G95" s="42"/>
      <c r="H95" s="42"/>
      <c r="I95" s="151" t="s">
        <v>38</v>
      </c>
      <c r="J95" s="38" t="str">
        <f>E26</f>
        <v>Tomáš Valenta</v>
      </c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0.32" customHeight="1">
      <c r="A96" s="40"/>
      <c r="B96" s="41"/>
      <c r="C96" s="42"/>
      <c r="D96" s="42"/>
      <c r="E96" s="42"/>
      <c r="F96" s="42"/>
      <c r="G96" s="42"/>
      <c r="H96" s="42"/>
      <c r="I96" s="148"/>
      <c r="J96" s="42"/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11" customFormat="1" ht="29.28" customHeight="1">
      <c r="A97" s="200"/>
      <c r="B97" s="201"/>
      <c r="C97" s="202" t="s">
        <v>171</v>
      </c>
      <c r="D97" s="203" t="s">
        <v>63</v>
      </c>
      <c r="E97" s="203" t="s">
        <v>59</v>
      </c>
      <c r="F97" s="203" t="s">
        <v>60</v>
      </c>
      <c r="G97" s="203" t="s">
        <v>172</v>
      </c>
      <c r="H97" s="203" t="s">
        <v>173</v>
      </c>
      <c r="I97" s="204" t="s">
        <v>174</v>
      </c>
      <c r="J97" s="205" t="s">
        <v>162</v>
      </c>
      <c r="K97" s="206" t="s">
        <v>175</v>
      </c>
      <c r="L97" s="207"/>
      <c r="M97" s="94" t="s">
        <v>19</v>
      </c>
      <c r="N97" s="95" t="s">
        <v>48</v>
      </c>
      <c r="O97" s="95" t="s">
        <v>176</v>
      </c>
      <c r="P97" s="95" t="s">
        <v>177</v>
      </c>
      <c r="Q97" s="95" t="s">
        <v>178</v>
      </c>
      <c r="R97" s="95" t="s">
        <v>179</v>
      </c>
      <c r="S97" s="95" t="s">
        <v>180</v>
      </c>
      <c r="T97" s="96" t="s">
        <v>181</v>
      </c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</row>
    <row r="98" s="2" customFormat="1" ht="22.8" customHeight="1">
      <c r="A98" s="40"/>
      <c r="B98" s="41"/>
      <c r="C98" s="101" t="s">
        <v>182</v>
      </c>
      <c r="D98" s="42"/>
      <c r="E98" s="42"/>
      <c r="F98" s="42"/>
      <c r="G98" s="42"/>
      <c r="H98" s="42"/>
      <c r="I98" s="148"/>
      <c r="J98" s="208">
        <f>BK98</f>
        <v>0</v>
      </c>
      <c r="K98" s="42"/>
      <c r="L98" s="46"/>
      <c r="M98" s="97"/>
      <c r="N98" s="209"/>
      <c r="O98" s="98"/>
      <c r="P98" s="210">
        <f>P99+P233+P237</f>
        <v>0</v>
      </c>
      <c r="Q98" s="98"/>
      <c r="R98" s="210">
        <f>R99+R233+R237</f>
        <v>370.19956868999998</v>
      </c>
      <c r="S98" s="98"/>
      <c r="T98" s="211">
        <f>T99+T233+T237</f>
        <v>106.99431999999999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77</v>
      </c>
      <c r="AU98" s="19" t="s">
        <v>163</v>
      </c>
      <c r="BK98" s="212">
        <f>BK99+BK233+BK237</f>
        <v>0</v>
      </c>
    </row>
    <row r="99" s="12" customFormat="1" ht="25.92" customHeight="1">
      <c r="A99" s="12"/>
      <c r="B99" s="213"/>
      <c r="C99" s="214"/>
      <c r="D99" s="215" t="s">
        <v>77</v>
      </c>
      <c r="E99" s="216" t="s">
        <v>183</v>
      </c>
      <c r="F99" s="216" t="s">
        <v>184</v>
      </c>
      <c r="G99" s="214"/>
      <c r="H99" s="214"/>
      <c r="I99" s="217"/>
      <c r="J99" s="218">
        <f>BK99</f>
        <v>0</v>
      </c>
      <c r="K99" s="214"/>
      <c r="L99" s="219"/>
      <c r="M99" s="220"/>
      <c r="N99" s="221"/>
      <c r="O99" s="221"/>
      <c r="P99" s="222">
        <f>P100+P153+P160+P168+P177+P215+P219+P230</f>
        <v>0</v>
      </c>
      <c r="Q99" s="221"/>
      <c r="R99" s="222">
        <f>R100+R153+R160+R168+R177+R215+R219+R230</f>
        <v>370.19356869000001</v>
      </c>
      <c r="S99" s="221"/>
      <c r="T99" s="223">
        <f>T100+T153+T160+T168+T177+T215+T219+T230</f>
        <v>106.99431999999999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4" t="s">
        <v>86</v>
      </c>
      <c r="AT99" s="225" t="s">
        <v>77</v>
      </c>
      <c r="AU99" s="225" t="s">
        <v>78</v>
      </c>
      <c r="AY99" s="224" t="s">
        <v>185</v>
      </c>
      <c r="BK99" s="226">
        <f>BK100+BK153+BK160+BK168+BK177+BK215+BK219+BK230</f>
        <v>0</v>
      </c>
    </row>
    <row r="100" s="12" customFormat="1" ht="22.8" customHeight="1">
      <c r="A100" s="12"/>
      <c r="B100" s="213"/>
      <c r="C100" s="214"/>
      <c r="D100" s="215" t="s">
        <v>77</v>
      </c>
      <c r="E100" s="227" t="s">
        <v>86</v>
      </c>
      <c r="F100" s="227" t="s">
        <v>186</v>
      </c>
      <c r="G100" s="214"/>
      <c r="H100" s="214"/>
      <c r="I100" s="217"/>
      <c r="J100" s="228">
        <f>BK100</f>
        <v>0</v>
      </c>
      <c r="K100" s="214"/>
      <c r="L100" s="219"/>
      <c r="M100" s="220"/>
      <c r="N100" s="221"/>
      <c r="O100" s="221"/>
      <c r="P100" s="222">
        <f>SUM(P101:P152)</f>
        <v>0</v>
      </c>
      <c r="Q100" s="221"/>
      <c r="R100" s="222">
        <f>SUM(R101:R152)</f>
        <v>284.94849199999999</v>
      </c>
      <c r="S100" s="221"/>
      <c r="T100" s="223">
        <f>SUM(T101:T152)</f>
        <v>106.99431999999999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4" t="s">
        <v>86</v>
      </c>
      <c r="AT100" s="225" t="s">
        <v>77</v>
      </c>
      <c r="AU100" s="225" t="s">
        <v>86</v>
      </c>
      <c r="AY100" s="224" t="s">
        <v>185</v>
      </c>
      <c r="BK100" s="226">
        <f>SUM(BK101:BK152)</f>
        <v>0</v>
      </c>
    </row>
    <row r="101" s="2" customFormat="1" ht="55.5" customHeight="1">
      <c r="A101" s="40"/>
      <c r="B101" s="41"/>
      <c r="C101" s="229" t="s">
        <v>86</v>
      </c>
      <c r="D101" s="229" t="s">
        <v>187</v>
      </c>
      <c r="E101" s="230" t="s">
        <v>3401</v>
      </c>
      <c r="F101" s="231" t="s">
        <v>3402</v>
      </c>
      <c r="G101" s="232" t="s">
        <v>190</v>
      </c>
      <c r="H101" s="233">
        <v>168.96000000000001</v>
      </c>
      <c r="I101" s="234"/>
      <c r="J101" s="235">
        <f>ROUND(I101*H101,2)</f>
        <v>0</v>
      </c>
      <c r="K101" s="236"/>
      <c r="L101" s="46"/>
      <c r="M101" s="237" t="s">
        <v>19</v>
      </c>
      <c r="N101" s="238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0.17000000000000001</v>
      </c>
      <c r="T101" s="240">
        <f>S101*H101</f>
        <v>28.723200000000002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191</v>
      </c>
      <c r="AT101" s="241" t="s">
        <v>187</v>
      </c>
      <c r="AU101" s="241" t="s">
        <v>88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191</v>
      </c>
      <c r="BM101" s="241" t="s">
        <v>3403</v>
      </c>
    </row>
    <row r="102" s="13" customFormat="1">
      <c r="A102" s="13"/>
      <c r="B102" s="243"/>
      <c r="C102" s="244"/>
      <c r="D102" s="245" t="s">
        <v>193</v>
      </c>
      <c r="E102" s="246" t="s">
        <v>19</v>
      </c>
      <c r="F102" s="247" t="s">
        <v>3404</v>
      </c>
      <c r="G102" s="244"/>
      <c r="H102" s="248">
        <v>168.96000000000001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193</v>
      </c>
      <c r="AU102" s="254" t="s">
        <v>88</v>
      </c>
      <c r="AV102" s="13" t="s">
        <v>88</v>
      </c>
      <c r="AW102" s="13" t="s">
        <v>37</v>
      </c>
      <c r="AX102" s="13" t="s">
        <v>78</v>
      </c>
      <c r="AY102" s="254" t="s">
        <v>185</v>
      </c>
    </row>
    <row r="103" s="15" customFormat="1">
      <c r="A103" s="15"/>
      <c r="B103" s="265"/>
      <c r="C103" s="266"/>
      <c r="D103" s="245" t="s">
        <v>193</v>
      </c>
      <c r="E103" s="267" t="s">
        <v>19</v>
      </c>
      <c r="F103" s="268" t="s">
        <v>196</v>
      </c>
      <c r="G103" s="266"/>
      <c r="H103" s="269">
        <v>168.96000000000001</v>
      </c>
      <c r="I103" s="270"/>
      <c r="J103" s="266"/>
      <c r="K103" s="266"/>
      <c r="L103" s="271"/>
      <c r="M103" s="272"/>
      <c r="N103" s="273"/>
      <c r="O103" s="273"/>
      <c r="P103" s="273"/>
      <c r="Q103" s="273"/>
      <c r="R103" s="273"/>
      <c r="S103" s="273"/>
      <c r="T103" s="27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75" t="s">
        <v>193</v>
      </c>
      <c r="AU103" s="275" t="s">
        <v>88</v>
      </c>
      <c r="AV103" s="15" t="s">
        <v>191</v>
      </c>
      <c r="AW103" s="15" t="s">
        <v>37</v>
      </c>
      <c r="AX103" s="15" t="s">
        <v>86</v>
      </c>
      <c r="AY103" s="275" t="s">
        <v>185</v>
      </c>
    </row>
    <row r="104" s="2" customFormat="1" ht="44.25" customHeight="1">
      <c r="A104" s="40"/>
      <c r="B104" s="41"/>
      <c r="C104" s="229" t="s">
        <v>88</v>
      </c>
      <c r="D104" s="229" t="s">
        <v>187</v>
      </c>
      <c r="E104" s="230" t="s">
        <v>3405</v>
      </c>
      <c r="F104" s="231" t="s">
        <v>3406</v>
      </c>
      <c r="G104" s="232" t="s">
        <v>190</v>
      </c>
      <c r="H104" s="233">
        <v>232.31999999999999</v>
      </c>
      <c r="I104" s="234"/>
      <c r="J104" s="235">
        <f>ROUND(I104*H104,2)</f>
        <v>0</v>
      </c>
      <c r="K104" s="236"/>
      <c r="L104" s="46"/>
      <c r="M104" s="237" t="s">
        <v>19</v>
      </c>
      <c r="N104" s="238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0.316</v>
      </c>
      <c r="T104" s="240">
        <f>S104*H104</f>
        <v>73.413119999999992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191</v>
      </c>
      <c r="AT104" s="241" t="s">
        <v>187</v>
      </c>
      <c r="AU104" s="241" t="s">
        <v>88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191</v>
      </c>
      <c r="BM104" s="241" t="s">
        <v>3407</v>
      </c>
    </row>
    <row r="105" s="13" customFormat="1">
      <c r="A105" s="13"/>
      <c r="B105" s="243"/>
      <c r="C105" s="244"/>
      <c r="D105" s="245" t="s">
        <v>193</v>
      </c>
      <c r="E105" s="246" t="s">
        <v>19</v>
      </c>
      <c r="F105" s="247" t="s">
        <v>3408</v>
      </c>
      <c r="G105" s="244"/>
      <c r="H105" s="248">
        <v>232.31999999999999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193</v>
      </c>
      <c r="AU105" s="254" t="s">
        <v>88</v>
      </c>
      <c r="AV105" s="13" t="s">
        <v>88</v>
      </c>
      <c r="AW105" s="13" t="s">
        <v>37</v>
      </c>
      <c r="AX105" s="13" t="s">
        <v>78</v>
      </c>
      <c r="AY105" s="254" t="s">
        <v>185</v>
      </c>
    </row>
    <row r="106" s="15" customFormat="1">
      <c r="A106" s="15"/>
      <c r="B106" s="265"/>
      <c r="C106" s="266"/>
      <c r="D106" s="245" t="s">
        <v>193</v>
      </c>
      <c r="E106" s="267" t="s">
        <v>19</v>
      </c>
      <c r="F106" s="268" t="s">
        <v>196</v>
      </c>
      <c r="G106" s="266"/>
      <c r="H106" s="269">
        <v>232.31999999999999</v>
      </c>
      <c r="I106" s="270"/>
      <c r="J106" s="266"/>
      <c r="K106" s="266"/>
      <c r="L106" s="271"/>
      <c r="M106" s="272"/>
      <c r="N106" s="273"/>
      <c r="O106" s="273"/>
      <c r="P106" s="273"/>
      <c r="Q106" s="273"/>
      <c r="R106" s="273"/>
      <c r="S106" s="273"/>
      <c r="T106" s="27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5" t="s">
        <v>193</v>
      </c>
      <c r="AU106" s="275" t="s">
        <v>88</v>
      </c>
      <c r="AV106" s="15" t="s">
        <v>191</v>
      </c>
      <c r="AW106" s="15" t="s">
        <v>37</v>
      </c>
      <c r="AX106" s="15" t="s">
        <v>86</v>
      </c>
      <c r="AY106" s="275" t="s">
        <v>185</v>
      </c>
    </row>
    <row r="107" s="2" customFormat="1" ht="21.75" customHeight="1">
      <c r="A107" s="40"/>
      <c r="B107" s="41"/>
      <c r="C107" s="229" t="s">
        <v>203</v>
      </c>
      <c r="D107" s="229" t="s">
        <v>187</v>
      </c>
      <c r="E107" s="230" t="s">
        <v>2465</v>
      </c>
      <c r="F107" s="231" t="s">
        <v>3409</v>
      </c>
      <c r="G107" s="232" t="s">
        <v>2455</v>
      </c>
      <c r="H107" s="233">
        <v>72</v>
      </c>
      <c r="I107" s="234"/>
      <c r="J107" s="235">
        <f>ROUND(I107*H107,2)</f>
        <v>0</v>
      </c>
      <c r="K107" s="236"/>
      <c r="L107" s="46"/>
      <c r="M107" s="237" t="s">
        <v>19</v>
      </c>
      <c r="N107" s="238" t="s">
        <v>49</v>
      </c>
      <c r="O107" s="86"/>
      <c r="P107" s="239">
        <f>O107*H107</f>
        <v>0</v>
      </c>
      <c r="Q107" s="239">
        <v>3.0000000000000001E-05</v>
      </c>
      <c r="R107" s="239">
        <f>Q107*H107</f>
        <v>0.00216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191</v>
      </c>
      <c r="AT107" s="241" t="s">
        <v>187</v>
      </c>
      <c r="AU107" s="241" t="s">
        <v>88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191</v>
      </c>
      <c r="BM107" s="241" t="s">
        <v>3410</v>
      </c>
    </row>
    <row r="108" s="13" customFormat="1">
      <c r="A108" s="13"/>
      <c r="B108" s="243"/>
      <c r="C108" s="244"/>
      <c r="D108" s="245" t="s">
        <v>193</v>
      </c>
      <c r="E108" s="246" t="s">
        <v>19</v>
      </c>
      <c r="F108" s="247" t="s">
        <v>3411</v>
      </c>
      <c r="G108" s="244"/>
      <c r="H108" s="248">
        <v>72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193</v>
      </c>
      <c r="AU108" s="254" t="s">
        <v>88</v>
      </c>
      <c r="AV108" s="13" t="s">
        <v>88</v>
      </c>
      <c r="AW108" s="13" t="s">
        <v>37</v>
      </c>
      <c r="AX108" s="13" t="s">
        <v>86</v>
      </c>
      <c r="AY108" s="254" t="s">
        <v>185</v>
      </c>
    </row>
    <row r="109" s="2" customFormat="1" ht="78" customHeight="1">
      <c r="A109" s="40"/>
      <c r="B109" s="41"/>
      <c r="C109" s="229" t="s">
        <v>191</v>
      </c>
      <c r="D109" s="229" t="s">
        <v>187</v>
      </c>
      <c r="E109" s="230" t="s">
        <v>2468</v>
      </c>
      <c r="F109" s="231" t="s">
        <v>3412</v>
      </c>
      <c r="G109" s="232" t="s">
        <v>220</v>
      </c>
      <c r="H109" s="233">
        <v>4</v>
      </c>
      <c r="I109" s="234"/>
      <c r="J109" s="235">
        <f>ROUND(I109*H109,2)</f>
        <v>0</v>
      </c>
      <c r="K109" s="236"/>
      <c r="L109" s="46"/>
      <c r="M109" s="237" t="s">
        <v>19</v>
      </c>
      <c r="N109" s="238" t="s">
        <v>49</v>
      </c>
      <c r="O109" s="86"/>
      <c r="P109" s="239">
        <f>O109*H109</f>
        <v>0</v>
      </c>
      <c r="Q109" s="239">
        <v>0.0086800000000000002</v>
      </c>
      <c r="R109" s="239">
        <f>Q109*H109</f>
        <v>0.034720000000000001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191</v>
      </c>
      <c r="AT109" s="241" t="s">
        <v>187</v>
      </c>
      <c r="AU109" s="241" t="s">
        <v>88</v>
      </c>
      <c r="AY109" s="19" t="s">
        <v>185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86</v>
      </c>
      <c r="BK109" s="242">
        <f>ROUND(I109*H109,2)</f>
        <v>0</v>
      </c>
      <c r="BL109" s="19" t="s">
        <v>191</v>
      </c>
      <c r="BM109" s="241" t="s">
        <v>3413</v>
      </c>
    </row>
    <row r="110" s="2" customFormat="1" ht="78" customHeight="1">
      <c r="A110" s="40"/>
      <c r="B110" s="41"/>
      <c r="C110" s="229" t="s">
        <v>217</v>
      </c>
      <c r="D110" s="229" t="s">
        <v>187</v>
      </c>
      <c r="E110" s="230" t="s">
        <v>3330</v>
      </c>
      <c r="F110" s="231" t="s">
        <v>3331</v>
      </c>
      <c r="G110" s="232" t="s">
        <v>220</v>
      </c>
      <c r="H110" s="233">
        <v>8</v>
      </c>
      <c r="I110" s="234"/>
      <c r="J110" s="235">
        <f>ROUND(I110*H110,2)</f>
        <v>0</v>
      </c>
      <c r="K110" s="236"/>
      <c r="L110" s="46"/>
      <c r="M110" s="237" t="s">
        <v>19</v>
      </c>
      <c r="N110" s="238" t="s">
        <v>49</v>
      </c>
      <c r="O110" s="86"/>
      <c r="P110" s="239">
        <f>O110*H110</f>
        <v>0</v>
      </c>
      <c r="Q110" s="239">
        <v>0.036900000000000002</v>
      </c>
      <c r="R110" s="239">
        <f>Q110*H110</f>
        <v>0.29520000000000002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191</v>
      </c>
      <c r="AT110" s="241" t="s">
        <v>187</v>
      </c>
      <c r="AU110" s="241" t="s">
        <v>88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191</v>
      </c>
      <c r="BM110" s="241" t="s">
        <v>3414</v>
      </c>
    </row>
    <row r="111" s="2" customFormat="1" ht="78" customHeight="1">
      <c r="A111" s="40"/>
      <c r="B111" s="41"/>
      <c r="C111" s="229" t="s">
        <v>224</v>
      </c>
      <c r="D111" s="229" t="s">
        <v>187</v>
      </c>
      <c r="E111" s="230" t="s">
        <v>2471</v>
      </c>
      <c r="F111" s="231" t="s">
        <v>3415</v>
      </c>
      <c r="G111" s="232" t="s">
        <v>220</v>
      </c>
      <c r="H111" s="233">
        <v>4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0.01068</v>
      </c>
      <c r="R111" s="239">
        <f>Q111*H111</f>
        <v>0.042720000000000001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3416</v>
      </c>
    </row>
    <row r="112" s="2" customFormat="1" ht="78" customHeight="1">
      <c r="A112" s="40"/>
      <c r="B112" s="41"/>
      <c r="C112" s="229" t="s">
        <v>230</v>
      </c>
      <c r="D112" s="229" t="s">
        <v>187</v>
      </c>
      <c r="E112" s="230" t="s">
        <v>3333</v>
      </c>
      <c r="F112" s="231" t="s">
        <v>3334</v>
      </c>
      <c r="G112" s="232" t="s">
        <v>220</v>
      </c>
      <c r="H112" s="233">
        <v>6</v>
      </c>
      <c r="I112" s="234"/>
      <c r="J112" s="235">
        <f>ROUND(I112*H112,2)</f>
        <v>0</v>
      </c>
      <c r="K112" s="236"/>
      <c r="L112" s="46"/>
      <c r="M112" s="237" t="s">
        <v>19</v>
      </c>
      <c r="N112" s="238" t="s">
        <v>49</v>
      </c>
      <c r="O112" s="86"/>
      <c r="P112" s="239">
        <f>O112*H112</f>
        <v>0</v>
      </c>
      <c r="Q112" s="239">
        <v>0.06053</v>
      </c>
      <c r="R112" s="239">
        <f>Q112*H112</f>
        <v>0.36318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191</v>
      </c>
      <c r="AT112" s="241" t="s">
        <v>187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3417</v>
      </c>
    </row>
    <row r="113" s="2" customFormat="1" ht="33" customHeight="1">
      <c r="A113" s="40"/>
      <c r="B113" s="41"/>
      <c r="C113" s="229" t="s">
        <v>236</v>
      </c>
      <c r="D113" s="229" t="s">
        <v>187</v>
      </c>
      <c r="E113" s="230" t="s">
        <v>3418</v>
      </c>
      <c r="F113" s="231" t="s">
        <v>3419</v>
      </c>
      <c r="G113" s="232" t="s">
        <v>206</v>
      </c>
      <c r="H113" s="233">
        <v>324.221</v>
      </c>
      <c r="I113" s="234"/>
      <c r="J113" s="235">
        <f>ROUND(I113*H113,2)</f>
        <v>0</v>
      </c>
      <c r="K113" s="236"/>
      <c r="L113" s="46"/>
      <c r="M113" s="237" t="s">
        <v>19</v>
      </c>
      <c r="N113" s="238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191</v>
      </c>
      <c r="AT113" s="241" t="s">
        <v>187</v>
      </c>
      <c r="AU113" s="241" t="s">
        <v>88</v>
      </c>
      <c r="AY113" s="19" t="s">
        <v>185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86</v>
      </c>
      <c r="BK113" s="242">
        <f>ROUND(I113*H113,2)</f>
        <v>0</v>
      </c>
      <c r="BL113" s="19" t="s">
        <v>191</v>
      </c>
      <c r="BM113" s="241" t="s">
        <v>3420</v>
      </c>
    </row>
    <row r="114" s="13" customFormat="1">
      <c r="A114" s="13"/>
      <c r="B114" s="243"/>
      <c r="C114" s="244"/>
      <c r="D114" s="245" t="s">
        <v>193</v>
      </c>
      <c r="E114" s="246" t="s">
        <v>19</v>
      </c>
      <c r="F114" s="247" t="s">
        <v>3421</v>
      </c>
      <c r="G114" s="244"/>
      <c r="H114" s="248">
        <v>228.096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193</v>
      </c>
      <c r="AU114" s="254" t="s">
        <v>88</v>
      </c>
      <c r="AV114" s="13" t="s">
        <v>88</v>
      </c>
      <c r="AW114" s="13" t="s">
        <v>37</v>
      </c>
      <c r="AX114" s="13" t="s">
        <v>78</v>
      </c>
      <c r="AY114" s="254" t="s">
        <v>185</v>
      </c>
    </row>
    <row r="115" s="13" customFormat="1">
      <c r="A115" s="13"/>
      <c r="B115" s="243"/>
      <c r="C115" s="244"/>
      <c r="D115" s="245" t="s">
        <v>193</v>
      </c>
      <c r="E115" s="246" t="s">
        <v>19</v>
      </c>
      <c r="F115" s="247" t="s">
        <v>3422</v>
      </c>
      <c r="G115" s="244"/>
      <c r="H115" s="248">
        <v>57.240000000000002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193</v>
      </c>
      <c r="AU115" s="254" t="s">
        <v>88</v>
      </c>
      <c r="AV115" s="13" t="s">
        <v>88</v>
      </c>
      <c r="AW115" s="13" t="s">
        <v>37</v>
      </c>
      <c r="AX115" s="13" t="s">
        <v>78</v>
      </c>
      <c r="AY115" s="254" t="s">
        <v>185</v>
      </c>
    </row>
    <row r="116" s="13" customFormat="1">
      <c r="A116" s="13"/>
      <c r="B116" s="243"/>
      <c r="C116" s="244"/>
      <c r="D116" s="245" t="s">
        <v>193</v>
      </c>
      <c r="E116" s="246" t="s">
        <v>19</v>
      </c>
      <c r="F116" s="247" t="s">
        <v>3423</v>
      </c>
      <c r="G116" s="244"/>
      <c r="H116" s="248">
        <v>38.884999999999998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193</v>
      </c>
      <c r="AU116" s="254" t="s">
        <v>88</v>
      </c>
      <c r="AV116" s="13" t="s">
        <v>88</v>
      </c>
      <c r="AW116" s="13" t="s">
        <v>37</v>
      </c>
      <c r="AX116" s="13" t="s">
        <v>78</v>
      </c>
      <c r="AY116" s="254" t="s">
        <v>185</v>
      </c>
    </row>
    <row r="117" s="15" customFormat="1">
      <c r="A117" s="15"/>
      <c r="B117" s="265"/>
      <c r="C117" s="266"/>
      <c r="D117" s="245" t="s">
        <v>193</v>
      </c>
      <c r="E117" s="267" t="s">
        <v>19</v>
      </c>
      <c r="F117" s="268" t="s">
        <v>196</v>
      </c>
      <c r="G117" s="266"/>
      <c r="H117" s="269">
        <v>324.221</v>
      </c>
      <c r="I117" s="270"/>
      <c r="J117" s="266"/>
      <c r="K117" s="266"/>
      <c r="L117" s="271"/>
      <c r="M117" s="272"/>
      <c r="N117" s="273"/>
      <c r="O117" s="273"/>
      <c r="P117" s="273"/>
      <c r="Q117" s="273"/>
      <c r="R117" s="273"/>
      <c r="S117" s="273"/>
      <c r="T117" s="27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75" t="s">
        <v>193</v>
      </c>
      <c r="AU117" s="275" t="s">
        <v>88</v>
      </c>
      <c r="AV117" s="15" t="s">
        <v>191</v>
      </c>
      <c r="AW117" s="15" t="s">
        <v>37</v>
      </c>
      <c r="AX117" s="15" t="s">
        <v>86</v>
      </c>
      <c r="AY117" s="275" t="s">
        <v>185</v>
      </c>
    </row>
    <row r="118" s="2" customFormat="1" ht="21.75" customHeight="1">
      <c r="A118" s="40"/>
      <c r="B118" s="41"/>
      <c r="C118" s="229" t="s">
        <v>201</v>
      </c>
      <c r="D118" s="229" t="s">
        <v>187</v>
      </c>
      <c r="E118" s="230" t="s">
        <v>3424</v>
      </c>
      <c r="F118" s="231" t="s">
        <v>3425</v>
      </c>
      <c r="G118" s="232" t="s">
        <v>206</v>
      </c>
      <c r="H118" s="233">
        <v>84.950000000000003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191</v>
      </c>
      <c r="AT118" s="241" t="s">
        <v>187</v>
      </c>
      <c r="AU118" s="241" t="s">
        <v>88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191</v>
      </c>
      <c r="BM118" s="241" t="s">
        <v>3426</v>
      </c>
    </row>
    <row r="119" s="13" customFormat="1">
      <c r="A119" s="13"/>
      <c r="B119" s="243"/>
      <c r="C119" s="244"/>
      <c r="D119" s="245" t="s">
        <v>193</v>
      </c>
      <c r="E119" s="246" t="s">
        <v>19</v>
      </c>
      <c r="F119" s="247" t="s">
        <v>3427</v>
      </c>
      <c r="G119" s="244"/>
      <c r="H119" s="248">
        <v>61.25</v>
      </c>
      <c r="I119" s="249"/>
      <c r="J119" s="244"/>
      <c r="K119" s="244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193</v>
      </c>
      <c r="AU119" s="254" t="s">
        <v>88</v>
      </c>
      <c r="AV119" s="13" t="s">
        <v>88</v>
      </c>
      <c r="AW119" s="13" t="s">
        <v>37</v>
      </c>
      <c r="AX119" s="13" t="s">
        <v>78</v>
      </c>
      <c r="AY119" s="254" t="s">
        <v>185</v>
      </c>
    </row>
    <row r="120" s="13" customFormat="1">
      <c r="A120" s="13"/>
      <c r="B120" s="243"/>
      <c r="C120" s="244"/>
      <c r="D120" s="245" t="s">
        <v>193</v>
      </c>
      <c r="E120" s="246" t="s">
        <v>19</v>
      </c>
      <c r="F120" s="247" t="s">
        <v>3428</v>
      </c>
      <c r="G120" s="244"/>
      <c r="H120" s="248">
        <v>16.199999999999999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193</v>
      </c>
      <c r="AU120" s="254" t="s">
        <v>88</v>
      </c>
      <c r="AV120" s="13" t="s">
        <v>88</v>
      </c>
      <c r="AW120" s="13" t="s">
        <v>37</v>
      </c>
      <c r="AX120" s="13" t="s">
        <v>78</v>
      </c>
      <c r="AY120" s="254" t="s">
        <v>185</v>
      </c>
    </row>
    <row r="121" s="13" customFormat="1">
      <c r="A121" s="13"/>
      <c r="B121" s="243"/>
      <c r="C121" s="244"/>
      <c r="D121" s="245" t="s">
        <v>193</v>
      </c>
      <c r="E121" s="246" t="s">
        <v>19</v>
      </c>
      <c r="F121" s="247" t="s">
        <v>3429</v>
      </c>
      <c r="G121" s="244"/>
      <c r="H121" s="248">
        <v>7.5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193</v>
      </c>
      <c r="AU121" s="254" t="s">
        <v>88</v>
      </c>
      <c r="AV121" s="13" t="s">
        <v>88</v>
      </c>
      <c r="AW121" s="13" t="s">
        <v>37</v>
      </c>
      <c r="AX121" s="13" t="s">
        <v>78</v>
      </c>
      <c r="AY121" s="254" t="s">
        <v>185</v>
      </c>
    </row>
    <row r="122" s="15" customFormat="1">
      <c r="A122" s="15"/>
      <c r="B122" s="265"/>
      <c r="C122" s="266"/>
      <c r="D122" s="245" t="s">
        <v>193</v>
      </c>
      <c r="E122" s="267" t="s">
        <v>19</v>
      </c>
      <c r="F122" s="268" t="s">
        <v>196</v>
      </c>
      <c r="G122" s="266"/>
      <c r="H122" s="269">
        <v>84.950000000000003</v>
      </c>
      <c r="I122" s="270"/>
      <c r="J122" s="266"/>
      <c r="K122" s="266"/>
      <c r="L122" s="271"/>
      <c r="M122" s="272"/>
      <c r="N122" s="273"/>
      <c r="O122" s="273"/>
      <c r="P122" s="273"/>
      <c r="Q122" s="273"/>
      <c r="R122" s="273"/>
      <c r="S122" s="273"/>
      <c r="T122" s="274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75" t="s">
        <v>193</v>
      </c>
      <c r="AU122" s="275" t="s">
        <v>88</v>
      </c>
      <c r="AV122" s="15" t="s">
        <v>191</v>
      </c>
      <c r="AW122" s="15" t="s">
        <v>37</v>
      </c>
      <c r="AX122" s="15" t="s">
        <v>86</v>
      </c>
      <c r="AY122" s="275" t="s">
        <v>185</v>
      </c>
    </row>
    <row r="123" s="2" customFormat="1" ht="44.25" customHeight="1">
      <c r="A123" s="40"/>
      <c r="B123" s="41"/>
      <c r="C123" s="229" t="s">
        <v>146</v>
      </c>
      <c r="D123" s="229" t="s">
        <v>187</v>
      </c>
      <c r="E123" s="230" t="s">
        <v>3430</v>
      </c>
      <c r="F123" s="231" t="s">
        <v>3431</v>
      </c>
      <c r="G123" s="232" t="s">
        <v>206</v>
      </c>
      <c r="H123" s="233">
        <v>2</v>
      </c>
      <c r="I123" s="234"/>
      <c r="J123" s="235">
        <f>ROUND(I123*H123,2)</f>
        <v>0</v>
      </c>
      <c r="K123" s="236"/>
      <c r="L123" s="46"/>
      <c r="M123" s="237" t="s">
        <v>19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2.4289999999999998</v>
      </c>
      <c r="T123" s="240">
        <f>S123*H123</f>
        <v>4.8579999999999997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191</v>
      </c>
      <c r="AT123" s="241" t="s">
        <v>187</v>
      </c>
      <c r="AU123" s="241" t="s">
        <v>88</v>
      </c>
      <c r="AY123" s="19" t="s">
        <v>185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86</v>
      </c>
      <c r="BK123" s="242">
        <f>ROUND(I123*H123,2)</f>
        <v>0</v>
      </c>
      <c r="BL123" s="19" t="s">
        <v>191</v>
      </c>
      <c r="BM123" s="241" t="s">
        <v>3432</v>
      </c>
    </row>
    <row r="124" s="2" customFormat="1" ht="33" customHeight="1">
      <c r="A124" s="40"/>
      <c r="B124" s="41"/>
      <c r="C124" s="229" t="s">
        <v>248</v>
      </c>
      <c r="D124" s="229" t="s">
        <v>187</v>
      </c>
      <c r="E124" s="230" t="s">
        <v>2489</v>
      </c>
      <c r="F124" s="231" t="s">
        <v>3433</v>
      </c>
      <c r="G124" s="232" t="s">
        <v>190</v>
      </c>
      <c r="H124" s="233">
        <v>376.80000000000001</v>
      </c>
      <c r="I124" s="234"/>
      <c r="J124" s="235">
        <f>ROUND(I124*H124,2)</f>
        <v>0</v>
      </c>
      <c r="K124" s="236"/>
      <c r="L124" s="46"/>
      <c r="M124" s="237" t="s">
        <v>19</v>
      </c>
      <c r="N124" s="238" t="s">
        <v>49</v>
      </c>
      <c r="O124" s="86"/>
      <c r="P124" s="239">
        <f>O124*H124</f>
        <v>0</v>
      </c>
      <c r="Q124" s="239">
        <v>0.00084000000000000003</v>
      </c>
      <c r="R124" s="239">
        <f>Q124*H124</f>
        <v>0.31651200000000002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191</v>
      </c>
      <c r="AT124" s="241" t="s">
        <v>187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191</v>
      </c>
      <c r="BM124" s="241" t="s">
        <v>3434</v>
      </c>
    </row>
    <row r="125" s="13" customFormat="1">
      <c r="A125" s="13"/>
      <c r="B125" s="243"/>
      <c r="C125" s="244"/>
      <c r="D125" s="245" t="s">
        <v>193</v>
      </c>
      <c r="E125" s="246" t="s">
        <v>19</v>
      </c>
      <c r="F125" s="247" t="s">
        <v>3435</v>
      </c>
      <c r="G125" s="244"/>
      <c r="H125" s="248">
        <v>316.80000000000001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193</v>
      </c>
      <c r="AU125" s="254" t="s">
        <v>88</v>
      </c>
      <c r="AV125" s="13" t="s">
        <v>88</v>
      </c>
      <c r="AW125" s="13" t="s">
        <v>37</v>
      </c>
      <c r="AX125" s="13" t="s">
        <v>78</v>
      </c>
      <c r="AY125" s="254" t="s">
        <v>185</v>
      </c>
    </row>
    <row r="126" s="13" customFormat="1">
      <c r="A126" s="13"/>
      <c r="B126" s="243"/>
      <c r="C126" s="244"/>
      <c r="D126" s="245" t="s">
        <v>193</v>
      </c>
      <c r="E126" s="246" t="s">
        <v>19</v>
      </c>
      <c r="F126" s="247" t="s">
        <v>3436</v>
      </c>
      <c r="G126" s="244"/>
      <c r="H126" s="248">
        <v>60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193</v>
      </c>
      <c r="AU126" s="254" t="s">
        <v>88</v>
      </c>
      <c r="AV126" s="13" t="s">
        <v>88</v>
      </c>
      <c r="AW126" s="13" t="s">
        <v>37</v>
      </c>
      <c r="AX126" s="13" t="s">
        <v>78</v>
      </c>
      <c r="AY126" s="254" t="s">
        <v>185</v>
      </c>
    </row>
    <row r="127" s="15" customFormat="1">
      <c r="A127" s="15"/>
      <c r="B127" s="265"/>
      <c r="C127" s="266"/>
      <c r="D127" s="245" t="s">
        <v>193</v>
      </c>
      <c r="E127" s="267" t="s">
        <v>19</v>
      </c>
      <c r="F127" s="268" t="s">
        <v>196</v>
      </c>
      <c r="G127" s="266"/>
      <c r="H127" s="269">
        <v>376.80000000000001</v>
      </c>
      <c r="I127" s="270"/>
      <c r="J127" s="266"/>
      <c r="K127" s="266"/>
      <c r="L127" s="271"/>
      <c r="M127" s="272"/>
      <c r="N127" s="273"/>
      <c r="O127" s="273"/>
      <c r="P127" s="273"/>
      <c r="Q127" s="273"/>
      <c r="R127" s="273"/>
      <c r="S127" s="273"/>
      <c r="T127" s="27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5" t="s">
        <v>193</v>
      </c>
      <c r="AU127" s="275" t="s">
        <v>88</v>
      </c>
      <c r="AV127" s="15" t="s">
        <v>191</v>
      </c>
      <c r="AW127" s="15" t="s">
        <v>37</v>
      </c>
      <c r="AX127" s="15" t="s">
        <v>86</v>
      </c>
      <c r="AY127" s="275" t="s">
        <v>185</v>
      </c>
    </row>
    <row r="128" s="2" customFormat="1" ht="33" customHeight="1">
      <c r="A128" s="40"/>
      <c r="B128" s="41"/>
      <c r="C128" s="229" t="s">
        <v>252</v>
      </c>
      <c r="D128" s="229" t="s">
        <v>187</v>
      </c>
      <c r="E128" s="230" t="s">
        <v>2492</v>
      </c>
      <c r="F128" s="231" t="s">
        <v>3437</v>
      </c>
      <c r="G128" s="232" t="s">
        <v>190</v>
      </c>
      <c r="H128" s="233">
        <v>376.80000000000001</v>
      </c>
      <c r="I128" s="234"/>
      <c r="J128" s="235">
        <f>ROUND(I128*H128,2)</f>
        <v>0</v>
      </c>
      <c r="K128" s="236"/>
      <c r="L128" s="46"/>
      <c r="M128" s="237" t="s">
        <v>19</v>
      </c>
      <c r="N128" s="238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191</v>
      </c>
      <c r="AT128" s="241" t="s">
        <v>187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191</v>
      </c>
      <c r="BM128" s="241" t="s">
        <v>3438</v>
      </c>
    </row>
    <row r="129" s="2" customFormat="1" ht="55.5" customHeight="1">
      <c r="A129" s="40"/>
      <c r="B129" s="41"/>
      <c r="C129" s="229" t="s">
        <v>256</v>
      </c>
      <c r="D129" s="229" t="s">
        <v>187</v>
      </c>
      <c r="E129" s="230" t="s">
        <v>457</v>
      </c>
      <c r="F129" s="231" t="s">
        <v>458</v>
      </c>
      <c r="G129" s="232" t="s">
        <v>206</v>
      </c>
      <c r="H129" s="233">
        <v>451.44999999999999</v>
      </c>
      <c r="I129" s="234"/>
      <c r="J129" s="235">
        <f>ROUND(I129*H129,2)</f>
        <v>0</v>
      </c>
      <c r="K129" s="236"/>
      <c r="L129" s="46"/>
      <c r="M129" s="237" t="s">
        <v>19</v>
      </c>
      <c r="N129" s="238" t="s">
        <v>49</v>
      </c>
      <c r="O129" s="86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191</v>
      </c>
      <c r="AT129" s="241" t="s">
        <v>187</v>
      </c>
      <c r="AU129" s="241" t="s">
        <v>88</v>
      </c>
      <c r="AY129" s="19" t="s">
        <v>185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86</v>
      </c>
      <c r="BK129" s="242">
        <f>ROUND(I129*H129,2)</f>
        <v>0</v>
      </c>
      <c r="BL129" s="19" t="s">
        <v>191</v>
      </c>
      <c r="BM129" s="241" t="s">
        <v>3439</v>
      </c>
    </row>
    <row r="130" s="13" customFormat="1">
      <c r="A130" s="13"/>
      <c r="B130" s="243"/>
      <c r="C130" s="244"/>
      <c r="D130" s="245" t="s">
        <v>193</v>
      </c>
      <c r="E130" s="246" t="s">
        <v>19</v>
      </c>
      <c r="F130" s="247" t="s">
        <v>3440</v>
      </c>
      <c r="G130" s="244"/>
      <c r="H130" s="248">
        <v>366.5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193</v>
      </c>
      <c r="AU130" s="254" t="s">
        <v>88</v>
      </c>
      <c r="AV130" s="13" t="s">
        <v>88</v>
      </c>
      <c r="AW130" s="13" t="s">
        <v>37</v>
      </c>
      <c r="AX130" s="13" t="s">
        <v>78</v>
      </c>
      <c r="AY130" s="254" t="s">
        <v>185</v>
      </c>
    </row>
    <row r="131" s="13" customFormat="1">
      <c r="A131" s="13"/>
      <c r="B131" s="243"/>
      <c r="C131" s="244"/>
      <c r="D131" s="245" t="s">
        <v>193</v>
      </c>
      <c r="E131" s="246" t="s">
        <v>19</v>
      </c>
      <c r="F131" s="247" t="s">
        <v>3441</v>
      </c>
      <c r="G131" s="244"/>
      <c r="H131" s="248">
        <v>84.950000000000003</v>
      </c>
      <c r="I131" s="249"/>
      <c r="J131" s="244"/>
      <c r="K131" s="244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193</v>
      </c>
      <c r="AU131" s="254" t="s">
        <v>88</v>
      </c>
      <c r="AV131" s="13" t="s">
        <v>88</v>
      </c>
      <c r="AW131" s="13" t="s">
        <v>37</v>
      </c>
      <c r="AX131" s="13" t="s">
        <v>78</v>
      </c>
      <c r="AY131" s="254" t="s">
        <v>185</v>
      </c>
    </row>
    <row r="132" s="15" customFormat="1">
      <c r="A132" s="15"/>
      <c r="B132" s="265"/>
      <c r="C132" s="266"/>
      <c r="D132" s="245" t="s">
        <v>193</v>
      </c>
      <c r="E132" s="267" t="s">
        <v>19</v>
      </c>
      <c r="F132" s="268" t="s">
        <v>196</v>
      </c>
      <c r="G132" s="266"/>
      <c r="H132" s="269">
        <v>451.44999999999999</v>
      </c>
      <c r="I132" s="270"/>
      <c r="J132" s="266"/>
      <c r="K132" s="266"/>
      <c r="L132" s="271"/>
      <c r="M132" s="272"/>
      <c r="N132" s="273"/>
      <c r="O132" s="273"/>
      <c r="P132" s="273"/>
      <c r="Q132" s="273"/>
      <c r="R132" s="273"/>
      <c r="S132" s="273"/>
      <c r="T132" s="27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5" t="s">
        <v>193</v>
      </c>
      <c r="AU132" s="275" t="s">
        <v>88</v>
      </c>
      <c r="AV132" s="15" t="s">
        <v>191</v>
      </c>
      <c r="AW132" s="15" t="s">
        <v>37</v>
      </c>
      <c r="AX132" s="15" t="s">
        <v>86</v>
      </c>
      <c r="AY132" s="275" t="s">
        <v>185</v>
      </c>
    </row>
    <row r="133" s="2" customFormat="1" ht="55.5" customHeight="1">
      <c r="A133" s="40"/>
      <c r="B133" s="41"/>
      <c r="C133" s="229" t="s">
        <v>264</v>
      </c>
      <c r="D133" s="229" t="s">
        <v>187</v>
      </c>
      <c r="E133" s="230" t="s">
        <v>2118</v>
      </c>
      <c r="F133" s="231" t="s">
        <v>2119</v>
      </c>
      <c r="G133" s="232" t="s">
        <v>206</v>
      </c>
      <c r="H133" s="233">
        <v>4604.75</v>
      </c>
      <c r="I133" s="234"/>
      <c r="J133" s="235">
        <f>ROUND(I133*H133,2)</f>
        <v>0</v>
      </c>
      <c r="K133" s="236"/>
      <c r="L133" s="46"/>
      <c r="M133" s="237" t="s">
        <v>19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191</v>
      </c>
      <c r="AT133" s="241" t="s">
        <v>187</v>
      </c>
      <c r="AU133" s="241" t="s">
        <v>88</v>
      </c>
      <c r="AY133" s="19" t="s">
        <v>185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86</v>
      </c>
      <c r="BK133" s="242">
        <f>ROUND(I133*H133,2)</f>
        <v>0</v>
      </c>
      <c r="BL133" s="19" t="s">
        <v>191</v>
      </c>
      <c r="BM133" s="241" t="s">
        <v>3442</v>
      </c>
    </row>
    <row r="134" s="13" customFormat="1">
      <c r="A134" s="13"/>
      <c r="B134" s="243"/>
      <c r="C134" s="244"/>
      <c r="D134" s="245" t="s">
        <v>193</v>
      </c>
      <c r="E134" s="246" t="s">
        <v>19</v>
      </c>
      <c r="F134" s="247" t="s">
        <v>3443</v>
      </c>
      <c r="G134" s="244"/>
      <c r="H134" s="248">
        <v>4604.75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193</v>
      </c>
      <c r="AU134" s="254" t="s">
        <v>88</v>
      </c>
      <c r="AV134" s="13" t="s">
        <v>88</v>
      </c>
      <c r="AW134" s="13" t="s">
        <v>37</v>
      </c>
      <c r="AX134" s="13" t="s">
        <v>86</v>
      </c>
      <c r="AY134" s="254" t="s">
        <v>185</v>
      </c>
    </row>
    <row r="135" s="2" customFormat="1" ht="33" customHeight="1">
      <c r="A135" s="40"/>
      <c r="B135" s="41"/>
      <c r="C135" s="229" t="s">
        <v>8</v>
      </c>
      <c r="D135" s="229" t="s">
        <v>187</v>
      </c>
      <c r="E135" s="230" t="s">
        <v>2021</v>
      </c>
      <c r="F135" s="231" t="s">
        <v>3444</v>
      </c>
      <c r="G135" s="232" t="s">
        <v>206</v>
      </c>
      <c r="H135" s="233">
        <v>184.19</v>
      </c>
      <c r="I135" s="234"/>
      <c r="J135" s="235">
        <f>ROUND(I135*H135,2)</f>
        <v>0</v>
      </c>
      <c r="K135" s="236"/>
      <c r="L135" s="46"/>
      <c r="M135" s="237" t="s">
        <v>19</v>
      </c>
      <c r="N135" s="238" t="s">
        <v>49</v>
      </c>
      <c r="O135" s="86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191</v>
      </c>
      <c r="AT135" s="241" t="s">
        <v>187</v>
      </c>
      <c r="AU135" s="241" t="s">
        <v>88</v>
      </c>
      <c r="AY135" s="19" t="s">
        <v>185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86</v>
      </c>
      <c r="BK135" s="242">
        <f>ROUND(I135*H135,2)</f>
        <v>0</v>
      </c>
      <c r="BL135" s="19" t="s">
        <v>191</v>
      </c>
      <c r="BM135" s="241" t="s">
        <v>3445</v>
      </c>
    </row>
    <row r="136" s="13" customFormat="1">
      <c r="A136" s="13"/>
      <c r="B136" s="243"/>
      <c r="C136" s="244"/>
      <c r="D136" s="245" t="s">
        <v>193</v>
      </c>
      <c r="E136" s="246" t="s">
        <v>19</v>
      </c>
      <c r="F136" s="247" t="s">
        <v>3446</v>
      </c>
      <c r="G136" s="244"/>
      <c r="H136" s="248">
        <v>24.239999999999998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193</v>
      </c>
      <c r="AU136" s="254" t="s">
        <v>88</v>
      </c>
      <c r="AV136" s="13" t="s">
        <v>88</v>
      </c>
      <c r="AW136" s="13" t="s">
        <v>37</v>
      </c>
      <c r="AX136" s="13" t="s">
        <v>78</v>
      </c>
      <c r="AY136" s="254" t="s">
        <v>185</v>
      </c>
    </row>
    <row r="137" s="13" customFormat="1">
      <c r="A137" s="13"/>
      <c r="B137" s="243"/>
      <c r="C137" s="244"/>
      <c r="D137" s="245" t="s">
        <v>193</v>
      </c>
      <c r="E137" s="246" t="s">
        <v>19</v>
      </c>
      <c r="F137" s="247" t="s">
        <v>3447</v>
      </c>
      <c r="G137" s="244"/>
      <c r="H137" s="248">
        <v>141.94999999999999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193</v>
      </c>
      <c r="AU137" s="254" t="s">
        <v>88</v>
      </c>
      <c r="AV137" s="13" t="s">
        <v>88</v>
      </c>
      <c r="AW137" s="13" t="s">
        <v>37</v>
      </c>
      <c r="AX137" s="13" t="s">
        <v>78</v>
      </c>
      <c r="AY137" s="254" t="s">
        <v>185</v>
      </c>
    </row>
    <row r="138" s="13" customFormat="1">
      <c r="A138" s="13"/>
      <c r="B138" s="243"/>
      <c r="C138" s="244"/>
      <c r="D138" s="245" t="s">
        <v>193</v>
      </c>
      <c r="E138" s="246" t="s">
        <v>19</v>
      </c>
      <c r="F138" s="247" t="s">
        <v>3448</v>
      </c>
      <c r="G138" s="244"/>
      <c r="H138" s="248">
        <v>12</v>
      </c>
      <c r="I138" s="249"/>
      <c r="J138" s="244"/>
      <c r="K138" s="244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193</v>
      </c>
      <c r="AU138" s="254" t="s">
        <v>88</v>
      </c>
      <c r="AV138" s="13" t="s">
        <v>88</v>
      </c>
      <c r="AW138" s="13" t="s">
        <v>37</v>
      </c>
      <c r="AX138" s="13" t="s">
        <v>78</v>
      </c>
      <c r="AY138" s="254" t="s">
        <v>185</v>
      </c>
    </row>
    <row r="139" s="13" customFormat="1">
      <c r="A139" s="13"/>
      <c r="B139" s="243"/>
      <c r="C139" s="244"/>
      <c r="D139" s="245" t="s">
        <v>193</v>
      </c>
      <c r="E139" s="246" t="s">
        <v>19</v>
      </c>
      <c r="F139" s="247" t="s">
        <v>3449</v>
      </c>
      <c r="G139" s="244"/>
      <c r="H139" s="248">
        <v>6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193</v>
      </c>
      <c r="AU139" s="254" t="s">
        <v>88</v>
      </c>
      <c r="AV139" s="13" t="s">
        <v>88</v>
      </c>
      <c r="AW139" s="13" t="s">
        <v>37</v>
      </c>
      <c r="AX139" s="13" t="s">
        <v>78</v>
      </c>
      <c r="AY139" s="254" t="s">
        <v>185</v>
      </c>
    </row>
    <row r="140" s="15" customFormat="1">
      <c r="A140" s="15"/>
      <c r="B140" s="265"/>
      <c r="C140" s="266"/>
      <c r="D140" s="245" t="s">
        <v>193</v>
      </c>
      <c r="E140" s="267" t="s">
        <v>19</v>
      </c>
      <c r="F140" s="268" t="s">
        <v>196</v>
      </c>
      <c r="G140" s="266"/>
      <c r="H140" s="269">
        <v>184.19</v>
      </c>
      <c r="I140" s="270"/>
      <c r="J140" s="266"/>
      <c r="K140" s="266"/>
      <c r="L140" s="271"/>
      <c r="M140" s="272"/>
      <c r="N140" s="273"/>
      <c r="O140" s="273"/>
      <c r="P140" s="273"/>
      <c r="Q140" s="273"/>
      <c r="R140" s="273"/>
      <c r="S140" s="273"/>
      <c r="T140" s="27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5" t="s">
        <v>193</v>
      </c>
      <c r="AU140" s="275" t="s">
        <v>88</v>
      </c>
      <c r="AV140" s="15" t="s">
        <v>191</v>
      </c>
      <c r="AW140" s="15" t="s">
        <v>37</v>
      </c>
      <c r="AX140" s="15" t="s">
        <v>86</v>
      </c>
      <c r="AY140" s="275" t="s">
        <v>185</v>
      </c>
    </row>
    <row r="141" s="2" customFormat="1" ht="33" customHeight="1">
      <c r="A141" s="40"/>
      <c r="B141" s="41"/>
      <c r="C141" s="229" t="s">
        <v>229</v>
      </c>
      <c r="D141" s="229" t="s">
        <v>187</v>
      </c>
      <c r="E141" s="230" t="s">
        <v>2123</v>
      </c>
      <c r="F141" s="231" t="s">
        <v>2124</v>
      </c>
      <c r="G141" s="232" t="s">
        <v>239</v>
      </c>
      <c r="H141" s="233">
        <v>239.447</v>
      </c>
      <c r="I141" s="234"/>
      <c r="J141" s="235">
        <f>ROUND(I141*H141,2)</f>
        <v>0</v>
      </c>
      <c r="K141" s="236"/>
      <c r="L141" s="46"/>
      <c r="M141" s="237" t="s">
        <v>19</v>
      </c>
      <c r="N141" s="238" t="s">
        <v>49</v>
      </c>
      <c r="O141" s="86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1" t="s">
        <v>191</v>
      </c>
      <c r="AT141" s="241" t="s">
        <v>187</v>
      </c>
      <c r="AU141" s="241" t="s">
        <v>88</v>
      </c>
      <c r="AY141" s="19" t="s">
        <v>185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86</v>
      </c>
      <c r="BK141" s="242">
        <f>ROUND(I141*H141,2)</f>
        <v>0</v>
      </c>
      <c r="BL141" s="19" t="s">
        <v>191</v>
      </c>
      <c r="BM141" s="241" t="s">
        <v>3450</v>
      </c>
    </row>
    <row r="142" s="13" customFormat="1">
      <c r="A142" s="13"/>
      <c r="B142" s="243"/>
      <c r="C142" s="244"/>
      <c r="D142" s="245" t="s">
        <v>193</v>
      </c>
      <c r="E142" s="246" t="s">
        <v>19</v>
      </c>
      <c r="F142" s="247" t="s">
        <v>3451</v>
      </c>
      <c r="G142" s="244"/>
      <c r="H142" s="248">
        <v>239.447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193</v>
      </c>
      <c r="AU142" s="254" t="s">
        <v>88</v>
      </c>
      <c r="AV142" s="13" t="s">
        <v>88</v>
      </c>
      <c r="AW142" s="13" t="s">
        <v>37</v>
      </c>
      <c r="AX142" s="13" t="s">
        <v>86</v>
      </c>
      <c r="AY142" s="254" t="s">
        <v>185</v>
      </c>
    </row>
    <row r="143" s="2" customFormat="1" ht="33" customHeight="1">
      <c r="A143" s="40"/>
      <c r="B143" s="41"/>
      <c r="C143" s="229" t="s">
        <v>342</v>
      </c>
      <c r="D143" s="229" t="s">
        <v>187</v>
      </c>
      <c r="E143" s="230" t="s">
        <v>460</v>
      </c>
      <c r="F143" s="231" t="s">
        <v>461</v>
      </c>
      <c r="G143" s="232" t="s">
        <v>206</v>
      </c>
      <c r="H143" s="233">
        <v>184.19</v>
      </c>
      <c r="I143" s="234"/>
      <c r="J143" s="235">
        <f>ROUND(I143*H143,2)</f>
        <v>0</v>
      </c>
      <c r="K143" s="236"/>
      <c r="L143" s="46"/>
      <c r="M143" s="237" t="s">
        <v>19</v>
      </c>
      <c r="N143" s="238" t="s">
        <v>49</v>
      </c>
      <c r="O143" s="86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1" t="s">
        <v>191</v>
      </c>
      <c r="AT143" s="241" t="s">
        <v>187</v>
      </c>
      <c r="AU143" s="241" t="s">
        <v>88</v>
      </c>
      <c r="AY143" s="19" t="s">
        <v>185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86</v>
      </c>
      <c r="BK143" s="242">
        <f>ROUND(I143*H143,2)</f>
        <v>0</v>
      </c>
      <c r="BL143" s="19" t="s">
        <v>191</v>
      </c>
      <c r="BM143" s="241" t="s">
        <v>3452</v>
      </c>
    </row>
    <row r="144" s="2" customFormat="1" ht="33" customHeight="1">
      <c r="A144" s="40"/>
      <c r="B144" s="41"/>
      <c r="C144" s="229" t="s">
        <v>346</v>
      </c>
      <c r="D144" s="229" t="s">
        <v>187</v>
      </c>
      <c r="E144" s="230" t="s">
        <v>2216</v>
      </c>
      <c r="F144" s="231" t="s">
        <v>2217</v>
      </c>
      <c r="G144" s="232" t="s">
        <v>206</v>
      </c>
      <c r="H144" s="233">
        <v>285.31</v>
      </c>
      <c r="I144" s="234"/>
      <c r="J144" s="235">
        <f>ROUND(I144*H144,2)</f>
        <v>0</v>
      </c>
      <c r="K144" s="236"/>
      <c r="L144" s="46"/>
      <c r="M144" s="237" t="s">
        <v>19</v>
      </c>
      <c r="N144" s="238" t="s">
        <v>49</v>
      </c>
      <c r="O144" s="86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1" t="s">
        <v>191</v>
      </c>
      <c r="AT144" s="241" t="s">
        <v>187</v>
      </c>
      <c r="AU144" s="241" t="s">
        <v>88</v>
      </c>
      <c r="AY144" s="19" t="s">
        <v>185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86</v>
      </c>
      <c r="BK144" s="242">
        <f>ROUND(I144*H144,2)</f>
        <v>0</v>
      </c>
      <c r="BL144" s="19" t="s">
        <v>191</v>
      </c>
      <c r="BM144" s="241" t="s">
        <v>3453</v>
      </c>
    </row>
    <row r="145" s="13" customFormat="1">
      <c r="A145" s="13"/>
      <c r="B145" s="243"/>
      <c r="C145" s="244"/>
      <c r="D145" s="245" t="s">
        <v>193</v>
      </c>
      <c r="E145" s="246" t="s">
        <v>19</v>
      </c>
      <c r="F145" s="247" t="s">
        <v>3454</v>
      </c>
      <c r="G145" s="244"/>
      <c r="H145" s="248">
        <v>285.31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193</v>
      </c>
      <c r="AU145" s="254" t="s">
        <v>88</v>
      </c>
      <c r="AV145" s="13" t="s">
        <v>88</v>
      </c>
      <c r="AW145" s="13" t="s">
        <v>37</v>
      </c>
      <c r="AX145" s="13" t="s">
        <v>86</v>
      </c>
      <c r="AY145" s="254" t="s">
        <v>185</v>
      </c>
    </row>
    <row r="146" s="2" customFormat="1" ht="55.5" customHeight="1">
      <c r="A146" s="40"/>
      <c r="B146" s="41"/>
      <c r="C146" s="229" t="s">
        <v>350</v>
      </c>
      <c r="D146" s="229" t="s">
        <v>187</v>
      </c>
      <c r="E146" s="230" t="s">
        <v>3352</v>
      </c>
      <c r="F146" s="231" t="s">
        <v>3353</v>
      </c>
      <c r="G146" s="232" t="s">
        <v>206</v>
      </c>
      <c r="H146" s="233">
        <v>141.947</v>
      </c>
      <c r="I146" s="234"/>
      <c r="J146" s="235">
        <f>ROUND(I146*H146,2)</f>
        <v>0</v>
      </c>
      <c r="K146" s="236"/>
      <c r="L146" s="46"/>
      <c r="M146" s="237" t="s">
        <v>19</v>
      </c>
      <c r="N146" s="238" t="s">
        <v>49</v>
      </c>
      <c r="O146" s="86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1" t="s">
        <v>191</v>
      </c>
      <c r="AT146" s="241" t="s">
        <v>187</v>
      </c>
      <c r="AU146" s="241" t="s">
        <v>88</v>
      </c>
      <c r="AY146" s="19" t="s">
        <v>185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86</v>
      </c>
      <c r="BK146" s="242">
        <f>ROUND(I146*H146,2)</f>
        <v>0</v>
      </c>
      <c r="BL146" s="19" t="s">
        <v>191</v>
      </c>
      <c r="BM146" s="241" t="s">
        <v>3455</v>
      </c>
    </row>
    <row r="147" s="13" customFormat="1">
      <c r="A147" s="13"/>
      <c r="B147" s="243"/>
      <c r="C147" s="244"/>
      <c r="D147" s="245" t="s">
        <v>193</v>
      </c>
      <c r="E147" s="246" t="s">
        <v>19</v>
      </c>
      <c r="F147" s="247" t="s">
        <v>3456</v>
      </c>
      <c r="G147" s="244"/>
      <c r="H147" s="248">
        <v>101.37600000000001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193</v>
      </c>
      <c r="AU147" s="254" t="s">
        <v>88</v>
      </c>
      <c r="AV147" s="13" t="s">
        <v>88</v>
      </c>
      <c r="AW147" s="13" t="s">
        <v>37</v>
      </c>
      <c r="AX147" s="13" t="s">
        <v>78</v>
      </c>
      <c r="AY147" s="254" t="s">
        <v>185</v>
      </c>
    </row>
    <row r="148" s="13" customFormat="1">
      <c r="A148" s="13"/>
      <c r="B148" s="243"/>
      <c r="C148" s="244"/>
      <c r="D148" s="245" t="s">
        <v>193</v>
      </c>
      <c r="E148" s="246" t="s">
        <v>19</v>
      </c>
      <c r="F148" s="247" t="s">
        <v>3457</v>
      </c>
      <c r="G148" s="244"/>
      <c r="H148" s="248">
        <v>22.896000000000001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193</v>
      </c>
      <c r="AU148" s="254" t="s">
        <v>88</v>
      </c>
      <c r="AV148" s="13" t="s">
        <v>88</v>
      </c>
      <c r="AW148" s="13" t="s">
        <v>37</v>
      </c>
      <c r="AX148" s="13" t="s">
        <v>78</v>
      </c>
      <c r="AY148" s="254" t="s">
        <v>185</v>
      </c>
    </row>
    <row r="149" s="13" customFormat="1">
      <c r="A149" s="13"/>
      <c r="B149" s="243"/>
      <c r="C149" s="244"/>
      <c r="D149" s="245" t="s">
        <v>193</v>
      </c>
      <c r="E149" s="246" t="s">
        <v>19</v>
      </c>
      <c r="F149" s="247" t="s">
        <v>3458</v>
      </c>
      <c r="G149" s="244"/>
      <c r="H149" s="248">
        <v>17.675000000000001</v>
      </c>
      <c r="I149" s="249"/>
      <c r="J149" s="244"/>
      <c r="K149" s="244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193</v>
      </c>
      <c r="AU149" s="254" t="s">
        <v>88</v>
      </c>
      <c r="AV149" s="13" t="s">
        <v>88</v>
      </c>
      <c r="AW149" s="13" t="s">
        <v>37</v>
      </c>
      <c r="AX149" s="13" t="s">
        <v>78</v>
      </c>
      <c r="AY149" s="254" t="s">
        <v>185</v>
      </c>
    </row>
    <row r="150" s="15" customFormat="1">
      <c r="A150" s="15"/>
      <c r="B150" s="265"/>
      <c r="C150" s="266"/>
      <c r="D150" s="245" t="s">
        <v>193</v>
      </c>
      <c r="E150" s="267" t="s">
        <v>19</v>
      </c>
      <c r="F150" s="268" t="s">
        <v>196</v>
      </c>
      <c r="G150" s="266"/>
      <c r="H150" s="269">
        <v>141.947</v>
      </c>
      <c r="I150" s="270"/>
      <c r="J150" s="266"/>
      <c r="K150" s="266"/>
      <c r="L150" s="271"/>
      <c r="M150" s="272"/>
      <c r="N150" s="273"/>
      <c r="O150" s="273"/>
      <c r="P150" s="273"/>
      <c r="Q150" s="273"/>
      <c r="R150" s="273"/>
      <c r="S150" s="273"/>
      <c r="T150" s="27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5" t="s">
        <v>193</v>
      </c>
      <c r="AU150" s="275" t="s">
        <v>88</v>
      </c>
      <c r="AV150" s="15" t="s">
        <v>191</v>
      </c>
      <c r="AW150" s="15" t="s">
        <v>37</v>
      </c>
      <c r="AX150" s="15" t="s">
        <v>86</v>
      </c>
      <c r="AY150" s="275" t="s">
        <v>185</v>
      </c>
    </row>
    <row r="151" s="2" customFormat="1" ht="16.5" customHeight="1">
      <c r="A151" s="40"/>
      <c r="B151" s="41"/>
      <c r="C151" s="282" t="s">
        <v>353</v>
      </c>
      <c r="D151" s="282" t="s">
        <v>604</v>
      </c>
      <c r="E151" s="283" t="s">
        <v>3459</v>
      </c>
      <c r="F151" s="284" t="s">
        <v>3460</v>
      </c>
      <c r="G151" s="285" t="s">
        <v>239</v>
      </c>
      <c r="H151" s="286">
        <v>283.89400000000001</v>
      </c>
      <c r="I151" s="287"/>
      <c r="J151" s="288">
        <f>ROUND(I151*H151,2)</f>
        <v>0</v>
      </c>
      <c r="K151" s="289"/>
      <c r="L151" s="290"/>
      <c r="M151" s="291" t="s">
        <v>19</v>
      </c>
      <c r="N151" s="292" t="s">
        <v>49</v>
      </c>
      <c r="O151" s="86"/>
      <c r="P151" s="239">
        <f>O151*H151</f>
        <v>0</v>
      </c>
      <c r="Q151" s="239">
        <v>1</v>
      </c>
      <c r="R151" s="239">
        <f>Q151*H151</f>
        <v>283.89400000000001</v>
      </c>
      <c r="S151" s="239">
        <v>0</v>
      </c>
      <c r="T151" s="24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1" t="s">
        <v>236</v>
      </c>
      <c r="AT151" s="241" t="s">
        <v>604</v>
      </c>
      <c r="AU151" s="241" t="s">
        <v>88</v>
      </c>
      <c r="AY151" s="19" t="s">
        <v>185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86</v>
      </c>
      <c r="BK151" s="242">
        <f>ROUND(I151*H151,2)</f>
        <v>0</v>
      </c>
      <c r="BL151" s="19" t="s">
        <v>191</v>
      </c>
      <c r="BM151" s="241" t="s">
        <v>3461</v>
      </c>
    </row>
    <row r="152" s="13" customFormat="1">
      <c r="A152" s="13"/>
      <c r="B152" s="243"/>
      <c r="C152" s="244"/>
      <c r="D152" s="245" t="s">
        <v>193</v>
      </c>
      <c r="E152" s="246" t="s">
        <v>19</v>
      </c>
      <c r="F152" s="247" t="s">
        <v>3462</v>
      </c>
      <c r="G152" s="244"/>
      <c r="H152" s="248">
        <v>283.89400000000001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193</v>
      </c>
      <c r="AU152" s="254" t="s">
        <v>88</v>
      </c>
      <c r="AV152" s="13" t="s">
        <v>88</v>
      </c>
      <c r="AW152" s="13" t="s">
        <v>37</v>
      </c>
      <c r="AX152" s="13" t="s">
        <v>86</v>
      </c>
      <c r="AY152" s="254" t="s">
        <v>185</v>
      </c>
    </row>
    <row r="153" s="12" customFormat="1" ht="22.8" customHeight="1">
      <c r="A153" s="12"/>
      <c r="B153" s="213"/>
      <c r="C153" s="214"/>
      <c r="D153" s="215" t="s">
        <v>77</v>
      </c>
      <c r="E153" s="227" t="s">
        <v>203</v>
      </c>
      <c r="F153" s="227" t="s">
        <v>609</v>
      </c>
      <c r="G153" s="214"/>
      <c r="H153" s="214"/>
      <c r="I153" s="217"/>
      <c r="J153" s="228">
        <f>BK153</f>
        <v>0</v>
      </c>
      <c r="K153" s="214"/>
      <c r="L153" s="219"/>
      <c r="M153" s="220"/>
      <c r="N153" s="221"/>
      <c r="O153" s="221"/>
      <c r="P153" s="222">
        <f>SUM(P154:P159)</f>
        <v>0</v>
      </c>
      <c r="Q153" s="221"/>
      <c r="R153" s="222">
        <f>SUM(R154:R159)</f>
        <v>0.54000000000000004</v>
      </c>
      <c r="S153" s="221"/>
      <c r="T153" s="223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4" t="s">
        <v>86</v>
      </c>
      <c r="AT153" s="225" t="s">
        <v>77</v>
      </c>
      <c r="AU153" s="225" t="s">
        <v>86</v>
      </c>
      <c r="AY153" s="224" t="s">
        <v>185</v>
      </c>
      <c r="BK153" s="226">
        <f>SUM(BK154:BK159)</f>
        <v>0</v>
      </c>
    </row>
    <row r="154" s="2" customFormat="1" ht="16.5" customHeight="1">
      <c r="A154" s="40"/>
      <c r="B154" s="41"/>
      <c r="C154" s="229" t="s">
        <v>7</v>
      </c>
      <c r="D154" s="229" t="s">
        <v>187</v>
      </c>
      <c r="E154" s="230" t="s">
        <v>3463</v>
      </c>
      <c r="F154" s="231" t="s">
        <v>3464</v>
      </c>
      <c r="G154" s="232" t="s">
        <v>220</v>
      </c>
      <c r="H154" s="233">
        <v>93</v>
      </c>
      <c r="I154" s="234"/>
      <c r="J154" s="235">
        <f>ROUND(I154*H154,2)</f>
        <v>0</v>
      </c>
      <c r="K154" s="236"/>
      <c r="L154" s="46"/>
      <c r="M154" s="237" t="s">
        <v>19</v>
      </c>
      <c r="N154" s="238" t="s">
        <v>49</v>
      </c>
      <c r="O154" s="86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1" t="s">
        <v>191</v>
      </c>
      <c r="AT154" s="241" t="s">
        <v>187</v>
      </c>
      <c r="AU154" s="241" t="s">
        <v>88</v>
      </c>
      <c r="AY154" s="19" t="s">
        <v>185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86</v>
      </c>
      <c r="BK154" s="242">
        <f>ROUND(I154*H154,2)</f>
        <v>0</v>
      </c>
      <c r="BL154" s="19" t="s">
        <v>191</v>
      </c>
      <c r="BM154" s="241" t="s">
        <v>3465</v>
      </c>
    </row>
    <row r="155" s="2" customFormat="1" ht="21.75" customHeight="1">
      <c r="A155" s="40"/>
      <c r="B155" s="41"/>
      <c r="C155" s="229" t="s">
        <v>363</v>
      </c>
      <c r="D155" s="229" t="s">
        <v>187</v>
      </c>
      <c r="E155" s="230" t="s">
        <v>3466</v>
      </c>
      <c r="F155" s="231" t="s">
        <v>3467</v>
      </c>
      <c r="G155" s="232" t="s">
        <v>220</v>
      </c>
      <c r="H155" s="233">
        <v>212</v>
      </c>
      <c r="I155" s="234"/>
      <c r="J155" s="235">
        <f>ROUND(I155*H155,2)</f>
        <v>0</v>
      </c>
      <c r="K155" s="236"/>
      <c r="L155" s="46"/>
      <c r="M155" s="237" t="s">
        <v>19</v>
      </c>
      <c r="N155" s="238" t="s">
        <v>49</v>
      </c>
      <c r="O155" s="86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191</v>
      </c>
      <c r="AT155" s="241" t="s">
        <v>187</v>
      </c>
      <c r="AU155" s="241" t="s">
        <v>88</v>
      </c>
      <c r="AY155" s="19" t="s">
        <v>185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86</v>
      </c>
      <c r="BK155" s="242">
        <f>ROUND(I155*H155,2)</f>
        <v>0</v>
      </c>
      <c r="BL155" s="19" t="s">
        <v>191</v>
      </c>
      <c r="BM155" s="241" t="s">
        <v>3468</v>
      </c>
    </row>
    <row r="156" s="2" customFormat="1" ht="21.75" customHeight="1">
      <c r="A156" s="40"/>
      <c r="B156" s="41"/>
      <c r="C156" s="229" t="s">
        <v>370</v>
      </c>
      <c r="D156" s="229" t="s">
        <v>187</v>
      </c>
      <c r="E156" s="230" t="s">
        <v>3469</v>
      </c>
      <c r="F156" s="231" t="s">
        <v>3470</v>
      </c>
      <c r="G156" s="232" t="s">
        <v>227</v>
      </c>
      <c r="H156" s="233">
        <v>2</v>
      </c>
      <c r="I156" s="234"/>
      <c r="J156" s="235">
        <f>ROUND(I156*H156,2)</f>
        <v>0</v>
      </c>
      <c r="K156" s="236"/>
      <c r="L156" s="46"/>
      <c r="M156" s="237" t="s">
        <v>19</v>
      </c>
      <c r="N156" s="238" t="s">
        <v>49</v>
      </c>
      <c r="O156" s="86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1" t="s">
        <v>191</v>
      </c>
      <c r="AT156" s="241" t="s">
        <v>187</v>
      </c>
      <c r="AU156" s="241" t="s">
        <v>88</v>
      </c>
      <c r="AY156" s="19" t="s">
        <v>185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9" t="s">
        <v>86</v>
      </c>
      <c r="BK156" s="242">
        <f>ROUND(I156*H156,2)</f>
        <v>0</v>
      </c>
      <c r="BL156" s="19" t="s">
        <v>191</v>
      </c>
      <c r="BM156" s="241" t="s">
        <v>3471</v>
      </c>
    </row>
    <row r="157" s="2" customFormat="1" ht="21.75" customHeight="1">
      <c r="A157" s="40"/>
      <c r="B157" s="41"/>
      <c r="C157" s="282" t="s">
        <v>375</v>
      </c>
      <c r="D157" s="282" t="s">
        <v>604</v>
      </c>
      <c r="E157" s="283" t="s">
        <v>3472</v>
      </c>
      <c r="F157" s="284" t="s">
        <v>3473</v>
      </c>
      <c r="G157" s="285" t="s">
        <v>227</v>
      </c>
      <c r="H157" s="286">
        <v>2</v>
      </c>
      <c r="I157" s="287"/>
      <c r="J157" s="288">
        <f>ROUND(I157*H157,2)</f>
        <v>0</v>
      </c>
      <c r="K157" s="289"/>
      <c r="L157" s="290"/>
      <c r="M157" s="291" t="s">
        <v>19</v>
      </c>
      <c r="N157" s="292" t="s">
        <v>49</v>
      </c>
      <c r="O157" s="86"/>
      <c r="P157" s="239">
        <f>O157*H157</f>
        <v>0</v>
      </c>
      <c r="Q157" s="239">
        <v>0.12</v>
      </c>
      <c r="R157" s="239">
        <f>Q157*H157</f>
        <v>0.23999999999999999</v>
      </c>
      <c r="S157" s="239">
        <v>0</v>
      </c>
      <c r="T157" s="24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1" t="s">
        <v>236</v>
      </c>
      <c r="AT157" s="241" t="s">
        <v>604</v>
      </c>
      <c r="AU157" s="241" t="s">
        <v>88</v>
      </c>
      <c r="AY157" s="19" t="s">
        <v>185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86</v>
      </c>
      <c r="BK157" s="242">
        <f>ROUND(I157*H157,2)</f>
        <v>0</v>
      </c>
      <c r="BL157" s="19" t="s">
        <v>191</v>
      </c>
      <c r="BM157" s="241" t="s">
        <v>3474</v>
      </c>
    </row>
    <row r="158" s="2" customFormat="1" ht="21.75" customHeight="1">
      <c r="A158" s="40"/>
      <c r="B158" s="41"/>
      <c r="C158" s="229" t="s">
        <v>380</v>
      </c>
      <c r="D158" s="229" t="s">
        <v>187</v>
      </c>
      <c r="E158" s="230" t="s">
        <v>3475</v>
      </c>
      <c r="F158" s="231" t="s">
        <v>3476</v>
      </c>
      <c r="G158" s="232" t="s">
        <v>227</v>
      </c>
      <c r="H158" s="233">
        <v>1</v>
      </c>
      <c r="I158" s="234"/>
      <c r="J158" s="235">
        <f>ROUND(I158*H158,2)</f>
        <v>0</v>
      </c>
      <c r="K158" s="236"/>
      <c r="L158" s="46"/>
      <c r="M158" s="237" t="s">
        <v>19</v>
      </c>
      <c r="N158" s="238" t="s">
        <v>49</v>
      </c>
      <c r="O158" s="86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1" t="s">
        <v>191</v>
      </c>
      <c r="AT158" s="241" t="s">
        <v>187</v>
      </c>
      <c r="AU158" s="241" t="s">
        <v>88</v>
      </c>
      <c r="AY158" s="19" t="s">
        <v>185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86</v>
      </c>
      <c r="BK158" s="242">
        <f>ROUND(I158*H158,2)</f>
        <v>0</v>
      </c>
      <c r="BL158" s="19" t="s">
        <v>191</v>
      </c>
      <c r="BM158" s="241" t="s">
        <v>3477</v>
      </c>
    </row>
    <row r="159" s="2" customFormat="1" ht="33" customHeight="1">
      <c r="A159" s="40"/>
      <c r="B159" s="41"/>
      <c r="C159" s="282" t="s">
        <v>386</v>
      </c>
      <c r="D159" s="282" t="s">
        <v>604</v>
      </c>
      <c r="E159" s="283" t="s">
        <v>3478</v>
      </c>
      <c r="F159" s="284" t="s">
        <v>3479</v>
      </c>
      <c r="G159" s="285" t="s">
        <v>19</v>
      </c>
      <c r="H159" s="286">
        <v>1</v>
      </c>
      <c r="I159" s="287"/>
      <c r="J159" s="288">
        <f>ROUND(I159*H159,2)</f>
        <v>0</v>
      </c>
      <c r="K159" s="289"/>
      <c r="L159" s="290"/>
      <c r="M159" s="291" t="s">
        <v>19</v>
      </c>
      <c r="N159" s="292" t="s">
        <v>49</v>
      </c>
      <c r="O159" s="86"/>
      <c r="P159" s="239">
        <f>O159*H159</f>
        <v>0</v>
      </c>
      <c r="Q159" s="239">
        <v>0.29999999999999999</v>
      </c>
      <c r="R159" s="239">
        <f>Q159*H159</f>
        <v>0.29999999999999999</v>
      </c>
      <c r="S159" s="239">
        <v>0</v>
      </c>
      <c r="T159" s="24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1" t="s">
        <v>236</v>
      </c>
      <c r="AT159" s="241" t="s">
        <v>604</v>
      </c>
      <c r="AU159" s="241" t="s">
        <v>88</v>
      </c>
      <c r="AY159" s="19" t="s">
        <v>185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86</v>
      </c>
      <c r="BK159" s="242">
        <f>ROUND(I159*H159,2)</f>
        <v>0</v>
      </c>
      <c r="BL159" s="19" t="s">
        <v>191</v>
      </c>
      <c r="BM159" s="241" t="s">
        <v>3480</v>
      </c>
    </row>
    <row r="160" s="12" customFormat="1" ht="22.8" customHeight="1">
      <c r="A160" s="12"/>
      <c r="B160" s="213"/>
      <c r="C160" s="214"/>
      <c r="D160" s="215" t="s">
        <v>77</v>
      </c>
      <c r="E160" s="227" t="s">
        <v>191</v>
      </c>
      <c r="F160" s="227" t="s">
        <v>741</v>
      </c>
      <c r="G160" s="214"/>
      <c r="H160" s="214"/>
      <c r="I160" s="217"/>
      <c r="J160" s="228">
        <f>BK160</f>
        <v>0</v>
      </c>
      <c r="K160" s="214"/>
      <c r="L160" s="219"/>
      <c r="M160" s="220"/>
      <c r="N160" s="221"/>
      <c r="O160" s="221"/>
      <c r="P160" s="222">
        <f>SUM(P161:P167)</f>
        <v>0</v>
      </c>
      <c r="Q160" s="221"/>
      <c r="R160" s="222">
        <f>SUM(R161:R167)</f>
        <v>45.845500190000003</v>
      </c>
      <c r="S160" s="221"/>
      <c r="T160" s="223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4" t="s">
        <v>86</v>
      </c>
      <c r="AT160" s="225" t="s">
        <v>77</v>
      </c>
      <c r="AU160" s="225" t="s">
        <v>86</v>
      </c>
      <c r="AY160" s="224" t="s">
        <v>185</v>
      </c>
      <c r="BK160" s="226">
        <f>SUM(BK161:BK167)</f>
        <v>0</v>
      </c>
    </row>
    <row r="161" s="2" customFormat="1" ht="21.75" customHeight="1">
      <c r="A161" s="40"/>
      <c r="B161" s="41"/>
      <c r="C161" s="229" t="s">
        <v>392</v>
      </c>
      <c r="D161" s="229" t="s">
        <v>187</v>
      </c>
      <c r="E161" s="230" t="s">
        <v>3360</v>
      </c>
      <c r="F161" s="231" t="s">
        <v>3361</v>
      </c>
      <c r="G161" s="232" t="s">
        <v>206</v>
      </c>
      <c r="H161" s="233">
        <v>24.247</v>
      </c>
      <c r="I161" s="234"/>
      <c r="J161" s="235">
        <f>ROUND(I161*H161,2)</f>
        <v>0</v>
      </c>
      <c r="K161" s="236"/>
      <c r="L161" s="46"/>
      <c r="M161" s="237" t="s">
        <v>19</v>
      </c>
      <c r="N161" s="238" t="s">
        <v>49</v>
      </c>
      <c r="O161" s="86"/>
      <c r="P161" s="239">
        <f>O161*H161</f>
        <v>0</v>
      </c>
      <c r="Q161" s="239">
        <v>1.8907700000000001</v>
      </c>
      <c r="R161" s="239">
        <f>Q161*H161</f>
        <v>45.845500190000003</v>
      </c>
      <c r="S161" s="239">
        <v>0</v>
      </c>
      <c r="T161" s="24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1" t="s">
        <v>191</v>
      </c>
      <c r="AT161" s="241" t="s">
        <v>187</v>
      </c>
      <c r="AU161" s="241" t="s">
        <v>88</v>
      </c>
      <c r="AY161" s="19" t="s">
        <v>185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86</v>
      </c>
      <c r="BK161" s="242">
        <f>ROUND(I161*H161,2)</f>
        <v>0</v>
      </c>
      <c r="BL161" s="19" t="s">
        <v>191</v>
      </c>
      <c r="BM161" s="241" t="s">
        <v>3481</v>
      </c>
    </row>
    <row r="162" s="13" customFormat="1">
      <c r="A162" s="13"/>
      <c r="B162" s="243"/>
      <c r="C162" s="244"/>
      <c r="D162" s="245" t="s">
        <v>193</v>
      </c>
      <c r="E162" s="246" t="s">
        <v>19</v>
      </c>
      <c r="F162" s="247" t="s">
        <v>3482</v>
      </c>
      <c r="G162" s="244"/>
      <c r="H162" s="248">
        <v>16.896000000000001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193</v>
      </c>
      <c r="AU162" s="254" t="s">
        <v>88</v>
      </c>
      <c r="AV162" s="13" t="s">
        <v>88</v>
      </c>
      <c r="AW162" s="13" t="s">
        <v>37</v>
      </c>
      <c r="AX162" s="13" t="s">
        <v>78</v>
      </c>
      <c r="AY162" s="254" t="s">
        <v>185</v>
      </c>
    </row>
    <row r="163" s="13" customFormat="1">
      <c r="A163" s="13"/>
      <c r="B163" s="243"/>
      <c r="C163" s="244"/>
      <c r="D163" s="245" t="s">
        <v>193</v>
      </c>
      <c r="E163" s="246" t="s">
        <v>19</v>
      </c>
      <c r="F163" s="247" t="s">
        <v>3483</v>
      </c>
      <c r="G163" s="244"/>
      <c r="H163" s="248">
        <v>3.8159999999999998</v>
      </c>
      <c r="I163" s="249"/>
      <c r="J163" s="244"/>
      <c r="K163" s="244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193</v>
      </c>
      <c r="AU163" s="254" t="s">
        <v>88</v>
      </c>
      <c r="AV163" s="13" t="s">
        <v>88</v>
      </c>
      <c r="AW163" s="13" t="s">
        <v>37</v>
      </c>
      <c r="AX163" s="13" t="s">
        <v>78</v>
      </c>
      <c r="AY163" s="254" t="s">
        <v>185</v>
      </c>
    </row>
    <row r="164" s="13" customFormat="1">
      <c r="A164" s="13"/>
      <c r="B164" s="243"/>
      <c r="C164" s="244"/>
      <c r="D164" s="245" t="s">
        <v>193</v>
      </c>
      <c r="E164" s="246" t="s">
        <v>19</v>
      </c>
      <c r="F164" s="247" t="s">
        <v>3484</v>
      </c>
      <c r="G164" s="244"/>
      <c r="H164" s="248">
        <v>3.5350000000000001</v>
      </c>
      <c r="I164" s="249"/>
      <c r="J164" s="244"/>
      <c r="K164" s="244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193</v>
      </c>
      <c r="AU164" s="254" t="s">
        <v>88</v>
      </c>
      <c r="AV164" s="13" t="s">
        <v>88</v>
      </c>
      <c r="AW164" s="13" t="s">
        <v>37</v>
      </c>
      <c r="AX164" s="13" t="s">
        <v>78</v>
      </c>
      <c r="AY164" s="254" t="s">
        <v>185</v>
      </c>
    </row>
    <row r="165" s="15" customFormat="1">
      <c r="A165" s="15"/>
      <c r="B165" s="265"/>
      <c r="C165" s="266"/>
      <c r="D165" s="245" t="s">
        <v>193</v>
      </c>
      <c r="E165" s="267" t="s">
        <v>19</v>
      </c>
      <c r="F165" s="268" t="s">
        <v>196</v>
      </c>
      <c r="G165" s="266"/>
      <c r="H165" s="269">
        <v>24.247</v>
      </c>
      <c r="I165" s="270"/>
      <c r="J165" s="266"/>
      <c r="K165" s="266"/>
      <c r="L165" s="271"/>
      <c r="M165" s="272"/>
      <c r="N165" s="273"/>
      <c r="O165" s="273"/>
      <c r="P165" s="273"/>
      <c r="Q165" s="273"/>
      <c r="R165" s="273"/>
      <c r="S165" s="273"/>
      <c r="T165" s="27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5" t="s">
        <v>193</v>
      </c>
      <c r="AU165" s="275" t="s">
        <v>88</v>
      </c>
      <c r="AV165" s="15" t="s">
        <v>191</v>
      </c>
      <c r="AW165" s="15" t="s">
        <v>37</v>
      </c>
      <c r="AX165" s="15" t="s">
        <v>86</v>
      </c>
      <c r="AY165" s="275" t="s">
        <v>185</v>
      </c>
    </row>
    <row r="166" s="2" customFormat="1" ht="33" customHeight="1">
      <c r="A166" s="40"/>
      <c r="B166" s="41"/>
      <c r="C166" s="229" t="s">
        <v>398</v>
      </c>
      <c r="D166" s="229" t="s">
        <v>187</v>
      </c>
      <c r="E166" s="230" t="s">
        <v>3485</v>
      </c>
      <c r="F166" s="231" t="s">
        <v>3486</v>
      </c>
      <c r="G166" s="232" t="s">
        <v>206</v>
      </c>
      <c r="H166" s="233">
        <v>2.2999999999999998</v>
      </c>
      <c r="I166" s="234"/>
      <c r="J166" s="235">
        <f>ROUND(I166*H166,2)</f>
        <v>0</v>
      </c>
      <c r="K166" s="236"/>
      <c r="L166" s="46"/>
      <c r="M166" s="237" t="s">
        <v>19</v>
      </c>
      <c r="N166" s="238" t="s">
        <v>49</v>
      </c>
      <c r="O166" s="86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1" t="s">
        <v>191</v>
      </c>
      <c r="AT166" s="241" t="s">
        <v>187</v>
      </c>
      <c r="AU166" s="241" t="s">
        <v>88</v>
      </c>
      <c r="AY166" s="19" t="s">
        <v>185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86</v>
      </c>
      <c r="BK166" s="242">
        <f>ROUND(I166*H166,2)</f>
        <v>0</v>
      </c>
      <c r="BL166" s="19" t="s">
        <v>191</v>
      </c>
      <c r="BM166" s="241" t="s">
        <v>3487</v>
      </c>
    </row>
    <row r="167" s="2" customFormat="1" ht="33" customHeight="1">
      <c r="A167" s="40"/>
      <c r="B167" s="41"/>
      <c r="C167" s="229" t="s">
        <v>644</v>
      </c>
      <c r="D167" s="229" t="s">
        <v>187</v>
      </c>
      <c r="E167" s="230" t="s">
        <v>3488</v>
      </c>
      <c r="F167" s="231" t="s">
        <v>3489</v>
      </c>
      <c r="G167" s="232" t="s">
        <v>206</v>
      </c>
      <c r="H167" s="233">
        <v>1</v>
      </c>
      <c r="I167" s="234"/>
      <c r="J167" s="235">
        <f>ROUND(I167*H167,2)</f>
        <v>0</v>
      </c>
      <c r="K167" s="236"/>
      <c r="L167" s="46"/>
      <c r="M167" s="237" t="s">
        <v>19</v>
      </c>
      <c r="N167" s="238" t="s">
        <v>49</v>
      </c>
      <c r="O167" s="86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1" t="s">
        <v>191</v>
      </c>
      <c r="AT167" s="241" t="s">
        <v>187</v>
      </c>
      <c r="AU167" s="241" t="s">
        <v>88</v>
      </c>
      <c r="AY167" s="19" t="s">
        <v>185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9" t="s">
        <v>86</v>
      </c>
      <c r="BK167" s="242">
        <f>ROUND(I167*H167,2)</f>
        <v>0</v>
      </c>
      <c r="BL167" s="19" t="s">
        <v>191</v>
      </c>
      <c r="BM167" s="241" t="s">
        <v>3490</v>
      </c>
    </row>
    <row r="168" s="12" customFormat="1" ht="22.8" customHeight="1">
      <c r="A168" s="12"/>
      <c r="B168" s="213"/>
      <c r="C168" s="214"/>
      <c r="D168" s="215" t="s">
        <v>77</v>
      </c>
      <c r="E168" s="227" t="s">
        <v>217</v>
      </c>
      <c r="F168" s="227" t="s">
        <v>1746</v>
      </c>
      <c r="G168" s="214"/>
      <c r="H168" s="214"/>
      <c r="I168" s="217"/>
      <c r="J168" s="228">
        <f>BK168</f>
        <v>0</v>
      </c>
      <c r="K168" s="214"/>
      <c r="L168" s="219"/>
      <c r="M168" s="220"/>
      <c r="N168" s="221"/>
      <c r="O168" s="221"/>
      <c r="P168" s="222">
        <f>SUM(P169:P176)</f>
        <v>0</v>
      </c>
      <c r="Q168" s="221"/>
      <c r="R168" s="222">
        <f>SUM(R169:R176)</f>
        <v>0</v>
      </c>
      <c r="S168" s="221"/>
      <c r="T168" s="223">
        <f>SUM(T169:T176)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4" t="s">
        <v>86</v>
      </c>
      <c r="AT168" s="225" t="s">
        <v>77</v>
      </c>
      <c r="AU168" s="225" t="s">
        <v>86</v>
      </c>
      <c r="AY168" s="224" t="s">
        <v>185</v>
      </c>
      <c r="BK168" s="226">
        <f>SUM(BK169:BK176)</f>
        <v>0</v>
      </c>
    </row>
    <row r="169" s="2" customFormat="1" ht="33" customHeight="1">
      <c r="A169" s="40"/>
      <c r="B169" s="41"/>
      <c r="C169" s="229" t="s">
        <v>648</v>
      </c>
      <c r="D169" s="229" t="s">
        <v>187</v>
      </c>
      <c r="E169" s="230" t="s">
        <v>1750</v>
      </c>
      <c r="F169" s="231" t="s">
        <v>1751</v>
      </c>
      <c r="G169" s="232" t="s">
        <v>190</v>
      </c>
      <c r="H169" s="233">
        <v>168.96000000000001</v>
      </c>
      <c r="I169" s="234"/>
      <c r="J169" s="235">
        <f>ROUND(I169*H169,2)</f>
        <v>0</v>
      </c>
      <c r="K169" s="236"/>
      <c r="L169" s="46"/>
      <c r="M169" s="237" t="s">
        <v>19</v>
      </c>
      <c r="N169" s="238" t="s">
        <v>49</v>
      </c>
      <c r="O169" s="86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1" t="s">
        <v>191</v>
      </c>
      <c r="AT169" s="241" t="s">
        <v>187</v>
      </c>
      <c r="AU169" s="241" t="s">
        <v>88</v>
      </c>
      <c r="AY169" s="19" t="s">
        <v>185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86</v>
      </c>
      <c r="BK169" s="242">
        <f>ROUND(I169*H169,2)</f>
        <v>0</v>
      </c>
      <c r="BL169" s="19" t="s">
        <v>191</v>
      </c>
      <c r="BM169" s="241" t="s">
        <v>3491</v>
      </c>
    </row>
    <row r="170" s="13" customFormat="1">
      <c r="A170" s="13"/>
      <c r="B170" s="243"/>
      <c r="C170" s="244"/>
      <c r="D170" s="245" t="s">
        <v>193</v>
      </c>
      <c r="E170" s="246" t="s">
        <v>19</v>
      </c>
      <c r="F170" s="247" t="s">
        <v>3404</v>
      </c>
      <c r="G170" s="244"/>
      <c r="H170" s="248">
        <v>168.96000000000001</v>
      </c>
      <c r="I170" s="249"/>
      <c r="J170" s="244"/>
      <c r="K170" s="244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193</v>
      </c>
      <c r="AU170" s="254" t="s">
        <v>88</v>
      </c>
      <c r="AV170" s="13" t="s">
        <v>88</v>
      </c>
      <c r="AW170" s="13" t="s">
        <v>37</v>
      </c>
      <c r="AX170" s="13" t="s">
        <v>78</v>
      </c>
      <c r="AY170" s="254" t="s">
        <v>185</v>
      </c>
    </row>
    <row r="171" s="15" customFormat="1">
      <c r="A171" s="15"/>
      <c r="B171" s="265"/>
      <c r="C171" s="266"/>
      <c r="D171" s="245" t="s">
        <v>193</v>
      </c>
      <c r="E171" s="267" t="s">
        <v>19</v>
      </c>
      <c r="F171" s="268" t="s">
        <v>196</v>
      </c>
      <c r="G171" s="266"/>
      <c r="H171" s="269">
        <v>168.96000000000001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5" t="s">
        <v>193</v>
      </c>
      <c r="AU171" s="275" t="s">
        <v>88</v>
      </c>
      <c r="AV171" s="15" t="s">
        <v>191</v>
      </c>
      <c r="AW171" s="15" t="s">
        <v>37</v>
      </c>
      <c r="AX171" s="15" t="s">
        <v>86</v>
      </c>
      <c r="AY171" s="275" t="s">
        <v>185</v>
      </c>
    </row>
    <row r="172" s="2" customFormat="1" ht="21.75" customHeight="1">
      <c r="A172" s="40"/>
      <c r="B172" s="41"/>
      <c r="C172" s="229" t="s">
        <v>652</v>
      </c>
      <c r="D172" s="229" t="s">
        <v>187</v>
      </c>
      <c r="E172" s="230" t="s">
        <v>1757</v>
      </c>
      <c r="F172" s="231" t="s">
        <v>1758</v>
      </c>
      <c r="G172" s="232" t="s">
        <v>190</v>
      </c>
      <c r="H172" s="233">
        <v>232.31999999999999</v>
      </c>
      <c r="I172" s="234"/>
      <c r="J172" s="235">
        <f>ROUND(I172*H172,2)</f>
        <v>0</v>
      </c>
      <c r="K172" s="236"/>
      <c r="L172" s="46"/>
      <c r="M172" s="237" t="s">
        <v>19</v>
      </c>
      <c r="N172" s="238" t="s">
        <v>49</v>
      </c>
      <c r="O172" s="86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1" t="s">
        <v>191</v>
      </c>
      <c r="AT172" s="241" t="s">
        <v>187</v>
      </c>
      <c r="AU172" s="241" t="s">
        <v>88</v>
      </c>
      <c r="AY172" s="19" t="s">
        <v>185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9" t="s">
        <v>86</v>
      </c>
      <c r="BK172" s="242">
        <f>ROUND(I172*H172,2)</f>
        <v>0</v>
      </c>
      <c r="BL172" s="19" t="s">
        <v>191</v>
      </c>
      <c r="BM172" s="241" t="s">
        <v>3492</v>
      </c>
    </row>
    <row r="173" s="13" customFormat="1">
      <c r="A173" s="13"/>
      <c r="B173" s="243"/>
      <c r="C173" s="244"/>
      <c r="D173" s="245" t="s">
        <v>193</v>
      </c>
      <c r="E173" s="246" t="s">
        <v>19</v>
      </c>
      <c r="F173" s="247" t="s">
        <v>3408</v>
      </c>
      <c r="G173" s="244"/>
      <c r="H173" s="248">
        <v>232.31999999999999</v>
      </c>
      <c r="I173" s="249"/>
      <c r="J173" s="244"/>
      <c r="K173" s="244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193</v>
      </c>
      <c r="AU173" s="254" t="s">
        <v>88</v>
      </c>
      <c r="AV173" s="13" t="s">
        <v>88</v>
      </c>
      <c r="AW173" s="13" t="s">
        <v>37</v>
      </c>
      <c r="AX173" s="13" t="s">
        <v>78</v>
      </c>
      <c r="AY173" s="254" t="s">
        <v>185</v>
      </c>
    </row>
    <row r="174" s="15" customFormat="1">
      <c r="A174" s="15"/>
      <c r="B174" s="265"/>
      <c r="C174" s="266"/>
      <c r="D174" s="245" t="s">
        <v>193</v>
      </c>
      <c r="E174" s="267" t="s">
        <v>19</v>
      </c>
      <c r="F174" s="268" t="s">
        <v>196</v>
      </c>
      <c r="G174" s="266"/>
      <c r="H174" s="269">
        <v>232.31999999999999</v>
      </c>
      <c r="I174" s="270"/>
      <c r="J174" s="266"/>
      <c r="K174" s="266"/>
      <c r="L174" s="271"/>
      <c r="M174" s="272"/>
      <c r="N174" s="273"/>
      <c r="O174" s="273"/>
      <c r="P174" s="273"/>
      <c r="Q174" s="273"/>
      <c r="R174" s="273"/>
      <c r="S174" s="273"/>
      <c r="T174" s="27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5" t="s">
        <v>193</v>
      </c>
      <c r="AU174" s="275" t="s">
        <v>88</v>
      </c>
      <c r="AV174" s="15" t="s">
        <v>191</v>
      </c>
      <c r="AW174" s="15" t="s">
        <v>37</v>
      </c>
      <c r="AX174" s="15" t="s">
        <v>86</v>
      </c>
      <c r="AY174" s="275" t="s">
        <v>185</v>
      </c>
    </row>
    <row r="175" s="2" customFormat="1" ht="33" customHeight="1">
      <c r="A175" s="40"/>
      <c r="B175" s="41"/>
      <c r="C175" s="229" t="s">
        <v>658</v>
      </c>
      <c r="D175" s="229" t="s">
        <v>187</v>
      </c>
      <c r="E175" s="230" t="s">
        <v>3493</v>
      </c>
      <c r="F175" s="231" t="s">
        <v>3494</v>
      </c>
      <c r="G175" s="232" t="s">
        <v>190</v>
      </c>
      <c r="H175" s="233">
        <v>232.31999999999999</v>
      </c>
      <c r="I175" s="234"/>
      <c r="J175" s="235">
        <f>ROUND(I175*H175,2)</f>
        <v>0</v>
      </c>
      <c r="K175" s="236"/>
      <c r="L175" s="46"/>
      <c r="M175" s="237" t="s">
        <v>19</v>
      </c>
      <c r="N175" s="238" t="s">
        <v>49</v>
      </c>
      <c r="O175" s="86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1" t="s">
        <v>191</v>
      </c>
      <c r="AT175" s="241" t="s">
        <v>187</v>
      </c>
      <c r="AU175" s="241" t="s">
        <v>88</v>
      </c>
      <c r="AY175" s="19" t="s">
        <v>185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9" t="s">
        <v>86</v>
      </c>
      <c r="BK175" s="242">
        <f>ROUND(I175*H175,2)</f>
        <v>0</v>
      </c>
      <c r="BL175" s="19" t="s">
        <v>191</v>
      </c>
      <c r="BM175" s="241" t="s">
        <v>3495</v>
      </c>
    </row>
    <row r="176" s="2" customFormat="1" ht="33" customHeight="1">
      <c r="A176" s="40"/>
      <c r="B176" s="41"/>
      <c r="C176" s="229" t="s">
        <v>663</v>
      </c>
      <c r="D176" s="229" t="s">
        <v>187</v>
      </c>
      <c r="E176" s="230" t="s">
        <v>3496</v>
      </c>
      <c r="F176" s="231" t="s">
        <v>3497</v>
      </c>
      <c r="G176" s="232" t="s">
        <v>190</v>
      </c>
      <c r="H176" s="233">
        <v>232.31999999999999</v>
      </c>
      <c r="I176" s="234"/>
      <c r="J176" s="235">
        <f>ROUND(I176*H176,2)</f>
        <v>0</v>
      </c>
      <c r="K176" s="236"/>
      <c r="L176" s="46"/>
      <c r="M176" s="237" t="s">
        <v>19</v>
      </c>
      <c r="N176" s="238" t="s">
        <v>49</v>
      </c>
      <c r="O176" s="86"/>
      <c r="P176" s="239">
        <f>O176*H176</f>
        <v>0</v>
      </c>
      <c r="Q176" s="239">
        <v>0</v>
      </c>
      <c r="R176" s="239">
        <f>Q176*H176</f>
        <v>0</v>
      </c>
      <c r="S176" s="239">
        <v>0</v>
      </c>
      <c r="T176" s="24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1" t="s">
        <v>191</v>
      </c>
      <c r="AT176" s="241" t="s">
        <v>187</v>
      </c>
      <c r="AU176" s="241" t="s">
        <v>88</v>
      </c>
      <c r="AY176" s="19" t="s">
        <v>185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9" t="s">
        <v>86</v>
      </c>
      <c r="BK176" s="242">
        <f>ROUND(I176*H176,2)</f>
        <v>0</v>
      </c>
      <c r="BL176" s="19" t="s">
        <v>191</v>
      </c>
      <c r="BM176" s="241" t="s">
        <v>3498</v>
      </c>
    </row>
    <row r="177" s="12" customFormat="1" ht="22.8" customHeight="1">
      <c r="A177" s="12"/>
      <c r="B177" s="213"/>
      <c r="C177" s="214"/>
      <c r="D177" s="215" t="s">
        <v>77</v>
      </c>
      <c r="E177" s="227" t="s">
        <v>236</v>
      </c>
      <c r="F177" s="227" t="s">
        <v>1078</v>
      </c>
      <c r="G177" s="214"/>
      <c r="H177" s="214"/>
      <c r="I177" s="217"/>
      <c r="J177" s="228">
        <f>BK177</f>
        <v>0</v>
      </c>
      <c r="K177" s="214"/>
      <c r="L177" s="219"/>
      <c r="M177" s="220"/>
      <c r="N177" s="221"/>
      <c r="O177" s="221"/>
      <c r="P177" s="222">
        <f>SUM(P178:P214)</f>
        <v>0</v>
      </c>
      <c r="Q177" s="221"/>
      <c r="R177" s="222">
        <f>SUM(R178:R214)</f>
        <v>38.859576499999996</v>
      </c>
      <c r="S177" s="221"/>
      <c r="T177" s="223">
        <f>SUM(T178:T214)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4" t="s">
        <v>86</v>
      </c>
      <c r="AT177" s="225" t="s">
        <v>77</v>
      </c>
      <c r="AU177" s="225" t="s">
        <v>86</v>
      </c>
      <c r="AY177" s="224" t="s">
        <v>185</v>
      </c>
      <c r="BK177" s="226">
        <f>SUM(BK178:BK214)</f>
        <v>0</v>
      </c>
    </row>
    <row r="178" s="2" customFormat="1" ht="33" customHeight="1">
      <c r="A178" s="40"/>
      <c r="B178" s="41"/>
      <c r="C178" s="229" t="s">
        <v>669</v>
      </c>
      <c r="D178" s="229" t="s">
        <v>187</v>
      </c>
      <c r="E178" s="230" t="s">
        <v>3499</v>
      </c>
      <c r="F178" s="231" t="s">
        <v>3500</v>
      </c>
      <c r="G178" s="232" t="s">
        <v>220</v>
      </c>
      <c r="H178" s="233">
        <v>59.850000000000001</v>
      </c>
      <c r="I178" s="234"/>
      <c r="J178" s="235">
        <f>ROUND(I178*H178,2)</f>
        <v>0</v>
      </c>
      <c r="K178" s="236"/>
      <c r="L178" s="46"/>
      <c r="M178" s="237" t="s">
        <v>19</v>
      </c>
      <c r="N178" s="238" t="s">
        <v>49</v>
      </c>
      <c r="O178" s="86"/>
      <c r="P178" s="239">
        <f>O178*H178</f>
        <v>0</v>
      </c>
      <c r="Q178" s="239">
        <v>0.0074599999999999996</v>
      </c>
      <c r="R178" s="239">
        <f>Q178*H178</f>
        <v>0.44648099999999996</v>
      </c>
      <c r="S178" s="239">
        <v>0</v>
      </c>
      <c r="T178" s="24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1" t="s">
        <v>191</v>
      </c>
      <c r="AT178" s="241" t="s">
        <v>187</v>
      </c>
      <c r="AU178" s="241" t="s">
        <v>88</v>
      </c>
      <c r="AY178" s="19" t="s">
        <v>185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9" t="s">
        <v>86</v>
      </c>
      <c r="BK178" s="242">
        <f>ROUND(I178*H178,2)</f>
        <v>0</v>
      </c>
      <c r="BL178" s="19" t="s">
        <v>191</v>
      </c>
      <c r="BM178" s="241" t="s">
        <v>3501</v>
      </c>
    </row>
    <row r="179" s="13" customFormat="1">
      <c r="A179" s="13"/>
      <c r="B179" s="243"/>
      <c r="C179" s="244"/>
      <c r="D179" s="245" t="s">
        <v>193</v>
      </c>
      <c r="E179" s="246" t="s">
        <v>19</v>
      </c>
      <c r="F179" s="247" t="s">
        <v>3502</v>
      </c>
      <c r="G179" s="244"/>
      <c r="H179" s="248">
        <v>59.850000000000001</v>
      </c>
      <c r="I179" s="249"/>
      <c r="J179" s="244"/>
      <c r="K179" s="244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193</v>
      </c>
      <c r="AU179" s="254" t="s">
        <v>88</v>
      </c>
      <c r="AV179" s="13" t="s">
        <v>88</v>
      </c>
      <c r="AW179" s="13" t="s">
        <v>37</v>
      </c>
      <c r="AX179" s="13" t="s">
        <v>86</v>
      </c>
      <c r="AY179" s="254" t="s">
        <v>185</v>
      </c>
    </row>
    <row r="180" s="2" customFormat="1" ht="33" customHeight="1">
      <c r="A180" s="40"/>
      <c r="B180" s="41"/>
      <c r="C180" s="229" t="s">
        <v>693</v>
      </c>
      <c r="D180" s="229" t="s">
        <v>187</v>
      </c>
      <c r="E180" s="230" t="s">
        <v>3503</v>
      </c>
      <c r="F180" s="231" t="s">
        <v>3504</v>
      </c>
      <c r="G180" s="232" t="s">
        <v>220</v>
      </c>
      <c r="H180" s="233">
        <v>37.799999999999997</v>
      </c>
      <c r="I180" s="234"/>
      <c r="J180" s="235">
        <f>ROUND(I180*H180,2)</f>
        <v>0</v>
      </c>
      <c r="K180" s="236"/>
      <c r="L180" s="46"/>
      <c r="M180" s="237" t="s">
        <v>19</v>
      </c>
      <c r="N180" s="238" t="s">
        <v>49</v>
      </c>
      <c r="O180" s="86"/>
      <c r="P180" s="239">
        <f>O180*H180</f>
        <v>0</v>
      </c>
      <c r="Q180" s="239">
        <v>0.0027599999999999999</v>
      </c>
      <c r="R180" s="239">
        <f>Q180*H180</f>
        <v>0.10432799999999999</v>
      </c>
      <c r="S180" s="239">
        <v>0</v>
      </c>
      <c r="T180" s="24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1" t="s">
        <v>191</v>
      </c>
      <c r="AT180" s="241" t="s">
        <v>187</v>
      </c>
      <c r="AU180" s="241" t="s">
        <v>88</v>
      </c>
      <c r="AY180" s="19" t="s">
        <v>185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9" t="s">
        <v>86</v>
      </c>
      <c r="BK180" s="242">
        <f>ROUND(I180*H180,2)</f>
        <v>0</v>
      </c>
      <c r="BL180" s="19" t="s">
        <v>191</v>
      </c>
      <c r="BM180" s="241" t="s">
        <v>3505</v>
      </c>
    </row>
    <row r="181" s="13" customFormat="1">
      <c r="A181" s="13"/>
      <c r="B181" s="243"/>
      <c r="C181" s="244"/>
      <c r="D181" s="245" t="s">
        <v>193</v>
      </c>
      <c r="E181" s="246" t="s">
        <v>19</v>
      </c>
      <c r="F181" s="247" t="s">
        <v>3506</v>
      </c>
      <c r="G181" s="244"/>
      <c r="H181" s="248">
        <v>37.799999999999997</v>
      </c>
      <c r="I181" s="249"/>
      <c r="J181" s="244"/>
      <c r="K181" s="244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193</v>
      </c>
      <c r="AU181" s="254" t="s">
        <v>88</v>
      </c>
      <c r="AV181" s="13" t="s">
        <v>88</v>
      </c>
      <c r="AW181" s="13" t="s">
        <v>37</v>
      </c>
      <c r="AX181" s="13" t="s">
        <v>86</v>
      </c>
      <c r="AY181" s="254" t="s">
        <v>185</v>
      </c>
    </row>
    <row r="182" s="2" customFormat="1" ht="33" customHeight="1">
      <c r="A182" s="40"/>
      <c r="B182" s="41"/>
      <c r="C182" s="229" t="s">
        <v>700</v>
      </c>
      <c r="D182" s="229" t="s">
        <v>187</v>
      </c>
      <c r="E182" s="230" t="s">
        <v>3507</v>
      </c>
      <c r="F182" s="231" t="s">
        <v>3508</v>
      </c>
      <c r="G182" s="232" t="s">
        <v>220</v>
      </c>
      <c r="H182" s="233">
        <v>228.90000000000001</v>
      </c>
      <c r="I182" s="234"/>
      <c r="J182" s="235">
        <f>ROUND(I182*H182,2)</f>
        <v>0</v>
      </c>
      <c r="K182" s="236"/>
      <c r="L182" s="46"/>
      <c r="M182" s="237" t="s">
        <v>19</v>
      </c>
      <c r="N182" s="238" t="s">
        <v>49</v>
      </c>
      <c r="O182" s="86"/>
      <c r="P182" s="239">
        <f>O182*H182</f>
        <v>0</v>
      </c>
      <c r="Q182" s="239">
        <v>0.0044000000000000003</v>
      </c>
      <c r="R182" s="239">
        <f>Q182*H182</f>
        <v>1.0071600000000001</v>
      </c>
      <c r="S182" s="239">
        <v>0</v>
      </c>
      <c r="T182" s="24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1" t="s">
        <v>191</v>
      </c>
      <c r="AT182" s="241" t="s">
        <v>187</v>
      </c>
      <c r="AU182" s="241" t="s">
        <v>88</v>
      </c>
      <c r="AY182" s="19" t="s">
        <v>185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9" t="s">
        <v>86</v>
      </c>
      <c r="BK182" s="242">
        <f>ROUND(I182*H182,2)</f>
        <v>0</v>
      </c>
      <c r="BL182" s="19" t="s">
        <v>191</v>
      </c>
      <c r="BM182" s="241" t="s">
        <v>3509</v>
      </c>
    </row>
    <row r="183" s="13" customFormat="1">
      <c r="A183" s="13"/>
      <c r="B183" s="243"/>
      <c r="C183" s="244"/>
      <c r="D183" s="245" t="s">
        <v>193</v>
      </c>
      <c r="E183" s="246" t="s">
        <v>19</v>
      </c>
      <c r="F183" s="247" t="s">
        <v>3510</v>
      </c>
      <c r="G183" s="244"/>
      <c r="H183" s="248">
        <v>228.90000000000001</v>
      </c>
      <c r="I183" s="249"/>
      <c r="J183" s="244"/>
      <c r="K183" s="244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193</v>
      </c>
      <c r="AU183" s="254" t="s">
        <v>88</v>
      </c>
      <c r="AV183" s="13" t="s">
        <v>88</v>
      </c>
      <c r="AW183" s="13" t="s">
        <v>37</v>
      </c>
      <c r="AX183" s="13" t="s">
        <v>86</v>
      </c>
      <c r="AY183" s="254" t="s">
        <v>185</v>
      </c>
    </row>
    <row r="184" s="2" customFormat="1" ht="16.5" customHeight="1">
      <c r="A184" s="40"/>
      <c r="B184" s="41"/>
      <c r="C184" s="229" t="s">
        <v>735</v>
      </c>
      <c r="D184" s="229" t="s">
        <v>187</v>
      </c>
      <c r="E184" s="230" t="s">
        <v>3511</v>
      </c>
      <c r="F184" s="231" t="s">
        <v>3512</v>
      </c>
      <c r="G184" s="232" t="s">
        <v>220</v>
      </c>
      <c r="H184" s="233">
        <v>93</v>
      </c>
      <c r="I184" s="234"/>
      <c r="J184" s="235">
        <f>ROUND(I184*H184,2)</f>
        <v>0</v>
      </c>
      <c r="K184" s="236"/>
      <c r="L184" s="46"/>
      <c r="M184" s="237" t="s">
        <v>19</v>
      </c>
      <c r="N184" s="238" t="s">
        <v>49</v>
      </c>
      <c r="O184" s="86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1" t="s">
        <v>191</v>
      </c>
      <c r="AT184" s="241" t="s">
        <v>187</v>
      </c>
      <c r="AU184" s="241" t="s">
        <v>88</v>
      </c>
      <c r="AY184" s="19" t="s">
        <v>185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9" t="s">
        <v>86</v>
      </c>
      <c r="BK184" s="242">
        <f>ROUND(I184*H184,2)</f>
        <v>0</v>
      </c>
      <c r="BL184" s="19" t="s">
        <v>191</v>
      </c>
      <c r="BM184" s="241" t="s">
        <v>3513</v>
      </c>
    </row>
    <row r="185" s="2" customFormat="1" ht="21.75" customHeight="1">
      <c r="A185" s="40"/>
      <c r="B185" s="41"/>
      <c r="C185" s="229" t="s">
        <v>742</v>
      </c>
      <c r="D185" s="229" t="s">
        <v>187</v>
      </c>
      <c r="E185" s="230" t="s">
        <v>3514</v>
      </c>
      <c r="F185" s="231" t="s">
        <v>3515</v>
      </c>
      <c r="G185" s="232" t="s">
        <v>220</v>
      </c>
      <c r="H185" s="233">
        <v>218</v>
      </c>
      <c r="I185" s="234"/>
      <c r="J185" s="235">
        <f>ROUND(I185*H185,2)</f>
        <v>0</v>
      </c>
      <c r="K185" s="236"/>
      <c r="L185" s="46"/>
      <c r="M185" s="237" t="s">
        <v>19</v>
      </c>
      <c r="N185" s="238" t="s">
        <v>49</v>
      </c>
      <c r="O185" s="86"/>
      <c r="P185" s="239">
        <f>O185*H185</f>
        <v>0</v>
      </c>
      <c r="Q185" s="239">
        <v>0</v>
      </c>
      <c r="R185" s="239">
        <f>Q185*H185</f>
        <v>0</v>
      </c>
      <c r="S185" s="239">
        <v>0</v>
      </c>
      <c r="T185" s="24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1" t="s">
        <v>191</v>
      </c>
      <c r="AT185" s="241" t="s">
        <v>187</v>
      </c>
      <c r="AU185" s="241" t="s">
        <v>88</v>
      </c>
      <c r="AY185" s="19" t="s">
        <v>185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9" t="s">
        <v>86</v>
      </c>
      <c r="BK185" s="242">
        <f>ROUND(I185*H185,2)</f>
        <v>0</v>
      </c>
      <c r="BL185" s="19" t="s">
        <v>191</v>
      </c>
      <c r="BM185" s="241" t="s">
        <v>3516</v>
      </c>
    </row>
    <row r="186" s="2" customFormat="1" ht="21.75" customHeight="1">
      <c r="A186" s="40"/>
      <c r="B186" s="41"/>
      <c r="C186" s="229" t="s">
        <v>767</v>
      </c>
      <c r="D186" s="229" t="s">
        <v>187</v>
      </c>
      <c r="E186" s="230" t="s">
        <v>3517</v>
      </c>
      <c r="F186" s="231" t="s">
        <v>3518</v>
      </c>
      <c r="G186" s="232" t="s">
        <v>227</v>
      </c>
      <c r="H186" s="233">
        <v>4</v>
      </c>
      <c r="I186" s="234"/>
      <c r="J186" s="235">
        <f>ROUND(I186*H186,2)</f>
        <v>0</v>
      </c>
      <c r="K186" s="236"/>
      <c r="L186" s="46"/>
      <c r="M186" s="237" t="s">
        <v>19</v>
      </c>
      <c r="N186" s="238" t="s">
        <v>49</v>
      </c>
      <c r="O186" s="86"/>
      <c r="P186" s="239">
        <f>O186*H186</f>
        <v>0</v>
      </c>
      <c r="Q186" s="239">
        <v>0.035729999999999998</v>
      </c>
      <c r="R186" s="239">
        <f>Q186*H186</f>
        <v>0.14291999999999999</v>
      </c>
      <c r="S186" s="239">
        <v>0</v>
      </c>
      <c r="T186" s="24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1" t="s">
        <v>191</v>
      </c>
      <c r="AT186" s="241" t="s">
        <v>187</v>
      </c>
      <c r="AU186" s="241" t="s">
        <v>88</v>
      </c>
      <c r="AY186" s="19" t="s">
        <v>185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9" t="s">
        <v>86</v>
      </c>
      <c r="BK186" s="242">
        <f>ROUND(I186*H186,2)</f>
        <v>0</v>
      </c>
      <c r="BL186" s="19" t="s">
        <v>191</v>
      </c>
      <c r="BM186" s="241" t="s">
        <v>3519</v>
      </c>
    </row>
    <row r="187" s="2" customFormat="1" ht="33" customHeight="1">
      <c r="A187" s="40"/>
      <c r="B187" s="41"/>
      <c r="C187" s="229" t="s">
        <v>787</v>
      </c>
      <c r="D187" s="229" t="s">
        <v>187</v>
      </c>
      <c r="E187" s="230" t="s">
        <v>3520</v>
      </c>
      <c r="F187" s="231" t="s">
        <v>3521</v>
      </c>
      <c r="G187" s="232" t="s">
        <v>227</v>
      </c>
      <c r="H187" s="233">
        <v>1</v>
      </c>
      <c r="I187" s="234"/>
      <c r="J187" s="235">
        <f>ROUND(I187*H187,2)</f>
        <v>0</v>
      </c>
      <c r="K187" s="236"/>
      <c r="L187" s="46"/>
      <c r="M187" s="237" t="s">
        <v>19</v>
      </c>
      <c r="N187" s="238" t="s">
        <v>49</v>
      </c>
      <c r="O187" s="86"/>
      <c r="P187" s="239">
        <f>O187*H187</f>
        <v>0</v>
      </c>
      <c r="Q187" s="239">
        <v>1.4212199999999999</v>
      </c>
      <c r="R187" s="239">
        <f>Q187*H187</f>
        <v>1.4212199999999999</v>
      </c>
      <c r="S187" s="239">
        <v>0</v>
      </c>
      <c r="T187" s="24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1" t="s">
        <v>191</v>
      </c>
      <c r="AT187" s="241" t="s">
        <v>187</v>
      </c>
      <c r="AU187" s="241" t="s">
        <v>88</v>
      </c>
      <c r="AY187" s="19" t="s">
        <v>185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9" t="s">
        <v>86</v>
      </c>
      <c r="BK187" s="242">
        <f>ROUND(I187*H187,2)</f>
        <v>0</v>
      </c>
      <c r="BL187" s="19" t="s">
        <v>191</v>
      </c>
      <c r="BM187" s="241" t="s">
        <v>3522</v>
      </c>
    </row>
    <row r="188" s="2" customFormat="1" ht="33" customHeight="1">
      <c r="A188" s="40"/>
      <c r="B188" s="41"/>
      <c r="C188" s="229" t="s">
        <v>791</v>
      </c>
      <c r="D188" s="229" t="s">
        <v>187</v>
      </c>
      <c r="E188" s="230" t="s">
        <v>3523</v>
      </c>
      <c r="F188" s="231" t="s">
        <v>3524</v>
      </c>
      <c r="G188" s="232" t="s">
        <v>227</v>
      </c>
      <c r="H188" s="233">
        <v>8</v>
      </c>
      <c r="I188" s="234"/>
      <c r="J188" s="235">
        <f>ROUND(I188*H188,2)</f>
        <v>0</v>
      </c>
      <c r="K188" s="236"/>
      <c r="L188" s="46"/>
      <c r="M188" s="237" t="s">
        <v>19</v>
      </c>
      <c r="N188" s="238" t="s">
        <v>49</v>
      </c>
      <c r="O188" s="86"/>
      <c r="P188" s="239">
        <f>O188*H188</f>
        <v>0</v>
      </c>
      <c r="Q188" s="239">
        <v>1.92726</v>
      </c>
      <c r="R188" s="239">
        <f>Q188*H188</f>
        <v>15.41808</v>
      </c>
      <c r="S188" s="239">
        <v>0</v>
      </c>
      <c r="T188" s="24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1" t="s">
        <v>191</v>
      </c>
      <c r="AT188" s="241" t="s">
        <v>187</v>
      </c>
      <c r="AU188" s="241" t="s">
        <v>88</v>
      </c>
      <c r="AY188" s="19" t="s">
        <v>185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9" t="s">
        <v>86</v>
      </c>
      <c r="BK188" s="242">
        <f>ROUND(I188*H188,2)</f>
        <v>0</v>
      </c>
      <c r="BL188" s="19" t="s">
        <v>191</v>
      </c>
      <c r="BM188" s="241" t="s">
        <v>3525</v>
      </c>
    </row>
    <row r="189" s="2" customFormat="1" ht="21.75" customHeight="1">
      <c r="A189" s="40"/>
      <c r="B189" s="41"/>
      <c r="C189" s="282" t="s">
        <v>828</v>
      </c>
      <c r="D189" s="282" t="s">
        <v>604</v>
      </c>
      <c r="E189" s="283" t="s">
        <v>3526</v>
      </c>
      <c r="F189" s="284" t="s">
        <v>3527</v>
      </c>
      <c r="G189" s="285" t="s">
        <v>227</v>
      </c>
      <c r="H189" s="286">
        <v>6</v>
      </c>
      <c r="I189" s="287"/>
      <c r="J189" s="288">
        <f>ROUND(I189*H189,2)</f>
        <v>0</v>
      </c>
      <c r="K189" s="289"/>
      <c r="L189" s="290"/>
      <c r="M189" s="291" t="s">
        <v>19</v>
      </c>
      <c r="N189" s="292" t="s">
        <v>49</v>
      </c>
      <c r="O189" s="86"/>
      <c r="P189" s="239">
        <f>O189*H189</f>
        <v>0</v>
      </c>
      <c r="Q189" s="239">
        <v>1.363</v>
      </c>
      <c r="R189" s="239">
        <f>Q189*H189</f>
        <v>8.1780000000000008</v>
      </c>
      <c r="S189" s="239">
        <v>0</v>
      </c>
      <c r="T189" s="24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1" t="s">
        <v>236</v>
      </c>
      <c r="AT189" s="241" t="s">
        <v>604</v>
      </c>
      <c r="AU189" s="241" t="s">
        <v>88</v>
      </c>
      <c r="AY189" s="19" t="s">
        <v>185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9" t="s">
        <v>86</v>
      </c>
      <c r="BK189" s="242">
        <f>ROUND(I189*H189,2)</f>
        <v>0</v>
      </c>
      <c r="BL189" s="19" t="s">
        <v>191</v>
      </c>
      <c r="BM189" s="241" t="s">
        <v>3528</v>
      </c>
    </row>
    <row r="190" s="2" customFormat="1" ht="21.75" customHeight="1">
      <c r="A190" s="40"/>
      <c r="B190" s="41"/>
      <c r="C190" s="282" t="s">
        <v>860</v>
      </c>
      <c r="D190" s="282" t="s">
        <v>604</v>
      </c>
      <c r="E190" s="283" t="s">
        <v>3529</v>
      </c>
      <c r="F190" s="284" t="s">
        <v>3530</v>
      </c>
      <c r="G190" s="285" t="s">
        <v>227</v>
      </c>
      <c r="H190" s="286">
        <v>6</v>
      </c>
      <c r="I190" s="287"/>
      <c r="J190" s="288">
        <f>ROUND(I190*H190,2)</f>
        <v>0</v>
      </c>
      <c r="K190" s="289"/>
      <c r="L190" s="290"/>
      <c r="M190" s="291" t="s">
        <v>19</v>
      </c>
      <c r="N190" s="292" t="s">
        <v>49</v>
      </c>
      <c r="O190" s="86"/>
      <c r="P190" s="239">
        <f>O190*H190</f>
        <v>0</v>
      </c>
      <c r="Q190" s="239">
        <v>0.032000000000000001</v>
      </c>
      <c r="R190" s="239">
        <f>Q190*H190</f>
        <v>0.192</v>
      </c>
      <c r="S190" s="239">
        <v>0</v>
      </c>
      <c r="T190" s="24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1" t="s">
        <v>236</v>
      </c>
      <c r="AT190" s="241" t="s">
        <v>604</v>
      </c>
      <c r="AU190" s="241" t="s">
        <v>88</v>
      </c>
      <c r="AY190" s="19" t="s">
        <v>185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9" t="s">
        <v>86</v>
      </c>
      <c r="BK190" s="242">
        <f>ROUND(I190*H190,2)</f>
        <v>0</v>
      </c>
      <c r="BL190" s="19" t="s">
        <v>191</v>
      </c>
      <c r="BM190" s="241" t="s">
        <v>3531</v>
      </c>
    </row>
    <row r="191" s="2" customFormat="1" ht="21.75" customHeight="1">
      <c r="A191" s="40"/>
      <c r="B191" s="41"/>
      <c r="C191" s="282" t="s">
        <v>891</v>
      </c>
      <c r="D191" s="282" t="s">
        <v>604</v>
      </c>
      <c r="E191" s="283" t="s">
        <v>3532</v>
      </c>
      <c r="F191" s="284" t="s">
        <v>3533</v>
      </c>
      <c r="G191" s="285" t="s">
        <v>227</v>
      </c>
      <c r="H191" s="286">
        <v>6</v>
      </c>
      <c r="I191" s="287"/>
      <c r="J191" s="288">
        <f>ROUND(I191*H191,2)</f>
        <v>0</v>
      </c>
      <c r="K191" s="289"/>
      <c r="L191" s="290"/>
      <c r="M191" s="291" t="s">
        <v>19</v>
      </c>
      <c r="N191" s="292" t="s">
        <v>49</v>
      </c>
      <c r="O191" s="86"/>
      <c r="P191" s="239">
        <f>O191*H191</f>
        <v>0</v>
      </c>
      <c r="Q191" s="239">
        <v>0.041000000000000002</v>
      </c>
      <c r="R191" s="239">
        <f>Q191*H191</f>
        <v>0.246</v>
      </c>
      <c r="S191" s="239">
        <v>0</v>
      </c>
      <c r="T191" s="24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1" t="s">
        <v>236</v>
      </c>
      <c r="AT191" s="241" t="s">
        <v>604</v>
      </c>
      <c r="AU191" s="241" t="s">
        <v>88</v>
      </c>
      <c r="AY191" s="19" t="s">
        <v>185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9" t="s">
        <v>86</v>
      </c>
      <c r="BK191" s="242">
        <f>ROUND(I191*H191,2)</f>
        <v>0</v>
      </c>
      <c r="BL191" s="19" t="s">
        <v>191</v>
      </c>
      <c r="BM191" s="241" t="s">
        <v>3534</v>
      </c>
    </row>
    <row r="192" s="2" customFormat="1" ht="21.75" customHeight="1">
      <c r="A192" s="40"/>
      <c r="B192" s="41"/>
      <c r="C192" s="282" t="s">
        <v>895</v>
      </c>
      <c r="D192" s="282" t="s">
        <v>604</v>
      </c>
      <c r="E192" s="283" t="s">
        <v>3535</v>
      </c>
      <c r="F192" s="284" t="s">
        <v>3536</v>
      </c>
      <c r="G192" s="285" t="s">
        <v>227</v>
      </c>
      <c r="H192" s="286">
        <v>5.25</v>
      </c>
      <c r="I192" s="287"/>
      <c r="J192" s="288">
        <f>ROUND(I192*H192,2)</f>
        <v>0</v>
      </c>
      <c r="K192" s="289"/>
      <c r="L192" s="290"/>
      <c r="M192" s="291" t="s">
        <v>19</v>
      </c>
      <c r="N192" s="292" t="s">
        <v>49</v>
      </c>
      <c r="O192" s="86"/>
      <c r="P192" s="239">
        <f>O192*H192</f>
        <v>0</v>
      </c>
      <c r="Q192" s="239">
        <v>0.54800000000000004</v>
      </c>
      <c r="R192" s="239">
        <f>Q192*H192</f>
        <v>2.8770000000000002</v>
      </c>
      <c r="S192" s="239">
        <v>0</v>
      </c>
      <c r="T192" s="24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1" t="s">
        <v>236</v>
      </c>
      <c r="AT192" s="241" t="s">
        <v>604</v>
      </c>
      <c r="AU192" s="241" t="s">
        <v>88</v>
      </c>
      <c r="AY192" s="19" t="s">
        <v>185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9" t="s">
        <v>86</v>
      </c>
      <c r="BK192" s="242">
        <f>ROUND(I192*H192,2)</f>
        <v>0</v>
      </c>
      <c r="BL192" s="19" t="s">
        <v>191</v>
      </c>
      <c r="BM192" s="241" t="s">
        <v>3537</v>
      </c>
    </row>
    <row r="193" s="13" customFormat="1">
      <c r="A193" s="13"/>
      <c r="B193" s="243"/>
      <c r="C193" s="244"/>
      <c r="D193" s="245" t="s">
        <v>193</v>
      </c>
      <c r="E193" s="246" t="s">
        <v>19</v>
      </c>
      <c r="F193" s="247" t="s">
        <v>3538</v>
      </c>
      <c r="G193" s="244"/>
      <c r="H193" s="248">
        <v>5.25</v>
      </c>
      <c r="I193" s="249"/>
      <c r="J193" s="244"/>
      <c r="K193" s="244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193</v>
      </c>
      <c r="AU193" s="254" t="s">
        <v>88</v>
      </c>
      <c r="AV193" s="13" t="s">
        <v>88</v>
      </c>
      <c r="AW193" s="13" t="s">
        <v>37</v>
      </c>
      <c r="AX193" s="13" t="s">
        <v>86</v>
      </c>
      <c r="AY193" s="254" t="s">
        <v>185</v>
      </c>
    </row>
    <row r="194" s="2" customFormat="1" ht="16.5" customHeight="1">
      <c r="A194" s="40"/>
      <c r="B194" s="41"/>
      <c r="C194" s="282" t="s">
        <v>900</v>
      </c>
      <c r="D194" s="282" t="s">
        <v>604</v>
      </c>
      <c r="E194" s="283" t="s">
        <v>3539</v>
      </c>
      <c r="F194" s="284" t="s">
        <v>3540</v>
      </c>
      <c r="G194" s="285" t="s">
        <v>227</v>
      </c>
      <c r="H194" s="286">
        <v>3.1499999999999999</v>
      </c>
      <c r="I194" s="287"/>
      <c r="J194" s="288">
        <f>ROUND(I194*H194,2)</f>
        <v>0</v>
      </c>
      <c r="K194" s="289"/>
      <c r="L194" s="290"/>
      <c r="M194" s="291" t="s">
        <v>19</v>
      </c>
      <c r="N194" s="292" t="s">
        <v>49</v>
      </c>
      <c r="O194" s="86"/>
      <c r="P194" s="239">
        <f>O194*H194</f>
        <v>0</v>
      </c>
      <c r="Q194" s="239">
        <v>0.254</v>
      </c>
      <c r="R194" s="239">
        <f>Q194*H194</f>
        <v>0.80010000000000003</v>
      </c>
      <c r="S194" s="239">
        <v>0</v>
      </c>
      <c r="T194" s="24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1" t="s">
        <v>236</v>
      </c>
      <c r="AT194" s="241" t="s">
        <v>604</v>
      </c>
      <c r="AU194" s="241" t="s">
        <v>88</v>
      </c>
      <c r="AY194" s="19" t="s">
        <v>185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9" t="s">
        <v>86</v>
      </c>
      <c r="BK194" s="242">
        <f>ROUND(I194*H194,2)</f>
        <v>0</v>
      </c>
      <c r="BL194" s="19" t="s">
        <v>191</v>
      </c>
      <c r="BM194" s="241" t="s">
        <v>3541</v>
      </c>
    </row>
    <row r="195" s="13" customFormat="1">
      <c r="A195" s="13"/>
      <c r="B195" s="243"/>
      <c r="C195" s="244"/>
      <c r="D195" s="245" t="s">
        <v>193</v>
      </c>
      <c r="E195" s="246" t="s">
        <v>19</v>
      </c>
      <c r="F195" s="247" t="s">
        <v>3542</v>
      </c>
      <c r="G195" s="244"/>
      <c r="H195" s="248">
        <v>3.1499999999999999</v>
      </c>
      <c r="I195" s="249"/>
      <c r="J195" s="244"/>
      <c r="K195" s="244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193</v>
      </c>
      <c r="AU195" s="254" t="s">
        <v>88</v>
      </c>
      <c r="AV195" s="13" t="s">
        <v>88</v>
      </c>
      <c r="AW195" s="13" t="s">
        <v>37</v>
      </c>
      <c r="AX195" s="13" t="s">
        <v>86</v>
      </c>
      <c r="AY195" s="254" t="s">
        <v>185</v>
      </c>
    </row>
    <row r="196" s="2" customFormat="1" ht="16.5" customHeight="1">
      <c r="A196" s="40"/>
      <c r="B196" s="41"/>
      <c r="C196" s="282" t="s">
        <v>905</v>
      </c>
      <c r="D196" s="282" t="s">
        <v>604</v>
      </c>
      <c r="E196" s="283" t="s">
        <v>3543</v>
      </c>
      <c r="F196" s="284" t="s">
        <v>3544</v>
      </c>
      <c r="G196" s="285" t="s">
        <v>227</v>
      </c>
      <c r="H196" s="286">
        <v>4.2000000000000002</v>
      </c>
      <c r="I196" s="287"/>
      <c r="J196" s="288">
        <f>ROUND(I196*H196,2)</f>
        <v>0</v>
      </c>
      <c r="K196" s="289"/>
      <c r="L196" s="290"/>
      <c r="M196" s="291" t="s">
        <v>19</v>
      </c>
      <c r="N196" s="292" t="s">
        <v>49</v>
      </c>
      <c r="O196" s="86"/>
      <c r="P196" s="239">
        <f>O196*H196</f>
        <v>0</v>
      </c>
      <c r="Q196" s="239">
        <v>0.50600000000000001</v>
      </c>
      <c r="R196" s="239">
        <f>Q196*H196</f>
        <v>2.1252</v>
      </c>
      <c r="S196" s="239">
        <v>0</v>
      </c>
      <c r="T196" s="24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1" t="s">
        <v>236</v>
      </c>
      <c r="AT196" s="241" t="s">
        <v>604</v>
      </c>
      <c r="AU196" s="241" t="s">
        <v>88</v>
      </c>
      <c r="AY196" s="19" t="s">
        <v>185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9" t="s">
        <v>86</v>
      </c>
      <c r="BK196" s="242">
        <f>ROUND(I196*H196,2)</f>
        <v>0</v>
      </c>
      <c r="BL196" s="19" t="s">
        <v>191</v>
      </c>
      <c r="BM196" s="241" t="s">
        <v>3545</v>
      </c>
    </row>
    <row r="197" s="13" customFormat="1">
      <c r="A197" s="13"/>
      <c r="B197" s="243"/>
      <c r="C197" s="244"/>
      <c r="D197" s="245" t="s">
        <v>193</v>
      </c>
      <c r="E197" s="246" t="s">
        <v>19</v>
      </c>
      <c r="F197" s="247" t="s">
        <v>3546</v>
      </c>
      <c r="G197" s="244"/>
      <c r="H197" s="248">
        <v>4.2000000000000002</v>
      </c>
      <c r="I197" s="249"/>
      <c r="J197" s="244"/>
      <c r="K197" s="244"/>
      <c r="L197" s="250"/>
      <c r="M197" s="251"/>
      <c r="N197" s="252"/>
      <c r="O197" s="252"/>
      <c r="P197" s="252"/>
      <c r="Q197" s="252"/>
      <c r="R197" s="252"/>
      <c r="S197" s="252"/>
      <c r="T197" s="25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4" t="s">
        <v>193</v>
      </c>
      <c r="AU197" s="254" t="s">
        <v>88</v>
      </c>
      <c r="AV197" s="13" t="s">
        <v>88</v>
      </c>
      <c r="AW197" s="13" t="s">
        <v>37</v>
      </c>
      <c r="AX197" s="13" t="s">
        <v>86</v>
      </c>
      <c r="AY197" s="254" t="s">
        <v>185</v>
      </c>
    </row>
    <row r="198" s="2" customFormat="1" ht="16.5" customHeight="1">
      <c r="A198" s="40"/>
      <c r="B198" s="41"/>
      <c r="C198" s="282" t="s">
        <v>910</v>
      </c>
      <c r="D198" s="282" t="s">
        <v>604</v>
      </c>
      <c r="E198" s="283" t="s">
        <v>3547</v>
      </c>
      <c r="F198" s="284" t="s">
        <v>3548</v>
      </c>
      <c r="G198" s="285" t="s">
        <v>227</v>
      </c>
      <c r="H198" s="286">
        <v>1.05</v>
      </c>
      <c r="I198" s="287"/>
      <c r="J198" s="288">
        <f>ROUND(I198*H198,2)</f>
        <v>0</v>
      </c>
      <c r="K198" s="289"/>
      <c r="L198" s="290"/>
      <c r="M198" s="291" t="s">
        <v>19</v>
      </c>
      <c r="N198" s="292" t="s">
        <v>49</v>
      </c>
      <c r="O198" s="86"/>
      <c r="P198" s="239">
        <f>O198*H198</f>
        <v>0</v>
      </c>
      <c r="Q198" s="239">
        <v>1.0129999999999999</v>
      </c>
      <c r="R198" s="239">
        <f>Q198*H198</f>
        <v>1.06365</v>
      </c>
      <c r="S198" s="239">
        <v>0</v>
      </c>
      <c r="T198" s="24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1" t="s">
        <v>236</v>
      </c>
      <c r="AT198" s="241" t="s">
        <v>604</v>
      </c>
      <c r="AU198" s="241" t="s">
        <v>88</v>
      </c>
      <c r="AY198" s="19" t="s">
        <v>185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9" t="s">
        <v>86</v>
      </c>
      <c r="BK198" s="242">
        <f>ROUND(I198*H198,2)</f>
        <v>0</v>
      </c>
      <c r="BL198" s="19" t="s">
        <v>191</v>
      </c>
      <c r="BM198" s="241" t="s">
        <v>3549</v>
      </c>
    </row>
    <row r="199" s="13" customFormat="1">
      <c r="A199" s="13"/>
      <c r="B199" s="243"/>
      <c r="C199" s="244"/>
      <c r="D199" s="245" t="s">
        <v>193</v>
      </c>
      <c r="E199" s="246" t="s">
        <v>19</v>
      </c>
      <c r="F199" s="247" t="s">
        <v>3550</v>
      </c>
      <c r="G199" s="244"/>
      <c r="H199" s="248">
        <v>1.05</v>
      </c>
      <c r="I199" s="249"/>
      <c r="J199" s="244"/>
      <c r="K199" s="244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193</v>
      </c>
      <c r="AU199" s="254" t="s">
        <v>88</v>
      </c>
      <c r="AV199" s="13" t="s">
        <v>88</v>
      </c>
      <c r="AW199" s="13" t="s">
        <v>37</v>
      </c>
      <c r="AX199" s="13" t="s">
        <v>86</v>
      </c>
      <c r="AY199" s="254" t="s">
        <v>185</v>
      </c>
    </row>
    <row r="200" s="2" customFormat="1" ht="21.75" customHeight="1">
      <c r="A200" s="40"/>
      <c r="B200" s="41"/>
      <c r="C200" s="282" t="s">
        <v>915</v>
      </c>
      <c r="D200" s="282" t="s">
        <v>604</v>
      </c>
      <c r="E200" s="283" t="s">
        <v>3551</v>
      </c>
      <c r="F200" s="284" t="s">
        <v>3552</v>
      </c>
      <c r="G200" s="285" t="s">
        <v>227</v>
      </c>
      <c r="H200" s="286">
        <v>2</v>
      </c>
      <c r="I200" s="287"/>
      <c r="J200" s="288">
        <f>ROUND(I200*H200,2)</f>
        <v>0</v>
      </c>
      <c r="K200" s="289"/>
      <c r="L200" s="290"/>
      <c r="M200" s="291" t="s">
        <v>19</v>
      </c>
      <c r="N200" s="292" t="s">
        <v>49</v>
      </c>
      <c r="O200" s="86"/>
      <c r="P200" s="239">
        <f>O200*H200</f>
        <v>0</v>
      </c>
      <c r="Q200" s="239">
        <v>0.39300000000000002</v>
      </c>
      <c r="R200" s="239">
        <f>Q200*H200</f>
        <v>0.78600000000000003</v>
      </c>
      <c r="S200" s="239">
        <v>0</v>
      </c>
      <c r="T200" s="24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1" t="s">
        <v>236</v>
      </c>
      <c r="AT200" s="241" t="s">
        <v>604</v>
      </c>
      <c r="AU200" s="241" t="s">
        <v>88</v>
      </c>
      <c r="AY200" s="19" t="s">
        <v>185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9" t="s">
        <v>86</v>
      </c>
      <c r="BK200" s="242">
        <f>ROUND(I200*H200,2)</f>
        <v>0</v>
      </c>
      <c r="BL200" s="19" t="s">
        <v>191</v>
      </c>
      <c r="BM200" s="241" t="s">
        <v>3553</v>
      </c>
    </row>
    <row r="201" s="2" customFormat="1" ht="33" customHeight="1">
      <c r="A201" s="40"/>
      <c r="B201" s="41"/>
      <c r="C201" s="229" t="s">
        <v>921</v>
      </c>
      <c r="D201" s="229" t="s">
        <v>187</v>
      </c>
      <c r="E201" s="230" t="s">
        <v>3554</v>
      </c>
      <c r="F201" s="231" t="s">
        <v>3555</v>
      </c>
      <c r="G201" s="232" t="s">
        <v>227</v>
      </c>
      <c r="H201" s="233">
        <v>2</v>
      </c>
      <c r="I201" s="234"/>
      <c r="J201" s="235">
        <f>ROUND(I201*H201,2)</f>
        <v>0</v>
      </c>
      <c r="K201" s="236"/>
      <c r="L201" s="46"/>
      <c r="M201" s="237" t="s">
        <v>19</v>
      </c>
      <c r="N201" s="238" t="s">
        <v>49</v>
      </c>
      <c r="O201" s="86"/>
      <c r="P201" s="239">
        <f>O201*H201</f>
        <v>0</v>
      </c>
      <c r="Q201" s="239">
        <v>0.068959999999999994</v>
      </c>
      <c r="R201" s="239">
        <f>Q201*H201</f>
        <v>0.13791999999999999</v>
      </c>
      <c r="S201" s="239">
        <v>0</v>
      </c>
      <c r="T201" s="24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1" t="s">
        <v>191</v>
      </c>
      <c r="AT201" s="241" t="s">
        <v>187</v>
      </c>
      <c r="AU201" s="241" t="s">
        <v>88</v>
      </c>
      <c r="AY201" s="19" t="s">
        <v>185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9" t="s">
        <v>86</v>
      </c>
      <c r="BK201" s="242">
        <f>ROUND(I201*H201,2)</f>
        <v>0</v>
      </c>
      <c r="BL201" s="19" t="s">
        <v>191</v>
      </c>
      <c r="BM201" s="241" t="s">
        <v>3556</v>
      </c>
    </row>
    <row r="202" s="2" customFormat="1" ht="33" customHeight="1">
      <c r="A202" s="40"/>
      <c r="B202" s="41"/>
      <c r="C202" s="229" t="s">
        <v>939</v>
      </c>
      <c r="D202" s="229" t="s">
        <v>187</v>
      </c>
      <c r="E202" s="230" t="s">
        <v>3557</v>
      </c>
      <c r="F202" s="231" t="s">
        <v>3558</v>
      </c>
      <c r="G202" s="232" t="s">
        <v>227</v>
      </c>
      <c r="H202" s="233">
        <v>1</v>
      </c>
      <c r="I202" s="234"/>
      <c r="J202" s="235">
        <f>ROUND(I202*H202,2)</f>
        <v>0</v>
      </c>
      <c r="K202" s="236"/>
      <c r="L202" s="46"/>
      <c r="M202" s="237" t="s">
        <v>19</v>
      </c>
      <c r="N202" s="238" t="s">
        <v>49</v>
      </c>
      <c r="O202" s="86"/>
      <c r="P202" s="239">
        <f>O202*H202</f>
        <v>0</v>
      </c>
      <c r="Q202" s="239">
        <v>0.069470000000000004</v>
      </c>
      <c r="R202" s="239">
        <f>Q202*H202</f>
        <v>0.069470000000000004</v>
      </c>
      <c r="S202" s="239">
        <v>0</v>
      </c>
      <c r="T202" s="24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1" t="s">
        <v>191</v>
      </c>
      <c r="AT202" s="241" t="s">
        <v>187</v>
      </c>
      <c r="AU202" s="241" t="s">
        <v>88</v>
      </c>
      <c r="AY202" s="19" t="s">
        <v>185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9" t="s">
        <v>86</v>
      </c>
      <c r="BK202" s="242">
        <f>ROUND(I202*H202,2)</f>
        <v>0</v>
      </c>
      <c r="BL202" s="19" t="s">
        <v>191</v>
      </c>
      <c r="BM202" s="241" t="s">
        <v>3559</v>
      </c>
    </row>
    <row r="203" s="2" customFormat="1" ht="33" customHeight="1">
      <c r="A203" s="40"/>
      <c r="B203" s="41"/>
      <c r="C203" s="229" t="s">
        <v>943</v>
      </c>
      <c r="D203" s="229" t="s">
        <v>187</v>
      </c>
      <c r="E203" s="230" t="s">
        <v>3560</v>
      </c>
      <c r="F203" s="231" t="s">
        <v>3561</v>
      </c>
      <c r="G203" s="232" t="s">
        <v>227</v>
      </c>
      <c r="H203" s="233">
        <v>1</v>
      </c>
      <c r="I203" s="234"/>
      <c r="J203" s="235">
        <f>ROUND(I203*H203,2)</f>
        <v>0</v>
      </c>
      <c r="K203" s="236"/>
      <c r="L203" s="46"/>
      <c r="M203" s="237" t="s">
        <v>19</v>
      </c>
      <c r="N203" s="238" t="s">
        <v>49</v>
      </c>
      <c r="O203" s="86"/>
      <c r="P203" s="239">
        <f>O203*H203</f>
        <v>0</v>
      </c>
      <c r="Q203" s="239">
        <v>0.086120000000000002</v>
      </c>
      <c r="R203" s="239">
        <f>Q203*H203</f>
        <v>0.086120000000000002</v>
      </c>
      <c r="S203" s="239">
        <v>0</v>
      </c>
      <c r="T203" s="24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41" t="s">
        <v>191</v>
      </c>
      <c r="AT203" s="241" t="s">
        <v>187</v>
      </c>
      <c r="AU203" s="241" t="s">
        <v>88</v>
      </c>
      <c r="AY203" s="19" t="s">
        <v>185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9" t="s">
        <v>86</v>
      </c>
      <c r="BK203" s="242">
        <f>ROUND(I203*H203,2)</f>
        <v>0</v>
      </c>
      <c r="BL203" s="19" t="s">
        <v>191</v>
      </c>
      <c r="BM203" s="241" t="s">
        <v>3562</v>
      </c>
    </row>
    <row r="204" s="2" customFormat="1" ht="33" customHeight="1">
      <c r="A204" s="40"/>
      <c r="B204" s="41"/>
      <c r="C204" s="229" t="s">
        <v>947</v>
      </c>
      <c r="D204" s="229" t="s">
        <v>187</v>
      </c>
      <c r="E204" s="230" t="s">
        <v>3563</v>
      </c>
      <c r="F204" s="231" t="s">
        <v>3564</v>
      </c>
      <c r="G204" s="232" t="s">
        <v>227</v>
      </c>
      <c r="H204" s="233">
        <v>4</v>
      </c>
      <c r="I204" s="234"/>
      <c r="J204" s="235">
        <f>ROUND(I204*H204,2)</f>
        <v>0</v>
      </c>
      <c r="K204" s="236"/>
      <c r="L204" s="46"/>
      <c r="M204" s="237" t="s">
        <v>19</v>
      </c>
      <c r="N204" s="238" t="s">
        <v>49</v>
      </c>
      <c r="O204" s="86"/>
      <c r="P204" s="239">
        <f>O204*H204</f>
        <v>0</v>
      </c>
      <c r="Q204" s="239">
        <v>0.01136</v>
      </c>
      <c r="R204" s="239">
        <f>Q204*H204</f>
        <v>0.045440000000000001</v>
      </c>
      <c r="S204" s="239">
        <v>0</v>
      </c>
      <c r="T204" s="24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1" t="s">
        <v>191</v>
      </c>
      <c r="AT204" s="241" t="s">
        <v>187</v>
      </c>
      <c r="AU204" s="241" t="s">
        <v>88</v>
      </c>
      <c r="AY204" s="19" t="s">
        <v>185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9" t="s">
        <v>86</v>
      </c>
      <c r="BK204" s="242">
        <f>ROUND(I204*H204,2)</f>
        <v>0</v>
      </c>
      <c r="BL204" s="19" t="s">
        <v>191</v>
      </c>
      <c r="BM204" s="241" t="s">
        <v>3565</v>
      </c>
    </row>
    <row r="205" s="2" customFormat="1" ht="33" customHeight="1">
      <c r="A205" s="40"/>
      <c r="B205" s="41"/>
      <c r="C205" s="229" t="s">
        <v>951</v>
      </c>
      <c r="D205" s="229" t="s">
        <v>187</v>
      </c>
      <c r="E205" s="230" t="s">
        <v>3566</v>
      </c>
      <c r="F205" s="231" t="s">
        <v>3567</v>
      </c>
      <c r="G205" s="232" t="s">
        <v>227</v>
      </c>
      <c r="H205" s="233">
        <v>4</v>
      </c>
      <c r="I205" s="234"/>
      <c r="J205" s="235">
        <f>ROUND(I205*H205,2)</f>
        <v>0</v>
      </c>
      <c r="K205" s="236"/>
      <c r="L205" s="46"/>
      <c r="M205" s="237" t="s">
        <v>19</v>
      </c>
      <c r="N205" s="238" t="s">
        <v>49</v>
      </c>
      <c r="O205" s="86"/>
      <c r="P205" s="239">
        <f>O205*H205</f>
        <v>0</v>
      </c>
      <c r="Q205" s="239">
        <v>0.0062199999999999998</v>
      </c>
      <c r="R205" s="239">
        <f>Q205*H205</f>
        <v>0.024879999999999999</v>
      </c>
      <c r="S205" s="239">
        <v>0</v>
      </c>
      <c r="T205" s="24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1" t="s">
        <v>191</v>
      </c>
      <c r="AT205" s="241" t="s">
        <v>187</v>
      </c>
      <c r="AU205" s="241" t="s">
        <v>88</v>
      </c>
      <c r="AY205" s="19" t="s">
        <v>185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9" t="s">
        <v>86</v>
      </c>
      <c r="BK205" s="242">
        <f>ROUND(I205*H205,2)</f>
        <v>0</v>
      </c>
      <c r="BL205" s="19" t="s">
        <v>191</v>
      </c>
      <c r="BM205" s="241" t="s">
        <v>3568</v>
      </c>
    </row>
    <row r="206" s="2" customFormat="1" ht="33" customHeight="1">
      <c r="A206" s="40"/>
      <c r="B206" s="41"/>
      <c r="C206" s="229" t="s">
        <v>971</v>
      </c>
      <c r="D206" s="229" t="s">
        <v>187</v>
      </c>
      <c r="E206" s="230" t="s">
        <v>3569</v>
      </c>
      <c r="F206" s="231" t="s">
        <v>3570</v>
      </c>
      <c r="G206" s="232" t="s">
        <v>227</v>
      </c>
      <c r="H206" s="233">
        <v>4</v>
      </c>
      <c r="I206" s="234"/>
      <c r="J206" s="235">
        <f>ROUND(I206*H206,2)</f>
        <v>0</v>
      </c>
      <c r="K206" s="236"/>
      <c r="L206" s="46"/>
      <c r="M206" s="237" t="s">
        <v>19</v>
      </c>
      <c r="N206" s="238" t="s">
        <v>49</v>
      </c>
      <c r="O206" s="86"/>
      <c r="P206" s="239">
        <f>O206*H206</f>
        <v>0</v>
      </c>
      <c r="Q206" s="239">
        <v>0</v>
      </c>
      <c r="R206" s="239">
        <f>Q206*H206</f>
        <v>0</v>
      </c>
      <c r="S206" s="239">
        <v>0</v>
      </c>
      <c r="T206" s="24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1" t="s">
        <v>191</v>
      </c>
      <c r="AT206" s="241" t="s">
        <v>187</v>
      </c>
      <c r="AU206" s="241" t="s">
        <v>88</v>
      </c>
      <c r="AY206" s="19" t="s">
        <v>185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9" t="s">
        <v>86</v>
      </c>
      <c r="BK206" s="242">
        <f>ROUND(I206*H206,2)</f>
        <v>0</v>
      </c>
      <c r="BL206" s="19" t="s">
        <v>191</v>
      </c>
      <c r="BM206" s="241" t="s">
        <v>3571</v>
      </c>
    </row>
    <row r="207" s="2" customFormat="1" ht="33" customHeight="1">
      <c r="A207" s="40"/>
      <c r="B207" s="41"/>
      <c r="C207" s="229" t="s">
        <v>984</v>
      </c>
      <c r="D207" s="229" t="s">
        <v>187</v>
      </c>
      <c r="E207" s="230" t="s">
        <v>3572</v>
      </c>
      <c r="F207" s="231" t="s">
        <v>3573</v>
      </c>
      <c r="G207" s="232" t="s">
        <v>227</v>
      </c>
      <c r="H207" s="233">
        <v>4</v>
      </c>
      <c r="I207" s="234"/>
      <c r="J207" s="235">
        <f>ROUND(I207*H207,2)</f>
        <v>0</v>
      </c>
      <c r="K207" s="236"/>
      <c r="L207" s="46"/>
      <c r="M207" s="237" t="s">
        <v>19</v>
      </c>
      <c r="N207" s="238" t="s">
        <v>49</v>
      </c>
      <c r="O207" s="86"/>
      <c r="P207" s="239">
        <f>O207*H207</f>
        <v>0</v>
      </c>
      <c r="Q207" s="239">
        <v>0.054539999999999998</v>
      </c>
      <c r="R207" s="239">
        <f>Q207*H207</f>
        <v>0.21815999999999999</v>
      </c>
      <c r="S207" s="239">
        <v>0</v>
      </c>
      <c r="T207" s="24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1" t="s">
        <v>191</v>
      </c>
      <c r="AT207" s="241" t="s">
        <v>187</v>
      </c>
      <c r="AU207" s="241" t="s">
        <v>88</v>
      </c>
      <c r="AY207" s="19" t="s">
        <v>185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9" t="s">
        <v>86</v>
      </c>
      <c r="BK207" s="242">
        <f>ROUND(I207*H207,2)</f>
        <v>0</v>
      </c>
      <c r="BL207" s="19" t="s">
        <v>191</v>
      </c>
      <c r="BM207" s="241" t="s">
        <v>3574</v>
      </c>
    </row>
    <row r="208" s="2" customFormat="1" ht="21.75" customHeight="1">
      <c r="A208" s="40"/>
      <c r="B208" s="41"/>
      <c r="C208" s="229" t="s">
        <v>996</v>
      </c>
      <c r="D208" s="229" t="s">
        <v>187</v>
      </c>
      <c r="E208" s="230" t="s">
        <v>3575</v>
      </c>
      <c r="F208" s="231" t="s">
        <v>3576</v>
      </c>
      <c r="G208" s="232" t="s">
        <v>227</v>
      </c>
      <c r="H208" s="233">
        <v>8</v>
      </c>
      <c r="I208" s="234"/>
      <c r="J208" s="235">
        <f>ROUND(I208*H208,2)</f>
        <v>0</v>
      </c>
      <c r="K208" s="236"/>
      <c r="L208" s="46"/>
      <c r="M208" s="237" t="s">
        <v>19</v>
      </c>
      <c r="N208" s="238" t="s">
        <v>49</v>
      </c>
      <c r="O208" s="86"/>
      <c r="P208" s="239">
        <f>O208*H208</f>
        <v>0</v>
      </c>
      <c r="Q208" s="239">
        <v>0</v>
      </c>
      <c r="R208" s="239">
        <f>Q208*H208</f>
        <v>0</v>
      </c>
      <c r="S208" s="239">
        <v>0</v>
      </c>
      <c r="T208" s="24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1" t="s">
        <v>191</v>
      </c>
      <c r="AT208" s="241" t="s">
        <v>187</v>
      </c>
      <c r="AU208" s="241" t="s">
        <v>88</v>
      </c>
      <c r="AY208" s="19" t="s">
        <v>185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9" t="s">
        <v>86</v>
      </c>
      <c r="BK208" s="242">
        <f>ROUND(I208*H208,2)</f>
        <v>0</v>
      </c>
      <c r="BL208" s="19" t="s">
        <v>191</v>
      </c>
      <c r="BM208" s="241" t="s">
        <v>3577</v>
      </c>
    </row>
    <row r="209" s="2" customFormat="1" ht="16.5" customHeight="1">
      <c r="A209" s="40"/>
      <c r="B209" s="41"/>
      <c r="C209" s="282" t="s">
        <v>1001</v>
      </c>
      <c r="D209" s="282" t="s">
        <v>604</v>
      </c>
      <c r="E209" s="283" t="s">
        <v>3578</v>
      </c>
      <c r="F209" s="284" t="s">
        <v>3579</v>
      </c>
      <c r="G209" s="285" t="s">
        <v>227</v>
      </c>
      <c r="H209" s="286">
        <v>8</v>
      </c>
      <c r="I209" s="287"/>
      <c r="J209" s="288">
        <f>ROUND(I209*H209,2)</f>
        <v>0</v>
      </c>
      <c r="K209" s="289"/>
      <c r="L209" s="290"/>
      <c r="M209" s="291" t="s">
        <v>19</v>
      </c>
      <c r="N209" s="292" t="s">
        <v>49</v>
      </c>
      <c r="O209" s="86"/>
      <c r="P209" s="239">
        <f>O209*H209</f>
        <v>0</v>
      </c>
      <c r="Q209" s="239">
        <v>0.19600000000000001</v>
      </c>
      <c r="R209" s="239">
        <f>Q209*H209</f>
        <v>1.5680000000000001</v>
      </c>
      <c r="S209" s="239">
        <v>0</v>
      </c>
      <c r="T209" s="24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41" t="s">
        <v>236</v>
      </c>
      <c r="AT209" s="241" t="s">
        <v>604</v>
      </c>
      <c r="AU209" s="241" t="s">
        <v>88</v>
      </c>
      <c r="AY209" s="19" t="s">
        <v>185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9" t="s">
        <v>86</v>
      </c>
      <c r="BK209" s="242">
        <f>ROUND(I209*H209,2)</f>
        <v>0</v>
      </c>
      <c r="BL209" s="19" t="s">
        <v>191</v>
      </c>
      <c r="BM209" s="241" t="s">
        <v>3580</v>
      </c>
    </row>
    <row r="210" s="2" customFormat="1" ht="21.75" customHeight="1">
      <c r="A210" s="40"/>
      <c r="B210" s="41"/>
      <c r="C210" s="229" t="s">
        <v>1015</v>
      </c>
      <c r="D210" s="229" t="s">
        <v>187</v>
      </c>
      <c r="E210" s="230" t="s">
        <v>3581</v>
      </c>
      <c r="F210" s="231" t="s">
        <v>3582</v>
      </c>
      <c r="G210" s="232" t="s">
        <v>206</v>
      </c>
      <c r="H210" s="233">
        <v>0.75</v>
      </c>
      <c r="I210" s="234"/>
      <c r="J210" s="235">
        <f>ROUND(I210*H210,2)</f>
        <v>0</v>
      </c>
      <c r="K210" s="236"/>
      <c r="L210" s="46"/>
      <c r="M210" s="237" t="s">
        <v>19</v>
      </c>
      <c r="N210" s="238" t="s">
        <v>49</v>
      </c>
      <c r="O210" s="86"/>
      <c r="P210" s="239">
        <f>O210*H210</f>
        <v>0</v>
      </c>
      <c r="Q210" s="239">
        <v>2.45329</v>
      </c>
      <c r="R210" s="239">
        <f>Q210*H210</f>
        <v>1.8399675</v>
      </c>
      <c r="S210" s="239">
        <v>0</v>
      </c>
      <c r="T210" s="24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1" t="s">
        <v>191</v>
      </c>
      <c r="AT210" s="241" t="s">
        <v>187</v>
      </c>
      <c r="AU210" s="241" t="s">
        <v>88</v>
      </c>
      <c r="AY210" s="19" t="s">
        <v>185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9" t="s">
        <v>86</v>
      </c>
      <c r="BK210" s="242">
        <f>ROUND(I210*H210,2)</f>
        <v>0</v>
      </c>
      <c r="BL210" s="19" t="s">
        <v>191</v>
      </c>
      <c r="BM210" s="241" t="s">
        <v>3583</v>
      </c>
    </row>
    <row r="211" s="2" customFormat="1" ht="16.5" customHeight="1">
      <c r="A211" s="40"/>
      <c r="B211" s="41"/>
      <c r="C211" s="229" t="s">
        <v>1019</v>
      </c>
      <c r="D211" s="229" t="s">
        <v>187</v>
      </c>
      <c r="E211" s="230" t="s">
        <v>3584</v>
      </c>
      <c r="F211" s="231" t="s">
        <v>3585</v>
      </c>
      <c r="G211" s="232" t="s">
        <v>220</v>
      </c>
      <c r="H211" s="233">
        <v>212</v>
      </c>
      <c r="I211" s="234"/>
      <c r="J211" s="235">
        <f>ROUND(I211*H211,2)</f>
        <v>0</v>
      </c>
      <c r="K211" s="236"/>
      <c r="L211" s="46"/>
      <c r="M211" s="237" t="s">
        <v>19</v>
      </c>
      <c r="N211" s="238" t="s">
        <v>49</v>
      </c>
      <c r="O211" s="86"/>
      <c r="P211" s="239">
        <f>O211*H211</f>
        <v>0</v>
      </c>
      <c r="Q211" s="239">
        <v>0.00020000000000000001</v>
      </c>
      <c r="R211" s="239">
        <f>Q211*H211</f>
        <v>0.0424</v>
      </c>
      <c r="S211" s="239">
        <v>0</v>
      </c>
      <c r="T211" s="24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1" t="s">
        <v>191</v>
      </c>
      <c r="AT211" s="241" t="s">
        <v>187</v>
      </c>
      <c r="AU211" s="241" t="s">
        <v>88</v>
      </c>
      <c r="AY211" s="19" t="s">
        <v>185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9" t="s">
        <v>86</v>
      </c>
      <c r="BK211" s="242">
        <f>ROUND(I211*H211,2)</f>
        <v>0</v>
      </c>
      <c r="BL211" s="19" t="s">
        <v>191</v>
      </c>
      <c r="BM211" s="241" t="s">
        <v>3586</v>
      </c>
    </row>
    <row r="212" s="2" customFormat="1" ht="16.5" customHeight="1">
      <c r="A212" s="40"/>
      <c r="B212" s="41"/>
      <c r="C212" s="229" t="s">
        <v>1023</v>
      </c>
      <c r="D212" s="229" t="s">
        <v>187</v>
      </c>
      <c r="E212" s="230" t="s">
        <v>2513</v>
      </c>
      <c r="F212" s="231" t="s">
        <v>3587</v>
      </c>
      <c r="G212" s="232" t="s">
        <v>220</v>
      </c>
      <c r="H212" s="233">
        <v>212</v>
      </c>
      <c r="I212" s="234"/>
      <c r="J212" s="235">
        <f>ROUND(I212*H212,2)</f>
        <v>0</v>
      </c>
      <c r="K212" s="236"/>
      <c r="L212" s="46"/>
      <c r="M212" s="237" t="s">
        <v>19</v>
      </c>
      <c r="N212" s="238" t="s">
        <v>49</v>
      </c>
      <c r="O212" s="86"/>
      <c r="P212" s="239">
        <f>O212*H212</f>
        <v>0</v>
      </c>
      <c r="Q212" s="239">
        <v>9.0000000000000006E-05</v>
      </c>
      <c r="R212" s="239">
        <f>Q212*H212</f>
        <v>0.01908</v>
      </c>
      <c r="S212" s="239">
        <v>0</v>
      </c>
      <c r="T212" s="24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41" t="s">
        <v>191</v>
      </c>
      <c r="AT212" s="241" t="s">
        <v>187</v>
      </c>
      <c r="AU212" s="241" t="s">
        <v>88</v>
      </c>
      <c r="AY212" s="19" t="s">
        <v>185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9" t="s">
        <v>86</v>
      </c>
      <c r="BK212" s="242">
        <f>ROUND(I212*H212,2)</f>
        <v>0</v>
      </c>
      <c r="BL212" s="19" t="s">
        <v>191</v>
      </c>
      <c r="BM212" s="241" t="s">
        <v>3588</v>
      </c>
    </row>
    <row r="213" s="2" customFormat="1" ht="16.5" customHeight="1">
      <c r="A213" s="40"/>
      <c r="B213" s="41"/>
      <c r="C213" s="229" t="s">
        <v>1045</v>
      </c>
      <c r="D213" s="229" t="s">
        <v>187</v>
      </c>
      <c r="E213" s="230" t="s">
        <v>3589</v>
      </c>
      <c r="F213" s="231" t="s">
        <v>3590</v>
      </c>
      <c r="G213" s="232" t="s">
        <v>227</v>
      </c>
      <c r="H213" s="233">
        <v>1</v>
      </c>
      <c r="I213" s="234"/>
      <c r="J213" s="235">
        <f>ROUND(I213*H213,2)</f>
        <v>0</v>
      </c>
      <c r="K213" s="236"/>
      <c r="L213" s="46"/>
      <c r="M213" s="237" t="s">
        <v>19</v>
      </c>
      <c r="N213" s="238" t="s">
        <v>49</v>
      </c>
      <c r="O213" s="86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1" t="s">
        <v>191</v>
      </c>
      <c r="AT213" s="241" t="s">
        <v>187</v>
      </c>
      <c r="AU213" s="241" t="s">
        <v>88</v>
      </c>
      <c r="AY213" s="19" t="s">
        <v>185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9" t="s">
        <v>86</v>
      </c>
      <c r="BK213" s="242">
        <f>ROUND(I213*H213,2)</f>
        <v>0</v>
      </c>
      <c r="BL213" s="19" t="s">
        <v>191</v>
      </c>
      <c r="BM213" s="241" t="s">
        <v>3591</v>
      </c>
    </row>
    <row r="214" s="2" customFormat="1" ht="16.5" customHeight="1">
      <c r="A214" s="40"/>
      <c r="B214" s="41"/>
      <c r="C214" s="229" t="s">
        <v>1053</v>
      </c>
      <c r="D214" s="229" t="s">
        <v>187</v>
      </c>
      <c r="E214" s="230" t="s">
        <v>3592</v>
      </c>
      <c r="F214" s="231" t="s">
        <v>3593</v>
      </c>
      <c r="G214" s="232" t="s">
        <v>227</v>
      </c>
      <c r="H214" s="233">
        <v>1</v>
      </c>
      <c r="I214" s="234"/>
      <c r="J214" s="235">
        <f>ROUND(I214*H214,2)</f>
        <v>0</v>
      </c>
      <c r="K214" s="236"/>
      <c r="L214" s="46"/>
      <c r="M214" s="237" t="s">
        <v>19</v>
      </c>
      <c r="N214" s="238" t="s">
        <v>49</v>
      </c>
      <c r="O214" s="86"/>
      <c r="P214" s="239">
        <f>O214*H214</f>
        <v>0</v>
      </c>
      <c r="Q214" s="239">
        <v>0</v>
      </c>
      <c r="R214" s="239">
        <f>Q214*H214</f>
        <v>0</v>
      </c>
      <c r="S214" s="239">
        <v>0</v>
      </c>
      <c r="T214" s="24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1" t="s">
        <v>191</v>
      </c>
      <c r="AT214" s="241" t="s">
        <v>187</v>
      </c>
      <c r="AU214" s="241" t="s">
        <v>88</v>
      </c>
      <c r="AY214" s="19" t="s">
        <v>185</v>
      </c>
      <c r="BE214" s="242">
        <f>IF(N214="základní",J214,0)</f>
        <v>0</v>
      </c>
      <c r="BF214" s="242">
        <f>IF(N214="snížená",J214,0)</f>
        <v>0</v>
      </c>
      <c r="BG214" s="242">
        <f>IF(N214="zákl. přenesená",J214,0)</f>
        <v>0</v>
      </c>
      <c r="BH214" s="242">
        <f>IF(N214="sníž. přenesená",J214,0)</f>
        <v>0</v>
      </c>
      <c r="BI214" s="242">
        <f>IF(N214="nulová",J214,0)</f>
        <v>0</v>
      </c>
      <c r="BJ214" s="19" t="s">
        <v>86</v>
      </c>
      <c r="BK214" s="242">
        <f>ROUND(I214*H214,2)</f>
        <v>0</v>
      </c>
      <c r="BL214" s="19" t="s">
        <v>191</v>
      </c>
      <c r="BM214" s="241" t="s">
        <v>3594</v>
      </c>
    </row>
    <row r="215" s="12" customFormat="1" ht="22.8" customHeight="1">
      <c r="A215" s="12"/>
      <c r="B215" s="213"/>
      <c r="C215" s="214"/>
      <c r="D215" s="215" t="s">
        <v>77</v>
      </c>
      <c r="E215" s="227" t="s">
        <v>201</v>
      </c>
      <c r="F215" s="227" t="s">
        <v>202</v>
      </c>
      <c r="G215" s="214"/>
      <c r="H215" s="214"/>
      <c r="I215" s="217"/>
      <c r="J215" s="228">
        <f>BK215</f>
        <v>0</v>
      </c>
      <c r="K215" s="214"/>
      <c r="L215" s="219"/>
      <c r="M215" s="220"/>
      <c r="N215" s="221"/>
      <c r="O215" s="221"/>
      <c r="P215" s="222">
        <f>SUM(P216:P218)</f>
        <v>0</v>
      </c>
      <c r="Q215" s="221"/>
      <c r="R215" s="222">
        <f>SUM(R216:R218)</f>
        <v>0</v>
      </c>
      <c r="S215" s="221"/>
      <c r="T215" s="223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4" t="s">
        <v>86</v>
      </c>
      <c r="AT215" s="225" t="s">
        <v>77</v>
      </c>
      <c r="AU215" s="225" t="s">
        <v>86</v>
      </c>
      <c r="AY215" s="224" t="s">
        <v>185</v>
      </c>
      <c r="BK215" s="226">
        <f>SUM(BK216:BK218)</f>
        <v>0</v>
      </c>
    </row>
    <row r="216" s="2" customFormat="1" ht="21.75" customHeight="1">
      <c r="A216" s="40"/>
      <c r="B216" s="41"/>
      <c r="C216" s="229" t="s">
        <v>1057</v>
      </c>
      <c r="D216" s="229" t="s">
        <v>187</v>
      </c>
      <c r="E216" s="230" t="s">
        <v>3595</v>
      </c>
      <c r="F216" s="231" t="s">
        <v>3596</v>
      </c>
      <c r="G216" s="232" t="s">
        <v>220</v>
      </c>
      <c r="H216" s="233">
        <v>424</v>
      </c>
      <c r="I216" s="234"/>
      <c r="J216" s="235">
        <f>ROUND(I216*H216,2)</f>
        <v>0</v>
      </c>
      <c r="K216" s="236"/>
      <c r="L216" s="46"/>
      <c r="M216" s="237" t="s">
        <v>19</v>
      </c>
      <c r="N216" s="238" t="s">
        <v>49</v>
      </c>
      <c r="O216" s="86"/>
      <c r="P216" s="239">
        <f>O216*H216</f>
        <v>0</v>
      </c>
      <c r="Q216" s="239">
        <v>0</v>
      </c>
      <c r="R216" s="239">
        <f>Q216*H216</f>
        <v>0</v>
      </c>
      <c r="S216" s="239">
        <v>0</v>
      </c>
      <c r="T216" s="24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41" t="s">
        <v>191</v>
      </c>
      <c r="AT216" s="241" t="s">
        <v>187</v>
      </c>
      <c r="AU216" s="241" t="s">
        <v>88</v>
      </c>
      <c r="AY216" s="19" t="s">
        <v>185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9" t="s">
        <v>86</v>
      </c>
      <c r="BK216" s="242">
        <f>ROUND(I216*H216,2)</f>
        <v>0</v>
      </c>
      <c r="BL216" s="19" t="s">
        <v>191</v>
      </c>
      <c r="BM216" s="241" t="s">
        <v>3597</v>
      </c>
    </row>
    <row r="217" s="13" customFormat="1">
      <c r="A217" s="13"/>
      <c r="B217" s="243"/>
      <c r="C217" s="244"/>
      <c r="D217" s="245" t="s">
        <v>193</v>
      </c>
      <c r="E217" s="246" t="s">
        <v>19</v>
      </c>
      <c r="F217" s="247" t="s">
        <v>3598</v>
      </c>
      <c r="G217" s="244"/>
      <c r="H217" s="248">
        <v>424</v>
      </c>
      <c r="I217" s="249"/>
      <c r="J217" s="244"/>
      <c r="K217" s="244"/>
      <c r="L217" s="250"/>
      <c r="M217" s="251"/>
      <c r="N217" s="252"/>
      <c r="O217" s="252"/>
      <c r="P217" s="252"/>
      <c r="Q217" s="252"/>
      <c r="R217" s="252"/>
      <c r="S217" s="252"/>
      <c r="T217" s="25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4" t="s">
        <v>193</v>
      </c>
      <c r="AU217" s="254" t="s">
        <v>88</v>
      </c>
      <c r="AV217" s="13" t="s">
        <v>88</v>
      </c>
      <c r="AW217" s="13" t="s">
        <v>37</v>
      </c>
      <c r="AX217" s="13" t="s">
        <v>78</v>
      </c>
      <c r="AY217" s="254" t="s">
        <v>185</v>
      </c>
    </row>
    <row r="218" s="15" customFormat="1">
      <c r="A218" s="15"/>
      <c r="B218" s="265"/>
      <c r="C218" s="266"/>
      <c r="D218" s="245" t="s">
        <v>193</v>
      </c>
      <c r="E218" s="267" t="s">
        <v>19</v>
      </c>
      <c r="F218" s="268" t="s">
        <v>196</v>
      </c>
      <c r="G218" s="266"/>
      <c r="H218" s="269">
        <v>424</v>
      </c>
      <c r="I218" s="270"/>
      <c r="J218" s="266"/>
      <c r="K218" s="266"/>
      <c r="L218" s="271"/>
      <c r="M218" s="272"/>
      <c r="N218" s="273"/>
      <c r="O218" s="273"/>
      <c r="P218" s="273"/>
      <c r="Q218" s="273"/>
      <c r="R218" s="273"/>
      <c r="S218" s="273"/>
      <c r="T218" s="27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5" t="s">
        <v>193</v>
      </c>
      <c r="AU218" s="275" t="s">
        <v>88</v>
      </c>
      <c r="AV218" s="15" t="s">
        <v>191</v>
      </c>
      <c r="AW218" s="15" t="s">
        <v>37</v>
      </c>
      <c r="AX218" s="15" t="s">
        <v>86</v>
      </c>
      <c r="AY218" s="275" t="s">
        <v>185</v>
      </c>
    </row>
    <row r="219" s="12" customFormat="1" ht="22.8" customHeight="1">
      <c r="A219" s="12"/>
      <c r="B219" s="213"/>
      <c r="C219" s="214"/>
      <c r="D219" s="215" t="s">
        <v>77</v>
      </c>
      <c r="E219" s="227" t="s">
        <v>234</v>
      </c>
      <c r="F219" s="227" t="s">
        <v>235</v>
      </c>
      <c r="G219" s="214"/>
      <c r="H219" s="214"/>
      <c r="I219" s="217"/>
      <c r="J219" s="228">
        <f>BK219</f>
        <v>0</v>
      </c>
      <c r="K219" s="214"/>
      <c r="L219" s="219"/>
      <c r="M219" s="220"/>
      <c r="N219" s="221"/>
      <c r="O219" s="221"/>
      <c r="P219" s="222">
        <f>SUM(P220:P229)</f>
        <v>0</v>
      </c>
      <c r="Q219" s="221"/>
      <c r="R219" s="222">
        <f>SUM(R220:R229)</f>
        <v>0</v>
      </c>
      <c r="S219" s="221"/>
      <c r="T219" s="223">
        <f>SUM(T220:T229)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4" t="s">
        <v>86</v>
      </c>
      <c r="AT219" s="225" t="s">
        <v>77</v>
      </c>
      <c r="AU219" s="225" t="s">
        <v>86</v>
      </c>
      <c r="AY219" s="224" t="s">
        <v>185</v>
      </c>
      <c r="BK219" s="226">
        <f>SUM(BK220:BK229)</f>
        <v>0</v>
      </c>
    </row>
    <row r="220" s="2" customFormat="1" ht="21.75" customHeight="1">
      <c r="A220" s="40"/>
      <c r="B220" s="41"/>
      <c r="C220" s="229" t="s">
        <v>1061</v>
      </c>
      <c r="D220" s="229" t="s">
        <v>187</v>
      </c>
      <c r="E220" s="230" t="s">
        <v>3599</v>
      </c>
      <c r="F220" s="231" t="s">
        <v>3600</v>
      </c>
      <c r="G220" s="232" t="s">
        <v>239</v>
      </c>
      <c r="H220" s="233">
        <v>106.994</v>
      </c>
      <c r="I220" s="234"/>
      <c r="J220" s="235">
        <f>ROUND(I220*H220,2)</f>
        <v>0</v>
      </c>
      <c r="K220" s="236"/>
      <c r="L220" s="46"/>
      <c r="M220" s="237" t="s">
        <v>19</v>
      </c>
      <c r="N220" s="238" t="s">
        <v>49</v>
      </c>
      <c r="O220" s="86"/>
      <c r="P220" s="239">
        <f>O220*H220</f>
        <v>0</v>
      </c>
      <c r="Q220" s="239">
        <v>0</v>
      </c>
      <c r="R220" s="239">
        <f>Q220*H220</f>
        <v>0</v>
      </c>
      <c r="S220" s="239">
        <v>0</v>
      </c>
      <c r="T220" s="24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41" t="s">
        <v>191</v>
      </c>
      <c r="AT220" s="241" t="s">
        <v>187</v>
      </c>
      <c r="AU220" s="241" t="s">
        <v>88</v>
      </c>
      <c r="AY220" s="19" t="s">
        <v>185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9" t="s">
        <v>86</v>
      </c>
      <c r="BK220" s="242">
        <f>ROUND(I220*H220,2)</f>
        <v>0</v>
      </c>
      <c r="BL220" s="19" t="s">
        <v>191</v>
      </c>
      <c r="BM220" s="241" t="s">
        <v>3601</v>
      </c>
    </row>
    <row r="221" s="2" customFormat="1" ht="33" customHeight="1">
      <c r="A221" s="40"/>
      <c r="B221" s="41"/>
      <c r="C221" s="229" t="s">
        <v>1065</v>
      </c>
      <c r="D221" s="229" t="s">
        <v>187</v>
      </c>
      <c r="E221" s="230" t="s">
        <v>237</v>
      </c>
      <c r="F221" s="231" t="s">
        <v>238</v>
      </c>
      <c r="G221" s="232" t="s">
        <v>239</v>
      </c>
      <c r="H221" s="233">
        <v>28.722999999999999</v>
      </c>
      <c r="I221" s="234"/>
      <c r="J221" s="235">
        <f>ROUND(I221*H221,2)</f>
        <v>0</v>
      </c>
      <c r="K221" s="236"/>
      <c r="L221" s="46"/>
      <c r="M221" s="237" t="s">
        <v>19</v>
      </c>
      <c r="N221" s="238" t="s">
        <v>49</v>
      </c>
      <c r="O221" s="86"/>
      <c r="P221" s="239">
        <f>O221*H221</f>
        <v>0</v>
      </c>
      <c r="Q221" s="239">
        <v>0</v>
      </c>
      <c r="R221" s="239">
        <f>Q221*H221</f>
        <v>0</v>
      </c>
      <c r="S221" s="239">
        <v>0</v>
      </c>
      <c r="T221" s="24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41" t="s">
        <v>191</v>
      </c>
      <c r="AT221" s="241" t="s">
        <v>187</v>
      </c>
      <c r="AU221" s="241" t="s">
        <v>88</v>
      </c>
      <c r="AY221" s="19" t="s">
        <v>185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9" t="s">
        <v>86</v>
      </c>
      <c r="BK221" s="242">
        <f>ROUND(I221*H221,2)</f>
        <v>0</v>
      </c>
      <c r="BL221" s="19" t="s">
        <v>191</v>
      </c>
      <c r="BM221" s="241" t="s">
        <v>3602</v>
      </c>
    </row>
    <row r="222" s="2" customFormat="1" ht="33" customHeight="1">
      <c r="A222" s="40"/>
      <c r="B222" s="41"/>
      <c r="C222" s="229" t="s">
        <v>1069</v>
      </c>
      <c r="D222" s="229" t="s">
        <v>187</v>
      </c>
      <c r="E222" s="230" t="s">
        <v>241</v>
      </c>
      <c r="F222" s="231" t="s">
        <v>242</v>
      </c>
      <c r="G222" s="232" t="s">
        <v>239</v>
      </c>
      <c r="H222" s="233">
        <v>832.96699999999998</v>
      </c>
      <c r="I222" s="234"/>
      <c r="J222" s="235">
        <f>ROUND(I222*H222,2)</f>
        <v>0</v>
      </c>
      <c r="K222" s="236"/>
      <c r="L222" s="46"/>
      <c r="M222" s="237" t="s">
        <v>19</v>
      </c>
      <c r="N222" s="238" t="s">
        <v>49</v>
      </c>
      <c r="O222" s="86"/>
      <c r="P222" s="239">
        <f>O222*H222</f>
        <v>0</v>
      </c>
      <c r="Q222" s="239">
        <v>0</v>
      </c>
      <c r="R222" s="239">
        <f>Q222*H222</f>
        <v>0</v>
      </c>
      <c r="S222" s="239">
        <v>0</v>
      </c>
      <c r="T222" s="24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1" t="s">
        <v>191</v>
      </c>
      <c r="AT222" s="241" t="s">
        <v>187</v>
      </c>
      <c r="AU222" s="241" t="s">
        <v>88</v>
      </c>
      <c r="AY222" s="19" t="s">
        <v>185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9" t="s">
        <v>86</v>
      </c>
      <c r="BK222" s="242">
        <f>ROUND(I222*H222,2)</f>
        <v>0</v>
      </c>
      <c r="BL222" s="19" t="s">
        <v>191</v>
      </c>
      <c r="BM222" s="241" t="s">
        <v>3603</v>
      </c>
    </row>
    <row r="223" s="13" customFormat="1">
      <c r="A223" s="13"/>
      <c r="B223" s="243"/>
      <c r="C223" s="244"/>
      <c r="D223" s="245" t="s">
        <v>193</v>
      </c>
      <c r="E223" s="244"/>
      <c r="F223" s="247" t="s">
        <v>3604</v>
      </c>
      <c r="G223" s="244"/>
      <c r="H223" s="248">
        <v>832.96699999999998</v>
      </c>
      <c r="I223" s="249"/>
      <c r="J223" s="244"/>
      <c r="K223" s="244"/>
      <c r="L223" s="250"/>
      <c r="M223" s="251"/>
      <c r="N223" s="252"/>
      <c r="O223" s="252"/>
      <c r="P223" s="252"/>
      <c r="Q223" s="252"/>
      <c r="R223" s="252"/>
      <c r="S223" s="252"/>
      <c r="T223" s="25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4" t="s">
        <v>193</v>
      </c>
      <c r="AU223" s="254" t="s">
        <v>88</v>
      </c>
      <c r="AV223" s="13" t="s">
        <v>88</v>
      </c>
      <c r="AW223" s="13" t="s">
        <v>4</v>
      </c>
      <c r="AX223" s="13" t="s">
        <v>86</v>
      </c>
      <c r="AY223" s="254" t="s">
        <v>185</v>
      </c>
    </row>
    <row r="224" s="2" customFormat="1" ht="33" customHeight="1">
      <c r="A224" s="40"/>
      <c r="B224" s="41"/>
      <c r="C224" s="229" t="s">
        <v>1074</v>
      </c>
      <c r="D224" s="229" t="s">
        <v>187</v>
      </c>
      <c r="E224" s="230" t="s">
        <v>249</v>
      </c>
      <c r="F224" s="231" t="s">
        <v>250</v>
      </c>
      <c r="G224" s="232" t="s">
        <v>239</v>
      </c>
      <c r="H224" s="233">
        <v>78.271000000000001</v>
      </c>
      <c r="I224" s="234"/>
      <c r="J224" s="235">
        <f>ROUND(I224*H224,2)</f>
        <v>0</v>
      </c>
      <c r="K224" s="236"/>
      <c r="L224" s="46"/>
      <c r="M224" s="237" t="s">
        <v>19</v>
      </c>
      <c r="N224" s="238" t="s">
        <v>49</v>
      </c>
      <c r="O224" s="86"/>
      <c r="P224" s="239">
        <f>O224*H224</f>
        <v>0</v>
      </c>
      <c r="Q224" s="239">
        <v>0</v>
      </c>
      <c r="R224" s="239">
        <f>Q224*H224</f>
        <v>0</v>
      </c>
      <c r="S224" s="239">
        <v>0</v>
      </c>
      <c r="T224" s="24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41" t="s">
        <v>191</v>
      </c>
      <c r="AT224" s="241" t="s">
        <v>187</v>
      </c>
      <c r="AU224" s="241" t="s">
        <v>88</v>
      </c>
      <c r="AY224" s="19" t="s">
        <v>185</v>
      </c>
      <c r="BE224" s="242">
        <f>IF(N224="základní",J224,0)</f>
        <v>0</v>
      </c>
      <c r="BF224" s="242">
        <f>IF(N224="snížená",J224,0)</f>
        <v>0</v>
      </c>
      <c r="BG224" s="242">
        <f>IF(N224="zákl. přenesená",J224,0)</f>
        <v>0</v>
      </c>
      <c r="BH224" s="242">
        <f>IF(N224="sníž. přenesená",J224,0)</f>
        <v>0</v>
      </c>
      <c r="BI224" s="242">
        <f>IF(N224="nulová",J224,0)</f>
        <v>0</v>
      </c>
      <c r="BJ224" s="19" t="s">
        <v>86</v>
      </c>
      <c r="BK224" s="242">
        <f>ROUND(I224*H224,2)</f>
        <v>0</v>
      </c>
      <c r="BL224" s="19" t="s">
        <v>191</v>
      </c>
      <c r="BM224" s="241" t="s">
        <v>3605</v>
      </c>
    </row>
    <row r="225" s="2" customFormat="1" ht="33" customHeight="1">
      <c r="A225" s="40"/>
      <c r="B225" s="41"/>
      <c r="C225" s="229" t="s">
        <v>1079</v>
      </c>
      <c r="D225" s="229" t="s">
        <v>187</v>
      </c>
      <c r="E225" s="230" t="s">
        <v>253</v>
      </c>
      <c r="F225" s="231" t="s">
        <v>242</v>
      </c>
      <c r="G225" s="232" t="s">
        <v>239</v>
      </c>
      <c r="H225" s="233">
        <v>2269.8589999999999</v>
      </c>
      <c r="I225" s="234"/>
      <c r="J225" s="235">
        <f>ROUND(I225*H225,2)</f>
        <v>0</v>
      </c>
      <c r="K225" s="236"/>
      <c r="L225" s="46"/>
      <c r="M225" s="237" t="s">
        <v>19</v>
      </c>
      <c r="N225" s="238" t="s">
        <v>49</v>
      </c>
      <c r="O225" s="86"/>
      <c r="P225" s="239">
        <f>O225*H225</f>
        <v>0</v>
      </c>
      <c r="Q225" s="239">
        <v>0</v>
      </c>
      <c r="R225" s="239">
        <f>Q225*H225</f>
        <v>0</v>
      </c>
      <c r="S225" s="239">
        <v>0</v>
      </c>
      <c r="T225" s="24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41" t="s">
        <v>191</v>
      </c>
      <c r="AT225" s="241" t="s">
        <v>187</v>
      </c>
      <c r="AU225" s="241" t="s">
        <v>88</v>
      </c>
      <c r="AY225" s="19" t="s">
        <v>185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9" t="s">
        <v>86</v>
      </c>
      <c r="BK225" s="242">
        <f>ROUND(I225*H225,2)</f>
        <v>0</v>
      </c>
      <c r="BL225" s="19" t="s">
        <v>191</v>
      </c>
      <c r="BM225" s="241" t="s">
        <v>3606</v>
      </c>
    </row>
    <row r="226" s="13" customFormat="1">
      <c r="A226" s="13"/>
      <c r="B226" s="243"/>
      <c r="C226" s="244"/>
      <c r="D226" s="245" t="s">
        <v>193</v>
      </c>
      <c r="E226" s="244"/>
      <c r="F226" s="247" t="s">
        <v>3607</v>
      </c>
      <c r="G226" s="244"/>
      <c r="H226" s="248">
        <v>2269.8589999999999</v>
      </c>
      <c r="I226" s="249"/>
      <c r="J226" s="244"/>
      <c r="K226" s="244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193</v>
      </c>
      <c r="AU226" s="254" t="s">
        <v>88</v>
      </c>
      <c r="AV226" s="13" t="s">
        <v>88</v>
      </c>
      <c r="AW226" s="13" t="s">
        <v>4</v>
      </c>
      <c r="AX226" s="13" t="s">
        <v>86</v>
      </c>
      <c r="AY226" s="254" t="s">
        <v>185</v>
      </c>
    </row>
    <row r="227" s="2" customFormat="1" ht="33" customHeight="1">
      <c r="A227" s="40"/>
      <c r="B227" s="41"/>
      <c r="C227" s="229" t="s">
        <v>1083</v>
      </c>
      <c r="D227" s="229" t="s">
        <v>187</v>
      </c>
      <c r="E227" s="230" t="s">
        <v>3608</v>
      </c>
      <c r="F227" s="231" t="s">
        <v>3609</v>
      </c>
      <c r="G227" s="232" t="s">
        <v>239</v>
      </c>
      <c r="H227" s="233">
        <v>4.8579999999999997</v>
      </c>
      <c r="I227" s="234"/>
      <c r="J227" s="235">
        <f>ROUND(I227*H227,2)</f>
        <v>0</v>
      </c>
      <c r="K227" s="236"/>
      <c r="L227" s="46"/>
      <c r="M227" s="237" t="s">
        <v>19</v>
      </c>
      <c r="N227" s="238" t="s">
        <v>49</v>
      </c>
      <c r="O227" s="86"/>
      <c r="P227" s="239">
        <f>O227*H227</f>
        <v>0</v>
      </c>
      <c r="Q227" s="239">
        <v>0</v>
      </c>
      <c r="R227" s="239">
        <f>Q227*H227</f>
        <v>0</v>
      </c>
      <c r="S227" s="239">
        <v>0</v>
      </c>
      <c r="T227" s="24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1" t="s">
        <v>191</v>
      </c>
      <c r="AT227" s="241" t="s">
        <v>187</v>
      </c>
      <c r="AU227" s="241" t="s">
        <v>88</v>
      </c>
      <c r="AY227" s="19" t="s">
        <v>185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9" t="s">
        <v>86</v>
      </c>
      <c r="BK227" s="242">
        <f>ROUND(I227*H227,2)</f>
        <v>0</v>
      </c>
      <c r="BL227" s="19" t="s">
        <v>191</v>
      </c>
      <c r="BM227" s="241" t="s">
        <v>3610</v>
      </c>
    </row>
    <row r="228" s="2" customFormat="1" ht="33" customHeight="1">
      <c r="A228" s="40"/>
      <c r="B228" s="41"/>
      <c r="C228" s="229" t="s">
        <v>1087</v>
      </c>
      <c r="D228" s="229" t="s">
        <v>187</v>
      </c>
      <c r="E228" s="230" t="s">
        <v>3611</v>
      </c>
      <c r="F228" s="231" t="s">
        <v>2124</v>
      </c>
      <c r="G228" s="232" t="s">
        <v>239</v>
      </c>
      <c r="H228" s="233">
        <v>28.722999999999999</v>
      </c>
      <c r="I228" s="234"/>
      <c r="J228" s="235">
        <f>ROUND(I228*H228,2)</f>
        <v>0</v>
      </c>
      <c r="K228" s="236"/>
      <c r="L228" s="46"/>
      <c r="M228" s="237" t="s">
        <v>19</v>
      </c>
      <c r="N228" s="238" t="s">
        <v>49</v>
      </c>
      <c r="O228" s="86"/>
      <c r="P228" s="239">
        <f>O228*H228</f>
        <v>0</v>
      </c>
      <c r="Q228" s="239">
        <v>0</v>
      </c>
      <c r="R228" s="239">
        <f>Q228*H228</f>
        <v>0</v>
      </c>
      <c r="S228" s="239">
        <v>0</v>
      </c>
      <c r="T228" s="24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1" t="s">
        <v>191</v>
      </c>
      <c r="AT228" s="241" t="s">
        <v>187</v>
      </c>
      <c r="AU228" s="241" t="s">
        <v>88</v>
      </c>
      <c r="AY228" s="19" t="s">
        <v>185</v>
      </c>
      <c r="BE228" s="242">
        <f>IF(N228="základní",J228,0)</f>
        <v>0</v>
      </c>
      <c r="BF228" s="242">
        <f>IF(N228="snížená",J228,0)</f>
        <v>0</v>
      </c>
      <c r="BG228" s="242">
        <f>IF(N228="zákl. přenesená",J228,0)</f>
        <v>0</v>
      </c>
      <c r="BH228" s="242">
        <f>IF(N228="sníž. přenesená",J228,0)</f>
        <v>0</v>
      </c>
      <c r="BI228" s="242">
        <f>IF(N228="nulová",J228,0)</f>
        <v>0</v>
      </c>
      <c r="BJ228" s="19" t="s">
        <v>86</v>
      </c>
      <c r="BK228" s="242">
        <f>ROUND(I228*H228,2)</f>
        <v>0</v>
      </c>
      <c r="BL228" s="19" t="s">
        <v>191</v>
      </c>
      <c r="BM228" s="241" t="s">
        <v>3612</v>
      </c>
    </row>
    <row r="229" s="2" customFormat="1" ht="33" customHeight="1">
      <c r="A229" s="40"/>
      <c r="B229" s="41"/>
      <c r="C229" s="229" t="s">
        <v>1091</v>
      </c>
      <c r="D229" s="229" t="s">
        <v>187</v>
      </c>
      <c r="E229" s="230" t="s">
        <v>245</v>
      </c>
      <c r="F229" s="231" t="s">
        <v>246</v>
      </c>
      <c r="G229" s="232" t="s">
        <v>239</v>
      </c>
      <c r="H229" s="233">
        <v>73.412999999999997</v>
      </c>
      <c r="I229" s="234"/>
      <c r="J229" s="235">
        <f>ROUND(I229*H229,2)</f>
        <v>0</v>
      </c>
      <c r="K229" s="236"/>
      <c r="L229" s="46"/>
      <c r="M229" s="237" t="s">
        <v>19</v>
      </c>
      <c r="N229" s="238" t="s">
        <v>49</v>
      </c>
      <c r="O229" s="86"/>
      <c r="P229" s="239">
        <f>O229*H229</f>
        <v>0</v>
      </c>
      <c r="Q229" s="239">
        <v>0</v>
      </c>
      <c r="R229" s="239">
        <f>Q229*H229</f>
        <v>0</v>
      </c>
      <c r="S229" s="239">
        <v>0</v>
      </c>
      <c r="T229" s="24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41" t="s">
        <v>191</v>
      </c>
      <c r="AT229" s="241" t="s">
        <v>187</v>
      </c>
      <c r="AU229" s="241" t="s">
        <v>88</v>
      </c>
      <c r="AY229" s="19" t="s">
        <v>185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9" t="s">
        <v>86</v>
      </c>
      <c r="BK229" s="242">
        <f>ROUND(I229*H229,2)</f>
        <v>0</v>
      </c>
      <c r="BL229" s="19" t="s">
        <v>191</v>
      </c>
      <c r="BM229" s="241" t="s">
        <v>3613</v>
      </c>
    </row>
    <row r="230" s="12" customFormat="1" ht="22.8" customHeight="1">
      <c r="A230" s="12"/>
      <c r="B230" s="213"/>
      <c r="C230" s="214"/>
      <c r="D230" s="215" t="s">
        <v>77</v>
      </c>
      <c r="E230" s="227" t="s">
        <v>1115</v>
      </c>
      <c r="F230" s="227" t="s">
        <v>1116</v>
      </c>
      <c r="G230" s="214"/>
      <c r="H230" s="214"/>
      <c r="I230" s="217"/>
      <c r="J230" s="228">
        <f>BK230</f>
        <v>0</v>
      </c>
      <c r="K230" s="214"/>
      <c r="L230" s="219"/>
      <c r="M230" s="220"/>
      <c r="N230" s="221"/>
      <c r="O230" s="221"/>
      <c r="P230" s="222">
        <f>SUM(P231:P232)</f>
        <v>0</v>
      </c>
      <c r="Q230" s="221"/>
      <c r="R230" s="222">
        <f>SUM(R231:R232)</f>
        <v>0</v>
      </c>
      <c r="S230" s="221"/>
      <c r="T230" s="223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4" t="s">
        <v>86</v>
      </c>
      <c r="AT230" s="225" t="s">
        <v>77</v>
      </c>
      <c r="AU230" s="225" t="s">
        <v>86</v>
      </c>
      <c r="AY230" s="224" t="s">
        <v>185</v>
      </c>
      <c r="BK230" s="226">
        <f>SUM(BK231:BK232)</f>
        <v>0</v>
      </c>
    </row>
    <row r="231" s="2" customFormat="1" ht="33" customHeight="1">
      <c r="A231" s="40"/>
      <c r="B231" s="41"/>
      <c r="C231" s="229" t="s">
        <v>1095</v>
      </c>
      <c r="D231" s="229" t="s">
        <v>187</v>
      </c>
      <c r="E231" s="230" t="s">
        <v>1816</v>
      </c>
      <c r="F231" s="231" t="s">
        <v>1817</v>
      </c>
      <c r="G231" s="232" t="s">
        <v>239</v>
      </c>
      <c r="H231" s="233">
        <v>331.334</v>
      </c>
      <c r="I231" s="234"/>
      <c r="J231" s="235">
        <f>ROUND(I231*H231,2)</f>
        <v>0</v>
      </c>
      <c r="K231" s="236"/>
      <c r="L231" s="46"/>
      <c r="M231" s="237" t="s">
        <v>19</v>
      </c>
      <c r="N231" s="238" t="s">
        <v>49</v>
      </c>
      <c r="O231" s="86"/>
      <c r="P231" s="239">
        <f>O231*H231</f>
        <v>0</v>
      </c>
      <c r="Q231" s="239">
        <v>0</v>
      </c>
      <c r="R231" s="239">
        <f>Q231*H231</f>
        <v>0</v>
      </c>
      <c r="S231" s="239">
        <v>0</v>
      </c>
      <c r="T231" s="24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1" t="s">
        <v>191</v>
      </c>
      <c r="AT231" s="241" t="s">
        <v>187</v>
      </c>
      <c r="AU231" s="241" t="s">
        <v>88</v>
      </c>
      <c r="AY231" s="19" t="s">
        <v>185</v>
      </c>
      <c r="BE231" s="242">
        <f>IF(N231="základní",J231,0)</f>
        <v>0</v>
      </c>
      <c r="BF231" s="242">
        <f>IF(N231="snížená",J231,0)</f>
        <v>0</v>
      </c>
      <c r="BG231" s="242">
        <f>IF(N231="zákl. přenesená",J231,0)</f>
        <v>0</v>
      </c>
      <c r="BH231" s="242">
        <f>IF(N231="sníž. přenesená",J231,0)</f>
        <v>0</v>
      </c>
      <c r="BI231" s="242">
        <f>IF(N231="nulová",J231,0)</f>
        <v>0</v>
      </c>
      <c r="BJ231" s="19" t="s">
        <v>86</v>
      </c>
      <c r="BK231" s="242">
        <f>ROUND(I231*H231,2)</f>
        <v>0</v>
      </c>
      <c r="BL231" s="19" t="s">
        <v>191</v>
      </c>
      <c r="BM231" s="241" t="s">
        <v>3614</v>
      </c>
    </row>
    <row r="232" s="2" customFormat="1" ht="44.25" customHeight="1">
      <c r="A232" s="40"/>
      <c r="B232" s="41"/>
      <c r="C232" s="229" t="s">
        <v>1099</v>
      </c>
      <c r="D232" s="229" t="s">
        <v>187</v>
      </c>
      <c r="E232" s="230" t="s">
        <v>3396</v>
      </c>
      <c r="F232" s="231" t="s">
        <v>3397</v>
      </c>
      <c r="G232" s="232" t="s">
        <v>239</v>
      </c>
      <c r="H232" s="233">
        <v>38.859999999999999</v>
      </c>
      <c r="I232" s="234"/>
      <c r="J232" s="235">
        <f>ROUND(I232*H232,2)</f>
        <v>0</v>
      </c>
      <c r="K232" s="236"/>
      <c r="L232" s="46"/>
      <c r="M232" s="237" t="s">
        <v>19</v>
      </c>
      <c r="N232" s="238" t="s">
        <v>49</v>
      </c>
      <c r="O232" s="86"/>
      <c r="P232" s="239">
        <f>O232*H232</f>
        <v>0</v>
      </c>
      <c r="Q232" s="239">
        <v>0</v>
      </c>
      <c r="R232" s="239">
        <f>Q232*H232</f>
        <v>0</v>
      </c>
      <c r="S232" s="239">
        <v>0</v>
      </c>
      <c r="T232" s="24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1" t="s">
        <v>191</v>
      </c>
      <c r="AT232" s="241" t="s">
        <v>187</v>
      </c>
      <c r="AU232" s="241" t="s">
        <v>88</v>
      </c>
      <c r="AY232" s="19" t="s">
        <v>185</v>
      </c>
      <c r="BE232" s="242">
        <f>IF(N232="základní",J232,0)</f>
        <v>0</v>
      </c>
      <c r="BF232" s="242">
        <f>IF(N232="snížená",J232,0)</f>
        <v>0</v>
      </c>
      <c r="BG232" s="242">
        <f>IF(N232="zákl. přenesená",J232,0)</f>
        <v>0</v>
      </c>
      <c r="BH232" s="242">
        <f>IF(N232="sníž. přenesená",J232,0)</f>
        <v>0</v>
      </c>
      <c r="BI232" s="242">
        <f>IF(N232="nulová",J232,0)</f>
        <v>0</v>
      </c>
      <c r="BJ232" s="19" t="s">
        <v>86</v>
      </c>
      <c r="BK232" s="242">
        <f>ROUND(I232*H232,2)</f>
        <v>0</v>
      </c>
      <c r="BL232" s="19" t="s">
        <v>191</v>
      </c>
      <c r="BM232" s="241" t="s">
        <v>3615</v>
      </c>
    </row>
    <row r="233" s="12" customFormat="1" ht="25.92" customHeight="1">
      <c r="A233" s="12"/>
      <c r="B233" s="213"/>
      <c r="C233" s="214"/>
      <c r="D233" s="215" t="s">
        <v>77</v>
      </c>
      <c r="E233" s="216" t="s">
        <v>1121</v>
      </c>
      <c r="F233" s="216" t="s">
        <v>1122</v>
      </c>
      <c r="G233" s="214"/>
      <c r="H233" s="214"/>
      <c r="I233" s="217"/>
      <c r="J233" s="218">
        <f>BK233</f>
        <v>0</v>
      </c>
      <c r="K233" s="214"/>
      <c r="L233" s="219"/>
      <c r="M233" s="220"/>
      <c r="N233" s="221"/>
      <c r="O233" s="221"/>
      <c r="P233" s="222">
        <f>P234</f>
        <v>0</v>
      </c>
      <c r="Q233" s="221"/>
      <c r="R233" s="222">
        <f>R234</f>
        <v>0.0060000000000000001</v>
      </c>
      <c r="S233" s="221"/>
      <c r="T233" s="223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4" t="s">
        <v>88</v>
      </c>
      <c r="AT233" s="225" t="s">
        <v>77</v>
      </c>
      <c r="AU233" s="225" t="s">
        <v>78</v>
      </c>
      <c r="AY233" s="224" t="s">
        <v>185</v>
      </c>
      <c r="BK233" s="226">
        <f>BK234</f>
        <v>0</v>
      </c>
    </row>
    <row r="234" s="12" customFormat="1" ht="22.8" customHeight="1">
      <c r="A234" s="12"/>
      <c r="B234" s="213"/>
      <c r="C234" s="214"/>
      <c r="D234" s="215" t="s">
        <v>77</v>
      </c>
      <c r="E234" s="227" t="s">
        <v>2976</v>
      </c>
      <c r="F234" s="227" t="s">
        <v>2977</v>
      </c>
      <c r="G234" s="214"/>
      <c r="H234" s="214"/>
      <c r="I234" s="217"/>
      <c r="J234" s="228">
        <f>BK234</f>
        <v>0</v>
      </c>
      <c r="K234" s="214"/>
      <c r="L234" s="219"/>
      <c r="M234" s="220"/>
      <c r="N234" s="221"/>
      <c r="O234" s="221"/>
      <c r="P234" s="222">
        <f>SUM(P235:P236)</f>
        <v>0</v>
      </c>
      <c r="Q234" s="221"/>
      <c r="R234" s="222">
        <f>SUM(R235:R236)</f>
        <v>0.0060000000000000001</v>
      </c>
      <c r="S234" s="221"/>
      <c r="T234" s="223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4" t="s">
        <v>88</v>
      </c>
      <c r="AT234" s="225" t="s">
        <v>77</v>
      </c>
      <c r="AU234" s="225" t="s">
        <v>86</v>
      </c>
      <c r="AY234" s="224" t="s">
        <v>185</v>
      </c>
      <c r="BK234" s="226">
        <f>SUM(BK235:BK236)</f>
        <v>0</v>
      </c>
    </row>
    <row r="235" s="2" customFormat="1" ht="21.75" customHeight="1">
      <c r="A235" s="40"/>
      <c r="B235" s="41"/>
      <c r="C235" s="229" t="s">
        <v>1103</v>
      </c>
      <c r="D235" s="229" t="s">
        <v>187</v>
      </c>
      <c r="E235" s="230" t="s">
        <v>3056</v>
      </c>
      <c r="F235" s="231" t="s">
        <v>3057</v>
      </c>
      <c r="G235" s="232" t="s">
        <v>227</v>
      </c>
      <c r="H235" s="233">
        <v>4</v>
      </c>
      <c r="I235" s="234"/>
      <c r="J235" s="235">
        <f>ROUND(I235*H235,2)</f>
        <v>0</v>
      </c>
      <c r="K235" s="236"/>
      <c r="L235" s="46"/>
      <c r="M235" s="237" t="s">
        <v>19</v>
      </c>
      <c r="N235" s="238" t="s">
        <v>49</v>
      </c>
      <c r="O235" s="86"/>
      <c r="P235" s="239">
        <f>O235*H235</f>
        <v>0</v>
      </c>
      <c r="Q235" s="239">
        <v>0.0015</v>
      </c>
      <c r="R235" s="239">
        <f>Q235*H235</f>
        <v>0.0060000000000000001</v>
      </c>
      <c r="S235" s="239">
        <v>0</v>
      </c>
      <c r="T235" s="24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1" t="s">
        <v>229</v>
      </c>
      <c r="AT235" s="241" t="s">
        <v>187</v>
      </c>
      <c r="AU235" s="241" t="s">
        <v>88</v>
      </c>
      <c r="AY235" s="19" t="s">
        <v>185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9" t="s">
        <v>86</v>
      </c>
      <c r="BK235" s="242">
        <f>ROUND(I235*H235,2)</f>
        <v>0</v>
      </c>
      <c r="BL235" s="19" t="s">
        <v>229</v>
      </c>
      <c r="BM235" s="241" t="s">
        <v>3616</v>
      </c>
    </row>
    <row r="236" s="2" customFormat="1" ht="33" customHeight="1">
      <c r="A236" s="40"/>
      <c r="B236" s="41"/>
      <c r="C236" s="229" t="s">
        <v>1107</v>
      </c>
      <c r="D236" s="229" t="s">
        <v>187</v>
      </c>
      <c r="E236" s="230" t="s">
        <v>3068</v>
      </c>
      <c r="F236" s="231" t="s">
        <v>3069</v>
      </c>
      <c r="G236" s="232" t="s">
        <v>239</v>
      </c>
      <c r="H236" s="233">
        <v>0.0060000000000000001</v>
      </c>
      <c r="I236" s="234"/>
      <c r="J236" s="235">
        <f>ROUND(I236*H236,2)</f>
        <v>0</v>
      </c>
      <c r="K236" s="236"/>
      <c r="L236" s="46"/>
      <c r="M236" s="237" t="s">
        <v>19</v>
      </c>
      <c r="N236" s="238" t="s">
        <v>49</v>
      </c>
      <c r="O236" s="86"/>
      <c r="P236" s="239">
        <f>O236*H236</f>
        <v>0</v>
      </c>
      <c r="Q236" s="239">
        <v>0</v>
      </c>
      <c r="R236" s="239">
        <f>Q236*H236</f>
        <v>0</v>
      </c>
      <c r="S236" s="239">
        <v>0</v>
      </c>
      <c r="T236" s="24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1" t="s">
        <v>229</v>
      </c>
      <c r="AT236" s="241" t="s">
        <v>187</v>
      </c>
      <c r="AU236" s="241" t="s">
        <v>88</v>
      </c>
      <c r="AY236" s="19" t="s">
        <v>185</v>
      </c>
      <c r="BE236" s="242">
        <f>IF(N236="základní",J236,0)</f>
        <v>0</v>
      </c>
      <c r="BF236" s="242">
        <f>IF(N236="snížená",J236,0)</f>
        <v>0</v>
      </c>
      <c r="BG236" s="242">
        <f>IF(N236="zákl. přenesená",J236,0)</f>
        <v>0</v>
      </c>
      <c r="BH236" s="242">
        <f>IF(N236="sníž. přenesená",J236,0)</f>
        <v>0</v>
      </c>
      <c r="BI236" s="242">
        <f>IF(N236="nulová",J236,0)</f>
        <v>0</v>
      </c>
      <c r="BJ236" s="19" t="s">
        <v>86</v>
      </c>
      <c r="BK236" s="242">
        <f>ROUND(I236*H236,2)</f>
        <v>0</v>
      </c>
      <c r="BL236" s="19" t="s">
        <v>229</v>
      </c>
      <c r="BM236" s="241" t="s">
        <v>3617</v>
      </c>
    </row>
    <row r="237" s="12" customFormat="1" ht="25.92" customHeight="1">
      <c r="A237" s="12"/>
      <c r="B237" s="213"/>
      <c r="C237" s="214"/>
      <c r="D237" s="215" t="s">
        <v>77</v>
      </c>
      <c r="E237" s="216" t="s">
        <v>260</v>
      </c>
      <c r="F237" s="216" t="s">
        <v>261</v>
      </c>
      <c r="G237" s="214"/>
      <c r="H237" s="214"/>
      <c r="I237" s="217"/>
      <c r="J237" s="218">
        <f>BK237</f>
        <v>0</v>
      </c>
      <c r="K237" s="214"/>
      <c r="L237" s="219"/>
      <c r="M237" s="220"/>
      <c r="N237" s="221"/>
      <c r="O237" s="221"/>
      <c r="P237" s="222">
        <f>P238</f>
        <v>0</v>
      </c>
      <c r="Q237" s="221"/>
      <c r="R237" s="222">
        <f>R238</f>
        <v>0</v>
      </c>
      <c r="S237" s="221"/>
      <c r="T237" s="223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4" t="s">
        <v>217</v>
      </c>
      <c r="AT237" s="225" t="s">
        <v>77</v>
      </c>
      <c r="AU237" s="225" t="s">
        <v>78</v>
      </c>
      <c r="AY237" s="224" t="s">
        <v>185</v>
      </c>
      <c r="BK237" s="226">
        <f>BK238</f>
        <v>0</v>
      </c>
    </row>
    <row r="238" s="12" customFormat="1" ht="22.8" customHeight="1">
      <c r="A238" s="12"/>
      <c r="B238" s="213"/>
      <c r="C238" s="214"/>
      <c r="D238" s="215" t="s">
        <v>77</v>
      </c>
      <c r="E238" s="227" t="s">
        <v>262</v>
      </c>
      <c r="F238" s="227" t="s">
        <v>263</v>
      </c>
      <c r="G238" s="214"/>
      <c r="H238" s="214"/>
      <c r="I238" s="217"/>
      <c r="J238" s="228">
        <f>BK238</f>
        <v>0</v>
      </c>
      <c r="K238" s="214"/>
      <c r="L238" s="219"/>
      <c r="M238" s="220"/>
      <c r="N238" s="221"/>
      <c r="O238" s="221"/>
      <c r="P238" s="222">
        <f>P239</f>
        <v>0</v>
      </c>
      <c r="Q238" s="221"/>
      <c r="R238" s="222">
        <f>R239</f>
        <v>0</v>
      </c>
      <c r="S238" s="221"/>
      <c r="T238" s="223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4" t="s">
        <v>217</v>
      </c>
      <c r="AT238" s="225" t="s">
        <v>77</v>
      </c>
      <c r="AU238" s="225" t="s">
        <v>86</v>
      </c>
      <c r="AY238" s="224" t="s">
        <v>185</v>
      </c>
      <c r="BK238" s="226">
        <f>BK239</f>
        <v>0</v>
      </c>
    </row>
    <row r="239" s="2" customFormat="1" ht="16.5" customHeight="1">
      <c r="A239" s="40"/>
      <c r="B239" s="41"/>
      <c r="C239" s="229" t="s">
        <v>1111</v>
      </c>
      <c r="D239" s="229" t="s">
        <v>187</v>
      </c>
      <c r="E239" s="230" t="s">
        <v>265</v>
      </c>
      <c r="F239" s="231" t="s">
        <v>263</v>
      </c>
      <c r="G239" s="232" t="s">
        <v>266</v>
      </c>
      <c r="H239" s="276"/>
      <c r="I239" s="234"/>
      <c r="J239" s="235">
        <f>ROUND(I239*H239,2)</f>
        <v>0</v>
      </c>
      <c r="K239" s="236"/>
      <c r="L239" s="46"/>
      <c r="M239" s="277" t="s">
        <v>19</v>
      </c>
      <c r="N239" s="278" t="s">
        <v>49</v>
      </c>
      <c r="O239" s="279"/>
      <c r="P239" s="280">
        <f>O239*H239</f>
        <v>0</v>
      </c>
      <c r="Q239" s="280">
        <v>0</v>
      </c>
      <c r="R239" s="280">
        <f>Q239*H239</f>
        <v>0</v>
      </c>
      <c r="S239" s="280">
        <v>0</v>
      </c>
      <c r="T239" s="281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1" t="s">
        <v>267</v>
      </c>
      <c r="AT239" s="241" t="s">
        <v>187</v>
      </c>
      <c r="AU239" s="241" t="s">
        <v>88</v>
      </c>
      <c r="AY239" s="19" t="s">
        <v>185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9" t="s">
        <v>86</v>
      </c>
      <c r="BK239" s="242">
        <f>ROUND(I239*H239,2)</f>
        <v>0</v>
      </c>
      <c r="BL239" s="19" t="s">
        <v>267</v>
      </c>
      <c r="BM239" s="241" t="s">
        <v>3618</v>
      </c>
    </row>
    <row r="240" s="2" customFormat="1" ht="6.96" customHeight="1">
      <c r="A240" s="40"/>
      <c r="B240" s="61"/>
      <c r="C240" s="62"/>
      <c r="D240" s="62"/>
      <c r="E240" s="62"/>
      <c r="F240" s="62"/>
      <c r="G240" s="62"/>
      <c r="H240" s="62"/>
      <c r="I240" s="177"/>
      <c r="J240" s="62"/>
      <c r="K240" s="62"/>
      <c r="L240" s="46"/>
      <c r="M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</row>
  </sheetData>
  <sheetProtection sheet="1" autoFilter="0" formatColumns="0" formatRows="0" objects="1" scenarios="1" spinCount="100000" saltValue="wa7wcSSen0bbOs9awcJiaBo1WmiuvfQxogim1/6xKEWxh/asQW6bmB+hWbFYgO3aHjAgSaU+mi1eHUaHOhBYKQ==" hashValue="1fBbGI8tDuGJyn2pctVGFXYTFoYoSEzLI31fyDLbOgRdeDn91YAUsE9y47Q80lnNxiZCSQrNryJxCtuuEnlxHw==" algorithmName="SHA-512" password="CC35"/>
  <autoFilter ref="C97:K2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154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3328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3619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tr">
        <f>IF('Rekapitulace stavby'!AN10="","",'Rekapitulace stavby'!AN10)</f>
        <v>074 37 013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Sýrárna Broumov s.r.o.</v>
      </c>
      <c r="F17" s="40"/>
      <c r="G17" s="40"/>
      <c r="H17" s="40"/>
      <c r="I17" s="151" t="s">
        <v>29</v>
      </c>
      <c r="J17" s="135" t="str">
        <f>IF('Rekapitulace stavby'!AN11="","",'Rekapitulace stavby'!AN11)</f>
        <v>CZ07437013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tr">
        <f>IF('Rekapitulace stavby'!AN16="","",'Rekapitulace stavby'!AN16)</f>
        <v>474 55 802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>JOSTA s.r.o.</v>
      </c>
      <c r="F23" s="40"/>
      <c r="G23" s="40"/>
      <c r="H23" s="40"/>
      <c r="I23" s="151" t="s">
        <v>29</v>
      </c>
      <c r="J23" s="135" t="str">
        <f>IF('Rekapitulace stavby'!AN17="","",'Rekapitulace stavby'!AN17)</f>
        <v>CZ47455802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tr">
        <f>IF('Rekapitulace stavby'!AN19="","",'Rekapitulace stavby'!AN19)</f>
        <v>764 89 337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>Tomáš Valenta</v>
      </c>
      <c r="F26" s="40"/>
      <c r="G26" s="40"/>
      <c r="H26" s="40"/>
      <c r="I26" s="151" t="s">
        <v>29</v>
      </c>
      <c r="J26" s="135" t="str">
        <f>IF('Rekapitulace stavby'!AN20="","",'Rekapitulace stavby'!AN20)</f>
        <v>CZ8002143259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ROUND(J93,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ROUND((SUM(BE93:BE128)),  2)</f>
        <v>0</v>
      </c>
      <c r="G35" s="40"/>
      <c r="H35" s="40"/>
      <c r="I35" s="166">
        <v>0.20999999999999999</v>
      </c>
      <c r="J35" s="165">
        <f>ROUND(((SUM(BE93:BE128))*I35),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ROUND((SUM(BF93:BF128)),  2)</f>
        <v>0</v>
      </c>
      <c r="G36" s="40"/>
      <c r="H36" s="40"/>
      <c r="I36" s="166">
        <v>0.14999999999999999</v>
      </c>
      <c r="J36" s="165">
        <f>ROUND(((SUM(BF93:BF128))*I36),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ROUND((SUM(BG93:BG128)),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ROUND((SUM(BH93:BH128)),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ROUND((SUM(BI93:BI128)),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3328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04 - Přípojka nn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J93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3620</v>
      </c>
      <c r="E64" s="190"/>
      <c r="F64" s="190"/>
      <c r="G64" s="190"/>
      <c r="H64" s="190"/>
      <c r="I64" s="191"/>
      <c r="J64" s="192">
        <f>J94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3621</v>
      </c>
      <c r="E65" s="196"/>
      <c r="F65" s="196"/>
      <c r="G65" s="196"/>
      <c r="H65" s="196"/>
      <c r="I65" s="197"/>
      <c r="J65" s="198">
        <f>J95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3622</v>
      </c>
      <c r="E66" s="196"/>
      <c r="F66" s="196"/>
      <c r="G66" s="196"/>
      <c r="H66" s="196"/>
      <c r="I66" s="197"/>
      <c r="J66" s="198">
        <f>J99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87"/>
      <c r="C67" s="188"/>
      <c r="D67" s="189" t="s">
        <v>3623</v>
      </c>
      <c r="E67" s="190"/>
      <c r="F67" s="190"/>
      <c r="G67" s="190"/>
      <c r="H67" s="190"/>
      <c r="I67" s="191"/>
      <c r="J67" s="192">
        <f>J102</f>
        <v>0</v>
      </c>
      <c r="K67" s="188"/>
      <c r="L67" s="19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87"/>
      <c r="C68" s="188"/>
      <c r="D68" s="189" t="s">
        <v>3624</v>
      </c>
      <c r="E68" s="190"/>
      <c r="F68" s="190"/>
      <c r="G68" s="190"/>
      <c r="H68" s="190"/>
      <c r="I68" s="191"/>
      <c r="J68" s="192">
        <f>J108</f>
        <v>0</v>
      </c>
      <c r="K68" s="188"/>
      <c r="L68" s="19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87"/>
      <c r="C69" s="188"/>
      <c r="D69" s="189" t="s">
        <v>3625</v>
      </c>
      <c r="E69" s="190"/>
      <c r="F69" s="190"/>
      <c r="G69" s="190"/>
      <c r="H69" s="190"/>
      <c r="I69" s="191"/>
      <c r="J69" s="192">
        <f>J117</f>
        <v>0</v>
      </c>
      <c r="K69" s="188"/>
      <c r="L69" s="19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87"/>
      <c r="C70" s="188"/>
      <c r="D70" s="189" t="s">
        <v>168</v>
      </c>
      <c r="E70" s="190"/>
      <c r="F70" s="190"/>
      <c r="G70" s="190"/>
      <c r="H70" s="190"/>
      <c r="I70" s="191"/>
      <c r="J70" s="192">
        <f>J126</f>
        <v>0</v>
      </c>
      <c r="K70" s="188"/>
      <c r="L70" s="19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94"/>
      <c r="C71" s="127"/>
      <c r="D71" s="195" t="s">
        <v>169</v>
      </c>
      <c r="E71" s="196"/>
      <c r="F71" s="196"/>
      <c r="G71" s="196"/>
      <c r="H71" s="196"/>
      <c r="I71" s="197"/>
      <c r="J71" s="198">
        <f>J127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177"/>
      <c r="J73" s="62"/>
      <c r="K73" s="6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180"/>
      <c r="J77" s="64"/>
      <c r="K77" s="64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170</v>
      </c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81" t="str">
        <f>E7</f>
        <v>Sýrárna Broumov</v>
      </c>
      <c r="F81" s="34"/>
      <c r="G81" s="34"/>
      <c r="H81" s="34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158</v>
      </c>
      <c r="D82" s="24"/>
      <c r="E82" s="24"/>
      <c r="F82" s="24"/>
      <c r="G82" s="24"/>
      <c r="H82" s="24"/>
      <c r="I82" s="140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81" t="s">
        <v>3328</v>
      </c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270</v>
      </c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04 - Přípojka nn</v>
      </c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F14</f>
        <v xml:space="preserve"> </v>
      </c>
      <c r="G87" s="42"/>
      <c r="H87" s="42"/>
      <c r="I87" s="151" t="s">
        <v>23</v>
      </c>
      <c r="J87" s="74" t="str">
        <f>IF(J14="","",J14)</f>
        <v>8. 9. 2020</v>
      </c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Sýrárna Broumov s.r.o.</v>
      </c>
      <c r="G89" s="42"/>
      <c r="H89" s="42"/>
      <c r="I89" s="151" t="s">
        <v>33</v>
      </c>
      <c r="J89" s="38" t="str">
        <f>E23</f>
        <v>JOSTA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IF(E20="","",E20)</f>
        <v>Vyplň údaj</v>
      </c>
      <c r="G90" s="42"/>
      <c r="H90" s="42"/>
      <c r="I90" s="151" t="s">
        <v>38</v>
      </c>
      <c r="J90" s="38" t="str">
        <f>E26</f>
        <v>Tomáš Valenta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200"/>
      <c r="B92" s="201"/>
      <c r="C92" s="202" t="s">
        <v>171</v>
      </c>
      <c r="D92" s="203" t="s">
        <v>63</v>
      </c>
      <c r="E92" s="203" t="s">
        <v>59</v>
      </c>
      <c r="F92" s="203" t="s">
        <v>60</v>
      </c>
      <c r="G92" s="203" t="s">
        <v>172</v>
      </c>
      <c r="H92" s="203" t="s">
        <v>173</v>
      </c>
      <c r="I92" s="204" t="s">
        <v>174</v>
      </c>
      <c r="J92" s="205" t="s">
        <v>162</v>
      </c>
      <c r="K92" s="206" t="s">
        <v>175</v>
      </c>
      <c r="L92" s="207"/>
      <c r="M92" s="94" t="s">
        <v>19</v>
      </c>
      <c r="N92" s="95" t="s">
        <v>48</v>
      </c>
      <c r="O92" s="95" t="s">
        <v>176</v>
      </c>
      <c r="P92" s="95" t="s">
        <v>177</v>
      </c>
      <c r="Q92" s="95" t="s">
        <v>178</v>
      </c>
      <c r="R92" s="95" t="s">
        <v>179</v>
      </c>
      <c r="S92" s="95" t="s">
        <v>180</v>
      </c>
      <c r="T92" s="96" t="s">
        <v>181</v>
      </c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</row>
    <row r="93" s="2" customFormat="1" ht="22.8" customHeight="1">
      <c r="A93" s="40"/>
      <c r="B93" s="41"/>
      <c r="C93" s="101" t="s">
        <v>182</v>
      </c>
      <c r="D93" s="42"/>
      <c r="E93" s="42"/>
      <c r="F93" s="42"/>
      <c r="G93" s="42"/>
      <c r="H93" s="42"/>
      <c r="I93" s="148"/>
      <c r="J93" s="208">
        <f>BK93</f>
        <v>0</v>
      </c>
      <c r="K93" s="42"/>
      <c r="L93" s="46"/>
      <c r="M93" s="97"/>
      <c r="N93" s="209"/>
      <c r="O93" s="98"/>
      <c r="P93" s="210">
        <f>P94+P102+P108+P117+P126</f>
        <v>0</v>
      </c>
      <c r="Q93" s="98"/>
      <c r="R93" s="210">
        <f>R94+R102+R108+R117+R126</f>
        <v>0</v>
      </c>
      <c r="S93" s="98"/>
      <c r="T93" s="211">
        <f>T94+T102+T108+T117+T126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77</v>
      </c>
      <c r="AU93" s="19" t="s">
        <v>163</v>
      </c>
      <c r="BK93" s="212">
        <f>BK94+BK102+BK108+BK117+BK126</f>
        <v>0</v>
      </c>
    </row>
    <row r="94" s="12" customFormat="1" ht="25.92" customHeight="1">
      <c r="A94" s="12"/>
      <c r="B94" s="213"/>
      <c r="C94" s="214"/>
      <c r="D94" s="215" t="s">
        <v>77</v>
      </c>
      <c r="E94" s="216" t="s">
        <v>224</v>
      </c>
      <c r="F94" s="216" t="s">
        <v>2807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P95+P99</f>
        <v>0</v>
      </c>
      <c r="Q94" s="221"/>
      <c r="R94" s="222">
        <f>R95+R99</f>
        <v>0</v>
      </c>
      <c r="S94" s="221"/>
      <c r="T94" s="223">
        <f>T95+T99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86</v>
      </c>
      <c r="AT94" s="225" t="s">
        <v>77</v>
      </c>
      <c r="AU94" s="225" t="s">
        <v>78</v>
      </c>
      <c r="AY94" s="224" t="s">
        <v>185</v>
      </c>
      <c r="BK94" s="226">
        <f>BK95+BK99</f>
        <v>0</v>
      </c>
    </row>
    <row r="95" s="12" customFormat="1" ht="22.8" customHeight="1">
      <c r="A95" s="12"/>
      <c r="B95" s="213"/>
      <c r="C95" s="214"/>
      <c r="D95" s="215" t="s">
        <v>77</v>
      </c>
      <c r="E95" s="227" t="s">
        <v>230</v>
      </c>
      <c r="F95" s="227" t="s">
        <v>3626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SUM(P96:P98)</f>
        <v>0</v>
      </c>
      <c r="Q95" s="221"/>
      <c r="R95" s="222">
        <f>SUM(R96:R98)</f>
        <v>0</v>
      </c>
      <c r="S95" s="221"/>
      <c r="T95" s="223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86</v>
      </c>
      <c r="AT95" s="225" t="s">
        <v>77</v>
      </c>
      <c r="AU95" s="225" t="s">
        <v>86</v>
      </c>
      <c r="AY95" s="224" t="s">
        <v>185</v>
      </c>
      <c r="BK95" s="226">
        <f>SUM(BK96:BK98)</f>
        <v>0</v>
      </c>
    </row>
    <row r="96" s="2" customFormat="1" ht="21.75" customHeight="1">
      <c r="A96" s="40"/>
      <c r="B96" s="41"/>
      <c r="C96" s="282" t="s">
        <v>86</v>
      </c>
      <c r="D96" s="282" t="s">
        <v>604</v>
      </c>
      <c r="E96" s="283" t="s">
        <v>236</v>
      </c>
      <c r="F96" s="284" t="s">
        <v>3627</v>
      </c>
      <c r="G96" s="285" t="s">
        <v>2811</v>
      </c>
      <c r="H96" s="286">
        <v>1</v>
      </c>
      <c r="I96" s="287"/>
      <c r="J96" s="288">
        <f>ROUND(I96*H96,2)</f>
        <v>0</v>
      </c>
      <c r="K96" s="289"/>
      <c r="L96" s="290"/>
      <c r="M96" s="291" t="s">
        <v>19</v>
      </c>
      <c r="N96" s="292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236</v>
      </c>
      <c r="AT96" s="241" t="s">
        <v>604</v>
      </c>
      <c r="AU96" s="241" t="s">
        <v>88</v>
      </c>
      <c r="AY96" s="19" t="s">
        <v>185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86</v>
      </c>
      <c r="BK96" s="242">
        <f>ROUND(I96*H96,2)</f>
        <v>0</v>
      </c>
      <c r="BL96" s="19" t="s">
        <v>191</v>
      </c>
      <c r="BM96" s="241" t="s">
        <v>3628</v>
      </c>
    </row>
    <row r="97" s="2" customFormat="1" ht="16.5" customHeight="1">
      <c r="A97" s="40"/>
      <c r="B97" s="41"/>
      <c r="C97" s="282" t="s">
        <v>88</v>
      </c>
      <c r="D97" s="282" t="s">
        <v>604</v>
      </c>
      <c r="E97" s="283" t="s">
        <v>201</v>
      </c>
      <c r="F97" s="284" t="s">
        <v>3629</v>
      </c>
      <c r="G97" s="285" t="s">
        <v>2811</v>
      </c>
      <c r="H97" s="286">
        <v>3</v>
      </c>
      <c r="I97" s="287"/>
      <c r="J97" s="288">
        <f>ROUND(I97*H97,2)</f>
        <v>0</v>
      </c>
      <c r="K97" s="289"/>
      <c r="L97" s="290"/>
      <c r="M97" s="291" t="s">
        <v>19</v>
      </c>
      <c r="N97" s="292" t="s">
        <v>49</v>
      </c>
      <c r="O97" s="86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1" t="s">
        <v>236</v>
      </c>
      <c r="AT97" s="241" t="s">
        <v>604</v>
      </c>
      <c r="AU97" s="241" t="s">
        <v>88</v>
      </c>
      <c r="AY97" s="19" t="s">
        <v>185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86</v>
      </c>
      <c r="BK97" s="242">
        <f>ROUND(I97*H97,2)</f>
        <v>0</v>
      </c>
      <c r="BL97" s="19" t="s">
        <v>191</v>
      </c>
      <c r="BM97" s="241" t="s">
        <v>3630</v>
      </c>
    </row>
    <row r="98" s="2" customFormat="1" ht="21.75" customHeight="1">
      <c r="A98" s="40"/>
      <c r="B98" s="41"/>
      <c r="C98" s="282" t="s">
        <v>203</v>
      </c>
      <c r="D98" s="282" t="s">
        <v>604</v>
      </c>
      <c r="E98" s="283" t="s">
        <v>146</v>
      </c>
      <c r="F98" s="284" t="s">
        <v>3631</v>
      </c>
      <c r="G98" s="285" t="s">
        <v>2811</v>
      </c>
      <c r="H98" s="286">
        <v>1</v>
      </c>
      <c r="I98" s="287"/>
      <c r="J98" s="288">
        <f>ROUND(I98*H98,2)</f>
        <v>0</v>
      </c>
      <c r="K98" s="289"/>
      <c r="L98" s="290"/>
      <c r="M98" s="291" t="s">
        <v>19</v>
      </c>
      <c r="N98" s="292" t="s">
        <v>49</v>
      </c>
      <c r="O98" s="86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1" t="s">
        <v>236</v>
      </c>
      <c r="AT98" s="241" t="s">
        <v>604</v>
      </c>
      <c r="AU98" s="241" t="s">
        <v>88</v>
      </c>
      <c r="AY98" s="19" t="s">
        <v>185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86</v>
      </c>
      <c r="BK98" s="242">
        <f>ROUND(I98*H98,2)</f>
        <v>0</v>
      </c>
      <c r="BL98" s="19" t="s">
        <v>191</v>
      </c>
      <c r="BM98" s="241" t="s">
        <v>3632</v>
      </c>
    </row>
    <row r="99" s="12" customFormat="1" ht="22.8" customHeight="1">
      <c r="A99" s="12"/>
      <c r="B99" s="213"/>
      <c r="C99" s="214"/>
      <c r="D99" s="215" t="s">
        <v>77</v>
      </c>
      <c r="E99" s="227" t="s">
        <v>252</v>
      </c>
      <c r="F99" s="227" t="s">
        <v>2855</v>
      </c>
      <c r="G99" s="214"/>
      <c r="H99" s="214"/>
      <c r="I99" s="217"/>
      <c r="J99" s="228">
        <f>BK99</f>
        <v>0</v>
      </c>
      <c r="K99" s="214"/>
      <c r="L99" s="219"/>
      <c r="M99" s="220"/>
      <c r="N99" s="221"/>
      <c r="O99" s="221"/>
      <c r="P99" s="222">
        <f>SUM(P100:P101)</f>
        <v>0</v>
      </c>
      <c r="Q99" s="221"/>
      <c r="R99" s="222">
        <f>SUM(R100:R101)</f>
        <v>0</v>
      </c>
      <c r="S99" s="221"/>
      <c r="T99" s="223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4" t="s">
        <v>86</v>
      </c>
      <c r="AT99" s="225" t="s">
        <v>77</v>
      </c>
      <c r="AU99" s="225" t="s">
        <v>86</v>
      </c>
      <c r="AY99" s="224" t="s">
        <v>185</v>
      </c>
      <c r="BK99" s="226">
        <f>SUM(BK100:BK101)</f>
        <v>0</v>
      </c>
    </row>
    <row r="100" s="2" customFormat="1" ht="16.5" customHeight="1">
      <c r="A100" s="40"/>
      <c r="B100" s="41"/>
      <c r="C100" s="282" t="s">
        <v>191</v>
      </c>
      <c r="D100" s="282" t="s">
        <v>604</v>
      </c>
      <c r="E100" s="283" t="s">
        <v>256</v>
      </c>
      <c r="F100" s="284" t="s">
        <v>3633</v>
      </c>
      <c r="G100" s="285" t="s">
        <v>2829</v>
      </c>
      <c r="H100" s="286">
        <v>35</v>
      </c>
      <c r="I100" s="287"/>
      <c r="J100" s="288">
        <f>ROUND(I100*H100,2)</f>
        <v>0</v>
      </c>
      <c r="K100" s="289"/>
      <c r="L100" s="290"/>
      <c r="M100" s="291" t="s">
        <v>19</v>
      </c>
      <c r="N100" s="292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236</v>
      </c>
      <c r="AT100" s="241" t="s">
        <v>604</v>
      </c>
      <c r="AU100" s="241" t="s">
        <v>88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191</v>
      </c>
      <c r="BM100" s="241" t="s">
        <v>3634</v>
      </c>
    </row>
    <row r="101" s="2" customFormat="1" ht="16.5" customHeight="1">
      <c r="A101" s="40"/>
      <c r="B101" s="41"/>
      <c r="C101" s="282" t="s">
        <v>217</v>
      </c>
      <c r="D101" s="282" t="s">
        <v>604</v>
      </c>
      <c r="E101" s="283" t="s">
        <v>264</v>
      </c>
      <c r="F101" s="284" t="s">
        <v>3635</v>
      </c>
      <c r="G101" s="285" t="s">
        <v>2829</v>
      </c>
      <c r="H101" s="286">
        <v>8</v>
      </c>
      <c r="I101" s="287"/>
      <c r="J101" s="288">
        <f>ROUND(I101*H101,2)</f>
        <v>0</v>
      </c>
      <c r="K101" s="289"/>
      <c r="L101" s="290"/>
      <c r="M101" s="291" t="s">
        <v>19</v>
      </c>
      <c r="N101" s="292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236</v>
      </c>
      <c r="AT101" s="241" t="s">
        <v>604</v>
      </c>
      <c r="AU101" s="241" t="s">
        <v>88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191</v>
      </c>
      <c r="BM101" s="241" t="s">
        <v>3636</v>
      </c>
    </row>
    <row r="102" s="12" customFormat="1" ht="25.92" customHeight="1">
      <c r="A102" s="12"/>
      <c r="B102" s="213"/>
      <c r="C102" s="214"/>
      <c r="D102" s="215" t="s">
        <v>77</v>
      </c>
      <c r="E102" s="216" t="s">
        <v>8</v>
      </c>
      <c r="F102" s="216" t="s">
        <v>3637</v>
      </c>
      <c r="G102" s="214"/>
      <c r="H102" s="214"/>
      <c r="I102" s="217"/>
      <c r="J102" s="218">
        <f>BK102</f>
        <v>0</v>
      </c>
      <c r="K102" s="214"/>
      <c r="L102" s="219"/>
      <c r="M102" s="220"/>
      <c r="N102" s="221"/>
      <c r="O102" s="221"/>
      <c r="P102" s="222">
        <f>SUM(P103:P107)</f>
        <v>0</v>
      </c>
      <c r="Q102" s="221"/>
      <c r="R102" s="222">
        <f>SUM(R103:R107)</f>
        <v>0</v>
      </c>
      <c r="S102" s="221"/>
      <c r="T102" s="223">
        <f>SUM(T103:T107)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4" t="s">
        <v>86</v>
      </c>
      <c r="AT102" s="225" t="s">
        <v>77</v>
      </c>
      <c r="AU102" s="225" t="s">
        <v>78</v>
      </c>
      <c r="AY102" s="224" t="s">
        <v>185</v>
      </c>
      <c r="BK102" s="226">
        <f>SUM(BK103:BK107)</f>
        <v>0</v>
      </c>
    </row>
    <row r="103" s="2" customFormat="1" ht="16.5" customHeight="1">
      <c r="A103" s="40"/>
      <c r="B103" s="41"/>
      <c r="C103" s="282" t="s">
        <v>224</v>
      </c>
      <c r="D103" s="282" t="s">
        <v>604</v>
      </c>
      <c r="E103" s="283" t="s">
        <v>229</v>
      </c>
      <c r="F103" s="284" t="s">
        <v>3638</v>
      </c>
      <c r="G103" s="285" t="s">
        <v>2829</v>
      </c>
      <c r="H103" s="286">
        <v>180</v>
      </c>
      <c r="I103" s="287"/>
      <c r="J103" s="288">
        <f>ROUND(I103*H103,2)</f>
        <v>0</v>
      </c>
      <c r="K103" s="289"/>
      <c r="L103" s="290"/>
      <c r="M103" s="291" t="s">
        <v>19</v>
      </c>
      <c r="N103" s="292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236</v>
      </c>
      <c r="AT103" s="241" t="s">
        <v>604</v>
      </c>
      <c r="AU103" s="241" t="s">
        <v>86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3639</v>
      </c>
    </row>
    <row r="104" s="2" customFormat="1" ht="16.5" customHeight="1">
      <c r="A104" s="40"/>
      <c r="B104" s="41"/>
      <c r="C104" s="282" t="s">
        <v>230</v>
      </c>
      <c r="D104" s="282" t="s">
        <v>604</v>
      </c>
      <c r="E104" s="283" t="s">
        <v>342</v>
      </c>
      <c r="F104" s="284" t="s">
        <v>3640</v>
      </c>
      <c r="G104" s="285" t="s">
        <v>2829</v>
      </c>
      <c r="H104" s="286">
        <v>55</v>
      </c>
      <c r="I104" s="287"/>
      <c r="J104" s="288">
        <f>ROUND(I104*H104,2)</f>
        <v>0</v>
      </c>
      <c r="K104" s="289"/>
      <c r="L104" s="290"/>
      <c r="M104" s="291" t="s">
        <v>19</v>
      </c>
      <c r="N104" s="292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236</v>
      </c>
      <c r="AT104" s="241" t="s">
        <v>604</v>
      </c>
      <c r="AU104" s="241" t="s">
        <v>86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191</v>
      </c>
      <c r="BM104" s="241" t="s">
        <v>3641</v>
      </c>
    </row>
    <row r="105" s="2" customFormat="1" ht="16.5" customHeight="1">
      <c r="A105" s="40"/>
      <c r="B105" s="41"/>
      <c r="C105" s="282" t="s">
        <v>236</v>
      </c>
      <c r="D105" s="282" t="s">
        <v>604</v>
      </c>
      <c r="E105" s="283" t="s">
        <v>3642</v>
      </c>
      <c r="F105" s="284" t="s">
        <v>3643</v>
      </c>
      <c r="G105" s="285" t="s">
        <v>2829</v>
      </c>
      <c r="H105" s="286">
        <v>55</v>
      </c>
      <c r="I105" s="287"/>
      <c r="J105" s="288">
        <f>ROUND(I105*H105,2)</f>
        <v>0</v>
      </c>
      <c r="K105" s="289"/>
      <c r="L105" s="290"/>
      <c r="M105" s="291" t="s">
        <v>19</v>
      </c>
      <c r="N105" s="292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236</v>
      </c>
      <c r="AT105" s="241" t="s">
        <v>604</v>
      </c>
      <c r="AU105" s="241" t="s">
        <v>86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191</v>
      </c>
      <c r="BM105" s="241" t="s">
        <v>3644</v>
      </c>
    </row>
    <row r="106" s="2" customFormat="1" ht="16.5" customHeight="1">
      <c r="A106" s="40"/>
      <c r="B106" s="41"/>
      <c r="C106" s="282" t="s">
        <v>201</v>
      </c>
      <c r="D106" s="282" t="s">
        <v>604</v>
      </c>
      <c r="E106" s="283" t="s">
        <v>346</v>
      </c>
      <c r="F106" s="284" t="s">
        <v>3645</v>
      </c>
      <c r="G106" s="285" t="s">
        <v>2829</v>
      </c>
      <c r="H106" s="286">
        <v>86</v>
      </c>
      <c r="I106" s="287"/>
      <c r="J106" s="288">
        <f>ROUND(I106*H106,2)</f>
        <v>0</v>
      </c>
      <c r="K106" s="289"/>
      <c r="L106" s="290"/>
      <c r="M106" s="291" t="s">
        <v>19</v>
      </c>
      <c r="N106" s="292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236</v>
      </c>
      <c r="AT106" s="241" t="s">
        <v>604</v>
      </c>
      <c r="AU106" s="241" t="s">
        <v>86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191</v>
      </c>
      <c r="BM106" s="241" t="s">
        <v>3646</v>
      </c>
    </row>
    <row r="107" s="2" customFormat="1" ht="16.5" customHeight="1">
      <c r="A107" s="40"/>
      <c r="B107" s="41"/>
      <c r="C107" s="282" t="s">
        <v>146</v>
      </c>
      <c r="D107" s="282" t="s">
        <v>604</v>
      </c>
      <c r="E107" s="283" t="s">
        <v>350</v>
      </c>
      <c r="F107" s="284" t="s">
        <v>3647</v>
      </c>
      <c r="G107" s="285" t="s">
        <v>2829</v>
      </c>
      <c r="H107" s="286">
        <v>160</v>
      </c>
      <c r="I107" s="287"/>
      <c r="J107" s="288">
        <f>ROUND(I107*H107,2)</f>
        <v>0</v>
      </c>
      <c r="K107" s="289"/>
      <c r="L107" s="290"/>
      <c r="M107" s="291" t="s">
        <v>19</v>
      </c>
      <c r="N107" s="292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236</v>
      </c>
      <c r="AT107" s="241" t="s">
        <v>604</v>
      </c>
      <c r="AU107" s="241" t="s">
        <v>86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191</v>
      </c>
      <c r="BM107" s="241" t="s">
        <v>3648</v>
      </c>
    </row>
    <row r="108" s="12" customFormat="1" ht="25.92" customHeight="1">
      <c r="A108" s="12"/>
      <c r="B108" s="213"/>
      <c r="C108" s="214"/>
      <c r="D108" s="215" t="s">
        <v>77</v>
      </c>
      <c r="E108" s="216" t="s">
        <v>353</v>
      </c>
      <c r="F108" s="216" t="s">
        <v>3649</v>
      </c>
      <c r="G108" s="214"/>
      <c r="H108" s="214"/>
      <c r="I108" s="217"/>
      <c r="J108" s="218">
        <f>BK108</f>
        <v>0</v>
      </c>
      <c r="K108" s="214"/>
      <c r="L108" s="219"/>
      <c r="M108" s="220"/>
      <c r="N108" s="221"/>
      <c r="O108" s="221"/>
      <c r="P108" s="222">
        <f>SUM(P109:P116)</f>
        <v>0</v>
      </c>
      <c r="Q108" s="221"/>
      <c r="R108" s="222">
        <f>SUM(R109:R116)</f>
        <v>0</v>
      </c>
      <c r="S108" s="221"/>
      <c r="T108" s="223">
        <f>SUM(T109:T116)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24" t="s">
        <v>86</v>
      </c>
      <c r="AT108" s="225" t="s">
        <v>77</v>
      </c>
      <c r="AU108" s="225" t="s">
        <v>78</v>
      </c>
      <c r="AY108" s="224" t="s">
        <v>185</v>
      </c>
      <c r="BK108" s="226">
        <f>SUM(BK109:BK116)</f>
        <v>0</v>
      </c>
    </row>
    <row r="109" s="2" customFormat="1" ht="16.5" customHeight="1">
      <c r="A109" s="40"/>
      <c r="B109" s="41"/>
      <c r="C109" s="229" t="s">
        <v>248</v>
      </c>
      <c r="D109" s="229" t="s">
        <v>187</v>
      </c>
      <c r="E109" s="230" t="s">
        <v>7</v>
      </c>
      <c r="F109" s="231" t="s">
        <v>3650</v>
      </c>
      <c r="G109" s="232" t="s">
        <v>2829</v>
      </c>
      <c r="H109" s="233">
        <v>79</v>
      </c>
      <c r="I109" s="234"/>
      <c r="J109" s="235">
        <f>ROUND(I109*H109,2)</f>
        <v>0</v>
      </c>
      <c r="K109" s="236"/>
      <c r="L109" s="46"/>
      <c r="M109" s="237" t="s">
        <v>19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191</v>
      </c>
      <c r="AT109" s="241" t="s">
        <v>187</v>
      </c>
      <c r="AU109" s="241" t="s">
        <v>86</v>
      </c>
      <c r="AY109" s="19" t="s">
        <v>185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86</v>
      </c>
      <c r="BK109" s="242">
        <f>ROUND(I109*H109,2)</f>
        <v>0</v>
      </c>
      <c r="BL109" s="19" t="s">
        <v>191</v>
      </c>
      <c r="BM109" s="241" t="s">
        <v>3651</v>
      </c>
    </row>
    <row r="110" s="2" customFormat="1" ht="16.5" customHeight="1">
      <c r="A110" s="40"/>
      <c r="B110" s="41"/>
      <c r="C110" s="229" t="s">
        <v>252</v>
      </c>
      <c r="D110" s="229" t="s">
        <v>187</v>
      </c>
      <c r="E110" s="230" t="s">
        <v>363</v>
      </c>
      <c r="F110" s="231" t="s">
        <v>3652</v>
      </c>
      <c r="G110" s="232" t="s">
        <v>2829</v>
      </c>
      <c r="H110" s="233">
        <v>40</v>
      </c>
      <c r="I110" s="234"/>
      <c r="J110" s="235">
        <f>ROUND(I110*H110,2)</f>
        <v>0</v>
      </c>
      <c r="K110" s="236"/>
      <c r="L110" s="46"/>
      <c r="M110" s="237" t="s">
        <v>19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191</v>
      </c>
      <c r="AT110" s="241" t="s">
        <v>187</v>
      </c>
      <c r="AU110" s="241" t="s">
        <v>86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191</v>
      </c>
      <c r="BM110" s="241" t="s">
        <v>3653</v>
      </c>
    </row>
    <row r="111" s="2" customFormat="1" ht="16.5" customHeight="1">
      <c r="A111" s="40"/>
      <c r="B111" s="41"/>
      <c r="C111" s="229" t="s">
        <v>256</v>
      </c>
      <c r="D111" s="229" t="s">
        <v>187</v>
      </c>
      <c r="E111" s="230" t="s">
        <v>370</v>
      </c>
      <c r="F111" s="231" t="s">
        <v>3654</v>
      </c>
      <c r="G111" s="232" t="s">
        <v>2829</v>
      </c>
      <c r="H111" s="233">
        <v>40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86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3655</v>
      </c>
    </row>
    <row r="112" s="2" customFormat="1" ht="21.75" customHeight="1">
      <c r="A112" s="40"/>
      <c r="B112" s="41"/>
      <c r="C112" s="229" t="s">
        <v>264</v>
      </c>
      <c r="D112" s="229" t="s">
        <v>187</v>
      </c>
      <c r="E112" s="230" t="s">
        <v>375</v>
      </c>
      <c r="F112" s="231" t="s">
        <v>3656</v>
      </c>
      <c r="G112" s="232" t="s">
        <v>2829</v>
      </c>
      <c r="H112" s="233">
        <v>61</v>
      </c>
      <c r="I112" s="234"/>
      <c r="J112" s="235">
        <f>ROUND(I112*H112,2)</f>
        <v>0</v>
      </c>
      <c r="K112" s="236"/>
      <c r="L112" s="46"/>
      <c r="M112" s="237" t="s">
        <v>19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191</v>
      </c>
      <c r="AT112" s="241" t="s">
        <v>187</v>
      </c>
      <c r="AU112" s="241" t="s">
        <v>86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3657</v>
      </c>
    </row>
    <row r="113" s="2" customFormat="1" ht="16.5" customHeight="1">
      <c r="A113" s="40"/>
      <c r="B113" s="41"/>
      <c r="C113" s="229" t="s">
        <v>8</v>
      </c>
      <c r="D113" s="229" t="s">
        <v>187</v>
      </c>
      <c r="E113" s="230" t="s">
        <v>380</v>
      </c>
      <c r="F113" s="231" t="s">
        <v>3658</v>
      </c>
      <c r="G113" s="232" t="s">
        <v>3659</v>
      </c>
      <c r="H113" s="233">
        <v>12.5</v>
      </c>
      <c r="I113" s="234"/>
      <c r="J113" s="235">
        <f>ROUND(I113*H113,2)</f>
        <v>0</v>
      </c>
      <c r="K113" s="236"/>
      <c r="L113" s="46"/>
      <c r="M113" s="237" t="s">
        <v>19</v>
      </c>
      <c r="N113" s="238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191</v>
      </c>
      <c r="AT113" s="241" t="s">
        <v>187</v>
      </c>
      <c r="AU113" s="241" t="s">
        <v>86</v>
      </c>
      <c r="AY113" s="19" t="s">
        <v>185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86</v>
      </c>
      <c r="BK113" s="242">
        <f>ROUND(I113*H113,2)</f>
        <v>0</v>
      </c>
      <c r="BL113" s="19" t="s">
        <v>191</v>
      </c>
      <c r="BM113" s="241" t="s">
        <v>3660</v>
      </c>
    </row>
    <row r="114" s="2" customFormat="1" ht="16.5" customHeight="1">
      <c r="A114" s="40"/>
      <c r="B114" s="41"/>
      <c r="C114" s="229" t="s">
        <v>229</v>
      </c>
      <c r="D114" s="229" t="s">
        <v>187</v>
      </c>
      <c r="E114" s="230" t="s">
        <v>386</v>
      </c>
      <c r="F114" s="231" t="s">
        <v>3661</v>
      </c>
      <c r="G114" s="232" t="s">
        <v>3662</v>
      </c>
      <c r="H114" s="233">
        <v>4.5</v>
      </c>
      <c r="I114" s="234"/>
      <c r="J114" s="235">
        <f>ROUND(I114*H114,2)</f>
        <v>0</v>
      </c>
      <c r="K114" s="236"/>
      <c r="L114" s="46"/>
      <c r="M114" s="237" t="s">
        <v>19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191</v>
      </c>
      <c r="AT114" s="241" t="s">
        <v>187</v>
      </c>
      <c r="AU114" s="241" t="s">
        <v>86</v>
      </c>
      <c r="AY114" s="19" t="s">
        <v>185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86</v>
      </c>
      <c r="BK114" s="242">
        <f>ROUND(I114*H114,2)</f>
        <v>0</v>
      </c>
      <c r="BL114" s="19" t="s">
        <v>191</v>
      </c>
      <c r="BM114" s="241" t="s">
        <v>3663</v>
      </c>
    </row>
    <row r="115" s="2" customFormat="1" ht="16.5" customHeight="1">
      <c r="A115" s="40"/>
      <c r="B115" s="41"/>
      <c r="C115" s="229" t="s">
        <v>342</v>
      </c>
      <c r="D115" s="229" t="s">
        <v>187</v>
      </c>
      <c r="E115" s="230" t="s">
        <v>392</v>
      </c>
      <c r="F115" s="231" t="s">
        <v>3664</v>
      </c>
      <c r="G115" s="232" t="s">
        <v>2811</v>
      </c>
      <c r="H115" s="233">
        <v>12</v>
      </c>
      <c r="I115" s="234"/>
      <c r="J115" s="235">
        <f>ROUND(I115*H115,2)</f>
        <v>0</v>
      </c>
      <c r="K115" s="236"/>
      <c r="L115" s="46"/>
      <c r="M115" s="237" t="s">
        <v>19</v>
      </c>
      <c r="N115" s="238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191</v>
      </c>
      <c r="AT115" s="241" t="s">
        <v>187</v>
      </c>
      <c r="AU115" s="241" t="s">
        <v>86</v>
      </c>
      <c r="AY115" s="19" t="s">
        <v>185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86</v>
      </c>
      <c r="BK115" s="242">
        <f>ROUND(I115*H115,2)</f>
        <v>0</v>
      </c>
      <c r="BL115" s="19" t="s">
        <v>191</v>
      </c>
      <c r="BM115" s="241" t="s">
        <v>3665</v>
      </c>
    </row>
    <row r="116" s="2" customFormat="1" ht="16.5" customHeight="1">
      <c r="A116" s="40"/>
      <c r="B116" s="41"/>
      <c r="C116" s="229" t="s">
        <v>346</v>
      </c>
      <c r="D116" s="229" t="s">
        <v>187</v>
      </c>
      <c r="E116" s="230" t="s">
        <v>398</v>
      </c>
      <c r="F116" s="231" t="s">
        <v>3666</v>
      </c>
      <c r="G116" s="232" t="s">
        <v>2928</v>
      </c>
      <c r="H116" s="233">
        <v>2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191</v>
      </c>
      <c r="AT116" s="241" t="s">
        <v>187</v>
      </c>
      <c r="AU116" s="241" t="s">
        <v>86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191</v>
      </c>
      <c r="BM116" s="241" t="s">
        <v>3667</v>
      </c>
    </row>
    <row r="117" s="12" customFormat="1" ht="25.92" customHeight="1">
      <c r="A117" s="12"/>
      <c r="B117" s="213"/>
      <c r="C117" s="214"/>
      <c r="D117" s="215" t="s">
        <v>77</v>
      </c>
      <c r="E117" s="216" t="s">
        <v>652</v>
      </c>
      <c r="F117" s="216" t="s">
        <v>2903</v>
      </c>
      <c r="G117" s="214"/>
      <c r="H117" s="214"/>
      <c r="I117" s="217"/>
      <c r="J117" s="218">
        <f>BK117</f>
        <v>0</v>
      </c>
      <c r="K117" s="214"/>
      <c r="L117" s="219"/>
      <c r="M117" s="220"/>
      <c r="N117" s="221"/>
      <c r="O117" s="221"/>
      <c r="P117" s="222">
        <f>SUM(P118:P125)</f>
        <v>0</v>
      </c>
      <c r="Q117" s="221"/>
      <c r="R117" s="222">
        <f>SUM(R118:R125)</f>
        <v>0</v>
      </c>
      <c r="S117" s="221"/>
      <c r="T117" s="223">
        <f>SUM(T118:T125)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4" t="s">
        <v>86</v>
      </c>
      <c r="AT117" s="225" t="s">
        <v>77</v>
      </c>
      <c r="AU117" s="225" t="s">
        <v>78</v>
      </c>
      <c r="AY117" s="224" t="s">
        <v>185</v>
      </c>
      <c r="BK117" s="226">
        <f>SUM(BK118:BK125)</f>
        <v>0</v>
      </c>
    </row>
    <row r="118" s="2" customFormat="1" ht="16.5" customHeight="1">
      <c r="A118" s="40"/>
      <c r="B118" s="41"/>
      <c r="C118" s="229" t="s">
        <v>350</v>
      </c>
      <c r="D118" s="229" t="s">
        <v>187</v>
      </c>
      <c r="E118" s="230" t="s">
        <v>658</v>
      </c>
      <c r="F118" s="231" t="s">
        <v>2912</v>
      </c>
      <c r="G118" s="232" t="s">
        <v>2829</v>
      </c>
      <c r="H118" s="233">
        <v>35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191</v>
      </c>
      <c r="AT118" s="241" t="s">
        <v>187</v>
      </c>
      <c r="AU118" s="241" t="s">
        <v>86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191</v>
      </c>
      <c r="BM118" s="241" t="s">
        <v>3668</v>
      </c>
    </row>
    <row r="119" s="2" customFormat="1" ht="16.5" customHeight="1">
      <c r="A119" s="40"/>
      <c r="B119" s="41"/>
      <c r="C119" s="229" t="s">
        <v>353</v>
      </c>
      <c r="D119" s="229" t="s">
        <v>187</v>
      </c>
      <c r="E119" s="230" t="s">
        <v>663</v>
      </c>
      <c r="F119" s="231" t="s">
        <v>3669</v>
      </c>
      <c r="G119" s="232" t="s">
        <v>2829</v>
      </c>
      <c r="H119" s="233">
        <v>55</v>
      </c>
      <c r="I119" s="234"/>
      <c r="J119" s="235">
        <f>ROUND(I119*H119,2)</f>
        <v>0</v>
      </c>
      <c r="K119" s="236"/>
      <c r="L119" s="46"/>
      <c r="M119" s="237" t="s">
        <v>19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191</v>
      </c>
      <c r="AT119" s="241" t="s">
        <v>187</v>
      </c>
      <c r="AU119" s="241" t="s">
        <v>86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191</v>
      </c>
      <c r="BM119" s="241" t="s">
        <v>3670</v>
      </c>
    </row>
    <row r="120" s="2" customFormat="1" ht="16.5" customHeight="1">
      <c r="A120" s="40"/>
      <c r="B120" s="41"/>
      <c r="C120" s="229" t="s">
        <v>7</v>
      </c>
      <c r="D120" s="229" t="s">
        <v>187</v>
      </c>
      <c r="E120" s="230" t="s">
        <v>669</v>
      </c>
      <c r="F120" s="231" t="s">
        <v>3671</v>
      </c>
      <c r="G120" s="232" t="s">
        <v>220</v>
      </c>
      <c r="H120" s="233">
        <v>180</v>
      </c>
      <c r="I120" s="234"/>
      <c r="J120" s="235">
        <f>ROUND(I120*H120,2)</f>
        <v>0</v>
      </c>
      <c r="K120" s="236"/>
      <c r="L120" s="46"/>
      <c r="M120" s="237" t="s">
        <v>19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191</v>
      </c>
      <c r="AT120" s="241" t="s">
        <v>187</v>
      </c>
      <c r="AU120" s="241" t="s">
        <v>86</v>
      </c>
      <c r="AY120" s="19" t="s">
        <v>185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86</v>
      </c>
      <c r="BK120" s="242">
        <f>ROUND(I120*H120,2)</f>
        <v>0</v>
      </c>
      <c r="BL120" s="19" t="s">
        <v>191</v>
      </c>
      <c r="BM120" s="241" t="s">
        <v>3672</v>
      </c>
    </row>
    <row r="121" s="2" customFormat="1" ht="16.5" customHeight="1">
      <c r="A121" s="40"/>
      <c r="B121" s="41"/>
      <c r="C121" s="229" t="s">
        <v>363</v>
      </c>
      <c r="D121" s="229" t="s">
        <v>187</v>
      </c>
      <c r="E121" s="230" t="s">
        <v>693</v>
      </c>
      <c r="F121" s="231" t="s">
        <v>3673</v>
      </c>
      <c r="G121" s="232" t="s">
        <v>2811</v>
      </c>
      <c r="H121" s="233">
        <v>4</v>
      </c>
      <c r="I121" s="234"/>
      <c r="J121" s="235">
        <f>ROUND(I121*H121,2)</f>
        <v>0</v>
      </c>
      <c r="K121" s="236"/>
      <c r="L121" s="46"/>
      <c r="M121" s="237" t="s">
        <v>19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191</v>
      </c>
      <c r="AT121" s="241" t="s">
        <v>187</v>
      </c>
      <c r="AU121" s="241" t="s">
        <v>86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191</v>
      </c>
      <c r="BM121" s="241" t="s">
        <v>3674</v>
      </c>
    </row>
    <row r="122" s="2" customFormat="1" ht="16.5" customHeight="1">
      <c r="A122" s="40"/>
      <c r="B122" s="41"/>
      <c r="C122" s="229" t="s">
        <v>370</v>
      </c>
      <c r="D122" s="229" t="s">
        <v>187</v>
      </c>
      <c r="E122" s="230" t="s">
        <v>700</v>
      </c>
      <c r="F122" s="231" t="s">
        <v>3675</v>
      </c>
      <c r="G122" s="232" t="s">
        <v>2811</v>
      </c>
      <c r="H122" s="233">
        <v>2</v>
      </c>
      <c r="I122" s="234"/>
      <c r="J122" s="235">
        <f>ROUND(I122*H122,2)</f>
        <v>0</v>
      </c>
      <c r="K122" s="236"/>
      <c r="L122" s="46"/>
      <c r="M122" s="237" t="s">
        <v>19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191</v>
      </c>
      <c r="AT122" s="241" t="s">
        <v>187</v>
      </c>
      <c r="AU122" s="241" t="s">
        <v>86</v>
      </c>
      <c r="AY122" s="19" t="s">
        <v>185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86</v>
      </c>
      <c r="BK122" s="242">
        <f>ROUND(I122*H122,2)</f>
        <v>0</v>
      </c>
      <c r="BL122" s="19" t="s">
        <v>191</v>
      </c>
      <c r="BM122" s="241" t="s">
        <v>3676</v>
      </c>
    </row>
    <row r="123" s="2" customFormat="1" ht="16.5" customHeight="1">
      <c r="A123" s="40"/>
      <c r="B123" s="41"/>
      <c r="C123" s="229" t="s">
        <v>375</v>
      </c>
      <c r="D123" s="229" t="s">
        <v>187</v>
      </c>
      <c r="E123" s="230" t="s">
        <v>735</v>
      </c>
      <c r="F123" s="231" t="s">
        <v>3677</v>
      </c>
      <c r="G123" s="232" t="s">
        <v>2811</v>
      </c>
      <c r="H123" s="233">
        <v>4</v>
      </c>
      <c r="I123" s="234"/>
      <c r="J123" s="235">
        <f>ROUND(I123*H123,2)</f>
        <v>0</v>
      </c>
      <c r="K123" s="236"/>
      <c r="L123" s="46"/>
      <c r="M123" s="237" t="s">
        <v>19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191</v>
      </c>
      <c r="AT123" s="241" t="s">
        <v>187</v>
      </c>
      <c r="AU123" s="241" t="s">
        <v>86</v>
      </c>
      <c r="AY123" s="19" t="s">
        <v>185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86</v>
      </c>
      <c r="BK123" s="242">
        <f>ROUND(I123*H123,2)</f>
        <v>0</v>
      </c>
      <c r="BL123" s="19" t="s">
        <v>191</v>
      </c>
      <c r="BM123" s="241" t="s">
        <v>3678</v>
      </c>
    </row>
    <row r="124" s="2" customFormat="1" ht="16.5" customHeight="1">
      <c r="A124" s="40"/>
      <c r="B124" s="41"/>
      <c r="C124" s="229" t="s">
        <v>380</v>
      </c>
      <c r="D124" s="229" t="s">
        <v>187</v>
      </c>
      <c r="E124" s="230" t="s">
        <v>742</v>
      </c>
      <c r="F124" s="231" t="s">
        <v>2924</v>
      </c>
      <c r="G124" s="232" t="s">
        <v>2925</v>
      </c>
      <c r="H124" s="233">
        <v>1</v>
      </c>
      <c r="I124" s="234"/>
      <c r="J124" s="235">
        <f>ROUND(I124*H124,2)</f>
        <v>0</v>
      </c>
      <c r="K124" s="236"/>
      <c r="L124" s="46"/>
      <c r="M124" s="237" t="s">
        <v>19</v>
      </c>
      <c r="N124" s="238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191</v>
      </c>
      <c r="AT124" s="241" t="s">
        <v>187</v>
      </c>
      <c r="AU124" s="241" t="s">
        <v>86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191</v>
      </c>
      <c r="BM124" s="241" t="s">
        <v>3679</v>
      </c>
    </row>
    <row r="125" s="2" customFormat="1" ht="21.75" customHeight="1">
      <c r="A125" s="40"/>
      <c r="B125" s="41"/>
      <c r="C125" s="229" t="s">
        <v>386</v>
      </c>
      <c r="D125" s="229" t="s">
        <v>187</v>
      </c>
      <c r="E125" s="230" t="s">
        <v>767</v>
      </c>
      <c r="F125" s="231" t="s">
        <v>2930</v>
      </c>
      <c r="G125" s="232" t="s">
        <v>2451</v>
      </c>
      <c r="H125" s="233">
        <v>2</v>
      </c>
      <c r="I125" s="234"/>
      <c r="J125" s="235">
        <f>ROUND(I125*H125,2)</f>
        <v>0</v>
      </c>
      <c r="K125" s="236"/>
      <c r="L125" s="46"/>
      <c r="M125" s="237" t="s">
        <v>19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191</v>
      </c>
      <c r="AT125" s="241" t="s">
        <v>187</v>
      </c>
      <c r="AU125" s="241" t="s">
        <v>86</v>
      </c>
      <c r="AY125" s="19" t="s">
        <v>185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86</v>
      </c>
      <c r="BK125" s="242">
        <f>ROUND(I125*H125,2)</f>
        <v>0</v>
      </c>
      <c r="BL125" s="19" t="s">
        <v>191</v>
      </c>
      <c r="BM125" s="241" t="s">
        <v>3680</v>
      </c>
    </row>
    <row r="126" s="12" customFormat="1" ht="25.92" customHeight="1">
      <c r="A126" s="12"/>
      <c r="B126" s="213"/>
      <c r="C126" s="214"/>
      <c r="D126" s="215" t="s">
        <v>77</v>
      </c>
      <c r="E126" s="216" t="s">
        <v>260</v>
      </c>
      <c r="F126" s="216" t="s">
        <v>261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P127</f>
        <v>0</v>
      </c>
      <c r="Q126" s="221"/>
      <c r="R126" s="222">
        <f>R127</f>
        <v>0</v>
      </c>
      <c r="S126" s="221"/>
      <c r="T126" s="22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217</v>
      </c>
      <c r="AT126" s="225" t="s">
        <v>77</v>
      </c>
      <c r="AU126" s="225" t="s">
        <v>78</v>
      </c>
      <c r="AY126" s="224" t="s">
        <v>185</v>
      </c>
      <c r="BK126" s="226">
        <f>BK127</f>
        <v>0</v>
      </c>
    </row>
    <row r="127" s="12" customFormat="1" ht="22.8" customHeight="1">
      <c r="A127" s="12"/>
      <c r="B127" s="213"/>
      <c r="C127" s="214"/>
      <c r="D127" s="215" t="s">
        <v>77</v>
      </c>
      <c r="E127" s="227" t="s">
        <v>262</v>
      </c>
      <c r="F127" s="227" t="s">
        <v>263</v>
      </c>
      <c r="G127" s="214"/>
      <c r="H127" s="214"/>
      <c r="I127" s="217"/>
      <c r="J127" s="228">
        <f>BK127</f>
        <v>0</v>
      </c>
      <c r="K127" s="214"/>
      <c r="L127" s="219"/>
      <c r="M127" s="220"/>
      <c r="N127" s="221"/>
      <c r="O127" s="221"/>
      <c r="P127" s="222">
        <f>P128</f>
        <v>0</v>
      </c>
      <c r="Q127" s="221"/>
      <c r="R127" s="222">
        <f>R128</f>
        <v>0</v>
      </c>
      <c r="S127" s="221"/>
      <c r="T127" s="223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4" t="s">
        <v>217</v>
      </c>
      <c r="AT127" s="225" t="s">
        <v>77</v>
      </c>
      <c r="AU127" s="225" t="s">
        <v>86</v>
      </c>
      <c r="AY127" s="224" t="s">
        <v>185</v>
      </c>
      <c r="BK127" s="226">
        <f>BK128</f>
        <v>0</v>
      </c>
    </row>
    <row r="128" s="2" customFormat="1" ht="16.5" customHeight="1">
      <c r="A128" s="40"/>
      <c r="B128" s="41"/>
      <c r="C128" s="229" t="s">
        <v>392</v>
      </c>
      <c r="D128" s="229" t="s">
        <v>187</v>
      </c>
      <c r="E128" s="230" t="s">
        <v>265</v>
      </c>
      <c r="F128" s="231" t="s">
        <v>263</v>
      </c>
      <c r="G128" s="232" t="s">
        <v>266</v>
      </c>
      <c r="H128" s="276"/>
      <c r="I128" s="234"/>
      <c r="J128" s="235">
        <f>ROUND(I128*H128,2)</f>
        <v>0</v>
      </c>
      <c r="K128" s="236"/>
      <c r="L128" s="46"/>
      <c r="M128" s="277" t="s">
        <v>19</v>
      </c>
      <c r="N128" s="278" t="s">
        <v>49</v>
      </c>
      <c r="O128" s="279"/>
      <c r="P128" s="280">
        <f>O128*H128</f>
        <v>0</v>
      </c>
      <c r="Q128" s="280">
        <v>0</v>
      </c>
      <c r="R128" s="280">
        <f>Q128*H128</f>
        <v>0</v>
      </c>
      <c r="S128" s="280">
        <v>0</v>
      </c>
      <c r="T128" s="281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267</v>
      </c>
      <c r="AT128" s="241" t="s">
        <v>187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267</v>
      </c>
      <c r="BM128" s="241" t="s">
        <v>3681</v>
      </c>
    </row>
    <row r="129" s="2" customFormat="1" ht="6.96" customHeight="1">
      <c r="A129" s="40"/>
      <c r="B129" s="61"/>
      <c r="C129" s="62"/>
      <c r="D129" s="62"/>
      <c r="E129" s="62"/>
      <c r="F129" s="62"/>
      <c r="G129" s="62"/>
      <c r="H129" s="62"/>
      <c r="I129" s="177"/>
      <c r="J129" s="62"/>
      <c r="K129" s="62"/>
      <c r="L129" s="46"/>
      <c r="M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</sheetData>
  <sheetProtection sheet="1" autoFilter="0" formatColumns="0" formatRows="0" objects="1" scenarios="1" spinCount="100000" saltValue="Mp/w+Hc5gKHQhZlUEkl2ri8exE4djJzDqkTMgucSEvYGujOSyk5yTpK8X/wFgGl59Ip34hIikHG2/OWbeSzqiw==" hashValue="C9physu5UCGdCj0AwuPSbgSMo94u+Zu8zoo3SXEAdxs5cT/K9hQaaRcFGl1htCh7L5NAXWQkYWxqGxe1pNK2bg==" algorithmName="SHA-512" password="CC35"/>
  <autoFilter ref="C92:K1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156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3328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3682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tr">
        <f>IF('Rekapitulace stavby'!AN10="","",'Rekapitulace stavby'!AN10)</f>
        <v>074 37 013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Sýrárna Broumov s.r.o.</v>
      </c>
      <c r="F17" s="40"/>
      <c r="G17" s="40"/>
      <c r="H17" s="40"/>
      <c r="I17" s="151" t="s">
        <v>29</v>
      </c>
      <c r="J17" s="135" t="str">
        <f>IF('Rekapitulace stavby'!AN11="","",'Rekapitulace stavby'!AN11)</f>
        <v>CZ07437013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tr">
        <f>IF('Rekapitulace stavby'!AN16="","",'Rekapitulace stavby'!AN16)</f>
        <v>474 55 802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>JOSTA s.r.o.</v>
      </c>
      <c r="F23" s="40"/>
      <c r="G23" s="40"/>
      <c r="H23" s="40"/>
      <c r="I23" s="151" t="s">
        <v>29</v>
      </c>
      <c r="J23" s="135" t="str">
        <f>IF('Rekapitulace stavby'!AN17="","",'Rekapitulace stavby'!AN17)</f>
        <v>CZ47455802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tr">
        <f>IF('Rekapitulace stavby'!AN19="","",'Rekapitulace stavby'!AN19)</f>
        <v>764 89 337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>Tomáš Valenta</v>
      </c>
      <c r="F26" s="40"/>
      <c r="G26" s="40"/>
      <c r="H26" s="40"/>
      <c r="I26" s="151" t="s">
        <v>29</v>
      </c>
      <c r="J26" s="135" t="str">
        <f>IF('Rekapitulace stavby'!AN20="","",'Rekapitulace stavby'!AN20)</f>
        <v>CZ8002143259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ROUND(J94,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ROUND((SUM(BE94:BE144)),  2)</f>
        <v>0</v>
      </c>
      <c r="G35" s="40"/>
      <c r="H35" s="40"/>
      <c r="I35" s="166">
        <v>0.20999999999999999</v>
      </c>
      <c r="J35" s="165">
        <f>ROUND(((SUM(BE94:BE144))*I35),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ROUND((SUM(BF94:BF144)),  2)</f>
        <v>0</v>
      </c>
      <c r="G36" s="40"/>
      <c r="H36" s="40"/>
      <c r="I36" s="166">
        <v>0.14999999999999999</v>
      </c>
      <c r="J36" s="165">
        <f>ROUND(((SUM(BF94:BF144))*I36),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ROUND((SUM(BG94:BG144)),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ROUND((SUM(BH94:BH144)),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ROUND((SUM(BI94:BI144)),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3328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03 - Plynovodní přípojka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J94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164</v>
      </c>
      <c r="E64" s="190"/>
      <c r="F64" s="190"/>
      <c r="G64" s="190"/>
      <c r="H64" s="190"/>
      <c r="I64" s="191"/>
      <c r="J64" s="192">
        <f>J95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165</v>
      </c>
      <c r="E65" s="196"/>
      <c r="F65" s="196"/>
      <c r="G65" s="196"/>
      <c r="H65" s="196"/>
      <c r="I65" s="197"/>
      <c r="J65" s="198">
        <f>J96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401</v>
      </c>
      <c r="E66" s="196"/>
      <c r="F66" s="196"/>
      <c r="G66" s="196"/>
      <c r="H66" s="196"/>
      <c r="I66" s="197"/>
      <c r="J66" s="198">
        <f>J117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405</v>
      </c>
      <c r="E67" s="196"/>
      <c r="F67" s="196"/>
      <c r="G67" s="196"/>
      <c r="H67" s="196"/>
      <c r="I67" s="197"/>
      <c r="J67" s="198">
        <f>J119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7"/>
      <c r="C68" s="188"/>
      <c r="D68" s="189" t="s">
        <v>407</v>
      </c>
      <c r="E68" s="190"/>
      <c r="F68" s="190"/>
      <c r="G68" s="190"/>
      <c r="H68" s="190"/>
      <c r="I68" s="191"/>
      <c r="J68" s="192">
        <f>J122</f>
        <v>0</v>
      </c>
      <c r="K68" s="188"/>
      <c r="L68" s="19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94"/>
      <c r="C69" s="127"/>
      <c r="D69" s="195" t="s">
        <v>2464</v>
      </c>
      <c r="E69" s="196"/>
      <c r="F69" s="196"/>
      <c r="G69" s="196"/>
      <c r="H69" s="196"/>
      <c r="I69" s="197"/>
      <c r="J69" s="198">
        <f>J123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87"/>
      <c r="C70" s="188"/>
      <c r="D70" s="189" t="s">
        <v>2426</v>
      </c>
      <c r="E70" s="190"/>
      <c r="F70" s="190"/>
      <c r="G70" s="190"/>
      <c r="H70" s="190"/>
      <c r="I70" s="191"/>
      <c r="J70" s="192">
        <f>J140</f>
        <v>0</v>
      </c>
      <c r="K70" s="188"/>
      <c r="L70" s="19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87"/>
      <c r="C71" s="188"/>
      <c r="D71" s="189" t="s">
        <v>168</v>
      </c>
      <c r="E71" s="190"/>
      <c r="F71" s="190"/>
      <c r="G71" s="190"/>
      <c r="H71" s="190"/>
      <c r="I71" s="191"/>
      <c r="J71" s="192">
        <f>J142</f>
        <v>0</v>
      </c>
      <c r="K71" s="188"/>
      <c r="L71" s="19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94"/>
      <c r="C72" s="127"/>
      <c r="D72" s="195" t="s">
        <v>169</v>
      </c>
      <c r="E72" s="196"/>
      <c r="F72" s="196"/>
      <c r="G72" s="196"/>
      <c r="H72" s="196"/>
      <c r="I72" s="197"/>
      <c r="J72" s="198">
        <f>J143</f>
        <v>0</v>
      </c>
      <c r="K72" s="127"/>
      <c r="L72" s="19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177"/>
      <c r="J74" s="62"/>
      <c r="K74" s="6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180"/>
      <c r="J78" s="64"/>
      <c r="K78" s="64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170</v>
      </c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181" t="str">
        <f>E7</f>
        <v>Sýrárna Broumov</v>
      </c>
      <c r="F82" s="34"/>
      <c r="G82" s="34"/>
      <c r="H82" s="34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" customFormat="1" ht="12" customHeight="1">
      <c r="B83" s="23"/>
      <c r="C83" s="34" t="s">
        <v>158</v>
      </c>
      <c r="D83" s="24"/>
      <c r="E83" s="24"/>
      <c r="F83" s="24"/>
      <c r="G83" s="24"/>
      <c r="H83" s="24"/>
      <c r="I83" s="140"/>
      <c r="J83" s="24"/>
      <c r="K83" s="24"/>
      <c r="L83" s="22"/>
    </row>
    <row r="84" s="2" customFormat="1" ht="16.5" customHeight="1">
      <c r="A84" s="40"/>
      <c r="B84" s="41"/>
      <c r="C84" s="42"/>
      <c r="D84" s="42"/>
      <c r="E84" s="181" t="s">
        <v>3328</v>
      </c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270</v>
      </c>
      <c r="D85" s="42"/>
      <c r="E85" s="42"/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6.5" customHeight="1">
      <c r="A86" s="40"/>
      <c r="B86" s="41"/>
      <c r="C86" s="42"/>
      <c r="D86" s="42"/>
      <c r="E86" s="71" t="str">
        <f>E11</f>
        <v>03 - Plynovodní přípojka</v>
      </c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21</v>
      </c>
      <c r="D88" s="42"/>
      <c r="E88" s="42"/>
      <c r="F88" s="29" t="str">
        <f>F14</f>
        <v xml:space="preserve"> </v>
      </c>
      <c r="G88" s="42"/>
      <c r="H88" s="42"/>
      <c r="I88" s="151" t="s">
        <v>23</v>
      </c>
      <c r="J88" s="74" t="str">
        <f>IF(J14="","",J14)</f>
        <v>8. 9. 2020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148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Sýrárna Broumov s.r.o.</v>
      </c>
      <c r="G90" s="42"/>
      <c r="H90" s="42"/>
      <c r="I90" s="151" t="s">
        <v>33</v>
      </c>
      <c r="J90" s="38" t="str">
        <f>E23</f>
        <v>JOSTA s.r.o.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4" t="s">
        <v>31</v>
      </c>
      <c r="D91" s="42"/>
      <c r="E91" s="42"/>
      <c r="F91" s="29" t="str">
        <f>IF(E20="","",E20)</f>
        <v>Vyplň údaj</v>
      </c>
      <c r="G91" s="42"/>
      <c r="H91" s="42"/>
      <c r="I91" s="151" t="s">
        <v>38</v>
      </c>
      <c r="J91" s="38" t="str">
        <f>E26</f>
        <v>Tomáš Valenta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148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11" customFormat="1" ht="29.28" customHeight="1">
      <c r="A93" s="200"/>
      <c r="B93" s="201"/>
      <c r="C93" s="202" t="s">
        <v>171</v>
      </c>
      <c r="D93" s="203" t="s">
        <v>63</v>
      </c>
      <c r="E93" s="203" t="s">
        <v>59</v>
      </c>
      <c r="F93" s="203" t="s">
        <v>60</v>
      </c>
      <c r="G93" s="203" t="s">
        <v>172</v>
      </c>
      <c r="H93" s="203" t="s">
        <v>173</v>
      </c>
      <c r="I93" s="204" t="s">
        <v>174</v>
      </c>
      <c r="J93" s="205" t="s">
        <v>162</v>
      </c>
      <c r="K93" s="206" t="s">
        <v>175</v>
      </c>
      <c r="L93" s="207"/>
      <c r="M93" s="94" t="s">
        <v>19</v>
      </c>
      <c r="N93" s="95" t="s">
        <v>48</v>
      </c>
      <c r="O93" s="95" t="s">
        <v>176</v>
      </c>
      <c r="P93" s="95" t="s">
        <v>177</v>
      </c>
      <c r="Q93" s="95" t="s">
        <v>178</v>
      </c>
      <c r="R93" s="95" t="s">
        <v>179</v>
      </c>
      <c r="S93" s="95" t="s">
        <v>180</v>
      </c>
      <c r="T93" s="96" t="s">
        <v>181</v>
      </c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</row>
    <row r="94" s="2" customFormat="1" ht="22.8" customHeight="1">
      <c r="A94" s="40"/>
      <c r="B94" s="41"/>
      <c r="C94" s="101" t="s">
        <v>182</v>
      </c>
      <c r="D94" s="42"/>
      <c r="E94" s="42"/>
      <c r="F94" s="42"/>
      <c r="G94" s="42"/>
      <c r="H94" s="42"/>
      <c r="I94" s="148"/>
      <c r="J94" s="208">
        <f>BK94</f>
        <v>0</v>
      </c>
      <c r="K94" s="42"/>
      <c r="L94" s="46"/>
      <c r="M94" s="97"/>
      <c r="N94" s="209"/>
      <c r="O94" s="98"/>
      <c r="P94" s="210">
        <f>P95+P122+P140+P142</f>
        <v>0</v>
      </c>
      <c r="Q94" s="98"/>
      <c r="R94" s="210">
        <f>R95+R122+R140+R142</f>
        <v>0</v>
      </c>
      <c r="S94" s="98"/>
      <c r="T94" s="211">
        <f>T95+T122+T140+T142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77</v>
      </c>
      <c r="AU94" s="19" t="s">
        <v>163</v>
      </c>
      <c r="BK94" s="212">
        <f>BK95+BK122+BK140+BK142</f>
        <v>0</v>
      </c>
    </row>
    <row r="95" s="12" customFormat="1" ht="25.92" customHeight="1">
      <c r="A95" s="12"/>
      <c r="B95" s="213"/>
      <c r="C95" s="214"/>
      <c r="D95" s="215" t="s">
        <v>77</v>
      </c>
      <c r="E95" s="216" t="s">
        <v>183</v>
      </c>
      <c r="F95" s="216" t="s">
        <v>184</v>
      </c>
      <c r="G95" s="214"/>
      <c r="H95" s="214"/>
      <c r="I95" s="217"/>
      <c r="J95" s="218">
        <f>BK95</f>
        <v>0</v>
      </c>
      <c r="K95" s="214"/>
      <c r="L95" s="219"/>
      <c r="M95" s="220"/>
      <c r="N95" s="221"/>
      <c r="O95" s="221"/>
      <c r="P95" s="222">
        <f>P96+P117+P119</f>
        <v>0</v>
      </c>
      <c r="Q95" s="221"/>
      <c r="R95" s="222">
        <f>R96+R117+R119</f>
        <v>0</v>
      </c>
      <c r="S95" s="221"/>
      <c r="T95" s="223">
        <f>T96+T117+T119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86</v>
      </c>
      <c r="AT95" s="225" t="s">
        <v>77</v>
      </c>
      <c r="AU95" s="225" t="s">
        <v>78</v>
      </c>
      <c r="AY95" s="224" t="s">
        <v>185</v>
      </c>
      <c r="BK95" s="226">
        <f>BK96+BK117+BK119</f>
        <v>0</v>
      </c>
    </row>
    <row r="96" s="12" customFormat="1" ht="22.8" customHeight="1">
      <c r="A96" s="12"/>
      <c r="B96" s="213"/>
      <c r="C96" s="214"/>
      <c r="D96" s="215" t="s">
        <v>77</v>
      </c>
      <c r="E96" s="227" t="s">
        <v>86</v>
      </c>
      <c r="F96" s="227" t="s">
        <v>186</v>
      </c>
      <c r="G96" s="214"/>
      <c r="H96" s="214"/>
      <c r="I96" s="217"/>
      <c r="J96" s="228">
        <f>BK96</f>
        <v>0</v>
      </c>
      <c r="K96" s="214"/>
      <c r="L96" s="219"/>
      <c r="M96" s="220"/>
      <c r="N96" s="221"/>
      <c r="O96" s="221"/>
      <c r="P96" s="222">
        <f>SUM(P97:P116)</f>
        <v>0</v>
      </c>
      <c r="Q96" s="221"/>
      <c r="R96" s="222">
        <f>SUM(R97:R116)</f>
        <v>0</v>
      </c>
      <c r="S96" s="221"/>
      <c r="T96" s="223">
        <f>SUM(T97:T116)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4" t="s">
        <v>86</v>
      </c>
      <c r="AT96" s="225" t="s">
        <v>77</v>
      </c>
      <c r="AU96" s="225" t="s">
        <v>86</v>
      </c>
      <c r="AY96" s="224" t="s">
        <v>185</v>
      </c>
      <c r="BK96" s="226">
        <f>SUM(BK97:BK116)</f>
        <v>0</v>
      </c>
    </row>
    <row r="97" s="2" customFormat="1" ht="21.75" customHeight="1">
      <c r="A97" s="40"/>
      <c r="B97" s="41"/>
      <c r="C97" s="229" t="s">
        <v>86</v>
      </c>
      <c r="D97" s="229" t="s">
        <v>187</v>
      </c>
      <c r="E97" s="230" t="s">
        <v>2465</v>
      </c>
      <c r="F97" s="231" t="s">
        <v>2466</v>
      </c>
      <c r="G97" s="232" t="s">
        <v>2455</v>
      </c>
      <c r="H97" s="233">
        <v>30</v>
      </c>
      <c r="I97" s="234"/>
      <c r="J97" s="235">
        <f>ROUND(I97*H97,2)</f>
        <v>0</v>
      </c>
      <c r="K97" s="236"/>
      <c r="L97" s="46"/>
      <c r="M97" s="237" t="s">
        <v>19</v>
      </c>
      <c r="N97" s="238" t="s">
        <v>49</v>
      </c>
      <c r="O97" s="86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1" t="s">
        <v>191</v>
      </c>
      <c r="AT97" s="241" t="s">
        <v>187</v>
      </c>
      <c r="AU97" s="241" t="s">
        <v>88</v>
      </c>
      <c r="AY97" s="19" t="s">
        <v>185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86</v>
      </c>
      <c r="BK97" s="242">
        <f>ROUND(I97*H97,2)</f>
        <v>0</v>
      </c>
      <c r="BL97" s="19" t="s">
        <v>191</v>
      </c>
      <c r="BM97" s="241" t="s">
        <v>3683</v>
      </c>
    </row>
    <row r="98" s="2" customFormat="1" ht="21.75" customHeight="1">
      <c r="A98" s="40"/>
      <c r="B98" s="41"/>
      <c r="C98" s="229" t="s">
        <v>88</v>
      </c>
      <c r="D98" s="229" t="s">
        <v>187</v>
      </c>
      <c r="E98" s="230" t="s">
        <v>2468</v>
      </c>
      <c r="F98" s="231" t="s">
        <v>2469</v>
      </c>
      <c r="G98" s="232" t="s">
        <v>220</v>
      </c>
      <c r="H98" s="233">
        <v>6</v>
      </c>
      <c r="I98" s="234"/>
      <c r="J98" s="235">
        <f>ROUND(I98*H98,2)</f>
        <v>0</v>
      </c>
      <c r="K98" s="236"/>
      <c r="L98" s="46"/>
      <c r="M98" s="237" t="s">
        <v>19</v>
      </c>
      <c r="N98" s="238" t="s">
        <v>49</v>
      </c>
      <c r="O98" s="86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1" t="s">
        <v>191</v>
      </c>
      <c r="AT98" s="241" t="s">
        <v>187</v>
      </c>
      <c r="AU98" s="241" t="s">
        <v>88</v>
      </c>
      <c r="AY98" s="19" t="s">
        <v>185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86</v>
      </c>
      <c r="BK98" s="242">
        <f>ROUND(I98*H98,2)</f>
        <v>0</v>
      </c>
      <c r="BL98" s="19" t="s">
        <v>191</v>
      </c>
      <c r="BM98" s="241" t="s">
        <v>3684</v>
      </c>
    </row>
    <row r="99" s="2" customFormat="1" ht="21.75" customHeight="1">
      <c r="A99" s="40"/>
      <c r="B99" s="41"/>
      <c r="C99" s="229" t="s">
        <v>203</v>
      </c>
      <c r="D99" s="229" t="s">
        <v>187</v>
      </c>
      <c r="E99" s="230" t="s">
        <v>2471</v>
      </c>
      <c r="F99" s="231" t="s">
        <v>2472</v>
      </c>
      <c r="G99" s="232" t="s">
        <v>220</v>
      </c>
      <c r="H99" s="233">
        <v>6</v>
      </c>
      <c r="I99" s="234"/>
      <c r="J99" s="235">
        <f>ROUND(I99*H99,2)</f>
        <v>0</v>
      </c>
      <c r="K99" s="236"/>
      <c r="L99" s="46"/>
      <c r="M99" s="237" t="s">
        <v>19</v>
      </c>
      <c r="N99" s="238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191</v>
      </c>
      <c r="AT99" s="241" t="s">
        <v>187</v>
      </c>
      <c r="AU99" s="241" t="s">
        <v>88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191</v>
      </c>
      <c r="BM99" s="241" t="s">
        <v>3685</v>
      </c>
    </row>
    <row r="100" s="2" customFormat="1" ht="21.75" customHeight="1">
      <c r="A100" s="40"/>
      <c r="B100" s="41"/>
      <c r="C100" s="229" t="s">
        <v>191</v>
      </c>
      <c r="D100" s="229" t="s">
        <v>187</v>
      </c>
      <c r="E100" s="230" t="s">
        <v>2474</v>
      </c>
      <c r="F100" s="231" t="s">
        <v>2475</v>
      </c>
      <c r="G100" s="232" t="s">
        <v>220</v>
      </c>
      <c r="H100" s="233">
        <v>6</v>
      </c>
      <c r="I100" s="234"/>
      <c r="J100" s="235">
        <f>ROUND(I100*H100,2)</f>
        <v>0</v>
      </c>
      <c r="K100" s="236"/>
      <c r="L100" s="46"/>
      <c r="M100" s="237" t="s">
        <v>19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191</v>
      </c>
      <c r="AT100" s="241" t="s">
        <v>187</v>
      </c>
      <c r="AU100" s="241" t="s">
        <v>88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191</v>
      </c>
      <c r="BM100" s="241" t="s">
        <v>3686</v>
      </c>
    </row>
    <row r="101" s="2" customFormat="1" ht="16.5" customHeight="1">
      <c r="A101" s="40"/>
      <c r="B101" s="41"/>
      <c r="C101" s="229" t="s">
        <v>217</v>
      </c>
      <c r="D101" s="229" t="s">
        <v>187</v>
      </c>
      <c r="E101" s="230" t="s">
        <v>3687</v>
      </c>
      <c r="F101" s="231" t="s">
        <v>3688</v>
      </c>
      <c r="G101" s="232" t="s">
        <v>220</v>
      </c>
      <c r="H101" s="233">
        <v>60</v>
      </c>
      <c r="I101" s="234"/>
      <c r="J101" s="235">
        <f>ROUND(I101*H101,2)</f>
        <v>0</v>
      </c>
      <c r="K101" s="236"/>
      <c r="L101" s="46"/>
      <c r="M101" s="237" t="s">
        <v>19</v>
      </c>
      <c r="N101" s="238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191</v>
      </c>
      <c r="AT101" s="241" t="s">
        <v>187</v>
      </c>
      <c r="AU101" s="241" t="s">
        <v>88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191</v>
      </c>
      <c r="BM101" s="241" t="s">
        <v>3689</v>
      </c>
    </row>
    <row r="102" s="2" customFormat="1" ht="16.5" customHeight="1">
      <c r="A102" s="40"/>
      <c r="B102" s="41"/>
      <c r="C102" s="229" t="s">
        <v>224</v>
      </c>
      <c r="D102" s="229" t="s">
        <v>187</v>
      </c>
      <c r="E102" s="230" t="s">
        <v>3690</v>
      </c>
      <c r="F102" s="231" t="s">
        <v>3691</v>
      </c>
      <c r="G102" s="232" t="s">
        <v>220</v>
      </c>
      <c r="H102" s="233">
        <v>60</v>
      </c>
      <c r="I102" s="234"/>
      <c r="J102" s="235">
        <f>ROUND(I102*H102,2)</f>
        <v>0</v>
      </c>
      <c r="K102" s="236"/>
      <c r="L102" s="46"/>
      <c r="M102" s="237" t="s">
        <v>19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191</v>
      </c>
      <c r="AT102" s="241" t="s">
        <v>187</v>
      </c>
      <c r="AU102" s="241" t="s">
        <v>88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191</v>
      </c>
      <c r="BM102" s="241" t="s">
        <v>3692</v>
      </c>
    </row>
    <row r="103" s="2" customFormat="1" ht="21.75" customHeight="1">
      <c r="A103" s="40"/>
      <c r="B103" s="41"/>
      <c r="C103" s="229" t="s">
        <v>230</v>
      </c>
      <c r="D103" s="229" t="s">
        <v>187</v>
      </c>
      <c r="E103" s="230" t="s">
        <v>3693</v>
      </c>
      <c r="F103" s="231" t="s">
        <v>3694</v>
      </c>
      <c r="G103" s="232" t="s">
        <v>220</v>
      </c>
      <c r="H103" s="233">
        <v>60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191</v>
      </c>
      <c r="AT103" s="241" t="s">
        <v>187</v>
      </c>
      <c r="AU103" s="241" t="s">
        <v>88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3695</v>
      </c>
    </row>
    <row r="104" s="2" customFormat="1" ht="21.75" customHeight="1">
      <c r="A104" s="40"/>
      <c r="B104" s="41"/>
      <c r="C104" s="229" t="s">
        <v>236</v>
      </c>
      <c r="D104" s="229" t="s">
        <v>187</v>
      </c>
      <c r="E104" s="230" t="s">
        <v>3696</v>
      </c>
      <c r="F104" s="231" t="s">
        <v>3697</v>
      </c>
      <c r="G104" s="232" t="s">
        <v>220</v>
      </c>
      <c r="H104" s="233">
        <v>60</v>
      </c>
      <c r="I104" s="234"/>
      <c r="J104" s="235">
        <f>ROUND(I104*H104,2)</f>
        <v>0</v>
      </c>
      <c r="K104" s="236"/>
      <c r="L104" s="46"/>
      <c r="M104" s="237" t="s">
        <v>19</v>
      </c>
      <c r="N104" s="238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191</v>
      </c>
      <c r="AT104" s="241" t="s">
        <v>187</v>
      </c>
      <c r="AU104" s="241" t="s">
        <v>88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191</v>
      </c>
      <c r="BM104" s="241" t="s">
        <v>3698</v>
      </c>
    </row>
    <row r="105" s="2" customFormat="1" ht="21.75" customHeight="1">
      <c r="A105" s="40"/>
      <c r="B105" s="41"/>
      <c r="C105" s="229" t="s">
        <v>201</v>
      </c>
      <c r="D105" s="229" t="s">
        <v>187</v>
      </c>
      <c r="E105" s="230" t="s">
        <v>2477</v>
      </c>
      <c r="F105" s="231" t="s">
        <v>2478</v>
      </c>
      <c r="G105" s="232" t="s">
        <v>206</v>
      </c>
      <c r="H105" s="233">
        <v>3.375</v>
      </c>
      <c r="I105" s="234"/>
      <c r="J105" s="235">
        <f>ROUND(I105*H105,2)</f>
        <v>0</v>
      </c>
      <c r="K105" s="236"/>
      <c r="L105" s="46"/>
      <c r="M105" s="237" t="s">
        <v>19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191</v>
      </c>
      <c r="AT105" s="241" t="s">
        <v>187</v>
      </c>
      <c r="AU105" s="241" t="s">
        <v>88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191</v>
      </c>
      <c r="BM105" s="241" t="s">
        <v>3699</v>
      </c>
    </row>
    <row r="106" s="2" customFormat="1" ht="21.75" customHeight="1">
      <c r="A106" s="40"/>
      <c r="B106" s="41"/>
      <c r="C106" s="229" t="s">
        <v>146</v>
      </c>
      <c r="D106" s="229" t="s">
        <v>187</v>
      </c>
      <c r="E106" s="230" t="s">
        <v>2480</v>
      </c>
      <c r="F106" s="231" t="s">
        <v>2481</v>
      </c>
      <c r="G106" s="232" t="s">
        <v>206</v>
      </c>
      <c r="H106" s="233">
        <v>3.375</v>
      </c>
      <c r="I106" s="234"/>
      <c r="J106" s="235">
        <f>ROUND(I106*H106,2)</f>
        <v>0</v>
      </c>
      <c r="K106" s="236"/>
      <c r="L106" s="46"/>
      <c r="M106" s="237" t="s">
        <v>19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191</v>
      </c>
      <c r="AT106" s="241" t="s">
        <v>187</v>
      </c>
      <c r="AU106" s="241" t="s">
        <v>88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191</v>
      </c>
      <c r="BM106" s="241" t="s">
        <v>3700</v>
      </c>
    </row>
    <row r="107" s="2" customFormat="1" ht="21.75" customHeight="1">
      <c r="A107" s="40"/>
      <c r="B107" s="41"/>
      <c r="C107" s="229" t="s">
        <v>248</v>
      </c>
      <c r="D107" s="229" t="s">
        <v>187</v>
      </c>
      <c r="E107" s="230" t="s">
        <v>2483</v>
      </c>
      <c r="F107" s="231" t="s">
        <v>2484</v>
      </c>
      <c r="G107" s="232" t="s">
        <v>206</v>
      </c>
      <c r="H107" s="233">
        <v>21.600000000000001</v>
      </c>
      <c r="I107" s="234"/>
      <c r="J107" s="235">
        <f>ROUND(I107*H107,2)</f>
        <v>0</v>
      </c>
      <c r="K107" s="236"/>
      <c r="L107" s="46"/>
      <c r="M107" s="237" t="s">
        <v>19</v>
      </c>
      <c r="N107" s="238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191</v>
      </c>
      <c r="AT107" s="241" t="s">
        <v>187</v>
      </c>
      <c r="AU107" s="241" t="s">
        <v>88</v>
      </c>
      <c r="AY107" s="19" t="s">
        <v>185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86</v>
      </c>
      <c r="BK107" s="242">
        <f>ROUND(I107*H107,2)</f>
        <v>0</v>
      </c>
      <c r="BL107" s="19" t="s">
        <v>191</v>
      </c>
      <c r="BM107" s="241" t="s">
        <v>3701</v>
      </c>
    </row>
    <row r="108" s="2" customFormat="1" ht="21.75" customHeight="1">
      <c r="A108" s="40"/>
      <c r="B108" s="41"/>
      <c r="C108" s="229" t="s">
        <v>252</v>
      </c>
      <c r="D108" s="229" t="s">
        <v>187</v>
      </c>
      <c r="E108" s="230" t="s">
        <v>2486</v>
      </c>
      <c r="F108" s="231" t="s">
        <v>2487</v>
      </c>
      <c r="G108" s="232" t="s">
        <v>206</v>
      </c>
      <c r="H108" s="233">
        <v>21.600000000000001</v>
      </c>
      <c r="I108" s="234"/>
      <c r="J108" s="235">
        <f>ROUND(I108*H108,2)</f>
        <v>0</v>
      </c>
      <c r="K108" s="236"/>
      <c r="L108" s="46"/>
      <c r="M108" s="237" t="s">
        <v>19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191</v>
      </c>
      <c r="AT108" s="241" t="s">
        <v>187</v>
      </c>
      <c r="AU108" s="241" t="s">
        <v>88</v>
      </c>
      <c r="AY108" s="19" t="s">
        <v>185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86</v>
      </c>
      <c r="BK108" s="242">
        <f>ROUND(I108*H108,2)</f>
        <v>0</v>
      </c>
      <c r="BL108" s="19" t="s">
        <v>191</v>
      </c>
      <c r="BM108" s="241" t="s">
        <v>3702</v>
      </c>
    </row>
    <row r="109" s="2" customFormat="1" ht="33" customHeight="1">
      <c r="A109" s="40"/>
      <c r="B109" s="41"/>
      <c r="C109" s="229" t="s">
        <v>256</v>
      </c>
      <c r="D109" s="229" t="s">
        <v>187</v>
      </c>
      <c r="E109" s="230" t="s">
        <v>3703</v>
      </c>
      <c r="F109" s="231" t="s">
        <v>3704</v>
      </c>
      <c r="G109" s="232" t="s">
        <v>220</v>
      </c>
      <c r="H109" s="233">
        <v>25</v>
      </c>
      <c r="I109" s="234"/>
      <c r="J109" s="235">
        <f>ROUND(I109*H109,2)</f>
        <v>0</v>
      </c>
      <c r="K109" s="236"/>
      <c r="L109" s="46"/>
      <c r="M109" s="237" t="s">
        <v>19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191</v>
      </c>
      <c r="AT109" s="241" t="s">
        <v>187</v>
      </c>
      <c r="AU109" s="241" t="s">
        <v>88</v>
      </c>
      <c r="AY109" s="19" t="s">
        <v>185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86</v>
      </c>
      <c r="BK109" s="242">
        <f>ROUND(I109*H109,2)</f>
        <v>0</v>
      </c>
      <c r="BL109" s="19" t="s">
        <v>191</v>
      </c>
      <c r="BM109" s="241" t="s">
        <v>3705</v>
      </c>
    </row>
    <row r="110" s="2" customFormat="1" ht="16.5" customHeight="1">
      <c r="A110" s="40"/>
      <c r="B110" s="41"/>
      <c r="C110" s="229" t="s">
        <v>264</v>
      </c>
      <c r="D110" s="229" t="s">
        <v>187</v>
      </c>
      <c r="E110" s="230" t="s">
        <v>2489</v>
      </c>
      <c r="F110" s="231" t="s">
        <v>2490</v>
      </c>
      <c r="G110" s="232" t="s">
        <v>190</v>
      </c>
      <c r="H110" s="233">
        <v>60</v>
      </c>
      <c r="I110" s="234"/>
      <c r="J110" s="235">
        <f>ROUND(I110*H110,2)</f>
        <v>0</v>
      </c>
      <c r="K110" s="236"/>
      <c r="L110" s="46"/>
      <c r="M110" s="237" t="s">
        <v>19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191</v>
      </c>
      <c r="AT110" s="241" t="s">
        <v>187</v>
      </c>
      <c r="AU110" s="241" t="s">
        <v>88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191</v>
      </c>
      <c r="BM110" s="241" t="s">
        <v>3706</v>
      </c>
    </row>
    <row r="111" s="2" customFormat="1" ht="21.75" customHeight="1">
      <c r="A111" s="40"/>
      <c r="B111" s="41"/>
      <c r="C111" s="229" t="s">
        <v>8</v>
      </c>
      <c r="D111" s="229" t="s">
        <v>187</v>
      </c>
      <c r="E111" s="230" t="s">
        <v>2492</v>
      </c>
      <c r="F111" s="231" t="s">
        <v>2493</v>
      </c>
      <c r="G111" s="232" t="s">
        <v>190</v>
      </c>
      <c r="H111" s="233">
        <v>60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3707</v>
      </c>
    </row>
    <row r="112" s="2" customFormat="1" ht="21.75" customHeight="1">
      <c r="A112" s="40"/>
      <c r="B112" s="41"/>
      <c r="C112" s="229" t="s">
        <v>229</v>
      </c>
      <c r="D112" s="229" t="s">
        <v>187</v>
      </c>
      <c r="E112" s="230" t="s">
        <v>2495</v>
      </c>
      <c r="F112" s="231" t="s">
        <v>2496</v>
      </c>
      <c r="G112" s="232" t="s">
        <v>206</v>
      </c>
      <c r="H112" s="233">
        <v>9.9000000000000004</v>
      </c>
      <c r="I112" s="234"/>
      <c r="J112" s="235">
        <f>ROUND(I112*H112,2)</f>
        <v>0</v>
      </c>
      <c r="K112" s="236"/>
      <c r="L112" s="46"/>
      <c r="M112" s="237" t="s">
        <v>19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191</v>
      </c>
      <c r="AT112" s="241" t="s">
        <v>187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3708</v>
      </c>
    </row>
    <row r="113" s="2" customFormat="1" ht="21.75" customHeight="1">
      <c r="A113" s="40"/>
      <c r="B113" s="41"/>
      <c r="C113" s="229" t="s">
        <v>342</v>
      </c>
      <c r="D113" s="229" t="s">
        <v>187</v>
      </c>
      <c r="E113" s="230" t="s">
        <v>2498</v>
      </c>
      <c r="F113" s="231" t="s">
        <v>2499</v>
      </c>
      <c r="G113" s="232" t="s">
        <v>206</v>
      </c>
      <c r="H113" s="233">
        <v>15.375</v>
      </c>
      <c r="I113" s="234"/>
      <c r="J113" s="235">
        <f>ROUND(I113*H113,2)</f>
        <v>0</v>
      </c>
      <c r="K113" s="236"/>
      <c r="L113" s="46"/>
      <c r="M113" s="237" t="s">
        <v>19</v>
      </c>
      <c r="N113" s="238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191</v>
      </c>
      <c r="AT113" s="241" t="s">
        <v>187</v>
      </c>
      <c r="AU113" s="241" t="s">
        <v>88</v>
      </c>
      <c r="AY113" s="19" t="s">
        <v>185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86</v>
      </c>
      <c r="BK113" s="242">
        <f>ROUND(I113*H113,2)</f>
        <v>0</v>
      </c>
      <c r="BL113" s="19" t="s">
        <v>191</v>
      </c>
      <c r="BM113" s="241" t="s">
        <v>3709</v>
      </c>
    </row>
    <row r="114" s="2" customFormat="1" ht="21.75" customHeight="1">
      <c r="A114" s="40"/>
      <c r="B114" s="41"/>
      <c r="C114" s="229" t="s">
        <v>346</v>
      </c>
      <c r="D114" s="229" t="s">
        <v>187</v>
      </c>
      <c r="E114" s="230" t="s">
        <v>2501</v>
      </c>
      <c r="F114" s="231" t="s">
        <v>2502</v>
      </c>
      <c r="G114" s="232" t="s">
        <v>206</v>
      </c>
      <c r="H114" s="233">
        <v>9.9000000000000004</v>
      </c>
      <c r="I114" s="234"/>
      <c r="J114" s="235">
        <f>ROUND(I114*H114,2)</f>
        <v>0</v>
      </c>
      <c r="K114" s="236"/>
      <c r="L114" s="46"/>
      <c r="M114" s="237" t="s">
        <v>19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191</v>
      </c>
      <c r="AT114" s="241" t="s">
        <v>187</v>
      </c>
      <c r="AU114" s="241" t="s">
        <v>88</v>
      </c>
      <c r="AY114" s="19" t="s">
        <v>185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86</v>
      </c>
      <c r="BK114" s="242">
        <f>ROUND(I114*H114,2)</f>
        <v>0</v>
      </c>
      <c r="BL114" s="19" t="s">
        <v>191</v>
      </c>
      <c r="BM114" s="241" t="s">
        <v>3710</v>
      </c>
    </row>
    <row r="115" s="2" customFormat="1" ht="16.5" customHeight="1">
      <c r="A115" s="40"/>
      <c r="B115" s="41"/>
      <c r="C115" s="282" t="s">
        <v>350</v>
      </c>
      <c r="D115" s="282" t="s">
        <v>604</v>
      </c>
      <c r="E115" s="283" t="s">
        <v>2504</v>
      </c>
      <c r="F115" s="284" t="s">
        <v>2505</v>
      </c>
      <c r="G115" s="285" t="s">
        <v>239</v>
      </c>
      <c r="H115" s="286">
        <v>15.84</v>
      </c>
      <c r="I115" s="287"/>
      <c r="J115" s="288">
        <f>ROUND(I115*H115,2)</f>
        <v>0</v>
      </c>
      <c r="K115" s="289"/>
      <c r="L115" s="290"/>
      <c r="M115" s="291" t="s">
        <v>19</v>
      </c>
      <c r="N115" s="292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236</v>
      </c>
      <c r="AT115" s="241" t="s">
        <v>604</v>
      </c>
      <c r="AU115" s="241" t="s">
        <v>88</v>
      </c>
      <c r="AY115" s="19" t="s">
        <v>185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86</v>
      </c>
      <c r="BK115" s="242">
        <f>ROUND(I115*H115,2)</f>
        <v>0</v>
      </c>
      <c r="BL115" s="19" t="s">
        <v>191</v>
      </c>
      <c r="BM115" s="241" t="s">
        <v>3711</v>
      </c>
    </row>
    <row r="116" s="2" customFormat="1" ht="16.5" customHeight="1">
      <c r="A116" s="40"/>
      <c r="B116" s="41"/>
      <c r="C116" s="229" t="s">
        <v>353</v>
      </c>
      <c r="D116" s="229" t="s">
        <v>187</v>
      </c>
      <c r="E116" s="230" t="s">
        <v>2507</v>
      </c>
      <c r="F116" s="231" t="s">
        <v>2508</v>
      </c>
      <c r="G116" s="232" t="s">
        <v>190</v>
      </c>
      <c r="H116" s="233">
        <v>30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191</v>
      </c>
      <c r="AT116" s="241" t="s">
        <v>187</v>
      </c>
      <c r="AU116" s="241" t="s">
        <v>88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191</v>
      </c>
      <c r="BM116" s="241" t="s">
        <v>3712</v>
      </c>
    </row>
    <row r="117" s="12" customFormat="1" ht="22.8" customHeight="1">
      <c r="A117" s="12"/>
      <c r="B117" s="213"/>
      <c r="C117" s="214"/>
      <c r="D117" s="215" t="s">
        <v>77</v>
      </c>
      <c r="E117" s="227" t="s">
        <v>88</v>
      </c>
      <c r="F117" s="227" t="s">
        <v>475</v>
      </c>
      <c r="G117" s="214"/>
      <c r="H117" s="214"/>
      <c r="I117" s="217"/>
      <c r="J117" s="228">
        <f>BK117</f>
        <v>0</v>
      </c>
      <c r="K117" s="214"/>
      <c r="L117" s="219"/>
      <c r="M117" s="220"/>
      <c r="N117" s="221"/>
      <c r="O117" s="221"/>
      <c r="P117" s="222">
        <f>P118</f>
        <v>0</v>
      </c>
      <c r="Q117" s="221"/>
      <c r="R117" s="222">
        <f>R118</f>
        <v>0</v>
      </c>
      <c r="S117" s="221"/>
      <c r="T117" s="223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4" t="s">
        <v>86</v>
      </c>
      <c r="AT117" s="225" t="s">
        <v>77</v>
      </c>
      <c r="AU117" s="225" t="s">
        <v>86</v>
      </c>
      <c r="AY117" s="224" t="s">
        <v>185</v>
      </c>
      <c r="BK117" s="226">
        <f>BK118</f>
        <v>0</v>
      </c>
    </row>
    <row r="118" s="2" customFormat="1" ht="21.75" customHeight="1">
      <c r="A118" s="40"/>
      <c r="B118" s="41"/>
      <c r="C118" s="229" t="s">
        <v>7</v>
      </c>
      <c r="D118" s="229" t="s">
        <v>187</v>
      </c>
      <c r="E118" s="230" t="s">
        <v>3713</v>
      </c>
      <c r="F118" s="231" t="s">
        <v>3714</v>
      </c>
      <c r="G118" s="232" t="s">
        <v>206</v>
      </c>
      <c r="H118" s="233">
        <v>0.087999999999999995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191</v>
      </c>
      <c r="AT118" s="241" t="s">
        <v>187</v>
      </c>
      <c r="AU118" s="241" t="s">
        <v>88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191</v>
      </c>
      <c r="BM118" s="241" t="s">
        <v>3715</v>
      </c>
    </row>
    <row r="119" s="12" customFormat="1" ht="22.8" customHeight="1">
      <c r="A119" s="12"/>
      <c r="B119" s="213"/>
      <c r="C119" s="214"/>
      <c r="D119" s="215" t="s">
        <v>77</v>
      </c>
      <c r="E119" s="227" t="s">
        <v>236</v>
      </c>
      <c r="F119" s="227" t="s">
        <v>1078</v>
      </c>
      <c r="G119" s="214"/>
      <c r="H119" s="214"/>
      <c r="I119" s="217"/>
      <c r="J119" s="228">
        <f>BK119</f>
        <v>0</v>
      </c>
      <c r="K119" s="214"/>
      <c r="L119" s="219"/>
      <c r="M119" s="220"/>
      <c r="N119" s="221"/>
      <c r="O119" s="221"/>
      <c r="P119" s="222">
        <f>SUM(P120:P121)</f>
        <v>0</v>
      </c>
      <c r="Q119" s="221"/>
      <c r="R119" s="222">
        <f>SUM(R120:R121)</f>
        <v>0</v>
      </c>
      <c r="S119" s="221"/>
      <c r="T119" s="223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4" t="s">
        <v>86</v>
      </c>
      <c r="AT119" s="225" t="s">
        <v>77</v>
      </c>
      <c r="AU119" s="225" t="s">
        <v>86</v>
      </c>
      <c r="AY119" s="224" t="s">
        <v>185</v>
      </c>
      <c r="BK119" s="226">
        <f>SUM(BK120:BK121)</f>
        <v>0</v>
      </c>
    </row>
    <row r="120" s="2" customFormat="1" ht="16.5" customHeight="1">
      <c r="A120" s="40"/>
      <c r="B120" s="41"/>
      <c r="C120" s="229" t="s">
        <v>363</v>
      </c>
      <c r="D120" s="229" t="s">
        <v>187</v>
      </c>
      <c r="E120" s="230" t="s">
        <v>2510</v>
      </c>
      <c r="F120" s="231" t="s">
        <v>2511</v>
      </c>
      <c r="G120" s="232" t="s">
        <v>220</v>
      </c>
      <c r="H120" s="233">
        <v>50</v>
      </c>
      <c r="I120" s="234"/>
      <c r="J120" s="235">
        <f>ROUND(I120*H120,2)</f>
        <v>0</v>
      </c>
      <c r="K120" s="236"/>
      <c r="L120" s="46"/>
      <c r="M120" s="237" t="s">
        <v>19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191</v>
      </c>
      <c r="AT120" s="241" t="s">
        <v>187</v>
      </c>
      <c r="AU120" s="241" t="s">
        <v>88</v>
      </c>
      <c r="AY120" s="19" t="s">
        <v>185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86</v>
      </c>
      <c r="BK120" s="242">
        <f>ROUND(I120*H120,2)</f>
        <v>0</v>
      </c>
      <c r="BL120" s="19" t="s">
        <v>191</v>
      </c>
      <c r="BM120" s="241" t="s">
        <v>3716</v>
      </c>
    </row>
    <row r="121" s="2" customFormat="1" ht="16.5" customHeight="1">
      <c r="A121" s="40"/>
      <c r="B121" s="41"/>
      <c r="C121" s="229" t="s">
        <v>370</v>
      </c>
      <c r="D121" s="229" t="s">
        <v>187</v>
      </c>
      <c r="E121" s="230" t="s">
        <v>2513</v>
      </c>
      <c r="F121" s="231" t="s">
        <v>2514</v>
      </c>
      <c r="G121" s="232" t="s">
        <v>220</v>
      </c>
      <c r="H121" s="233">
        <v>50</v>
      </c>
      <c r="I121" s="234"/>
      <c r="J121" s="235">
        <f>ROUND(I121*H121,2)</f>
        <v>0</v>
      </c>
      <c r="K121" s="236"/>
      <c r="L121" s="46"/>
      <c r="M121" s="237" t="s">
        <v>19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191</v>
      </c>
      <c r="AT121" s="241" t="s">
        <v>187</v>
      </c>
      <c r="AU121" s="241" t="s">
        <v>88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191</v>
      </c>
      <c r="BM121" s="241" t="s">
        <v>3717</v>
      </c>
    </row>
    <row r="122" s="12" customFormat="1" ht="25.92" customHeight="1">
      <c r="A122" s="12"/>
      <c r="B122" s="213"/>
      <c r="C122" s="214"/>
      <c r="D122" s="215" t="s">
        <v>77</v>
      </c>
      <c r="E122" s="216" t="s">
        <v>1121</v>
      </c>
      <c r="F122" s="216" t="s">
        <v>1122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</f>
        <v>0</v>
      </c>
      <c r="Q122" s="221"/>
      <c r="R122" s="222">
        <f>R123</f>
        <v>0</v>
      </c>
      <c r="S122" s="221"/>
      <c r="T122" s="223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88</v>
      </c>
      <c r="AT122" s="225" t="s">
        <v>77</v>
      </c>
      <c r="AU122" s="225" t="s">
        <v>78</v>
      </c>
      <c r="AY122" s="224" t="s">
        <v>185</v>
      </c>
      <c r="BK122" s="226">
        <f>BK123</f>
        <v>0</v>
      </c>
    </row>
    <row r="123" s="12" customFormat="1" ht="22.8" customHeight="1">
      <c r="A123" s="12"/>
      <c r="B123" s="213"/>
      <c r="C123" s="214"/>
      <c r="D123" s="215" t="s">
        <v>77</v>
      </c>
      <c r="E123" s="227" t="s">
        <v>2516</v>
      </c>
      <c r="F123" s="227" t="s">
        <v>2517</v>
      </c>
      <c r="G123" s="214"/>
      <c r="H123" s="214"/>
      <c r="I123" s="217"/>
      <c r="J123" s="228">
        <f>BK123</f>
        <v>0</v>
      </c>
      <c r="K123" s="214"/>
      <c r="L123" s="219"/>
      <c r="M123" s="220"/>
      <c r="N123" s="221"/>
      <c r="O123" s="221"/>
      <c r="P123" s="222">
        <f>SUM(P124:P139)</f>
        <v>0</v>
      </c>
      <c r="Q123" s="221"/>
      <c r="R123" s="222">
        <f>SUM(R124:R139)</f>
        <v>0</v>
      </c>
      <c r="S123" s="221"/>
      <c r="T123" s="223">
        <f>SUM(T124:T139)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4" t="s">
        <v>88</v>
      </c>
      <c r="AT123" s="225" t="s">
        <v>77</v>
      </c>
      <c r="AU123" s="225" t="s">
        <v>86</v>
      </c>
      <c r="AY123" s="224" t="s">
        <v>185</v>
      </c>
      <c r="BK123" s="226">
        <f>SUM(BK124:BK139)</f>
        <v>0</v>
      </c>
    </row>
    <row r="124" s="2" customFormat="1" ht="16.5" customHeight="1">
      <c r="A124" s="40"/>
      <c r="B124" s="41"/>
      <c r="C124" s="229" t="s">
        <v>375</v>
      </c>
      <c r="D124" s="229" t="s">
        <v>187</v>
      </c>
      <c r="E124" s="230" t="s">
        <v>2518</v>
      </c>
      <c r="F124" s="231" t="s">
        <v>2519</v>
      </c>
      <c r="G124" s="232" t="s">
        <v>2289</v>
      </c>
      <c r="H124" s="233">
        <v>6</v>
      </c>
      <c r="I124" s="234"/>
      <c r="J124" s="235">
        <f>ROUND(I124*H124,2)</f>
        <v>0</v>
      </c>
      <c r="K124" s="236"/>
      <c r="L124" s="46"/>
      <c r="M124" s="237" t="s">
        <v>19</v>
      </c>
      <c r="N124" s="238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229</v>
      </c>
      <c r="AT124" s="241" t="s">
        <v>187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229</v>
      </c>
      <c r="BM124" s="241" t="s">
        <v>3718</v>
      </c>
    </row>
    <row r="125" s="2" customFormat="1" ht="21.75" customHeight="1">
      <c r="A125" s="40"/>
      <c r="B125" s="41"/>
      <c r="C125" s="229" t="s">
        <v>380</v>
      </c>
      <c r="D125" s="229" t="s">
        <v>187</v>
      </c>
      <c r="E125" s="230" t="s">
        <v>3719</v>
      </c>
      <c r="F125" s="231" t="s">
        <v>3720</v>
      </c>
      <c r="G125" s="232" t="s">
        <v>220</v>
      </c>
      <c r="H125" s="233">
        <v>10</v>
      </c>
      <c r="I125" s="234"/>
      <c r="J125" s="235">
        <f>ROUND(I125*H125,2)</f>
        <v>0</v>
      </c>
      <c r="K125" s="236"/>
      <c r="L125" s="46"/>
      <c r="M125" s="237" t="s">
        <v>19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229</v>
      </c>
      <c r="AT125" s="241" t="s">
        <v>187</v>
      </c>
      <c r="AU125" s="241" t="s">
        <v>88</v>
      </c>
      <c r="AY125" s="19" t="s">
        <v>185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86</v>
      </c>
      <c r="BK125" s="242">
        <f>ROUND(I125*H125,2)</f>
        <v>0</v>
      </c>
      <c r="BL125" s="19" t="s">
        <v>229</v>
      </c>
      <c r="BM125" s="241" t="s">
        <v>3721</v>
      </c>
    </row>
    <row r="126" s="2" customFormat="1" ht="21.75" customHeight="1">
      <c r="A126" s="40"/>
      <c r="B126" s="41"/>
      <c r="C126" s="229" t="s">
        <v>386</v>
      </c>
      <c r="D126" s="229" t="s">
        <v>187</v>
      </c>
      <c r="E126" s="230" t="s">
        <v>3722</v>
      </c>
      <c r="F126" s="231" t="s">
        <v>3723</v>
      </c>
      <c r="G126" s="232" t="s">
        <v>220</v>
      </c>
      <c r="H126" s="233">
        <v>47</v>
      </c>
      <c r="I126" s="234"/>
      <c r="J126" s="235">
        <f>ROUND(I126*H126,2)</f>
        <v>0</v>
      </c>
      <c r="K126" s="236"/>
      <c r="L126" s="46"/>
      <c r="M126" s="237" t="s">
        <v>19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229</v>
      </c>
      <c r="AT126" s="241" t="s">
        <v>187</v>
      </c>
      <c r="AU126" s="241" t="s">
        <v>88</v>
      </c>
      <c r="AY126" s="19" t="s">
        <v>185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86</v>
      </c>
      <c r="BK126" s="242">
        <f>ROUND(I126*H126,2)</f>
        <v>0</v>
      </c>
      <c r="BL126" s="19" t="s">
        <v>229</v>
      </c>
      <c r="BM126" s="241" t="s">
        <v>3724</v>
      </c>
    </row>
    <row r="127" s="2" customFormat="1" ht="16.5" customHeight="1">
      <c r="A127" s="40"/>
      <c r="B127" s="41"/>
      <c r="C127" s="282" t="s">
        <v>392</v>
      </c>
      <c r="D127" s="282" t="s">
        <v>604</v>
      </c>
      <c r="E127" s="283" t="s">
        <v>3725</v>
      </c>
      <c r="F127" s="284" t="s">
        <v>3726</v>
      </c>
      <c r="G127" s="285" t="s">
        <v>2289</v>
      </c>
      <c r="H127" s="286">
        <v>1</v>
      </c>
      <c r="I127" s="287"/>
      <c r="J127" s="288">
        <f>ROUND(I127*H127,2)</f>
        <v>0</v>
      </c>
      <c r="K127" s="289"/>
      <c r="L127" s="290"/>
      <c r="M127" s="291" t="s">
        <v>19</v>
      </c>
      <c r="N127" s="292" t="s">
        <v>49</v>
      </c>
      <c r="O127" s="86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658</v>
      </c>
      <c r="AT127" s="241" t="s">
        <v>604</v>
      </c>
      <c r="AU127" s="241" t="s">
        <v>88</v>
      </c>
      <c r="AY127" s="19" t="s">
        <v>185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86</v>
      </c>
      <c r="BK127" s="242">
        <f>ROUND(I127*H127,2)</f>
        <v>0</v>
      </c>
      <c r="BL127" s="19" t="s">
        <v>229</v>
      </c>
      <c r="BM127" s="241" t="s">
        <v>3727</v>
      </c>
    </row>
    <row r="128" s="2" customFormat="1" ht="21.75" customHeight="1">
      <c r="A128" s="40"/>
      <c r="B128" s="41"/>
      <c r="C128" s="282" t="s">
        <v>398</v>
      </c>
      <c r="D128" s="282" t="s">
        <v>604</v>
      </c>
      <c r="E128" s="283" t="s">
        <v>3728</v>
      </c>
      <c r="F128" s="284" t="s">
        <v>3729</v>
      </c>
      <c r="G128" s="285" t="s">
        <v>2289</v>
      </c>
      <c r="H128" s="286">
        <v>1</v>
      </c>
      <c r="I128" s="287"/>
      <c r="J128" s="288">
        <f>ROUND(I128*H128,2)</f>
        <v>0</v>
      </c>
      <c r="K128" s="289"/>
      <c r="L128" s="290"/>
      <c r="M128" s="291" t="s">
        <v>19</v>
      </c>
      <c r="N128" s="292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658</v>
      </c>
      <c r="AT128" s="241" t="s">
        <v>604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229</v>
      </c>
      <c r="BM128" s="241" t="s">
        <v>3730</v>
      </c>
    </row>
    <row r="129" s="2" customFormat="1" ht="16.5" customHeight="1">
      <c r="A129" s="40"/>
      <c r="B129" s="41"/>
      <c r="C129" s="282" t="s">
        <v>644</v>
      </c>
      <c r="D129" s="282" t="s">
        <v>604</v>
      </c>
      <c r="E129" s="283" t="s">
        <v>3731</v>
      </c>
      <c r="F129" s="284" t="s">
        <v>3732</v>
      </c>
      <c r="G129" s="285" t="s">
        <v>2289</v>
      </c>
      <c r="H129" s="286">
        <v>3</v>
      </c>
      <c r="I129" s="287"/>
      <c r="J129" s="288">
        <f>ROUND(I129*H129,2)</f>
        <v>0</v>
      </c>
      <c r="K129" s="289"/>
      <c r="L129" s="290"/>
      <c r="M129" s="291" t="s">
        <v>19</v>
      </c>
      <c r="N129" s="292" t="s">
        <v>49</v>
      </c>
      <c r="O129" s="86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658</v>
      </c>
      <c r="AT129" s="241" t="s">
        <v>604</v>
      </c>
      <c r="AU129" s="241" t="s">
        <v>88</v>
      </c>
      <c r="AY129" s="19" t="s">
        <v>185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86</v>
      </c>
      <c r="BK129" s="242">
        <f>ROUND(I129*H129,2)</f>
        <v>0</v>
      </c>
      <c r="BL129" s="19" t="s">
        <v>229</v>
      </c>
      <c r="BM129" s="241" t="s">
        <v>3733</v>
      </c>
    </row>
    <row r="130" s="2" customFormat="1" ht="16.5" customHeight="1">
      <c r="A130" s="40"/>
      <c r="B130" s="41"/>
      <c r="C130" s="282" t="s">
        <v>648</v>
      </c>
      <c r="D130" s="282" t="s">
        <v>604</v>
      </c>
      <c r="E130" s="283" t="s">
        <v>3734</v>
      </c>
      <c r="F130" s="284" t="s">
        <v>3735</v>
      </c>
      <c r="G130" s="285" t="s">
        <v>2289</v>
      </c>
      <c r="H130" s="286">
        <v>1</v>
      </c>
      <c r="I130" s="287"/>
      <c r="J130" s="288">
        <f>ROUND(I130*H130,2)</f>
        <v>0</v>
      </c>
      <c r="K130" s="289"/>
      <c r="L130" s="290"/>
      <c r="M130" s="291" t="s">
        <v>19</v>
      </c>
      <c r="N130" s="292" t="s">
        <v>49</v>
      </c>
      <c r="O130" s="86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658</v>
      </c>
      <c r="AT130" s="241" t="s">
        <v>604</v>
      </c>
      <c r="AU130" s="241" t="s">
        <v>88</v>
      </c>
      <c r="AY130" s="19" t="s">
        <v>185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86</v>
      </c>
      <c r="BK130" s="242">
        <f>ROUND(I130*H130,2)</f>
        <v>0</v>
      </c>
      <c r="BL130" s="19" t="s">
        <v>229</v>
      </c>
      <c r="BM130" s="241" t="s">
        <v>3736</v>
      </c>
    </row>
    <row r="131" s="2" customFormat="1" ht="16.5" customHeight="1">
      <c r="A131" s="40"/>
      <c r="B131" s="41"/>
      <c r="C131" s="282" t="s">
        <v>652</v>
      </c>
      <c r="D131" s="282" t="s">
        <v>604</v>
      </c>
      <c r="E131" s="283" t="s">
        <v>3737</v>
      </c>
      <c r="F131" s="284" t="s">
        <v>3738</v>
      </c>
      <c r="G131" s="285" t="s">
        <v>2289</v>
      </c>
      <c r="H131" s="286">
        <v>1</v>
      </c>
      <c r="I131" s="287"/>
      <c r="J131" s="288">
        <f>ROUND(I131*H131,2)</f>
        <v>0</v>
      </c>
      <c r="K131" s="289"/>
      <c r="L131" s="290"/>
      <c r="M131" s="291" t="s">
        <v>19</v>
      </c>
      <c r="N131" s="292" t="s">
        <v>49</v>
      </c>
      <c r="O131" s="86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1" t="s">
        <v>658</v>
      </c>
      <c r="AT131" s="241" t="s">
        <v>604</v>
      </c>
      <c r="AU131" s="241" t="s">
        <v>88</v>
      </c>
      <c r="AY131" s="19" t="s">
        <v>185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86</v>
      </c>
      <c r="BK131" s="242">
        <f>ROUND(I131*H131,2)</f>
        <v>0</v>
      </c>
      <c r="BL131" s="19" t="s">
        <v>229</v>
      </c>
      <c r="BM131" s="241" t="s">
        <v>3739</v>
      </c>
    </row>
    <row r="132" s="2" customFormat="1" ht="16.5" customHeight="1">
      <c r="A132" s="40"/>
      <c r="B132" s="41"/>
      <c r="C132" s="282" t="s">
        <v>658</v>
      </c>
      <c r="D132" s="282" t="s">
        <v>604</v>
      </c>
      <c r="E132" s="283" t="s">
        <v>2540</v>
      </c>
      <c r="F132" s="284" t="s">
        <v>2541</v>
      </c>
      <c r="G132" s="285" t="s">
        <v>2289</v>
      </c>
      <c r="H132" s="286">
        <v>1</v>
      </c>
      <c r="I132" s="287"/>
      <c r="J132" s="288">
        <f>ROUND(I132*H132,2)</f>
        <v>0</v>
      </c>
      <c r="K132" s="289"/>
      <c r="L132" s="290"/>
      <c r="M132" s="291" t="s">
        <v>19</v>
      </c>
      <c r="N132" s="292" t="s">
        <v>49</v>
      </c>
      <c r="O132" s="86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658</v>
      </c>
      <c r="AT132" s="241" t="s">
        <v>604</v>
      </c>
      <c r="AU132" s="241" t="s">
        <v>88</v>
      </c>
      <c r="AY132" s="19" t="s">
        <v>185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86</v>
      </c>
      <c r="BK132" s="242">
        <f>ROUND(I132*H132,2)</f>
        <v>0</v>
      </c>
      <c r="BL132" s="19" t="s">
        <v>229</v>
      </c>
      <c r="BM132" s="241" t="s">
        <v>3740</v>
      </c>
    </row>
    <row r="133" s="2" customFormat="1" ht="16.5" customHeight="1">
      <c r="A133" s="40"/>
      <c r="B133" s="41"/>
      <c r="C133" s="282" t="s">
        <v>663</v>
      </c>
      <c r="D133" s="282" t="s">
        <v>604</v>
      </c>
      <c r="E133" s="283" t="s">
        <v>2543</v>
      </c>
      <c r="F133" s="284" t="s">
        <v>2544</v>
      </c>
      <c r="G133" s="285" t="s">
        <v>2289</v>
      </c>
      <c r="H133" s="286">
        <v>1</v>
      </c>
      <c r="I133" s="287"/>
      <c r="J133" s="288">
        <f>ROUND(I133*H133,2)</f>
        <v>0</v>
      </c>
      <c r="K133" s="289"/>
      <c r="L133" s="290"/>
      <c r="M133" s="291" t="s">
        <v>19</v>
      </c>
      <c r="N133" s="292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658</v>
      </c>
      <c r="AT133" s="241" t="s">
        <v>604</v>
      </c>
      <c r="AU133" s="241" t="s">
        <v>88</v>
      </c>
      <c r="AY133" s="19" t="s">
        <v>185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86</v>
      </c>
      <c r="BK133" s="242">
        <f>ROUND(I133*H133,2)</f>
        <v>0</v>
      </c>
      <c r="BL133" s="19" t="s">
        <v>229</v>
      </c>
      <c r="BM133" s="241" t="s">
        <v>3741</v>
      </c>
    </row>
    <row r="134" s="2" customFormat="1" ht="33" customHeight="1">
      <c r="A134" s="40"/>
      <c r="B134" s="41"/>
      <c r="C134" s="282" t="s">
        <v>669</v>
      </c>
      <c r="D134" s="282" t="s">
        <v>604</v>
      </c>
      <c r="E134" s="283" t="s">
        <v>3742</v>
      </c>
      <c r="F134" s="284" t="s">
        <v>3743</v>
      </c>
      <c r="G134" s="285" t="s">
        <v>2289</v>
      </c>
      <c r="H134" s="286">
        <v>1</v>
      </c>
      <c r="I134" s="287"/>
      <c r="J134" s="288">
        <f>ROUND(I134*H134,2)</f>
        <v>0</v>
      </c>
      <c r="K134" s="289"/>
      <c r="L134" s="290"/>
      <c r="M134" s="291" t="s">
        <v>19</v>
      </c>
      <c r="N134" s="292" t="s">
        <v>49</v>
      </c>
      <c r="O134" s="86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658</v>
      </c>
      <c r="AT134" s="241" t="s">
        <v>604</v>
      </c>
      <c r="AU134" s="241" t="s">
        <v>88</v>
      </c>
      <c r="AY134" s="19" t="s">
        <v>185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86</v>
      </c>
      <c r="BK134" s="242">
        <f>ROUND(I134*H134,2)</f>
        <v>0</v>
      </c>
      <c r="BL134" s="19" t="s">
        <v>229</v>
      </c>
      <c r="BM134" s="241" t="s">
        <v>3744</v>
      </c>
    </row>
    <row r="135" s="2" customFormat="1" ht="16.5" customHeight="1">
      <c r="A135" s="40"/>
      <c r="B135" s="41"/>
      <c r="C135" s="229" t="s">
        <v>693</v>
      </c>
      <c r="D135" s="229" t="s">
        <v>187</v>
      </c>
      <c r="E135" s="230" t="s">
        <v>2549</v>
      </c>
      <c r="F135" s="231" t="s">
        <v>2550</v>
      </c>
      <c r="G135" s="232" t="s">
        <v>227</v>
      </c>
      <c r="H135" s="233">
        <v>2</v>
      </c>
      <c r="I135" s="234"/>
      <c r="J135" s="235">
        <f>ROUND(I135*H135,2)</f>
        <v>0</v>
      </c>
      <c r="K135" s="236"/>
      <c r="L135" s="46"/>
      <c r="M135" s="237" t="s">
        <v>19</v>
      </c>
      <c r="N135" s="238" t="s">
        <v>49</v>
      </c>
      <c r="O135" s="86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229</v>
      </c>
      <c r="AT135" s="241" t="s">
        <v>187</v>
      </c>
      <c r="AU135" s="241" t="s">
        <v>88</v>
      </c>
      <c r="AY135" s="19" t="s">
        <v>185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86</v>
      </c>
      <c r="BK135" s="242">
        <f>ROUND(I135*H135,2)</f>
        <v>0</v>
      </c>
      <c r="BL135" s="19" t="s">
        <v>229</v>
      </c>
      <c r="BM135" s="241" t="s">
        <v>3745</v>
      </c>
    </row>
    <row r="136" s="2" customFormat="1" ht="16.5" customHeight="1">
      <c r="A136" s="40"/>
      <c r="B136" s="41"/>
      <c r="C136" s="229" t="s">
        <v>700</v>
      </c>
      <c r="D136" s="229" t="s">
        <v>187</v>
      </c>
      <c r="E136" s="230" t="s">
        <v>2552</v>
      </c>
      <c r="F136" s="231" t="s">
        <v>2553</v>
      </c>
      <c r="G136" s="232" t="s">
        <v>220</v>
      </c>
      <c r="H136" s="233">
        <v>57</v>
      </c>
      <c r="I136" s="234"/>
      <c r="J136" s="235">
        <f>ROUND(I136*H136,2)</f>
        <v>0</v>
      </c>
      <c r="K136" s="236"/>
      <c r="L136" s="46"/>
      <c r="M136" s="237" t="s">
        <v>19</v>
      </c>
      <c r="N136" s="238" t="s">
        <v>49</v>
      </c>
      <c r="O136" s="86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229</v>
      </c>
      <c r="AT136" s="241" t="s">
        <v>187</v>
      </c>
      <c r="AU136" s="241" t="s">
        <v>88</v>
      </c>
      <c r="AY136" s="19" t="s">
        <v>185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86</v>
      </c>
      <c r="BK136" s="242">
        <f>ROUND(I136*H136,2)</f>
        <v>0</v>
      </c>
      <c r="BL136" s="19" t="s">
        <v>229</v>
      </c>
      <c r="BM136" s="241" t="s">
        <v>3746</v>
      </c>
    </row>
    <row r="137" s="2" customFormat="1" ht="16.5" customHeight="1">
      <c r="A137" s="40"/>
      <c r="B137" s="41"/>
      <c r="C137" s="229" t="s">
        <v>735</v>
      </c>
      <c r="D137" s="229" t="s">
        <v>187</v>
      </c>
      <c r="E137" s="230" t="s">
        <v>2555</v>
      </c>
      <c r="F137" s="231" t="s">
        <v>2556</v>
      </c>
      <c r="G137" s="232" t="s">
        <v>227</v>
      </c>
      <c r="H137" s="233">
        <v>1</v>
      </c>
      <c r="I137" s="234"/>
      <c r="J137" s="235">
        <f>ROUND(I137*H137,2)</f>
        <v>0</v>
      </c>
      <c r="K137" s="236"/>
      <c r="L137" s="46"/>
      <c r="M137" s="237" t="s">
        <v>19</v>
      </c>
      <c r="N137" s="238" t="s">
        <v>49</v>
      </c>
      <c r="O137" s="86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1" t="s">
        <v>229</v>
      </c>
      <c r="AT137" s="241" t="s">
        <v>187</v>
      </c>
      <c r="AU137" s="241" t="s">
        <v>88</v>
      </c>
      <c r="AY137" s="19" t="s">
        <v>185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86</v>
      </c>
      <c r="BK137" s="242">
        <f>ROUND(I137*H137,2)</f>
        <v>0</v>
      </c>
      <c r="BL137" s="19" t="s">
        <v>229</v>
      </c>
      <c r="BM137" s="241" t="s">
        <v>3747</v>
      </c>
    </row>
    <row r="138" s="2" customFormat="1" ht="21.75" customHeight="1">
      <c r="A138" s="40"/>
      <c r="B138" s="41"/>
      <c r="C138" s="229" t="s">
        <v>742</v>
      </c>
      <c r="D138" s="229" t="s">
        <v>187</v>
      </c>
      <c r="E138" s="230" t="s">
        <v>2576</v>
      </c>
      <c r="F138" s="231" t="s">
        <v>2577</v>
      </c>
      <c r="G138" s="232" t="s">
        <v>239</v>
      </c>
      <c r="H138" s="233">
        <v>0.218</v>
      </c>
      <c r="I138" s="234"/>
      <c r="J138" s="235">
        <f>ROUND(I138*H138,2)</f>
        <v>0</v>
      </c>
      <c r="K138" s="236"/>
      <c r="L138" s="46"/>
      <c r="M138" s="237" t="s">
        <v>19</v>
      </c>
      <c r="N138" s="238" t="s">
        <v>49</v>
      </c>
      <c r="O138" s="86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229</v>
      </c>
      <c r="AT138" s="241" t="s">
        <v>187</v>
      </c>
      <c r="AU138" s="241" t="s">
        <v>88</v>
      </c>
      <c r="AY138" s="19" t="s">
        <v>185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86</v>
      </c>
      <c r="BK138" s="242">
        <f>ROUND(I138*H138,2)</f>
        <v>0</v>
      </c>
      <c r="BL138" s="19" t="s">
        <v>229</v>
      </c>
      <c r="BM138" s="241" t="s">
        <v>3748</v>
      </c>
    </row>
    <row r="139" s="2" customFormat="1" ht="21.75" customHeight="1">
      <c r="A139" s="40"/>
      <c r="B139" s="41"/>
      <c r="C139" s="229" t="s">
        <v>767</v>
      </c>
      <c r="D139" s="229" t="s">
        <v>187</v>
      </c>
      <c r="E139" s="230" t="s">
        <v>2579</v>
      </c>
      <c r="F139" s="231" t="s">
        <v>2580</v>
      </c>
      <c r="G139" s="232" t="s">
        <v>239</v>
      </c>
      <c r="H139" s="233">
        <v>0.218</v>
      </c>
      <c r="I139" s="234"/>
      <c r="J139" s="235">
        <f>ROUND(I139*H139,2)</f>
        <v>0</v>
      </c>
      <c r="K139" s="236"/>
      <c r="L139" s="46"/>
      <c r="M139" s="237" t="s">
        <v>19</v>
      </c>
      <c r="N139" s="238" t="s">
        <v>49</v>
      </c>
      <c r="O139" s="86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1" t="s">
        <v>229</v>
      </c>
      <c r="AT139" s="241" t="s">
        <v>187</v>
      </c>
      <c r="AU139" s="241" t="s">
        <v>88</v>
      </c>
      <c r="AY139" s="19" t="s">
        <v>185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86</v>
      </c>
      <c r="BK139" s="242">
        <f>ROUND(I139*H139,2)</f>
        <v>0</v>
      </c>
      <c r="BL139" s="19" t="s">
        <v>229</v>
      </c>
      <c r="BM139" s="241" t="s">
        <v>3749</v>
      </c>
    </row>
    <row r="140" s="12" customFormat="1" ht="25.92" customHeight="1">
      <c r="A140" s="12"/>
      <c r="B140" s="213"/>
      <c r="C140" s="214"/>
      <c r="D140" s="215" t="s">
        <v>77</v>
      </c>
      <c r="E140" s="216" t="s">
        <v>2451</v>
      </c>
      <c r="F140" s="216" t="s">
        <v>2452</v>
      </c>
      <c r="G140" s="214"/>
      <c r="H140" s="214"/>
      <c r="I140" s="217"/>
      <c r="J140" s="218">
        <f>BK140</f>
        <v>0</v>
      </c>
      <c r="K140" s="214"/>
      <c r="L140" s="219"/>
      <c r="M140" s="220"/>
      <c r="N140" s="221"/>
      <c r="O140" s="221"/>
      <c r="P140" s="222">
        <f>P141</f>
        <v>0</v>
      </c>
      <c r="Q140" s="221"/>
      <c r="R140" s="222">
        <f>R141</f>
        <v>0</v>
      </c>
      <c r="S140" s="221"/>
      <c r="T140" s="223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4" t="s">
        <v>191</v>
      </c>
      <c r="AT140" s="225" t="s">
        <v>77</v>
      </c>
      <c r="AU140" s="225" t="s">
        <v>78</v>
      </c>
      <c r="AY140" s="224" t="s">
        <v>185</v>
      </c>
      <c r="BK140" s="226">
        <f>BK141</f>
        <v>0</v>
      </c>
    </row>
    <row r="141" s="2" customFormat="1" ht="16.5" customHeight="1">
      <c r="A141" s="40"/>
      <c r="B141" s="41"/>
      <c r="C141" s="229" t="s">
        <v>787</v>
      </c>
      <c r="D141" s="229" t="s">
        <v>187</v>
      </c>
      <c r="E141" s="230" t="s">
        <v>2582</v>
      </c>
      <c r="F141" s="231" t="s">
        <v>2583</v>
      </c>
      <c r="G141" s="232" t="s">
        <v>2455</v>
      </c>
      <c r="H141" s="233">
        <v>15</v>
      </c>
      <c r="I141" s="234"/>
      <c r="J141" s="235">
        <f>ROUND(I141*H141,2)</f>
        <v>0</v>
      </c>
      <c r="K141" s="236"/>
      <c r="L141" s="46"/>
      <c r="M141" s="237" t="s">
        <v>19</v>
      </c>
      <c r="N141" s="238" t="s">
        <v>49</v>
      </c>
      <c r="O141" s="86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1" t="s">
        <v>2456</v>
      </c>
      <c r="AT141" s="241" t="s">
        <v>187</v>
      </c>
      <c r="AU141" s="241" t="s">
        <v>86</v>
      </c>
      <c r="AY141" s="19" t="s">
        <v>185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86</v>
      </c>
      <c r="BK141" s="242">
        <f>ROUND(I141*H141,2)</f>
        <v>0</v>
      </c>
      <c r="BL141" s="19" t="s">
        <v>2456</v>
      </c>
      <c r="BM141" s="241" t="s">
        <v>3750</v>
      </c>
    </row>
    <row r="142" s="12" customFormat="1" ht="25.92" customHeight="1">
      <c r="A142" s="12"/>
      <c r="B142" s="213"/>
      <c r="C142" s="214"/>
      <c r="D142" s="215" t="s">
        <v>77</v>
      </c>
      <c r="E142" s="216" t="s">
        <v>260</v>
      </c>
      <c r="F142" s="216" t="s">
        <v>261</v>
      </c>
      <c r="G142" s="214"/>
      <c r="H142" s="214"/>
      <c r="I142" s="217"/>
      <c r="J142" s="218">
        <f>BK142</f>
        <v>0</v>
      </c>
      <c r="K142" s="214"/>
      <c r="L142" s="219"/>
      <c r="M142" s="220"/>
      <c r="N142" s="221"/>
      <c r="O142" s="221"/>
      <c r="P142" s="222">
        <f>P143</f>
        <v>0</v>
      </c>
      <c r="Q142" s="221"/>
      <c r="R142" s="222">
        <f>R143</f>
        <v>0</v>
      </c>
      <c r="S142" s="221"/>
      <c r="T142" s="223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4" t="s">
        <v>217</v>
      </c>
      <c r="AT142" s="225" t="s">
        <v>77</v>
      </c>
      <c r="AU142" s="225" t="s">
        <v>78</v>
      </c>
      <c r="AY142" s="224" t="s">
        <v>185</v>
      </c>
      <c r="BK142" s="226">
        <f>BK143</f>
        <v>0</v>
      </c>
    </row>
    <row r="143" s="12" customFormat="1" ht="22.8" customHeight="1">
      <c r="A143" s="12"/>
      <c r="B143" s="213"/>
      <c r="C143" s="214"/>
      <c r="D143" s="215" t="s">
        <v>77</v>
      </c>
      <c r="E143" s="227" t="s">
        <v>262</v>
      </c>
      <c r="F143" s="227" t="s">
        <v>263</v>
      </c>
      <c r="G143" s="214"/>
      <c r="H143" s="214"/>
      <c r="I143" s="217"/>
      <c r="J143" s="228">
        <f>BK143</f>
        <v>0</v>
      </c>
      <c r="K143" s="214"/>
      <c r="L143" s="219"/>
      <c r="M143" s="220"/>
      <c r="N143" s="221"/>
      <c r="O143" s="221"/>
      <c r="P143" s="222">
        <f>P144</f>
        <v>0</v>
      </c>
      <c r="Q143" s="221"/>
      <c r="R143" s="222">
        <f>R144</f>
        <v>0</v>
      </c>
      <c r="S143" s="221"/>
      <c r="T143" s="223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4" t="s">
        <v>217</v>
      </c>
      <c r="AT143" s="225" t="s">
        <v>77</v>
      </c>
      <c r="AU143" s="225" t="s">
        <v>86</v>
      </c>
      <c r="AY143" s="224" t="s">
        <v>185</v>
      </c>
      <c r="BK143" s="226">
        <f>BK144</f>
        <v>0</v>
      </c>
    </row>
    <row r="144" s="2" customFormat="1" ht="16.5" customHeight="1">
      <c r="A144" s="40"/>
      <c r="B144" s="41"/>
      <c r="C144" s="229" t="s">
        <v>791</v>
      </c>
      <c r="D144" s="229" t="s">
        <v>187</v>
      </c>
      <c r="E144" s="230" t="s">
        <v>265</v>
      </c>
      <c r="F144" s="231" t="s">
        <v>263</v>
      </c>
      <c r="G144" s="232" t="s">
        <v>266</v>
      </c>
      <c r="H144" s="276"/>
      <c r="I144" s="234"/>
      <c r="J144" s="235">
        <f>ROUND(I144*H144,2)</f>
        <v>0</v>
      </c>
      <c r="K144" s="236"/>
      <c r="L144" s="46"/>
      <c r="M144" s="277" t="s">
        <v>19</v>
      </c>
      <c r="N144" s="278" t="s">
        <v>49</v>
      </c>
      <c r="O144" s="279"/>
      <c r="P144" s="280">
        <f>O144*H144</f>
        <v>0</v>
      </c>
      <c r="Q144" s="280">
        <v>0</v>
      </c>
      <c r="R144" s="280">
        <f>Q144*H144</f>
        <v>0</v>
      </c>
      <c r="S144" s="280">
        <v>0</v>
      </c>
      <c r="T144" s="281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1" t="s">
        <v>267</v>
      </c>
      <c r="AT144" s="241" t="s">
        <v>187</v>
      </c>
      <c r="AU144" s="241" t="s">
        <v>88</v>
      </c>
      <c r="AY144" s="19" t="s">
        <v>185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86</v>
      </c>
      <c r="BK144" s="242">
        <f>ROUND(I144*H144,2)</f>
        <v>0</v>
      </c>
      <c r="BL144" s="19" t="s">
        <v>267</v>
      </c>
      <c r="BM144" s="241" t="s">
        <v>3751</v>
      </c>
    </row>
    <row r="145" s="2" customFormat="1" ht="6.96" customHeight="1">
      <c r="A145" s="40"/>
      <c r="B145" s="61"/>
      <c r="C145" s="62"/>
      <c r="D145" s="62"/>
      <c r="E145" s="62"/>
      <c r="F145" s="62"/>
      <c r="G145" s="62"/>
      <c r="H145" s="62"/>
      <c r="I145" s="177"/>
      <c r="J145" s="62"/>
      <c r="K145" s="62"/>
      <c r="L145" s="46"/>
      <c r="M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</sheetData>
  <sheetProtection sheet="1" autoFilter="0" formatColumns="0" formatRows="0" objects="1" scenarios="1" spinCount="100000" saltValue="e1ZxgIUqW1NjnCkaTieDD4qj9/+LPUHgDZ18/8ygKCw0noYrgVbJK2puG/24cdTjveBS82UQjjFImpGf3HYnlA==" hashValue="4d4ooC0onFZ7sEPl7r9oi/I3PytqmBZ2XkM5S7tfqo7L7KnO6mrdqBDhfWkpwJ4zMzI+RjeB7o2BvKVIWr8MtQ==" algorithmName="SHA-512" password="CC35"/>
  <autoFilter ref="C93:K14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4" customWidth="1"/>
    <col min="2" max="2" width="1.667969" style="304" customWidth="1"/>
    <col min="3" max="4" width="5" style="304" customWidth="1"/>
    <col min="5" max="5" width="11.66016" style="304" customWidth="1"/>
    <col min="6" max="6" width="9.160156" style="304" customWidth="1"/>
    <col min="7" max="7" width="5" style="304" customWidth="1"/>
    <col min="8" max="8" width="77.83203" style="304" customWidth="1"/>
    <col min="9" max="10" width="20" style="304" customWidth="1"/>
    <col min="11" max="11" width="1.667969" style="304" customWidth="1"/>
  </cols>
  <sheetData>
    <row r="1" s="1" customFormat="1" ht="37.5" customHeight="1"/>
    <row r="2" s="1" customFormat="1" ht="7.5" customHeight="1">
      <c r="B2" s="305"/>
      <c r="C2" s="306"/>
      <c r="D2" s="306"/>
      <c r="E2" s="306"/>
      <c r="F2" s="306"/>
      <c r="G2" s="306"/>
      <c r="H2" s="306"/>
      <c r="I2" s="306"/>
      <c r="J2" s="306"/>
      <c r="K2" s="307"/>
    </row>
    <row r="3" s="17" customFormat="1" ht="45" customHeight="1">
      <c r="B3" s="308"/>
      <c r="C3" s="309" t="s">
        <v>3752</v>
      </c>
      <c r="D3" s="309"/>
      <c r="E3" s="309"/>
      <c r="F3" s="309"/>
      <c r="G3" s="309"/>
      <c r="H3" s="309"/>
      <c r="I3" s="309"/>
      <c r="J3" s="309"/>
      <c r="K3" s="310"/>
    </row>
    <row r="4" s="1" customFormat="1" ht="25.5" customHeight="1">
      <c r="B4" s="311"/>
      <c r="C4" s="312" t="s">
        <v>3753</v>
      </c>
      <c r="D4" s="312"/>
      <c r="E4" s="312"/>
      <c r="F4" s="312"/>
      <c r="G4" s="312"/>
      <c r="H4" s="312"/>
      <c r="I4" s="312"/>
      <c r="J4" s="312"/>
      <c r="K4" s="313"/>
    </row>
    <row r="5" s="1" customFormat="1" ht="5.25" customHeight="1">
      <c r="B5" s="311"/>
      <c r="C5" s="314"/>
      <c r="D5" s="314"/>
      <c r="E5" s="314"/>
      <c r="F5" s="314"/>
      <c r="G5" s="314"/>
      <c r="H5" s="314"/>
      <c r="I5" s="314"/>
      <c r="J5" s="314"/>
      <c r="K5" s="313"/>
    </row>
    <row r="6" s="1" customFormat="1" ht="15" customHeight="1">
      <c r="B6" s="311"/>
      <c r="C6" s="315" t="s">
        <v>3754</v>
      </c>
      <c r="D6" s="315"/>
      <c r="E6" s="315"/>
      <c r="F6" s="315"/>
      <c r="G6" s="315"/>
      <c r="H6" s="315"/>
      <c r="I6" s="315"/>
      <c r="J6" s="315"/>
      <c r="K6" s="313"/>
    </row>
    <row r="7" s="1" customFormat="1" ht="15" customHeight="1">
      <c r="B7" s="316"/>
      <c r="C7" s="315" t="s">
        <v>3755</v>
      </c>
      <c r="D7" s="315"/>
      <c r="E7" s="315"/>
      <c r="F7" s="315"/>
      <c r="G7" s="315"/>
      <c r="H7" s="315"/>
      <c r="I7" s="315"/>
      <c r="J7" s="315"/>
      <c r="K7" s="313"/>
    </row>
    <row r="8" s="1" customFormat="1" ht="12.75" customHeight="1">
      <c r="B8" s="316"/>
      <c r="C8" s="315"/>
      <c r="D8" s="315"/>
      <c r="E8" s="315"/>
      <c r="F8" s="315"/>
      <c r="G8" s="315"/>
      <c r="H8" s="315"/>
      <c r="I8" s="315"/>
      <c r="J8" s="315"/>
      <c r="K8" s="313"/>
    </row>
    <row r="9" s="1" customFormat="1" ht="15" customHeight="1">
      <c r="B9" s="316"/>
      <c r="C9" s="315" t="s">
        <v>3756</v>
      </c>
      <c r="D9" s="315"/>
      <c r="E9" s="315"/>
      <c r="F9" s="315"/>
      <c r="G9" s="315"/>
      <c r="H9" s="315"/>
      <c r="I9" s="315"/>
      <c r="J9" s="315"/>
      <c r="K9" s="313"/>
    </row>
    <row r="10" s="1" customFormat="1" ht="15" customHeight="1">
      <c r="B10" s="316"/>
      <c r="C10" s="315"/>
      <c r="D10" s="315" t="s">
        <v>3757</v>
      </c>
      <c r="E10" s="315"/>
      <c r="F10" s="315"/>
      <c r="G10" s="315"/>
      <c r="H10" s="315"/>
      <c r="I10" s="315"/>
      <c r="J10" s="315"/>
      <c r="K10" s="313"/>
    </row>
    <row r="11" s="1" customFormat="1" ht="15" customHeight="1">
      <c r="B11" s="316"/>
      <c r="C11" s="317"/>
      <c r="D11" s="315" t="s">
        <v>3758</v>
      </c>
      <c r="E11" s="315"/>
      <c r="F11" s="315"/>
      <c r="G11" s="315"/>
      <c r="H11" s="315"/>
      <c r="I11" s="315"/>
      <c r="J11" s="315"/>
      <c r="K11" s="313"/>
    </row>
    <row r="12" s="1" customFormat="1" ht="15" customHeight="1">
      <c r="B12" s="316"/>
      <c r="C12" s="317"/>
      <c r="D12" s="315"/>
      <c r="E12" s="315"/>
      <c r="F12" s="315"/>
      <c r="G12" s="315"/>
      <c r="H12" s="315"/>
      <c r="I12" s="315"/>
      <c r="J12" s="315"/>
      <c r="K12" s="313"/>
    </row>
    <row r="13" s="1" customFormat="1" ht="15" customHeight="1">
      <c r="B13" s="316"/>
      <c r="C13" s="317"/>
      <c r="D13" s="318" t="s">
        <v>3759</v>
      </c>
      <c r="E13" s="315"/>
      <c r="F13" s="315"/>
      <c r="G13" s="315"/>
      <c r="H13" s="315"/>
      <c r="I13" s="315"/>
      <c r="J13" s="315"/>
      <c r="K13" s="313"/>
    </row>
    <row r="14" s="1" customFormat="1" ht="12.75" customHeight="1">
      <c r="B14" s="316"/>
      <c r="C14" s="317"/>
      <c r="D14" s="317"/>
      <c r="E14" s="317"/>
      <c r="F14" s="317"/>
      <c r="G14" s="317"/>
      <c r="H14" s="317"/>
      <c r="I14" s="317"/>
      <c r="J14" s="317"/>
      <c r="K14" s="313"/>
    </row>
    <row r="15" s="1" customFormat="1" ht="15" customHeight="1">
      <c r="B15" s="316"/>
      <c r="C15" s="317"/>
      <c r="D15" s="315" t="s">
        <v>3760</v>
      </c>
      <c r="E15" s="315"/>
      <c r="F15" s="315"/>
      <c r="G15" s="315"/>
      <c r="H15" s="315"/>
      <c r="I15" s="315"/>
      <c r="J15" s="315"/>
      <c r="K15" s="313"/>
    </row>
    <row r="16" s="1" customFormat="1" ht="15" customHeight="1">
      <c r="B16" s="316"/>
      <c r="C16" s="317"/>
      <c r="D16" s="315" t="s">
        <v>3761</v>
      </c>
      <c r="E16" s="315"/>
      <c r="F16" s="315"/>
      <c r="G16" s="315"/>
      <c r="H16" s="315"/>
      <c r="I16" s="315"/>
      <c r="J16" s="315"/>
      <c r="K16" s="313"/>
    </row>
    <row r="17" s="1" customFormat="1" ht="15" customHeight="1">
      <c r="B17" s="316"/>
      <c r="C17" s="317"/>
      <c r="D17" s="315" t="s">
        <v>3762</v>
      </c>
      <c r="E17" s="315"/>
      <c r="F17" s="315"/>
      <c r="G17" s="315"/>
      <c r="H17" s="315"/>
      <c r="I17" s="315"/>
      <c r="J17" s="315"/>
      <c r="K17" s="313"/>
    </row>
    <row r="18" s="1" customFormat="1" ht="15" customHeight="1">
      <c r="B18" s="316"/>
      <c r="C18" s="317"/>
      <c r="D18" s="317"/>
      <c r="E18" s="319" t="s">
        <v>85</v>
      </c>
      <c r="F18" s="315" t="s">
        <v>3763</v>
      </c>
      <c r="G18" s="315"/>
      <c r="H18" s="315"/>
      <c r="I18" s="315"/>
      <c r="J18" s="315"/>
      <c r="K18" s="313"/>
    </row>
    <row r="19" s="1" customFormat="1" ht="15" customHeight="1">
      <c r="B19" s="316"/>
      <c r="C19" s="317"/>
      <c r="D19" s="317"/>
      <c r="E19" s="319" t="s">
        <v>3764</v>
      </c>
      <c r="F19" s="315" t="s">
        <v>3765</v>
      </c>
      <c r="G19" s="315"/>
      <c r="H19" s="315"/>
      <c r="I19" s="315"/>
      <c r="J19" s="315"/>
      <c r="K19" s="313"/>
    </row>
    <row r="20" s="1" customFormat="1" ht="15" customHeight="1">
      <c r="B20" s="316"/>
      <c r="C20" s="317"/>
      <c r="D20" s="317"/>
      <c r="E20" s="319" t="s">
        <v>3766</v>
      </c>
      <c r="F20" s="315" t="s">
        <v>3767</v>
      </c>
      <c r="G20" s="315"/>
      <c r="H20" s="315"/>
      <c r="I20" s="315"/>
      <c r="J20" s="315"/>
      <c r="K20" s="313"/>
    </row>
    <row r="21" s="1" customFormat="1" ht="15" customHeight="1">
      <c r="B21" s="316"/>
      <c r="C21" s="317"/>
      <c r="D21" s="317"/>
      <c r="E21" s="319" t="s">
        <v>3768</v>
      </c>
      <c r="F21" s="315" t="s">
        <v>3769</v>
      </c>
      <c r="G21" s="315"/>
      <c r="H21" s="315"/>
      <c r="I21" s="315"/>
      <c r="J21" s="315"/>
      <c r="K21" s="313"/>
    </row>
    <row r="22" s="1" customFormat="1" ht="15" customHeight="1">
      <c r="B22" s="316"/>
      <c r="C22" s="317"/>
      <c r="D22" s="317"/>
      <c r="E22" s="319" t="s">
        <v>3770</v>
      </c>
      <c r="F22" s="315" t="s">
        <v>2404</v>
      </c>
      <c r="G22" s="315"/>
      <c r="H22" s="315"/>
      <c r="I22" s="315"/>
      <c r="J22" s="315"/>
      <c r="K22" s="313"/>
    </row>
    <row r="23" s="1" customFormat="1" ht="15" customHeight="1">
      <c r="B23" s="316"/>
      <c r="C23" s="317"/>
      <c r="D23" s="317"/>
      <c r="E23" s="319" t="s">
        <v>93</v>
      </c>
      <c r="F23" s="315" t="s">
        <v>3771</v>
      </c>
      <c r="G23" s="315"/>
      <c r="H23" s="315"/>
      <c r="I23" s="315"/>
      <c r="J23" s="315"/>
      <c r="K23" s="313"/>
    </row>
    <row r="24" s="1" customFormat="1" ht="12.75" customHeight="1">
      <c r="B24" s="316"/>
      <c r="C24" s="317"/>
      <c r="D24" s="317"/>
      <c r="E24" s="317"/>
      <c r="F24" s="317"/>
      <c r="G24" s="317"/>
      <c r="H24" s="317"/>
      <c r="I24" s="317"/>
      <c r="J24" s="317"/>
      <c r="K24" s="313"/>
    </row>
    <row r="25" s="1" customFormat="1" ht="15" customHeight="1">
      <c r="B25" s="316"/>
      <c r="C25" s="315" t="s">
        <v>3772</v>
      </c>
      <c r="D25" s="315"/>
      <c r="E25" s="315"/>
      <c r="F25" s="315"/>
      <c r="G25" s="315"/>
      <c r="H25" s="315"/>
      <c r="I25" s="315"/>
      <c r="J25" s="315"/>
      <c r="K25" s="313"/>
    </row>
    <row r="26" s="1" customFormat="1" ht="15" customHeight="1">
      <c r="B26" s="316"/>
      <c r="C26" s="315" t="s">
        <v>3773</v>
      </c>
      <c r="D26" s="315"/>
      <c r="E26" s="315"/>
      <c r="F26" s="315"/>
      <c r="G26" s="315"/>
      <c r="H26" s="315"/>
      <c r="I26" s="315"/>
      <c r="J26" s="315"/>
      <c r="K26" s="313"/>
    </row>
    <row r="27" s="1" customFormat="1" ht="15" customHeight="1">
      <c r="B27" s="316"/>
      <c r="C27" s="315"/>
      <c r="D27" s="315" t="s">
        <v>3774</v>
      </c>
      <c r="E27" s="315"/>
      <c r="F27" s="315"/>
      <c r="G27" s="315"/>
      <c r="H27" s="315"/>
      <c r="I27" s="315"/>
      <c r="J27" s="315"/>
      <c r="K27" s="313"/>
    </row>
    <row r="28" s="1" customFormat="1" ht="15" customHeight="1">
      <c r="B28" s="316"/>
      <c r="C28" s="317"/>
      <c r="D28" s="315" t="s">
        <v>3775</v>
      </c>
      <c r="E28" s="315"/>
      <c r="F28" s="315"/>
      <c r="G28" s="315"/>
      <c r="H28" s="315"/>
      <c r="I28" s="315"/>
      <c r="J28" s="315"/>
      <c r="K28" s="313"/>
    </row>
    <row r="29" s="1" customFormat="1" ht="12.75" customHeight="1">
      <c r="B29" s="316"/>
      <c r="C29" s="317"/>
      <c r="D29" s="317"/>
      <c r="E29" s="317"/>
      <c r="F29" s="317"/>
      <c r="G29" s="317"/>
      <c r="H29" s="317"/>
      <c r="I29" s="317"/>
      <c r="J29" s="317"/>
      <c r="K29" s="313"/>
    </row>
    <row r="30" s="1" customFormat="1" ht="15" customHeight="1">
      <c r="B30" s="316"/>
      <c r="C30" s="317"/>
      <c r="D30" s="315" t="s">
        <v>3776</v>
      </c>
      <c r="E30" s="315"/>
      <c r="F30" s="315"/>
      <c r="G30" s="315"/>
      <c r="H30" s="315"/>
      <c r="I30" s="315"/>
      <c r="J30" s="315"/>
      <c r="K30" s="313"/>
    </row>
    <row r="31" s="1" customFormat="1" ht="15" customHeight="1">
      <c r="B31" s="316"/>
      <c r="C31" s="317"/>
      <c r="D31" s="315" t="s">
        <v>3777</v>
      </c>
      <c r="E31" s="315"/>
      <c r="F31" s="315"/>
      <c r="G31" s="315"/>
      <c r="H31" s="315"/>
      <c r="I31" s="315"/>
      <c r="J31" s="315"/>
      <c r="K31" s="313"/>
    </row>
    <row r="32" s="1" customFormat="1" ht="12.75" customHeight="1">
      <c r="B32" s="316"/>
      <c r="C32" s="317"/>
      <c r="D32" s="317"/>
      <c r="E32" s="317"/>
      <c r="F32" s="317"/>
      <c r="G32" s="317"/>
      <c r="H32" s="317"/>
      <c r="I32" s="317"/>
      <c r="J32" s="317"/>
      <c r="K32" s="313"/>
    </row>
    <row r="33" s="1" customFormat="1" ht="15" customHeight="1">
      <c r="B33" s="316"/>
      <c r="C33" s="317"/>
      <c r="D33" s="315" t="s">
        <v>3778</v>
      </c>
      <c r="E33" s="315"/>
      <c r="F33" s="315"/>
      <c r="G33" s="315"/>
      <c r="H33" s="315"/>
      <c r="I33" s="315"/>
      <c r="J33" s="315"/>
      <c r="K33" s="313"/>
    </row>
    <row r="34" s="1" customFormat="1" ht="15" customHeight="1">
      <c r="B34" s="316"/>
      <c r="C34" s="317"/>
      <c r="D34" s="315" t="s">
        <v>3779</v>
      </c>
      <c r="E34" s="315"/>
      <c r="F34" s="315"/>
      <c r="G34" s="315"/>
      <c r="H34" s="315"/>
      <c r="I34" s="315"/>
      <c r="J34" s="315"/>
      <c r="K34" s="313"/>
    </row>
    <row r="35" s="1" customFormat="1" ht="15" customHeight="1">
      <c r="B35" s="316"/>
      <c r="C35" s="317"/>
      <c r="D35" s="315" t="s">
        <v>3780</v>
      </c>
      <c r="E35" s="315"/>
      <c r="F35" s="315"/>
      <c r="G35" s="315"/>
      <c r="H35" s="315"/>
      <c r="I35" s="315"/>
      <c r="J35" s="315"/>
      <c r="K35" s="313"/>
    </row>
    <row r="36" s="1" customFormat="1" ht="15" customHeight="1">
      <c r="B36" s="316"/>
      <c r="C36" s="317"/>
      <c r="D36" s="315"/>
      <c r="E36" s="318" t="s">
        <v>171</v>
      </c>
      <c r="F36" s="315"/>
      <c r="G36" s="315" t="s">
        <v>3781</v>
      </c>
      <c r="H36" s="315"/>
      <c r="I36" s="315"/>
      <c r="J36" s="315"/>
      <c r="K36" s="313"/>
    </row>
    <row r="37" s="1" customFormat="1" ht="30.75" customHeight="1">
      <c r="B37" s="316"/>
      <c r="C37" s="317"/>
      <c r="D37" s="315"/>
      <c r="E37" s="318" t="s">
        <v>3782</v>
      </c>
      <c r="F37" s="315"/>
      <c r="G37" s="315" t="s">
        <v>3783</v>
      </c>
      <c r="H37" s="315"/>
      <c r="I37" s="315"/>
      <c r="J37" s="315"/>
      <c r="K37" s="313"/>
    </row>
    <row r="38" s="1" customFormat="1" ht="15" customHeight="1">
      <c r="B38" s="316"/>
      <c r="C38" s="317"/>
      <c r="D38" s="315"/>
      <c r="E38" s="318" t="s">
        <v>59</v>
      </c>
      <c r="F38" s="315"/>
      <c r="G38" s="315" t="s">
        <v>3784</v>
      </c>
      <c r="H38" s="315"/>
      <c r="I38" s="315"/>
      <c r="J38" s="315"/>
      <c r="K38" s="313"/>
    </row>
    <row r="39" s="1" customFormat="1" ht="15" customHeight="1">
      <c r="B39" s="316"/>
      <c r="C39" s="317"/>
      <c r="D39" s="315"/>
      <c r="E39" s="318" t="s">
        <v>60</v>
      </c>
      <c r="F39" s="315"/>
      <c r="G39" s="315" t="s">
        <v>3785</v>
      </c>
      <c r="H39" s="315"/>
      <c r="I39" s="315"/>
      <c r="J39" s="315"/>
      <c r="K39" s="313"/>
    </row>
    <row r="40" s="1" customFormat="1" ht="15" customHeight="1">
      <c r="B40" s="316"/>
      <c r="C40" s="317"/>
      <c r="D40" s="315"/>
      <c r="E40" s="318" t="s">
        <v>172</v>
      </c>
      <c r="F40" s="315"/>
      <c r="G40" s="315" t="s">
        <v>3786</v>
      </c>
      <c r="H40" s="315"/>
      <c r="I40" s="315"/>
      <c r="J40" s="315"/>
      <c r="K40" s="313"/>
    </row>
    <row r="41" s="1" customFormat="1" ht="15" customHeight="1">
      <c r="B41" s="316"/>
      <c r="C41" s="317"/>
      <c r="D41" s="315"/>
      <c r="E41" s="318" t="s">
        <v>173</v>
      </c>
      <c r="F41" s="315"/>
      <c r="G41" s="315" t="s">
        <v>3787</v>
      </c>
      <c r="H41" s="315"/>
      <c r="I41" s="315"/>
      <c r="J41" s="315"/>
      <c r="K41" s="313"/>
    </row>
    <row r="42" s="1" customFormat="1" ht="15" customHeight="1">
      <c r="B42" s="316"/>
      <c r="C42" s="317"/>
      <c r="D42" s="315"/>
      <c r="E42" s="318" t="s">
        <v>3788</v>
      </c>
      <c r="F42" s="315"/>
      <c r="G42" s="315" t="s">
        <v>3789</v>
      </c>
      <c r="H42" s="315"/>
      <c r="I42" s="315"/>
      <c r="J42" s="315"/>
      <c r="K42" s="313"/>
    </row>
    <row r="43" s="1" customFormat="1" ht="15" customHeight="1">
      <c r="B43" s="316"/>
      <c r="C43" s="317"/>
      <c r="D43" s="315"/>
      <c r="E43" s="318"/>
      <c r="F43" s="315"/>
      <c r="G43" s="315" t="s">
        <v>3790</v>
      </c>
      <c r="H43" s="315"/>
      <c r="I43" s="315"/>
      <c r="J43" s="315"/>
      <c r="K43" s="313"/>
    </row>
    <row r="44" s="1" customFormat="1" ht="15" customHeight="1">
      <c r="B44" s="316"/>
      <c r="C44" s="317"/>
      <c r="D44" s="315"/>
      <c r="E44" s="318" t="s">
        <v>3791</v>
      </c>
      <c r="F44" s="315"/>
      <c r="G44" s="315" t="s">
        <v>3792</v>
      </c>
      <c r="H44" s="315"/>
      <c r="I44" s="315"/>
      <c r="J44" s="315"/>
      <c r="K44" s="313"/>
    </row>
    <row r="45" s="1" customFormat="1" ht="15" customHeight="1">
      <c r="B45" s="316"/>
      <c r="C45" s="317"/>
      <c r="D45" s="315"/>
      <c r="E45" s="318" t="s">
        <v>175</v>
      </c>
      <c r="F45" s="315"/>
      <c r="G45" s="315" t="s">
        <v>3793</v>
      </c>
      <c r="H45" s="315"/>
      <c r="I45" s="315"/>
      <c r="J45" s="315"/>
      <c r="K45" s="313"/>
    </row>
    <row r="46" s="1" customFormat="1" ht="12.75" customHeight="1">
      <c r="B46" s="316"/>
      <c r="C46" s="317"/>
      <c r="D46" s="315"/>
      <c r="E46" s="315"/>
      <c r="F46" s="315"/>
      <c r="G46" s="315"/>
      <c r="H46" s="315"/>
      <c r="I46" s="315"/>
      <c r="J46" s="315"/>
      <c r="K46" s="313"/>
    </row>
    <row r="47" s="1" customFormat="1" ht="15" customHeight="1">
      <c r="B47" s="316"/>
      <c r="C47" s="317"/>
      <c r="D47" s="315" t="s">
        <v>3794</v>
      </c>
      <c r="E47" s="315"/>
      <c r="F47" s="315"/>
      <c r="G47" s="315"/>
      <c r="H47" s="315"/>
      <c r="I47" s="315"/>
      <c r="J47" s="315"/>
      <c r="K47" s="313"/>
    </row>
    <row r="48" s="1" customFormat="1" ht="15" customHeight="1">
      <c r="B48" s="316"/>
      <c r="C48" s="317"/>
      <c r="D48" s="317"/>
      <c r="E48" s="315" t="s">
        <v>3795</v>
      </c>
      <c r="F48" s="315"/>
      <c r="G48" s="315"/>
      <c r="H48" s="315"/>
      <c r="I48" s="315"/>
      <c r="J48" s="315"/>
      <c r="K48" s="313"/>
    </row>
    <row r="49" s="1" customFormat="1" ht="15" customHeight="1">
      <c r="B49" s="316"/>
      <c r="C49" s="317"/>
      <c r="D49" s="317"/>
      <c r="E49" s="315" t="s">
        <v>3796</v>
      </c>
      <c r="F49" s="315"/>
      <c r="G49" s="315"/>
      <c r="H49" s="315"/>
      <c r="I49" s="315"/>
      <c r="J49" s="315"/>
      <c r="K49" s="313"/>
    </row>
    <row r="50" s="1" customFormat="1" ht="15" customHeight="1">
      <c r="B50" s="316"/>
      <c r="C50" s="317"/>
      <c r="D50" s="317"/>
      <c r="E50" s="315" t="s">
        <v>3797</v>
      </c>
      <c r="F50" s="315"/>
      <c r="G50" s="315"/>
      <c r="H50" s="315"/>
      <c r="I50" s="315"/>
      <c r="J50" s="315"/>
      <c r="K50" s="313"/>
    </row>
    <row r="51" s="1" customFormat="1" ht="15" customHeight="1">
      <c r="B51" s="316"/>
      <c r="C51" s="317"/>
      <c r="D51" s="315" t="s">
        <v>3798</v>
      </c>
      <c r="E51" s="315"/>
      <c r="F51" s="315"/>
      <c r="G51" s="315"/>
      <c r="H51" s="315"/>
      <c r="I51" s="315"/>
      <c r="J51" s="315"/>
      <c r="K51" s="313"/>
    </row>
    <row r="52" s="1" customFormat="1" ht="25.5" customHeight="1">
      <c r="B52" s="311"/>
      <c r="C52" s="312" t="s">
        <v>3799</v>
      </c>
      <c r="D52" s="312"/>
      <c r="E52" s="312"/>
      <c r="F52" s="312"/>
      <c r="G52" s="312"/>
      <c r="H52" s="312"/>
      <c r="I52" s="312"/>
      <c r="J52" s="312"/>
      <c r="K52" s="313"/>
    </row>
    <row r="53" s="1" customFormat="1" ht="5.25" customHeight="1">
      <c r="B53" s="311"/>
      <c r="C53" s="314"/>
      <c r="D53" s="314"/>
      <c r="E53" s="314"/>
      <c r="F53" s="314"/>
      <c r="G53" s="314"/>
      <c r="H53" s="314"/>
      <c r="I53" s="314"/>
      <c r="J53" s="314"/>
      <c r="K53" s="313"/>
    </row>
    <row r="54" s="1" customFormat="1" ht="15" customHeight="1">
      <c r="B54" s="311"/>
      <c r="C54" s="315" t="s">
        <v>3800</v>
      </c>
      <c r="D54" s="315"/>
      <c r="E54" s="315"/>
      <c r="F54" s="315"/>
      <c r="G54" s="315"/>
      <c r="H54" s="315"/>
      <c r="I54" s="315"/>
      <c r="J54" s="315"/>
      <c r="K54" s="313"/>
    </row>
    <row r="55" s="1" customFormat="1" ht="15" customHeight="1">
      <c r="B55" s="311"/>
      <c r="C55" s="315" t="s">
        <v>3801</v>
      </c>
      <c r="D55" s="315"/>
      <c r="E55" s="315"/>
      <c r="F55" s="315"/>
      <c r="G55" s="315"/>
      <c r="H55" s="315"/>
      <c r="I55" s="315"/>
      <c r="J55" s="315"/>
      <c r="K55" s="313"/>
    </row>
    <row r="56" s="1" customFormat="1" ht="12.75" customHeight="1">
      <c r="B56" s="311"/>
      <c r="C56" s="315"/>
      <c r="D56" s="315"/>
      <c r="E56" s="315"/>
      <c r="F56" s="315"/>
      <c r="G56" s="315"/>
      <c r="H56" s="315"/>
      <c r="I56" s="315"/>
      <c r="J56" s="315"/>
      <c r="K56" s="313"/>
    </row>
    <row r="57" s="1" customFormat="1" ht="15" customHeight="1">
      <c r="B57" s="311"/>
      <c r="C57" s="315" t="s">
        <v>3802</v>
      </c>
      <c r="D57" s="315"/>
      <c r="E57" s="315"/>
      <c r="F57" s="315"/>
      <c r="G57" s="315"/>
      <c r="H57" s="315"/>
      <c r="I57" s="315"/>
      <c r="J57" s="315"/>
      <c r="K57" s="313"/>
    </row>
    <row r="58" s="1" customFormat="1" ht="15" customHeight="1">
      <c r="B58" s="311"/>
      <c r="C58" s="317"/>
      <c r="D58" s="315" t="s">
        <v>3803</v>
      </c>
      <c r="E58" s="315"/>
      <c r="F58" s="315"/>
      <c r="G58" s="315"/>
      <c r="H58" s="315"/>
      <c r="I58" s="315"/>
      <c r="J58" s="315"/>
      <c r="K58" s="313"/>
    </row>
    <row r="59" s="1" customFormat="1" ht="15" customHeight="1">
      <c r="B59" s="311"/>
      <c r="C59" s="317"/>
      <c r="D59" s="315" t="s">
        <v>3804</v>
      </c>
      <c r="E59" s="315"/>
      <c r="F59" s="315"/>
      <c r="G59" s="315"/>
      <c r="H59" s="315"/>
      <c r="I59" s="315"/>
      <c r="J59" s="315"/>
      <c r="K59" s="313"/>
    </row>
    <row r="60" s="1" customFormat="1" ht="15" customHeight="1">
      <c r="B60" s="311"/>
      <c r="C60" s="317"/>
      <c r="D60" s="315" t="s">
        <v>3805</v>
      </c>
      <c r="E60" s="315"/>
      <c r="F60" s="315"/>
      <c r="G60" s="315"/>
      <c r="H60" s="315"/>
      <c r="I60" s="315"/>
      <c r="J60" s="315"/>
      <c r="K60" s="313"/>
    </row>
    <row r="61" s="1" customFormat="1" ht="15" customHeight="1">
      <c r="B61" s="311"/>
      <c r="C61" s="317"/>
      <c r="D61" s="315" t="s">
        <v>3806</v>
      </c>
      <c r="E61" s="315"/>
      <c r="F61" s="315"/>
      <c r="G61" s="315"/>
      <c r="H61" s="315"/>
      <c r="I61" s="315"/>
      <c r="J61" s="315"/>
      <c r="K61" s="313"/>
    </row>
    <row r="62" s="1" customFormat="1" ht="15" customHeight="1">
      <c r="B62" s="311"/>
      <c r="C62" s="317"/>
      <c r="D62" s="320" t="s">
        <v>3807</v>
      </c>
      <c r="E62" s="320"/>
      <c r="F62" s="320"/>
      <c r="G62" s="320"/>
      <c r="H62" s="320"/>
      <c r="I62" s="320"/>
      <c r="J62" s="320"/>
      <c r="K62" s="313"/>
    </row>
    <row r="63" s="1" customFormat="1" ht="15" customHeight="1">
      <c r="B63" s="311"/>
      <c r="C63" s="317"/>
      <c r="D63" s="315" t="s">
        <v>3808</v>
      </c>
      <c r="E63" s="315"/>
      <c r="F63" s="315"/>
      <c r="G63" s="315"/>
      <c r="H63" s="315"/>
      <c r="I63" s="315"/>
      <c r="J63" s="315"/>
      <c r="K63" s="313"/>
    </row>
    <row r="64" s="1" customFormat="1" ht="12.75" customHeight="1">
      <c r="B64" s="311"/>
      <c r="C64" s="317"/>
      <c r="D64" s="317"/>
      <c r="E64" s="321"/>
      <c r="F64" s="317"/>
      <c r="G64" s="317"/>
      <c r="H64" s="317"/>
      <c r="I64" s="317"/>
      <c r="J64" s="317"/>
      <c r="K64" s="313"/>
    </row>
    <row r="65" s="1" customFormat="1" ht="15" customHeight="1">
      <c r="B65" s="311"/>
      <c r="C65" s="317"/>
      <c r="D65" s="315" t="s">
        <v>3809</v>
      </c>
      <c r="E65" s="315"/>
      <c r="F65" s="315"/>
      <c r="G65" s="315"/>
      <c r="H65" s="315"/>
      <c r="I65" s="315"/>
      <c r="J65" s="315"/>
      <c r="K65" s="313"/>
    </row>
    <row r="66" s="1" customFormat="1" ht="15" customHeight="1">
      <c r="B66" s="311"/>
      <c r="C66" s="317"/>
      <c r="D66" s="320" t="s">
        <v>3810</v>
      </c>
      <c r="E66" s="320"/>
      <c r="F66" s="320"/>
      <c r="G66" s="320"/>
      <c r="H66" s="320"/>
      <c r="I66" s="320"/>
      <c r="J66" s="320"/>
      <c r="K66" s="313"/>
    </row>
    <row r="67" s="1" customFormat="1" ht="15" customHeight="1">
      <c r="B67" s="311"/>
      <c r="C67" s="317"/>
      <c r="D67" s="315" t="s">
        <v>3811</v>
      </c>
      <c r="E67" s="315"/>
      <c r="F67" s="315"/>
      <c r="G67" s="315"/>
      <c r="H67" s="315"/>
      <c r="I67" s="315"/>
      <c r="J67" s="315"/>
      <c r="K67" s="313"/>
    </row>
    <row r="68" s="1" customFormat="1" ht="15" customHeight="1">
      <c r="B68" s="311"/>
      <c r="C68" s="317"/>
      <c r="D68" s="315" t="s">
        <v>3812</v>
      </c>
      <c r="E68" s="315"/>
      <c r="F68" s="315"/>
      <c r="G68" s="315"/>
      <c r="H68" s="315"/>
      <c r="I68" s="315"/>
      <c r="J68" s="315"/>
      <c r="K68" s="313"/>
    </row>
    <row r="69" s="1" customFormat="1" ht="15" customHeight="1">
      <c r="B69" s="311"/>
      <c r="C69" s="317"/>
      <c r="D69" s="315" t="s">
        <v>3813</v>
      </c>
      <c r="E69" s="315"/>
      <c r="F69" s="315"/>
      <c r="G69" s="315"/>
      <c r="H69" s="315"/>
      <c r="I69" s="315"/>
      <c r="J69" s="315"/>
      <c r="K69" s="313"/>
    </row>
    <row r="70" s="1" customFormat="1" ht="15" customHeight="1">
      <c r="B70" s="311"/>
      <c r="C70" s="317"/>
      <c r="D70" s="315" t="s">
        <v>3814</v>
      </c>
      <c r="E70" s="315"/>
      <c r="F70" s="315"/>
      <c r="G70" s="315"/>
      <c r="H70" s="315"/>
      <c r="I70" s="315"/>
      <c r="J70" s="315"/>
      <c r="K70" s="313"/>
    </row>
    <row r="71" s="1" customFormat="1" ht="12.75" customHeight="1">
      <c r="B71" s="322"/>
      <c r="C71" s="323"/>
      <c r="D71" s="323"/>
      <c r="E71" s="323"/>
      <c r="F71" s="323"/>
      <c r="G71" s="323"/>
      <c r="H71" s="323"/>
      <c r="I71" s="323"/>
      <c r="J71" s="323"/>
      <c r="K71" s="324"/>
    </row>
    <row r="72" s="1" customFormat="1" ht="18.75" customHeight="1">
      <c r="B72" s="325"/>
      <c r="C72" s="325"/>
      <c r="D72" s="325"/>
      <c r="E72" s="325"/>
      <c r="F72" s="325"/>
      <c r="G72" s="325"/>
      <c r="H72" s="325"/>
      <c r="I72" s="325"/>
      <c r="J72" s="325"/>
      <c r="K72" s="326"/>
    </row>
    <row r="73" s="1" customFormat="1" ht="18.75" customHeight="1">
      <c r="B73" s="326"/>
      <c r="C73" s="326"/>
      <c r="D73" s="326"/>
      <c r="E73" s="326"/>
      <c r="F73" s="326"/>
      <c r="G73" s="326"/>
      <c r="H73" s="326"/>
      <c r="I73" s="326"/>
      <c r="J73" s="326"/>
      <c r="K73" s="326"/>
    </row>
    <row r="74" s="1" customFormat="1" ht="7.5" customHeight="1">
      <c r="B74" s="327"/>
      <c r="C74" s="328"/>
      <c r="D74" s="328"/>
      <c r="E74" s="328"/>
      <c r="F74" s="328"/>
      <c r="G74" s="328"/>
      <c r="H74" s="328"/>
      <c r="I74" s="328"/>
      <c r="J74" s="328"/>
      <c r="K74" s="329"/>
    </row>
    <row r="75" s="1" customFormat="1" ht="45" customHeight="1">
      <c r="B75" s="330"/>
      <c r="C75" s="331" t="s">
        <v>3815</v>
      </c>
      <c r="D75" s="331"/>
      <c r="E75" s="331"/>
      <c r="F75" s="331"/>
      <c r="G75" s="331"/>
      <c r="H75" s="331"/>
      <c r="I75" s="331"/>
      <c r="J75" s="331"/>
      <c r="K75" s="332"/>
    </row>
    <row r="76" s="1" customFormat="1" ht="17.25" customHeight="1">
      <c r="B76" s="330"/>
      <c r="C76" s="333" t="s">
        <v>3816</v>
      </c>
      <c r="D76" s="333"/>
      <c r="E76" s="333"/>
      <c r="F76" s="333" t="s">
        <v>3817</v>
      </c>
      <c r="G76" s="334"/>
      <c r="H76" s="333" t="s">
        <v>60</v>
      </c>
      <c r="I76" s="333" t="s">
        <v>63</v>
      </c>
      <c r="J76" s="333" t="s">
        <v>3818</v>
      </c>
      <c r="K76" s="332"/>
    </row>
    <row r="77" s="1" customFormat="1" ht="17.25" customHeight="1">
      <c r="B77" s="330"/>
      <c r="C77" s="335" t="s">
        <v>3819</v>
      </c>
      <c r="D77" s="335"/>
      <c r="E77" s="335"/>
      <c r="F77" s="336" t="s">
        <v>3820</v>
      </c>
      <c r="G77" s="337"/>
      <c r="H77" s="335"/>
      <c r="I77" s="335"/>
      <c r="J77" s="335" t="s">
        <v>3821</v>
      </c>
      <c r="K77" s="332"/>
    </row>
    <row r="78" s="1" customFormat="1" ht="5.25" customHeight="1">
      <c r="B78" s="330"/>
      <c r="C78" s="338"/>
      <c r="D78" s="338"/>
      <c r="E78" s="338"/>
      <c r="F78" s="338"/>
      <c r="G78" s="339"/>
      <c r="H78" s="338"/>
      <c r="I78" s="338"/>
      <c r="J78" s="338"/>
      <c r="K78" s="332"/>
    </row>
    <row r="79" s="1" customFormat="1" ht="15" customHeight="1">
      <c r="B79" s="330"/>
      <c r="C79" s="318" t="s">
        <v>59</v>
      </c>
      <c r="D79" s="338"/>
      <c r="E79" s="338"/>
      <c r="F79" s="340" t="s">
        <v>100</v>
      </c>
      <c r="G79" s="339"/>
      <c r="H79" s="318" t="s">
        <v>3822</v>
      </c>
      <c r="I79" s="318" t="s">
        <v>3823</v>
      </c>
      <c r="J79" s="318">
        <v>20</v>
      </c>
      <c r="K79" s="332"/>
    </row>
    <row r="80" s="1" customFormat="1" ht="15" customHeight="1">
      <c r="B80" s="330"/>
      <c r="C80" s="318" t="s">
        <v>3824</v>
      </c>
      <c r="D80" s="318"/>
      <c r="E80" s="318"/>
      <c r="F80" s="340" t="s">
        <v>100</v>
      </c>
      <c r="G80" s="339"/>
      <c r="H80" s="318" t="s">
        <v>3825</v>
      </c>
      <c r="I80" s="318" t="s">
        <v>3823</v>
      </c>
      <c r="J80" s="318">
        <v>120</v>
      </c>
      <c r="K80" s="332"/>
    </row>
    <row r="81" s="1" customFormat="1" ht="15" customHeight="1">
      <c r="B81" s="341"/>
      <c r="C81" s="318" t="s">
        <v>3826</v>
      </c>
      <c r="D81" s="318"/>
      <c r="E81" s="318"/>
      <c r="F81" s="340" t="s">
        <v>3827</v>
      </c>
      <c r="G81" s="339"/>
      <c r="H81" s="318" t="s">
        <v>3828</v>
      </c>
      <c r="I81" s="318" t="s">
        <v>3823</v>
      </c>
      <c r="J81" s="318">
        <v>50</v>
      </c>
      <c r="K81" s="332"/>
    </row>
    <row r="82" s="1" customFormat="1" ht="15" customHeight="1">
      <c r="B82" s="341"/>
      <c r="C82" s="318" t="s">
        <v>3829</v>
      </c>
      <c r="D82" s="318"/>
      <c r="E82" s="318"/>
      <c r="F82" s="340" t="s">
        <v>100</v>
      </c>
      <c r="G82" s="339"/>
      <c r="H82" s="318" t="s">
        <v>3830</v>
      </c>
      <c r="I82" s="318" t="s">
        <v>3831</v>
      </c>
      <c r="J82" s="318"/>
      <c r="K82" s="332"/>
    </row>
    <row r="83" s="1" customFormat="1" ht="15" customHeight="1">
      <c r="B83" s="341"/>
      <c r="C83" s="342" t="s">
        <v>3832</v>
      </c>
      <c r="D83" s="342"/>
      <c r="E83" s="342"/>
      <c r="F83" s="343" t="s">
        <v>3827</v>
      </c>
      <c r="G83" s="342"/>
      <c r="H83" s="342" t="s">
        <v>3833</v>
      </c>
      <c r="I83" s="342" t="s">
        <v>3823</v>
      </c>
      <c r="J83" s="342">
        <v>15</v>
      </c>
      <c r="K83" s="332"/>
    </row>
    <row r="84" s="1" customFormat="1" ht="15" customHeight="1">
      <c r="B84" s="341"/>
      <c r="C84" s="342" t="s">
        <v>3834</v>
      </c>
      <c r="D84" s="342"/>
      <c r="E84" s="342"/>
      <c r="F84" s="343" t="s">
        <v>3827</v>
      </c>
      <c r="G84" s="342"/>
      <c r="H84" s="342" t="s">
        <v>3835</v>
      </c>
      <c r="I84" s="342" t="s">
        <v>3823</v>
      </c>
      <c r="J84" s="342">
        <v>15</v>
      </c>
      <c r="K84" s="332"/>
    </row>
    <row r="85" s="1" customFormat="1" ht="15" customHeight="1">
      <c r="B85" s="341"/>
      <c r="C85" s="342" t="s">
        <v>3836</v>
      </c>
      <c r="D85" s="342"/>
      <c r="E85" s="342"/>
      <c r="F85" s="343" t="s">
        <v>3827</v>
      </c>
      <c r="G85" s="342"/>
      <c r="H85" s="342" t="s">
        <v>3837</v>
      </c>
      <c r="I85" s="342" t="s">
        <v>3823</v>
      </c>
      <c r="J85" s="342">
        <v>20</v>
      </c>
      <c r="K85" s="332"/>
    </row>
    <row r="86" s="1" customFormat="1" ht="15" customHeight="1">
      <c r="B86" s="341"/>
      <c r="C86" s="342" t="s">
        <v>3838</v>
      </c>
      <c r="D86" s="342"/>
      <c r="E86" s="342"/>
      <c r="F86" s="343" t="s">
        <v>3827</v>
      </c>
      <c r="G86" s="342"/>
      <c r="H86" s="342" t="s">
        <v>3839</v>
      </c>
      <c r="I86" s="342" t="s">
        <v>3823</v>
      </c>
      <c r="J86" s="342">
        <v>20</v>
      </c>
      <c r="K86" s="332"/>
    </row>
    <row r="87" s="1" customFormat="1" ht="15" customHeight="1">
      <c r="B87" s="341"/>
      <c r="C87" s="318" t="s">
        <v>3840</v>
      </c>
      <c r="D87" s="318"/>
      <c r="E87" s="318"/>
      <c r="F87" s="340" t="s">
        <v>3827</v>
      </c>
      <c r="G87" s="339"/>
      <c r="H87" s="318" t="s">
        <v>3841</v>
      </c>
      <c r="I87" s="318" t="s">
        <v>3823</v>
      </c>
      <c r="J87" s="318">
        <v>50</v>
      </c>
      <c r="K87" s="332"/>
    </row>
    <row r="88" s="1" customFormat="1" ht="15" customHeight="1">
      <c r="B88" s="341"/>
      <c r="C88" s="318" t="s">
        <v>3842</v>
      </c>
      <c r="D88" s="318"/>
      <c r="E88" s="318"/>
      <c r="F88" s="340" t="s">
        <v>3827</v>
      </c>
      <c r="G88" s="339"/>
      <c r="H88" s="318" t="s">
        <v>3843</v>
      </c>
      <c r="I88" s="318" t="s">
        <v>3823</v>
      </c>
      <c r="J88" s="318">
        <v>20</v>
      </c>
      <c r="K88" s="332"/>
    </row>
    <row r="89" s="1" customFormat="1" ht="15" customHeight="1">
      <c r="B89" s="341"/>
      <c r="C89" s="318" t="s">
        <v>3844</v>
      </c>
      <c r="D89" s="318"/>
      <c r="E89" s="318"/>
      <c r="F89" s="340" t="s">
        <v>3827</v>
      </c>
      <c r="G89" s="339"/>
      <c r="H89" s="318" t="s">
        <v>3845</v>
      </c>
      <c r="I89" s="318" t="s">
        <v>3823</v>
      </c>
      <c r="J89" s="318">
        <v>20</v>
      </c>
      <c r="K89" s="332"/>
    </row>
    <row r="90" s="1" customFormat="1" ht="15" customHeight="1">
      <c r="B90" s="341"/>
      <c r="C90" s="318" t="s">
        <v>3846</v>
      </c>
      <c r="D90" s="318"/>
      <c r="E90" s="318"/>
      <c r="F90" s="340" t="s">
        <v>3827</v>
      </c>
      <c r="G90" s="339"/>
      <c r="H90" s="318" t="s">
        <v>3847</v>
      </c>
      <c r="I90" s="318" t="s">
        <v>3823</v>
      </c>
      <c r="J90" s="318">
        <v>50</v>
      </c>
      <c r="K90" s="332"/>
    </row>
    <row r="91" s="1" customFormat="1" ht="15" customHeight="1">
      <c r="B91" s="341"/>
      <c r="C91" s="318" t="s">
        <v>3848</v>
      </c>
      <c r="D91" s="318"/>
      <c r="E91" s="318"/>
      <c r="F91" s="340" t="s">
        <v>3827</v>
      </c>
      <c r="G91" s="339"/>
      <c r="H91" s="318" t="s">
        <v>3848</v>
      </c>
      <c r="I91" s="318" t="s">
        <v>3823</v>
      </c>
      <c r="J91" s="318">
        <v>50</v>
      </c>
      <c r="K91" s="332"/>
    </row>
    <row r="92" s="1" customFormat="1" ht="15" customHeight="1">
      <c r="B92" s="341"/>
      <c r="C92" s="318" t="s">
        <v>3849</v>
      </c>
      <c r="D92" s="318"/>
      <c r="E92" s="318"/>
      <c r="F92" s="340" t="s">
        <v>3827</v>
      </c>
      <c r="G92" s="339"/>
      <c r="H92" s="318" t="s">
        <v>3850</v>
      </c>
      <c r="I92" s="318" t="s">
        <v>3823</v>
      </c>
      <c r="J92" s="318">
        <v>255</v>
      </c>
      <c r="K92" s="332"/>
    </row>
    <row r="93" s="1" customFormat="1" ht="15" customHeight="1">
      <c r="B93" s="341"/>
      <c r="C93" s="318" t="s">
        <v>3851</v>
      </c>
      <c r="D93" s="318"/>
      <c r="E93" s="318"/>
      <c r="F93" s="340" t="s">
        <v>100</v>
      </c>
      <c r="G93" s="339"/>
      <c r="H93" s="318" t="s">
        <v>3852</v>
      </c>
      <c r="I93" s="318" t="s">
        <v>3853</v>
      </c>
      <c r="J93" s="318"/>
      <c r="K93" s="332"/>
    </row>
    <row r="94" s="1" customFormat="1" ht="15" customHeight="1">
      <c r="B94" s="341"/>
      <c r="C94" s="318" t="s">
        <v>3854</v>
      </c>
      <c r="D94" s="318"/>
      <c r="E94" s="318"/>
      <c r="F94" s="340" t="s">
        <v>100</v>
      </c>
      <c r="G94" s="339"/>
      <c r="H94" s="318" t="s">
        <v>3855</v>
      </c>
      <c r="I94" s="318" t="s">
        <v>3856</v>
      </c>
      <c r="J94" s="318"/>
      <c r="K94" s="332"/>
    </row>
    <row r="95" s="1" customFormat="1" ht="15" customHeight="1">
      <c r="B95" s="341"/>
      <c r="C95" s="318" t="s">
        <v>3857</v>
      </c>
      <c r="D95" s="318"/>
      <c r="E95" s="318"/>
      <c r="F95" s="340" t="s">
        <v>100</v>
      </c>
      <c r="G95" s="339"/>
      <c r="H95" s="318" t="s">
        <v>3857</v>
      </c>
      <c r="I95" s="318" t="s">
        <v>3856</v>
      </c>
      <c r="J95" s="318"/>
      <c r="K95" s="332"/>
    </row>
    <row r="96" s="1" customFormat="1" ht="15" customHeight="1">
      <c r="B96" s="341"/>
      <c r="C96" s="318" t="s">
        <v>44</v>
      </c>
      <c r="D96" s="318"/>
      <c r="E96" s="318"/>
      <c r="F96" s="340" t="s">
        <v>100</v>
      </c>
      <c r="G96" s="339"/>
      <c r="H96" s="318" t="s">
        <v>3858</v>
      </c>
      <c r="I96" s="318" t="s">
        <v>3856</v>
      </c>
      <c r="J96" s="318"/>
      <c r="K96" s="332"/>
    </row>
    <row r="97" s="1" customFormat="1" ht="15" customHeight="1">
      <c r="B97" s="341"/>
      <c r="C97" s="318" t="s">
        <v>54</v>
      </c>
      <c r="D97" s="318"/>
      <c r="E97" s="318"/>
      <c r="F97" s="340" t="s">
        <v>100</v>
      </c>
      <c r="G97" s="339"/>
      <c r="H97" s="318" t="s">
        <v>3859</v>
      </c>
      <c r="I97" s="318" t="s">
        <v>3856</v>
      </c>
      <c r="J97" s="318"/>
      <c r="K97" s="332"/>
    </row>
    <row r="98" s="1" customFormat="1" ht="15" customHeight="1">
      <c r="B98" s="344"/>
      <c r="C98" s="345"/>
      <c r="D98" s="345"/>
      <c r="E98" s="345"/>
      <c r="F98" s="345"/>
      <c r="G98" s="345"/>
      <c r="H98" s="345"/>
      <c r="I98" s="345"/>
      <c r="J98" s="345"/>
      <c r="K98" s="346"/>
    </row>
    <row r="99" s="1" customFormat="1" ht="18.75" customHeight="1">
      <c r="B99" s="347"/>
      <c r="C99" s="348"/>
      <c r="D99" s="348"/>
      <c r="E99" s="348"/>
      <c r="F99" s="348"/>
      <c r="G99" s="348"/>
      <c r="H99" s="348"/>
      <c r="I99" s="348"/>
      <c r="J99" s="348"/>
      <c r="K99" s="347"/>
    </row>
    <row r="100" s="1" customFormat="1" ht="18.75" customHeight="1"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</row>
    <row r="101" s="1" customFormat="1" ht="7.5" customHeight="1">
      <c r="B101" s="327"/>
      <c r="C101" s="328"/>
      <c r="D101" s="328"/>
      <c r="E101" s="328"/>
      <c r="F101" s="328"/>
      <c r="G101" s="328"/>
      <c r="H101" s="328"/>
      <c r="I101" s="328"/>
      <c r="J101" s="328"/>
      <c r="K101" s="329"/>
    </row>
    <row r="102" s="1" customFormat="1" ht="45" customHeight="1">
      <c r="B102" s="330"/>
      <c r="C102" s="331" t="s">
        <v>3860</v>
      </c>
      <c r="D102" s="331"/>
      <c r="E102" s="331"/>
      <c r="F102" s="331"/>
      <c r="G102" s="331"/>
      <c r="H102" s="331"/>
      <c r="I102" s="331"/>
      <c r="J102" s="331"/>
      <c r="K102" s="332"/>
    </row>
    <row r="103" s="1" customFormat="1" ht="17.25" customHeight="1">
      <c r="B103" s="330"/>
      <c r="C103" s="333" t="s">
        <v>3816</v>
      </c>
      <c r="D103" s="333"/>
      <c r="E103" s="333"/>
      <c r="F103" s="333" t="s">
        <v>3817</v>
      </c>
      <c r="G103" s="334"/>
      <c r="H103" s="333" t="s">
        <v>60</v>
      </c>
      <c r="I103" s="333" t="s">
        <v>63</v>
      </c>
      <c r="J103" s="333" t="s">
        <v>3818</v>
      </c>
      <c r="K103" s="332"/>
    </row>
    <row r="104" s="1" customFormat="1" ht="17.25" customHeight="1">
      <c r="B104" s="330"/>
      <c r="C104" s="335" t="s">
        <v>3819</v>
      </c>
      <c r="D104" s="335"/>
      <c r="E104" s="335"/>
      <c r="F104" s="336" t="s">
        <v>3820</v>
      </c>
      <c r="G104" s="337"/>
      <c r="H104" s="335"/>
      <c r="I104" s="335"/>
      <c r="J104" s="335" t="s">
        <v>3821</v>
      </c>
      <c r="K104" s="332"/>
    </row>
    <row r="105" s="1" customFormat="1" ht="5.25" customHeight="1">
      <c r="B105" s="330"/>
      <c r="C105" s="333"/>
      <c r="D105" s="333"/>
      <c r="E105" s="333"/>
      <c r="F105" s="333"/>
      <c r="G105" s="349"/>
      <c r="H105" s="333"/>
      <c r="I105" s="333"/>
      <c r="J105" s="333"/>
      <c r="K105" s="332"/>
    </row>
    <row r="106" s="1" customFormat="1" ht="15" customHeight="1">
      <c r="B106" s="330"/>
      <c r="C106" s="318" t="s">
        <v>59</v>
      </c>
      <c r="D106" s="338"/>
      <c r="E106" s="338"/>
      <c r="F106" s="340" t="s">
        <v>100</v>
      </c>
      <c r="G106" s="349"/>
      <c r="H106" s="318" t="s">
        <v>3861</v>
      </c>
      <c r="I106" s="318" t="s">
        <v>3823</v>
      </c>
      <c r="J106" s="318">
        <v>20</v>
      </c>
      <c r="K106" s="332"/>
    </row>
    <row r="107" s="1" customFormat="1" ht="15" customHeight="1">
      <c r="B107" s="330"/>
      <c r="C107" s="318" t="s">
        <v>3824</v>
      </c>
      <c r="D107" s="318"/>
      <c r="E107" s="318"/>
      <c r="F107" s="340" t="s">
        <v>100</v>
      </c>
      <c r="G107" s="318"/>
      <c r="H107" s="318" t="s">
        <v>3861</v>
      </c>
      <c r="I107" s="318" t="s">
        <v>3823</v>
      </c>
      <c r="J107" s="318">
        <v>120</v>
      </c>
      <c r="K107" s="332"/>
    </row>
    <row r="108" s="1" customFormat="1" ht="15" customHeight="1">
      <c r="B108" s="341"/>
      <c r="C108" s="318" t="s">
        <v>3826</v>
      </c>
      <c r="D108" s="318"/>
      <c r="E108" s="318"/>
      <c r="F108" s="340" t="s">
        <v>3827</v>
      </c>
      <c r="G108" s="318"/>
      <c r="H108" s="318" t="s">
        <v>3861</v>
      </c>
      <c r="I108" s="318" t="s">
        <v>3823</v>
      </c>
      <c r="J108" s="318">
        <v>50</v>
      </c>
      <c r="K108" s="332"/>
    </row>
    <row r="109" s="1" customFormat="1" ht="15" customHeight="1">
      <c r="B109" s="341"/>
      <c r="C109" s="318" t="s">
        <v>3829</v>
      </c>
      <c r="D109" s="318"/>
      <c r="E109" s="318"/>
      <c r="F109" s="340" t="s">
        <v>100</v>
      </c>
      <c r="G109" s="318"/>
      <c r="H109" s="318" t="s">
        <v>3861</v>
      </c>
      <c r="I109" s="318" t="s">
        <v>3831</v>
      </c>
      <c r="J109" s="318"/>
      <c r="K109" s="332"/>
    </row>
    <row r="110" s="1" customFormat="1" ht="15" customHeight="1">
      <c r="B110" s="341"/>
      <c r="C110" s="318" t="s">
        <v>3840</v>
      </c>
      <c r="D110" s="318"/>
      <c r="E110" s="318"/>
      <c r="F110" s="340" t="s">
        <v>3827</v>
      </c>
      <c r="G110" s="318"/>
      <c r="H110" s="318" t="s">
        <v>3861</v>
      </c>
      <c r="I110" s="318" t="s">
        <v>3823</v>
      </c>
      <c r="J110" s="318">
        <v>50</v>
      </c>
      <c r="K110" s="332"/>
    </row>
    <row r="111" s="1" customFormat="1" ht="15" customHeight="1">
      <c r="B111" s="341"/>
      <c r="C111" s="318" t="s">
        <v>3848</v>
      </c>
      <c r="D111" s="318"/>
      <c r="E111" s="318"/>
      <c r="F111" s="340" t="s">
        <v>3827</v>
      </c>
      <c r="G111" s="318"/>
      <c r="H111" s="318" t="s">
        <v>3861</v>
      </c>
      <c r="I111" s="318" t="s">
        <v>3823</v>
      </c>
      <c r="J111" s="318">
        <v>50</v>
      </c>
      <c r="K111" s="332"/>
    </row>
    <row r="112" s="1" customFormat="1" ht="15" customHeight="1">
      <c r="B112" s="341"/>
      <c r="C112" s="318" t="s">
        <v>3846</v>
      </c>
      <c r="D112" s="318"/>
      <c r="E112" s="318"/>
      <c r="F112" s="340" t="s">
        <v>3827</v>
      </c>
      <c r="G112" s="318"/>
      <c r="H112" s="318" t="s">
        <v>3861</v>
      </c>
      <c r="I112" s="318" t="s">
        <v>3823</v>
      </c>
      <c r="J112" s="318">
        <v>50</v>
      </c>
      <c r="K112" s="332"/>
    </row>
    <row r="113" s="1" customFormat="1" ht="15" customHeight="1">
      <c r="B113" s="341"/>
      <c r="C113" s="318" t="s">
        <v>59</v>
      </c>
      <c r="D113" s="318"/>
      <c r="E113" s="318"/>
      <c r="F113" s="340" t="s">
        <v>100</v>
      </c>
      <c r="G113" s="318"/>
      <c r="H113" s="318" t="s">
        <v>3862</v>
      </c>
      <c r="I113" s="318" t="s">
        <v>3823</v>
      </c>
      <c r="J113" s="318">
        <v>20</v>
      </c>
      <c r="K113" s="332"/>
    </row>
    <row r="114" s="1" customFormat="1" ht="15" customHeight="1">
      <c r="B114" s="341"/>
      <c r="C114" s="318" t="s">
        <v>3863</v>
      </c>
      <c r="D114" s="318"/>
      <c r="E114" s="318"/>
      <c r="F114" s="340" t="s">
        <v>100</v>
      </c>
      <c r="G114" s="318"/>
      <c r="H114" s="318" t="s">
        <v>3864</v>
      </c>
      <c r="I114" s="318" t="s">
        <v>3823</v>
      </c>
      <c r="J114" s="318">
        <v>120</v>
      </c>
      <c r="K114" s="332"/>
    </row>
    <row r="115" s="1" customFormat="1" ht="15" customHeight="1">
      <c r="B115" s="341"/>
      <c r="C115" s="318" t="s">
        <v>44</v>
      </c>
      <c r="D115" s="318"/>
      <c r="E115" s="318"/>
      <c r="F115" s="340" t="s">
        <v>100</v>
      </c>
      <c r="G115" s="318"/>
      <c r="H115" s="318" t="s">
        <v>3865</v>
      </c>
      <c r="I115" s="318" t="s">
        <v>3856</v>
      </c>
      <c r="J115" s="318"/>
      <c r="K115" s="332"/>
    </row>
    <row r="116" s="1" customFormat="1" ht="15" customHeight="1">
      <c r="B116" s="341"/>
      <c r="C116" s="318" t="s">
        <v>54</v>
      </c>
      <c r="D116" s="318"/>
      <c r="E116" s="318"/>
      <c r="F116" s="340" t="s">
        <v>100</v>
      </c>
      <c r="G116" s="318"/>
      <c r="H116" s="318" t="s">
        <v>3866</v>
      </c>
      <c r="I116" s="318" t="s">
        <v>3856</v>
      </c>
      <c r="J116" s="318"/>
      <c r="K116" s="332"/>
    </row>
    <row r="117" s="1" customFormat="1" ht="15" customHeight="1">
      <c r="B117" s="341"/>
      <c r="C117" s="318" t="s">
        <v>63</v>
      </c>
      <c r="D117" s="318"/>
      <c r="E117" s="318"/>
      <c r="F117" s="340" t="s">
        <v>100</v>
      </c>
      <c r="G117" s="318"/>
      <c r="H117" s="318" t="s">
        <v>3867</v>
      </c>
      <c r="I117" s="318" t="s">
        <v>3868</v>
      </c>
      <c r="J117" s="318"/>
      <c r="K117" s="332"/>
    </row>
    <row r="118" s="1" customFormat="1" ht="15" customHeight="1">
      <c r="B118" s="344"/>
      <c r="C118" s="350"/>
      <c r="D118" s="350"/>
      <c r="E118" s="350"/>
      <c r="F118" s="350"/>
      <c r="G118" s="350"/>
      <c r="H118" s="350"/>
      <c r="I118" s="350"/>
      <c r="J118" s="350"/>
      <c r="K118" s="346"/>
    </row>
    <row r="119" s="1" customFormat="1" ht="18.75" customHeight="1">
      <c r="B119" s="351"/>
      <c r="C119" s="315"/>
      <c r="D119" s="315"/>
      <c r="E119" s="315"/>
      <c r="F119" s="352"/>
      <c r="G119" s="315"/>
      <c r="H119" s="315"/>
      <c r="I119" s="315"/>
      <c r="J119" s="315"/>
      <c r="K119" s="351"/>
    </row>
    <row r="120" s="1" customFormat="1" ht="18.75" customHeight="1"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</row>
    <row r="121" s="1" customFormat="1" ht="7.5" customHeight="1">
      <c r="B121" s="353"/>
      <c r="C121" s="354"/>
      <c r="D121" s="354"/>
      <c r="E121" s="354"/>
      <c r="F121" s="354"/>
      <c r="G121" s="354"/>
      <c r="H121" s="354"/>
      <c r="I121" s="354"/>
      <c r="J121" s="354"/>
      <c r="K121" s="355"/>
    </row>
    <row r="122" s="1" customFormat="1" ht="45" customHeight="1">
      <c r="B122" s="356"/>
      <c r="C122" s="309" t="s">
        <v>3869</v>
      </c>
      <c r="D122" s="309"/>
      <c r="E122" s="309"/>
      <c r="F122" s="309"/>
      <c r="G122" s="309"/>
      <c r="H122" s="309"/>
      <c r="I122" s="309"/>
      <c r="J122" s="309"/>
      <c r="K122" s="357"/>
    </row>
    <row r="123" s="1" customFormat="1" ht="17.25" customHeight="1">
      <c r="B123" s="358"/>
      <c r="C123" s="333" t="s">
        <v>3816</v>
      </c>
      <c r="D123" s="333"/>
      <c r="E123" s="333"/>
      <c r="F123" s="333" t="s">
        <v>3817</v>
      </c>
      <c r="G123" s="334"/>
      <c r="H123" s="333" t="s">
        <v>60</v>
      </c>
      <c r="I123" s="333" t="s">
        <v>63</v>
      </c>
      <c r="J123" s="333" t="s">
        <v>3818</v>
      </c>
      <c r="K123" s="359"/>
    </row>
    <row r="124" s="1" customFormat="1" ht="17.25" customHeight="1">
      <c r="B124" s="358"/>
      <c r="C124" s="335" t="s">
        <v>3819</v>
      </c>
      <c r="D124" s="335"/>
      <c r="E124" s="335"/>
      <c r="F124" s="336" t="s">
        <v>3820</v>
      </c>
      <c r="G124" s="337"/>
      <c r="H124" s="335"/>
      <c r="I124" s="335"/>
      <c r="J124" s="335" t="s">
        <v>3821</v>
      </c>
      <c r="K124" s="359"/>
    </row>
    <row r="125" s="1" customFormat="1" ht="5.25" customHeight="1">
      <c r="B125" s="360"/>
      <c r="C125" s="338"/>
      <c r="D125" s="338"/>
      <c r="E125" s="338"/>
      <c r="F125" s="338"/>
      <c r="G125" s="318"/>
      <c r="H125" s="338"/>
      <c r="I125" s="338"/>
      <c r="J125" s="338"/>
      <c r="K125" s="361"/>
    </row>
    <row r="126" s="1" customFormat="1" ht="15" customHeight="1">
      <c r="B126" s="360"/>
      <c r="C126" s="318" t="s">
        <v>3824</v>
      </c>
      <c r="D126" s="338"/>
      <c r="E126" s="338"/>
      <c r="F126" s="340" t="s">
        <v>100</v>
      </c>
      <c r="G126" s="318"/>
      <c r="H126" s="318" t="s">
        <v>3861</v>
      </c>
      <c r="I126" s="318" t="s">
        <v>3823</v>
      </c>
      <c r="J126" s="318">
        <v>120</v>
      </c>
      <c r="K126" s="362"/>
    </row>
    <row r="127" s="1" customFormat="1" ht="15" customHeight="1">
      <c r="B127" s="360"/>
      <c r="C127" s="318" t="s">
        <v>3870</v>
      </c>
      <c r="D127" s="318"/>
      <c r="E127" s="318"/>
      <c r="F127" s="340" t="s">
        <v>100</v>
      </c>
      <c r="G127" s="318"/>
      <c r="H127" s="318" t="s">
        <v>3871</v>
      </c>
      <c r="I127" s="318" t="s">
        <v>3823</v>
      </c>
      <c r="J127" s="318" t="s">
        <v>3872</v>
      </c>
      <c r="K127" s="362"/>
    </row>
    <row r="128" s="1" customFormat="1" ht="15" customHeight="1">
      <c r="B128" s="360"/>
      <c r="C128" s="318" t="s">
        <v>93</v>
      </c>
      <c r="D128" s="318"/>
      <c r="E128" s="318"/>
      <c r="F128" s="340" t="s">
        <v>100</v>
      </c>
      <c r="G128" s="318"/>
      <c r="H128" s="318" t="s">
        <v>3873</v>
      </c>
      <c r="I128" s="318" t="s">
        <v>3823</v>
      </c>
      <c r="J128" s="318" t="s">
        <v>3872</v>
      </c>
      <c r="K128" s="362"/>
    </row>
    <row r="129" s="1" customFormat="1" ht="15" customHeight="1">
      <c r="B129" s="360"/>
      <c r="C129" s="318" t="s">
        <v>3832</v>
      </c>
      <c r="D129" s="318"/>
      <c r="E129" s="318"/>
      <c r="F129" s="340" t="s">
        <v>3827</v>
      </c>
      <c r="G129" s="318"/>
      <c r="H129" s="318" t="s">
        <v>3833</v>
      </c>
      <c r="I129" s="318" t="s">
        <v>3823</v>
      </c>
      <c r="J129" s="318">
        <v>15</v>
      </c>
      <c r="K129" s="362"/>
    </row>
    <row r="130" s="1" customFormat="1" ht="15" customHeight="1">
      <c r="B130" s="360"/>
      <c r="C130" s="342" t="s">
        <v>3834</v>
      </c>
      <c r="D130" s="342"/>
      <c r="E130" s="342"/>
      <c r="F130" s="343" t="s">
        <v>3827</v>
      </c>
      <c r="G130" s="342"/>
      <c r="H130" s="342" t="s">
        <v>3835</v>
      </c>
      <c r="I130" s="342" t="s">
        <v>3823</v>
      </c>
      <c r="J130" s="342">
        <v>15</v>
      </c>
      <c r="K130" s="362"/>
    </row>
    <row r="131" s="1" customFormat="1" ht="15" customHeight="1">
      <c r="B131" s="360"/>
      <c r="C131" s="342" t="s">
        <v>3836</v>
      </c>
      <c r="D131" s="342"/>
      <c r="E131" s="342"/>
      <c r="F131" s="343" t="s">
        <v>3827</v>
      </c>
      <c r="G131" s="342"/>
      <c r="H131" s="342" t="s">
        <v>3837</v>
      </c>
      <c r="I131" s="342" t="s">
        <v>3823</v>
      </c>
      <c r="J131" s="342">
        <v>20</v>
      </c>
      <c r="K131" s="362"/>
    </row>
    <row r="132" s="1" customFormat="1" ht="15" customHeight="1">
      <c r="B132" s="360"/>
      <c r="C132" s="342" t="s">
        <v>3838</v>
      </c>
      <c r="D132" s="342"/>
      <c r="E132" s="342"/>
      <c r="F132" s="343" t="s">
        <v>3827</v>
      </c>
      <c r="G132" s="342"/>
      <c r="H132" s="342" t="s">
        <v>3839</v>
      </c>
      <c r="I132" s="342" t="s">
        <v>3823</v>
      </c>
      <c r="J132" s="342">
        <v>20</v>
      </c>
      <c r="K132" s="362"/>
    </row>
    <row r="133" s="1" customFormat="1" ht="15" customHeight="1">
      <c r="B133" s="360"/>
      <c r="C133" s="318" t="s">
        <v>3826</v>
      </c>
      <c r="D133" s="318"/>
      <c r="E133" s="318"/>
      <c r="F133" s="340" t="s">
        <v>3827</v>
      </c>
      <c r="G133" s="318"/>
      <c r="H133" s="318" t="s">
        <v>3861</v>
      </c>
      <c r="I133" s="318" t="s">
        <v>3823</v>
      </c>
      <c r="J133" s="318">
        <v>50</v>
      </c>
      <c r="K133" s="362"/>
    </row>
    <row r="134" s="1" customFormat="1" ht="15" customHeight="1">
      <c r="B134" s="360"/>
      <c r="C134" s="318" t="s">
        <v>3840</v>
      </c>
      <c r="D134" s="318"/>
      <c r="E134" s="318"/>
      <c r="F134" s="340" t="s">
        <v>3827</v>
      </c>
      <c r="G134" s="318"/>
      <c r="H134" s="318" t="s">
        <v>3861</v>
      </c>
      <c r="I134" s="318" t="s">
        <v>3823</v>
      </c>
      <c r="J134" s="318">
        <v>50</v>
      </c>
      <c r="K134" s="362"/>
    </row>
    <row r="135" s="1" customFormat="1" ht="15" customHeight="1">
      <c r="B135" s="360"/>
      <c r="C135" s="318" t="s">
        <v>3846</v>
      </c>
      <c r="D135" s="318"/>
      <c r="E135" s="318"/>
      <c r="F135" s="340" t="s">
        <v>3827</v>
      </c>
      <c r="G135" s="318"/>
      <c r="H135" s="318" t="s">
        <v>3861</v>
      </c>
      <c r="I135" s="318" t="s">
        <v>3823</v>
      </c>
      <c r="J135" s="318">
        <v>50</v>
      </c>
      <c r="K135" s="362"/>
    </row>
    <row r="136" s="1" customFormat="1" ht="15" customHeight="1">
      <c r="B136" s="360"/>
      <c r="C136" s="318" t="s">
        <v>3848</v>
      </c>
      <c r="D136" s="318"/>
      <c r="E136" s="318"/>
      <c r="F136" s="340" t="s">
        <v>3827</v>
      </c>
      <c r="G136" s="318"/>
      <c r="H136" s="318" t="s">
        <v>3861</v>
      </c>
      <c r="I136" s="318" t="s">
        <v>3823</v>
      </c>
      <c r="J136" s="318">
        <v>50</v>
      </c>
      <c r="K136" s="362"/>
    </row>
    <row r="137" s="1" customFormat="1" ht="15" customHeight="1">
      <c r="B137" s="360"/>
      <c r="C137" s="318" t="s">
        <v>3849</v>
      </c>
      <c r="D137" s="318"/>
      <c r="E137" s="318"/>
      <c r="F137" s="340" t="s">
        <v>3827</v>
      </c>
      <c r="G137" s="318"/>
      <c r="H137" s="318" t="s">
        <v>3874</v>
      </c>
      <c r="I137" s="318" t="s">
        <v>3823</v>
      </c>
      <c r="J137" s="318">
        <v>255</v>
      </c>
      <c r="K137" s="362"/>
    </row>
    <row r="138" s="1" customFormat="1" ht="15" customHeight="1">
      <c r="B138" s="360"/>
      <c r="C138" s="318" t="s">
        <v>3851</v>
      </c>
      <c r="D138" s="318"/>
      <c r="E138" s="318"/>
      <c r="F138" s="340" t="s">
        <v>100</v>
      </c>
      <c r="G138" s="318"/>
      <c r="H138" s="318" t="s">
        <v>3875</v>
      </c>
      <c r="I138" s="318" t="s">
        <v>3853</v>
      </c>
      <c r="J138" s="318"/>
      <c r="K138" s="362"/>
    </row>
    <row r="139" s="1" customFormat="1" ht="15" customHeight="1">
      <c r="B139" s="360"/>
      <c r="C139" s="318" t="s">
        <v>3854</v>
      </c>
      <c r="D139" s="318"/>
      <c r="E139" s="318"/>
      <c r="F139" s="340" t="s">
        <v>100</v>
      </c>
      <c r="G139" s="318"/>
      <c r="H139" s="318" t="s">
        <v>3876</v>
      </c>
      <c r="I139" s="318" t="s">
        <v>3856</v>
      </c>
      <c r="J139" s="318"/>
      <c r="K139" s="362"/>
    </row>
    <row r="140" s="1" customFormat="1" ht="15" customHeight="1">
      <c r="B140" s="360"/>
      <c r="C140" s="318" t="s">
        <v>3857</v>
      </c>
      <c r="D140" s="318"/>
      <c r="E140" s="318"/>
      <c r="F140" s="340" t="s">
        <v>100</v>
      </c>
      <c r="G140" s="318"/>
      <c r="H140" s="318" t="s">
        <v>3857</v>
      </c>
      <c r="I140" s="318" t="s">
        <v>3856</v>
      </c>
      <c r="J140" s="318"/>
      <c r="K140" s="362"/>
    </row>
    <row r="141" s="1" customFormat="1" ht="15" customHeight="1">
      <c r="B141" s="360"/>
      <c r="C141" s="318" t="s">
        <v>44</v>
      </c>
      <c r="D141" s="318"/>
      <c r="E141" s="318"/>
      <c r="F141" s="340" t="s">
        <v>100</v>
      </c>
      <c r="G141" s="318"/>
      <c r="H141" s="318" t="s">
        <v>3877</v>
      </c>
      <c r="I141" s="318" t="s">
        <v>3856</v>
      </c>
      <c r="J141" s="318"/>
      <c r="K141" s="362"/>
    </row>
    <row r="142" s="1" customFormat="1" ht="15" customHeight="1">
      <c r="B142" s="360"/>
      <c r="C142" s="318" t="s">
        <v>3878</v>
      </c>
      <c r="D142" s="318"/>
      <c r="E142" s="318"/>
      <c r="F142" s="340" t="s">
        <v>100</v>
      </c>
      <c r="G142" s="318"/>
      <c r="H142" s="318" t="s">
        <v>3879</v>
      </c>
      <c r="I142" s="318" t="s">
        <v>3856</v>
      </c>
      <c r="J142" s="318"/>
      <c r="K142" s="362"/>
    </row>
    <row r="143" s="1" customFormat="1" ht="15" customHeight="1">
      <c r="B143" s="363"/>
      <c r="C143" s="364"/>
      <c r="D143" s="364"/>
      <c r="E143" s="364"/>
      <c r="F143" s="364"/>
      <c r="G143" s="364"/>
      <c r="H143" s="364"/>
      <c r="I143" s="364"/>
      <c r="J143" s="364"/>
      <c r="K143" s="365"/>
    </row>
    <row r="144" s="1" customFormat="1" ht="18.75" customHeight="1">
      <c r="B144" s="315"/>
      <c r="C144" s="315"/>
      <c r="D144" s="315"/>
      <c r="E144" s="315"/>
      <c r="F144" s="352"/>
      <c r="G144" s="315"/>
      <c r="H144" s="315"/>
      <c r="I144" s="315"/>
      <c r="J144" s="315"/>
      <c r="K144" s="315"/>
    </row>
    <row r="145" s="1" customFormat="1" ht="18.75" customHeight="1"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</row>
    <row r="146" s="1" customFormat="1" ht="7.5" customHeight="1">
      <c r="B146" s="327"/>
      <c r="C146" s="328"/>
      <c r="D146" s="328"/>
      <c r="E146" s="328"/>
      <c r="F146" s="328"/>
      <c r="G146" s="328"/>
      <c r="H146" s="328"/>
      <c r="I146" s="328"/>
      <c r="J146" s="328"/>
      <c r="K146" s="329"/>
    </row>
    <row r="147" s="1" customFormat="1" ht="45" customHeight="1">
      <c r="B147" s="330"/>
      <c r="C147" s="331" t="s">
        <v>3880</v>
      </c>
      <c r="D147" s="331"/>
      <c r="E147" s="331"/>
      <c r="F147" s="331"/>
      <c r="G147" s="331"/>
      <c r="H147" s="331"/>
      <c r="I147" s="331"/>
      <c r="J147" s="331"/>
      <c r="K147" s="332"/>
    </row>
    <row r="148" s="1" customFormat="1" ht="17.25" customHeight="1">
      <c r="B148" s="330"/>
      <c r="C148" s="333" t="s">
        <v>3816</v>
      </c>
      <c r="D148" s="333"/>
      <c r="E148" s="333"/>
      <c r="F148" s="333" t="s">
        <v>3817</v>
      </c>
      <c r="G148" s="334"/>
      <c r="H148" s="333" t="s">
        <v>60</v>
      </c>
      <c r="I148" s="333" t="s">
        <v>63</v>
      </c>
      <c r="J148" s="333" t="s">
        <v>3818</v>
      </c>
      <c r="K148" s="332"/>
    </row>
    <row r="149" s="1" customFormat="1" ht="17.25" customHeight="1">
      <c r="B149" s="330"/>
      <c r="C149" s="335" t="s">
        <v>3819</v>
      </c>
      <c r="D149" s="335"/>
      <c r="E149" s="335"/>
      <c r="F149" s="336" t="s">
        <v>3820</v>
      </c>
      <c r="G149" s="337"/>
      <c r="H149" s="335"/>
      <c r="I149" s="335"/>
      <c r="J149" s="335" t="s">
        <v>3821</v>
      </c>
      <c r="K149" s="332"/>
    </row>
    <row r="150" s="1" customFormat="1" ht="5.25" customHeight="1">
      <c r="B150" s="341"/>
      <c r="C150" s="338"/>
      <c r="D150" s="338"/>
      <c r="E150" s="338"/>
      <c r="F150" s="338"/>
      <c r="G150" s="339"/>
      <c r="H150" s="338"/>
      <c r="I150" s="338"/>
      <c r="J150" s="338"/>
      <c r="K150" s="362"/>
    </row>
    <row r="151" s="1" customFormat="1" ht="15" customHeight="1">
      <c r="B151" s="341"/>
      <c r="C151" s="366" t="s">
        <v>3824</v>
      </c>
      <c r="D151" s="318"/>
      <c r="E151" s="318"/>
      <c r="F151" s="367" t="s">
        <v>100</v>
      </c>
      <c r="G151" s="318"/>
      <c r="H151" s="366" t="s">
        <v>3861</v>
      </c>
      <c r="I151" s="366" t="s">
        <v>3823</v>
      </c>
      <c r="J151" s="366">
        <v>120</v>
      </c>
      <c r="K151" s="362"/>
    </row>
    <row r="152" s="1" customFormat="1" ht="15" customHeight="1">
      <c r="B152" s="341"/>
      <c r="C152" s="366" t="s">
        <v>3870</v>
      </c>
      <c r="D152" s="318"/>
      <c r="E152" s="318"/>
      <c r="F152" s="367" t="s">
        <v>100</v>
      </c>
      <c r="G152" s="318"/>
      <c r="H152" s="366" t="s">
        <v>3881</v>
      </c>
      <c r="I152" s="366" t="s">
        <v>3823</v>
      </c>
      <c r="J152" s="366" t="s">
        <v>3872</v>
      </c>
      <c r="K152" s="362"/>
    </row>
    <row r="153" s="1" customFormat="1" ht="15" customHeight="1">
      <c r="B153" s="341"/>
      <c r="C153" s="366" t="s">
        <v>93</v>
      </c>
      <c r="D153" s="318"/>
      <c r="E153" s="318"/>
      <c r="F153" s="367" t="s">
        <v>100</v>
      </c>
      <c r="G153" s="318"/>
      <c r="H153" s="366" t="s">
        <v>3882</v>
      </c>
      <c r="I153" s="366" t="s">
        <v>3823</v>
      </c>
      <c r="J153" s="366" t="s">
        <v>3872</v>
      </c>
      <c r="K153" s="362"/>
    </row>
    <row r="154" s="1" customFormat="1" ht="15" customHeight="1">
      <c r="B154" s="341"/>
      <c r="C154" s="366" t="s">
        <v>3826</v>
      </c>
      <c r="D154" s="318"/>
      <c r="E154" s="318"/>
      <c r="F154" s="367" t="s">
        <v>3827</v>
      </c>
      <c r="G154" s="318"/>
      <c r="H154" s="366" t="s">
        <v>3861</v>
      </c>
      <c r="I154" s="366" t="s">
        <v>3823</v>
      </c>
      <c r="J154" s="366">
        <v>50</v>
      </c>
      <c r="K154" s="362"/>
    </row>
    <row r="155" s="1" customFormat="1" ht="15" customHeight="1">
      <c r="B155" s="341"/>
      <c r="C155" s="366" t="s">
        <v>3829</v>
      </c>
      <c r="D155" s="318"/>
      <c r="E155" s="318"/>
      <c r="F155" s="367" t="s">
        <v>100</v>
      </c>
      <c r="G155" s="318"/>
      <c r="H155" s="366" t="s">
        <v>3861</v>
      </c>
      <c r="I155" s="366" t="s">
        <v>3831</v>
      </c>
      <c r="J155" s="366"/>
      <c r="K155" s="362"/>
    </row>
    <row r="156" s="1" customFormat="1" ht="15" customHeight="1">
      <c r="B156" s="341"/>
      <c r="C156" s="366" t="s">
        <v>3840</v>
      </c>
      <c r="D156" s="318"/>
      <c r="E156" s="318"/>
      <c r="F156" s="367" t="s">
        <v>3827</v>
      </c>
      <c r="G156" s="318"/>
      <c r="H156" s="366" t="s">
        <v>3861</v>
      </c>
      <c r="I156" s="366" t="s">
        <v>3823</v>
      </c>
      <c r="J156" s="366">
        <v>50</v>
      </c>
      <c r="K156" s="362"/>
    </row>
    <row r="157" s="1" customFormat="1" ht="15" customHeight="1">
      <c r="B157" s="341"/>
      <c r="C157" s="366" t="s">
        <v>3848</v>
      </c>
      <c r="D157" s="318"/>
      <c r="E157" s="318"/>
      <c r="F157" s="367" t="s">
        <v>3827</v>
      </c>
      <c r="G157" s="318"/>
      <c r="H157" s="366" t="s">
        <v>3861</v>
      </c>
      <c r="I157" s="366" t="s">
        <v>3823</v>
      </c>
      <c r="J157" s="366">
        <v>50</v>
      </c>
      <c r="K157" s="362"/>
    </row>
    <row r="158" s="1" customFormat="1" ht="15" customHeight="1">
      <c r="B158" s="341"/>
      <c r="C158" s="366" t="s">
        <v>3846</v>
      </c>
      <c r="D158" s="318"/>
      <c r="E158" s="318"/>
      <c r="F158" s="367" t="s">
        <v>3827</v>
      </c>
      <c r="G158" s="318"/>
      <c r="H158" s="366" t="s">
        <v>3861</v>
      </c>
      <c r="I158" s="366" t="s">
        <v>3823</v>
      </c>
      <c r="J158" s="366">
        <v>50</v>
      </c>
      <c r="K158" s="362"/>
    </row>
    <row r="159" s="1" customFormat="1" ht="15" customHeight="1">
      <c r="B159" s="341"/>
      <c r="C159" s="366" t="s">
        <v>161</v>
      </c>
      <c r="D159" s="318"/>
      <c r="E159" s="318"/>
      <c r="F159" s="367" t="s">
        <v>100</v>
      </c>
      <c r="G159" s="318"/>
      <c r="H159" s="366" t="s">
        <v>3883</v>
      </c>
      <c r="I159" s="366" t="s">
        <v>3823</v>
      </c>
      <c r="J159" s="366" t="s">
        <v>3884</v>
      </c>
      <c r="K159" s="362"/>
    </row>
    <row r="160" s="1" customFormat="1" ht="15" customHeight="1">
      <c r="B160" s="341"/>
      <c r="C160" s="366" t="s">
        <v>3885</v>
      </c>
      <c r="D160" s="318"/>
      <c r="E160" s="318"/>
      <c r="F160" s="367" t="s">
        <v>100</v>
      </c>
      <c r="G160" s="318"/>
      <c r="H160" s="366" t="s">
        <v>3886</v>
      </c>
      <c r="I160" s="366" t="s">
        <v>3856</v>
      </c>
      <c r="J160" s="366"/>
      <c r="K160" s="362"/>
    </row>
    <row r="161" s="1" customFormat="1" ht="15" customHeight="1">
      <c r="B161" s="368"/>
      <c r="C161" s="350"/>
      <c r="D161" s="350"/>
      <c r="E161" s="350"/>
      <c r="F161" s="350"/>
      <c r="G161" s="350"/>
      <c r="H161" s="350"/>
      <c r="I161" s="350"/>
      <c r="J161" s="350"/>
      <c r="K161" s="369"/>
    </row>
    <row r="162" s="1" customFormat="1" ht="18.75" customHeight="1">
      <c r="B162" s="315"/>
      <c r="C162" s="318"/>
      <c r="D162" s="318"/>
      <c r="E162" s="318"/>
      <c r="F162" s="340"/>
      <c r="G162" s="318"/>
      <c r="H162" s="318"/>
      <c r="I162" s="318"/>
      <c r="J162" s="318"/>
      <c r="K162" s="315"/>
    </row>
    <row r="163" s="1" customFormat="1" ht="18.75" customHeight="1"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</row>
    <row r="164" s="1" customFormat="1" ht="7.5" customHeight="1">
      <c r="B164" s="305"/>
      <c r="C164" s="306"/>
      <c r="D164" s="306"/>
      <c r="E164" s="306"/>
      <c r="F164" s="306"/>
      <c r="G164" s="306"/>
      <c r="H164" s="306"/>
      <c r="I164" s="306"/>
      <c r="J164" s="306"/>
      <c r="K164" s="307"/>
    </row>
    <row r="165" s="1" customFormat="1" ht="45" customHeight="1">
      <c r="B165" s="308"/>
      <c r="C165" s="309" t="s">
        <v>3887</v>
      </c>
      <c r="D165" s="309"/>
      <c r="E165" s="309"/>
      <c r="F165" s="309"/>
      <c r="G165" s="309"/>
      <c r="H165" s="309"/>
      <c r="I165" s="309"/>
      <c r="J165" s="309"/>
      <c r="K165" s="310"/>
    </row>
    <row r="166" s="1" customFormat="1" ht="17.25" customHeight="1">
      <c r="B166" s="308"/>
      <c r="C166" s="333" t="s">
        <v>3816</v>
      </c>
      <c r="D166" s="333"/>
      <c r="E166" s="333"/>
      <c r="F166" s="333" t="s">
        <v>3817</v>
      </c>
      <c r="G166" s="370"/>
      <c r="H166" s="371" t="s">
        <v>60</v>
      </c>
      <c r="I166" s="371" t="s">
        <v>63</v>
      </c>
      <c r="J166" s="333" t="s">
        <v>3818</v>
      </c>
      <c r="K166" s="310"/>
    </row>
    <row r="167" s="1" customFormat="1" ht="17.25" customHeight="1">
      <c r="B167" s="311"/>
      <c r="C167" s="335" t="s">
        <v>3819</v>
      </c>
      <c r="D167" s="335"/>
      <c r="E167" s="335"/>
      <c r="F167" s="336" t="s">
        <v>3820</v>
      </c>
      <c r="G167" s="372"/>
      <c r="H167" s="373"/>
      <c r="I167" s="373"/>
      <c r="J167" s="335" t="s">
        <v>3821</v>
      </c>
      <c r="K167" s="313"/>
    </row>
    <row r="168" s="1" customFormat="1" ht="5.25" customHeight="1">
      <c r="B168" s="341"/>
      <c r="C168" s="338"/>
      <c r="D168" s="338"/>
      <c r="E168" s="338"/>
      <c r="F168" s="338"/>
      <c r="G168" s="339"/>
      <c r="H168" s="338"/>
      <c r="I168" s="338"/>
      <c r="J168" s="338"/>
      <c r="K168" s="362"/>
    </row>
    <row r="169" s="1" customFormat="1" ht="15" customHeight="1">
      <c r="B169" s="341"/>
      <c r="C169" s="318" t="s">
        <v>3824</v>
      </c>
      <c r="D169" s="318"/>
      <c r="E169" s="318"/>
      <c r="F169" s="340" t="s">
        <v>100</v>
      </c>
      <c r="G169" s="318"/>
      <c r="H169" s="318" t="s">
        <v>3861</v>
      </c>
      <c r="I169" s="318" t="s">
        <v>3823</v>
      </c>
      <c r="J169" s="318">
        <v>120</v>
      </c>
      <c r="K169" s="362"/>
    </row>
    <row r="170" s="1" customFormat="1" ht="15" customHeight="1">
      <c r="B170" s="341"/>
      <c r="C170" s="318" t="s">
        <v>3870</v>
      </c>
      <c r="D170" s="318"/>
      <c r="E170" s="318"/>
      <c r="F170" s="340" t="s">
        <v>100</v>
      </c>
      <c r="G170" s="318"/>
      <c r="H170" s="318" t="s">
        <v>3871</v>
      </c>
      <c r="I170" s="318" t="s">
        <v>3823</v>
      </c>
      <c r="J170" s="318" t="s">
        <v>3872</v>
      </c>
      <c r="K170" s="362"/>
    </row>
    <row r="171" s="1" customFormat="1" ht="15" customHeight="1">
      <c r="B171" s="341"/>
      <c r="C171" s="318" t="s">
        <v>93</v>
      </c>
      <c r="D171" s="318"/>
      <c r="E171" s="318"/>
      <c r="F171" s="340" t="s">
        <v>100</v>
      </c>
      <c r="G171" s="318"/>
      <c r="H171" s="318" t="s">
        <v>3888</v>
      </c>
      <c r="I171" s="318" t="s">
        <v>3823</v>
      </c>
      <c r="J171" s="318" t="s">
        <v>3872</v>
      </c>
      <c r="K171" s="362"/>
    </row>
    <row r="172" s="1" customFormat="1" ht="15" customHeight="1">
      <c r="B172" s="341"/>
      <c r="C172" s="318" t="s">
        <v>3826</v>
      </c>
      <c r="D172" s="318"/>
      <c r="E172" s="318"/>
      <c r="F172" s="340" t="s">
        <v>3827</v>
      </c>
      <c r="G172" s="318"/>
      <c r="H172" s="318" t="s">
        <v>3888</v>
      </c>
      <c r="I172" s="318" t="s">
        <v>3823</v>
      </c>
      <c r="J172" s="318">
        <v>50</v>
      </c>
      <c r="K172" s="362"/>
    </row>
    <row r="173" s="1" customFormat="1" ht="15" customHeight="1">
      <c r="B173" s="341"/>
      <c r="C173" s="318" t="s">
        <v>3829</v>
      </c>
      <c r="D173" s="318"/>
      <c r="E173" s="318"/>
      <c r="F173" s="340" t="s">
        <v>100</v>
      </c>
      <c r="G173" s="318"/>
      <c r="H173" s="318" t="s">
        <v>3888</v>
      </c>
      <c r="I173" s="318" t="s">
        <v>3831</v>
      </c>
      <c r="J173" s="318"/>
      <c r="K173" s="362"/>
    </row>
    <row r="174" s="1" customFormat="1" ht="15" customHeight="1">
      <c r="B174" s="341"/>
      <c r="C174" s="318" t="s">
        <v>3840</v>
      </c>
      <c r="D174" s="318"/>
      <c r="E174" s="318"/>
      <c r="F174" s="340" t="s">
        <v>3827</v>
      </c>
      <c r="G174" s="318"/>
      <c r="H174" s="318" t="s">
        <v>3888</v>
      </c>
      <c r="I174" s="318" t="s">
        <v>3823</v>
      </c>
      <c r="J174" s="318">
        <v>50</v>
      </c>
      <c r="K174" s="362"/>
    </row>
    <row r="175" s="1" customFormat="1" ht="15" customHeight="1">
      <c r="B175" s="341"/>
      <c r="C175" s="318" t="s">
        <v>3848</v>
      </c>
      <c r="D175" s="318"/>
      <c r="E175" s="318"/>
      <c r="F175" s="340" t="s">
        <v>3827</v>
      </c>
      <c r="G175" s="318"/>
      <c r="H175" s="318" t="s">
        <v>3888</v>
      </c>
      <c r="I175" s="318" t="s">
        <v>3823</v>
      </c>
      <c r="J175" s="318">
        <v>50</v>
      </c>
      <c r="K175" s="362"/>
    </row>
    <row r="176" s="1" customFormat="1" ht="15" customHeight="1">
      <c r="B176" s="341"/>
      <c r="C176" s="318" t="s">
        <v>3846</v>
      </c>
      <c r="D176" s="318"/>
      <c r="E176" s="318"/>
      <c r="F176" s="340" t="s">
        <v>3827</v>
      </c>
      <c r="G176" s="318"/>
      <c r="H176" s="318" t="s">
        <v>3888</v>
      </c>
      <c r="I176" s="318" t="s">
        <v>3823</v>
      </c>
      <c r="J176" s="318">
        <v>50</v>
      </c>
      <c r="K176" s="362"/>
    </row>
    <row r="177" s="1" customFormat="1" ht="15" customHeight="1">
      <c r="B177" s="341"/>
      <c r="C177" s="318" t="s">
        <v>171</v>
      </c>
      <c r="D177" s="318"/>
      <c r="E177" s="318"/>
      <c r="F177" s="340" t="s">
        <v>100</v>
      </c>
      <c r="G177" s="318"/>
      <c r="H177" s="318" t="s">
        <v>3889</v>
      </c>
      <c r="I177" s="318" t="s">
        <v>3890</v>
      </c>
      <c r="J177" s="318"/>
      <c r="K177" s="362"/>
    </row>
    <row r="178" s="1" customFormat="1" ht="15" customHeight="1">
      <c r="B178" s="341"/>
      <c r="C178" s="318" t="s">
        <v>63</v>
      </c>
      <c r="D178" s="318"/>
      <c r="E178" s="318"/>
      <c r="F178" s="340" t="s">
        <v>100</v>
      </c>
      <c r="G178" s="318"/>
      <c r="H178" s="318" t="s">
        <v>3891</v>
      </c>
      <c r="I178" s="318" t="s">
        <v>3892</v>
      </c>
      <c r="J178" s="318">
        <v>1</v>
      </c>
      <c r="K178" s="362"/>
    </row>
    <row r="179" s="1" customFormat="1" ht="15" customHeight="1">
      <c r="B179" s="341"/>
      <c r="C179" s="318" t="s">
        <v>59</v>
      </c>
      <c r="D179" s="318"/>
      <c r="E179" s="318"/>
      <c r="F179" s="340" t="s">
        <v>100</v>
      </c>
      <c r="G179" s="318"/>
      <c r="H179" s="318" t="s">
        <v>3893</v>
      </c>
      <c r="I179" s="318" t="s">
        <v>3823</v>
      </c>
      <c r="J179" s="318">
        <v>20</v>
      </c>
      <c r="K179" s="362"/>
    </row>
    <row r="180" s="1" customFormat="1" ht="15" customHeight="1">
      <c r="B180" s="341"/>
      <c r="C180" s="318" t="s">
        <v>60</v>
      </c>
      <c r="D180" s="318"/>
      <c r="E180" s="318"/>
      <c r="F180" s="340" t="s">
        <v>100</v>
      </c>
      <c r="G180" s="318"/>
      <c r="H180" s="318" t="s">
        <v>3894</v>
      </c>
      <c r="I180" s="318" t="s">
        <v>3823</v>
      </c>
      <c r="J180" s="318">
        <v>255</v>
      </c>
      <c r="K180" s="362"/>
    </row>
    <row r="181" s="1" customFormat="1" ht="15" customHeight="1">
      <c r="B181" s="341"/>
      <c r="C181" s="318" t="s">
        <v>172</v>
      </c>
      <c r="D181" s="318"/>
      <c r="E181" s="318"/>
      <c r="F181" s="340" t="s">
        <v>100</v>
      </c>
      <c r="G181" s="318"/>
      <c r="H181" s="318" t="s">
        <v>3786</v>
      </c>
      <c r="I181" s="318" t="s">
        <v>3823</v>
      </c>
      <c r="J181" s="318">
        <v>10</v>
      </c>
      <c r="K181" s="362"/>
    </row>
    <row r="182" s="1" customFormat="1" ht="15" customHeight="1">
      <c r="B182" s="341"/>
      <c r="C182" s="318" t="s">
        <v>173</v>
      </c>
      <c r="D182" s="318"/>
      <c r="E182" s="318"/>
      <c r="F182" s="340" t="s">
        <v>100</v>
      </c>
      <c r="G182" s="318"/>
      <c r="H182" s="318" t="s">
        <v>3895</v>
      </c>
      <c r="I182" s="318" t="s">
        <v>3856</v>
      </c>
      <c r="J182" s="318"/>
      <c r="K182" s="362"/>
    </row>
    <row r="183" s="1" customFormat="1" ht="15" customHeight="1">
      <c r="B183" s="341"/>
      <c r="C183" s="318" t="s">
        <v>3896</v>
      </c>
      <c r="D183" s="318"/>
      <c r="E183" s="318"/>
      <c r="F183" s="340" t="s">
        <v>100</v>
      </c>
      <c r="G183" s="318"/>
      <c r="H183" s="318" t="s">
        <v>3897</v>
      </c>
      <c r="I183" s="318" t="s">
        <v>3856</v>
      </c>
      <c r="J183" s="318"/>
      <c r="K183" s="362"/>
    </row>
    <row r="184" s="1" customFormat="1" ht="15" customHeight="1">
      <c r="B184" s="341"/>
      <c r="C184" s="318" t="s">
        <v>3885</v>
      </c>
      <c r="D184" s="318"/>
      <c r="E184" s="318"/>
      <c r="F184" s="340" t="s">
        <v>100</v>
      </c>
      <c r="G184" s="318"/>
      <c r="H184" s="318" t="s">
        <v>3898</v>
      </c>
      <c r="I184" s="318" t="s">
        <v>3856</v>
      </c>
      <c r="J184" s="318"/>
      <c r="K184" s="362"/>
    </row>
    <row r="185" s="1" customFormat="1" ht="15" customHeight="1">
      <c r="B185" s="341"/>
      <c r="C185" s="318" t="s">
        <v>175</v>
      </c>
      <c r="D185" s="318"/>
      <c r="E185" s="318"/>
      <c r="F185" s="340" t="s">
        <v>3827</v>
      </c>
      <c r="G185" s="318"/>
      <c r="H185" s="318" t="s">
        <v>3899</v>
      </c>
      <c r="I185" s="318" t="s">
        <v>3823</v>
      </c>
      <c r="J185" s="318">
        <v>50</v>
      </c>
      <c r="K185" s="362"/>
    </row>
    <row r="186" s="1" customFormat="1" ht="15" customHeight="1">
      <c r="B186" s="341"/>
      <c r="C186" s="318" t="s">
        <v>3900</v>
      </c>
      <c r="D186" s="318"/>
      <c r="E186" s="318"/>
      <c r="F186" s="340" t="s">
        <v>3827</v>
      </c>
      <c r="G186" s="318"/>
      <c r="H186" s="318" t="s">
        <v>3901</v>
      </c>
      <c r="I186" s="318" t="s">
        <v>3902</v>
      </c>
      <c r="J186" s="318"/>
      <c r="K186" s="362"/>
    </row>
    <row r="187" s="1" customFormat="1" ht="15" customHeight="1">
      <c r="B187" s="341"/>
      <c r="C187" s="318" t="s">
        <v>3903</v>
      </c>
      <c r="D187" s="318"/>
      <c r="E187" s="318"/>
      <c r="F187" s="340" t="s">
        <v>3827</v>
      </c>
      <c r="G187" s="318"/>
      <c r="H187" s="318" t="s">
        <v>3904</v>
      </c>
      <c r="I187" s="318" t="s">
        <v>3902</v>
      </c>
      <c r="J187" s="318"/>
      <c r="K187" s="362"/>
    </row>
    <row r="188" s="1" customFormat="1" ht="15" customHeight="1">
      <c r="B188" s="341"/>
      <c r="C188" s="318" t="s">
        <v>3905</v>
      </c>
      <c r="D188" s="318"/>
      <c r="E188" s="318"/>
      <c r="F188" s="340" t="s">
        <v>3827</v>
      </c>
      <c r="G188" s="318"/>
      <c r="H188" s="318" t="s">
        <v>3906</v>
      </c>
      <c r="I188" s="318" t="s">
        <v>3902</v>
      </c>
      <c r="J188" s="318"/>
      <c r="K188" s="362"/>
    </row>
    <row r="189" s="1" customFormat="1" ht="15" customHeight="1">
      <c r="B189" s="341"/>
      <c r="C189" s="374" t="s">
        <v>3907</v>
      </c>
      <c r="D189" s="318"/>
      <c r="E189" s="318"/>
      <c r="F189" s="340" t="s">
        <v>3827</v>
      </c>
      <c r="G189" s="318"/>
      <c r="H189" s="318" t="s">
        <v>3908</v>
      </c>
      <c r="I189" s="318" t="s">
        <v>3909</v>
      </c>
      <c r="J189" s="375" t="s">
        <v>3910</v>
      </c>
      <c r="K189" s="362"/>
    </row>
    <row r="190" s="1" customFormat="1" ht="15" customHeight="1">
      <c r="B190" s="341"/>
      <c r="C190" s="325" t="s">
        <v>48</v>
      </c>
      <c r="D190" s="318"/>
      <c r="E190" s="318"/>
      <c r="F190" s="340" t="s">
        <v>100</v>
      </c>
      <c r="G190" s="318"/>
      <c r="H190" s="315" t="s">
        <v>3911</v>
      </c>
      <c r="I190" s="318" t="s">
        <v>3912</v>
      </c>
      <c r="J190" s="318"/>
      <c r="K190" s="362"/>
    </row>
    <row r="191" s="1" customFormat="1" ht="15" customHeight="1">
      <c r="B191" s="341"/>
      <c r="C191" s="325" t="s">
        <v>3913</v>
      </c>
      <c r="D191" s="318"/>
      <c r="E191" s="318"/>
      <c r="F191" s="340" t="s">
        <v>100</v>
      </c>
      <c r="G191" s="318"/>
      <c r="H191" s="318" t="s">
        <v>3914</v>
      </c>
      <c r="I191" s="318" t="s">
        <v>3856</v>
      </c>
      <c r="J191" s="318"/>
      <c r="K191" s="362"/>
    </row>
    <row r="192" s="1" customFormat="1" ht="15" customHeight="1">
      <c r="B192" s="341"/>
      <c r="C192" s="325" t="s">
        <v>3915</v>
      </c>
      <c r="D192" s="318"/>
      <c r="E192" s="318"/>
      <c r="F192" s="340" t="s">
        <v>100</v>
      </c>
      <c r="G192" s="318"/>
      <c r="H192" s="318" t="s">
        <v>3916</v>
      </c>
      <c r="I192" s="318" t="s">
        <v>3856</v>
      </c>
      <c r="J192" s="318"/>
      <c r="K192" s="362"/>
    </row>
    <row r="193" s="1" customFormat="1" ht="15" customHeight="1">
      <c r="B193" s="341"/>
      <c r="C193" s="325" t="s">
        <v>3917</v>
      </c>
      <c r="D193" s="318"/>
      <c r="E193" s="318"/>
      <c r="F193" s="340" t="s">
        <v>3827</v>
      </c>
      <c r="G193" s="318"/>
      <c r="H193" s="318" t="s">
        <v>3918</v>
      </c>
      <c r="I193" s="318" t="s">
        <v>3856</v>
      </c>
      <c r="J193" s="318"/>
      <c r="K193" s="362"/>
    </row>
    <row r="194" s="1" customFormat="1" ht="15" customHeight="1">
      <c r="B194" s="368"/>
      <c r="C194" s="376"/>
      <c r="D194" s="350"/>
      <c r="E194" s="350"/>
      <c r="F194" s="350"/>
      <c r="G194" s="350"/>
      <c r="H194" s="350"/>
      <c r="I194" s="350"/>
      <c r="J194" s="350"/>
      <c r="K194" s="369"/>
    </row>
    <row r="195" s="1" customFormat="1" ht="18.75" customHeight="1">
      <c r="B195" s="315"/>
      <c r="C195" s="318"/>
      <c r="D195" s="318"/>
      <c r="E195" s="318"/>
      <c r="F195" s="340"/>
      <c r="G195" s="318"/>
      <c r="H195" s="318"/>
      <c r="I195" s="318"/>
      <c r="J195" s="318"/>
      <c r="K195" s="315"/>
    </row>
    <row r="196" s="1" customFormat="1" ht="18.75" customHeight="1">
      <c r="B196" s="315"/>
      <c r="C196" s="318"/>
      <c r="D196" s="318"/>
      <c r="E196" s="318"/>
      <c r="F196" s="340"/>
      <c r="G196" s="318"/>
      <c r="H196" s="318"/>
      <c r="I196" s="318"/>
      <c r="J196" s="318"/>
      <c r="K196" s="315"/>
    </row>
    <row r="197" s="1" customFormat="1" ht="18.75" customHeight="1">
      <c r="B197" s="326"/>
      <c r="C197" s="326"/>
      <c r="D197" s="326"/>
      <c r="E197" s="326"/>
      <c r="F197" s="326"/>
      <c r="G197" s="326"/>
      <c r="H197" s="326"/>
      <c r="I197" s="326"/>
      <c r="J197" s="326"/>
      <c r="K197" s="326"/>
    </row>
    <row r="198" s="1" customFormat="1" ht="13.5">
      <c r="B198" s="305"/>
      <c r="C198" s="306"/>
      <c r="D198" s="306"/>
      <c r="E198" s="306"/>
      <c r="F198" s="306"/>
      <c r="G198" s="306"/>
      <c r="H198" s="306"/>
      <c r="I198" s="306"/>
      <c r="J198" s="306"/>
      <c r="K198" s="307"/>
    </row>
    <row r="199" s="1" customFormat="1" ht="21">
      <c r="B199" s="308"/>
      <c r="C199" s="309" t="s">
        <v>3919</v>
      </c>
      <c r="D199" s="309"/>
      <c r="E199" s="309"/>
      <c r="F199" s="309"/>
      <c r="G199" s="309"/>
      <c r="H199" s="309"/>
      <c r="I199" s="309"/>
      <c r="J199" s="309"/>
      <c r="K199" s="310"/>
    </row>
    <row r="200" s="1" customFormat="1" ht="25.5" customHeight="1">
      <c r="B200" s="308"/>
      <c r="C200" s="377" t="s">
        <v>3920</v>
      </c>
      <c r="D200" s="377"/>
      <c r="E200" s="377"/>
      <c r="F200" s="377" t="s">
        <v>3921</v>
      </c>
      <c r="G200" s="378"/>
      <c r="H200" s="377" t="s">
        <v>3922</v>
      </c>
      <c r="I200" s="377"/>
      <c r="J200" s="377"/>
      <c r="K200" s="310"/>
    </row>
    <row r="201" s="1" customFormat="1" ht="5.25" customHeight="1">
      <c r="B201" s="341"/>
      <c r="C201" s="338"/>
      <c r="D201" s="338"/>
      <c r="E201" s="338"/>
      <c r="F201" s="338"/>
      <c r="G201" s="318"/>
      <c r="H201" s="338"/>
      <c r="I201" s="338"/>
      <c r="J201" s="338"/>
      <c r="K201" s="362"/>
    </row>
    <row r="202" s="1" customFormat="1" ht="15" customHeight="1">
      <c r="B202" s="341"/>
      <c r="C202" s="318" t="s">
        <v>3912</v>
      </c>
      <c r="D202" s="318"/>
      <c r="E202" s="318"/>
      <c r="F202" s="340" t="s">
        <v>49</v>
      </c>
      <c r="G202" s="318"/>
      <c r="H202" s="318" t="s">
        <v>3923</v>
      </c>
      <c r="I202" s="318"/>
      <c r="J202" s="318"/>
      <c r="K202" s="362"/>
    </row>
    <row r="203" s="1" customFormat="1" ht="15" customHeight="1">
      <c r="B203" s="341"/>
      <c r="C203" s="347"/>
      <c r="D203" s="318"/>
      <c r="E203" s="318"/>
      <c r="F203" s="340" t="s">
        <v>50</v>
      </c>
      <c r="G203" s="318"/>
      <c r="H203" s="318" t="s">
        <v>3924</v>
      </c>
      <c r="I203" s="318"/>
      <c r="J203" s="318"/>
      <c r="K203" s="362"/>
    </row>
    <row r="204" s="1" customFormat="1" ht="15" customHeight="1">
      <c r="B204" s="341"/>
      <c r="C204" s="347"/>
      <c r="D204" s="318"/>
      <c r="E204" s="318"/>
      <c r="F204" s="340" t="s">
        <v>53</v>
      </c>
      <c r="G204" s="318"/>
      <c r="H204" s="318" t="s">
        <v>3925</v>
      </c>
      <c r="I204" s="318"/>
      <c r="J204" s="318"/>
      <c r="K204" s="362"/>
    </row>
    <row r="205" s="1" customFormat="1" ht="15" customHeight="1">
      <c r="B205" s="341"/>
      <c r="C205" s="318"/>
      <c r="D205" s="318"/>
      <c r="E205" s="318"/>
      <c r="F205" s="340" t="s">
        <v>51</v>
      </c>
      <c r="G205" s="318"/>
      <c r="H205" s="318" t="s">
        <v>3926</v>
      </c>
      <c r="I205" s="318"/>
      <c r="J205" s="318"/>
      <c r="K205" s="362"/>
    </row>
    <row r="206" s="1" customFormat="1" ht="15" customHeight="1">
      <c r="B206" s="341"/>
      <c r="C206" s="318"/>
      <c r="D206" s="318"/>
      <c r="E206" s="318"/>
      <c r="F206" s="340" t="s">
        <v>52</v>
      </c>
      <c r="G206" s="318"/>
      <c r="H206" s="318" t="s">
        <v>3927</v>
      </c>
      <c r="I206" s="318"/>
      <c r="J206" s="318"/>
      <c r="K206" s="362"/>
    </row>
    <row r="207" s="1" customFormat="1" ht="15" customHeight="1">
      <c r="B207" s="341"/>
      <c r="C207" s="318"/>
      <c r="D207" s="318"/>
      <c r="E207" s="318"/>
      <c r="F207" s="340"/>
      <c r="G207" s="318"/>
      <c r="H207" s="318"/>
      <c r="I207" s="318"/>
      <c r="J207" s="318"/>
      <c r="K207" s="362"/>
    </row>
    <row r="208" s="1" customFormat="1" ht="15" customHeight="1">
      <c r="B208" s="341"/>
      <c r="C208" s="318" t="s">
        <v>3868</v>
      </c>
      <c r="D208" s="318"/>
      <c r="E208" s="318"/>
      <c r="F208" s="340" t="s">
        <v>85</v>
      </c>
      <c r="G208" s="318"/>
      <c r="H208" s="318" t="s">
        <v>3928</v>
      </c>
      <c r="I208" s="318"/>
      <c r="J208" s="318"/>
      <c r="K208" s="362"/>
    </row>
    <row r="209" s="1" customFormat="1" ht="15" customHeight="1">
      <c r="B209" s="341"/>
      <c r="C209" s="347"/>
      <c r="D209" s="318"/>
      <c r="E209" s="318"/>
      <c r="F209" s="340" t="s">
        <v>3766</v>
      </c>
      <c r="G209" s="318"/>
      <c r="H209" s="318" t="s">
        <v>3767</v>
      </c>
      <c r="I209" s="318"/>
      <c r="J209" s="318"/>
      <c r="K209" s="362"/>
    </row>
    <row r="210" s="1" customFormat="1" ht="15" customHeight="1">
      <c r="B210" s="341"/>
      <c r="C210" s="318"/>
      <c r="D210" s="318"/>
      <c r="E210" s="318"/>
      <c r="F210" s="340" t="s">
        <v>3764</v>
      </c>
      <c r="G210" s="318"/>
      <c r="H210" s="318" t="s">
        <v>3929</v>
      </c>
      <c r="I210" s="318"/>
      <c r="J210" s="318"/>
      <c r="K210" s="362"/>
    </row>
    <row r="211" s="1" customFormat="1" ht="15" customHeight="1">
      <c r="B211" s="379"/>
      <c r="C211" s="347"/>
      <c r="D211" s="347"/>
      <c r="E211" s="347"/>
      <c r="F211" s="340" t="s">
        <v>3768</v>
      </c>
      <c r="G211" s="325"/>
      <c r="H211" s="366" t="s">
        <v>3769</v>
      </c>
      <c r="I211" s="366"/>
      <c r="J211" s="366"/>
      <c r="K211" s="380"/>
    </row>
    <row r="212" s="1" customFormat="1" ht="15" customHeight="1">
      <c r="B212" s="379"/>
      <c r="C212" s="347"/>
      <c r="D212" s="347"/>
      <c r="E212" s="347"/>
      <c r="F212" s="340" t="s">
        <v>3770</v>
      </c>
      <c r="G212" s="325"/>
      <c r="H212" s="366" t="s">
        <v>3930</v>
      </c>
      <c r="I212" s="366"/>
      <c r="J212" s="366"/>
      <c r="K212" s="380"/>
    </row>
    <row r="213" s="1" customFormat="1" ht="15" customHeight="1">
      <c r="B213" s="379"/>
      <c r="C213" s="347"/>
      <c r="D213" s="347"/>
      <c r="E213" s="347"/>
      <c r="F213" s="381"/>
      <c r="G213" s="325"/>
      <c r="H213" s="382"/>
      <c r="I213" s="382"/>
      <c r="J213" s="382"/>
      <c r="K213" s="380"/>
    </row>
    <row r="214" s="1" customFormat="1" ht="15" customHeight="1">
      <c r="B214" s="379"/>
      <c r="C214" s="318" t="s">
        <v>3892</v>
      </c>
      <c r="D214" s="347"/>
      <c r="E214" s="347"/>
      <c r="F214" s="340">
        <v>1</v>
      </c>
      <c r="G214" s="325"/>
      <c r="H214" s="366" t="s">
        <v>3931</v>
      </c>
      <c r="I214" s="366"/>
      <c r="J214" s="366"/>
      <c r="K214" s="380"/>
    </row>
    <row r="215" s="1" customFormat="1" ht="15" customHeight="1">
      <c r="B215" s="379"/>
      <c r="C215" s="347"/>
      <c r="D215" s="347"/>
      <c r="E215" s="347"/>
      <c r="F215" s="340">
        <v>2</v>
      </c>
      <c r="G215" s="325"/>
      <c r="H215" s="366" t="s">
        <v>3932</v>
      </c>
      <c r="I215" s="366"/>
      <c r="J215" s="366"/>
      <c r="K215" s="380"/>
    </row>
    <row r="216" s="1" customFormat="1" ht="15" customHeight="1">
      <c r="B216" s="379"/>
      <c r="C216" s="347"/>
      <c r="D216" s="347"/>
      <c r="E216" s="347"/>
      <c r="F216" s="340">
        <v>3</v>
      </c>
      <c r="G216" s="325"/>
      <c r="H216" s="366" t="s">
        <v>3933</v>
      </c>
      <c r="I216" s="366"/>
      <c r="J216" s="366"/>
      <c r="K216" s="380"/>
    </row>
    <row r="217" s="1" customFormat="1" ht="15" customHeight="1">
      <c r="B217" s="379"/>
      <c r="C217" s="347"/>
      <c r="D217" s="347"/>
      <c r="E217" s="347"/>
      <c r="F217" s="340">
        <v>4</v>
      </c>
      <c r="G217" s="325"/>
      <c r="H217" s="366" t="s">
        <v>3934</v>
      </c>
      <c r="I217" s="366"/>
      <c r="J217" s="366"/>
      <c r="K217" s="380"/>
    </row>
    <row r="218" s="1" customFormat="1" ht="12.75" customHeight="1">
      <c r="B218" s="383"/>
      <c r="C218" s="384"/>
      <c r="D218" s="384"/>
      <c r="E218" s="384"/>
      <c r="F218" s="384"/>
      <c r="G218" s="384"/>
      <c r="H218" s="384"/>
      <c r="I218" s="384"/>
      <c r="J218" s="384"/>
      <c r="K218" s="385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269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271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27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51" t="s">
        <v>29</v>
      </c>
      <c r="J17" s="135" t="s">
        <v>30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">
        <v>34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51" t="s">
        <v>29</v>
      </c>
      <c r="J23" s="135" t="s">
        <v>36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">
        <v>39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51" t="s">
        <v>29</v>
      </c>
      <c r="J26" s="135" t="s">
        <v>41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ROUND(J95,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ROUND((SUM(BE95:BE157)),  2)</f>
        <v>0</v>
      </c>
      <c r="G35" s="40"/>
      <c r="H35" s="40"/>
      <c r="I35" s="166">
        <v>0.20999999999999999</v>
      </c>
      <c r="J35" s="165">
        <f>ROUND(((SUM(BE95:BE157))*I35),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ROUND((SUM(BF95:BF157)),  2)</f>
        <v>0</v>
      </c>
      <c r="G36" s="40"/>
      <c r="H36" s="40"/>
      <c r="I36" s="166">
        <v>0.14999999999999999</v>
      </c>
      <c r="J36" s="165">
        <f>ROUND(((SUM(BF95:BF157))*I36),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ROUND((SUM(BG95:BG157)),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ROUND((SUM(BH95:BH157)),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ROUND((SUM(BI95:BI157)),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269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01 - Hala + výplně otvorů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J95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272</v>
      </c>
      <c r="E64" s="190"/>
      <c r="F64" s="190"/>
      <c r="G64" s="190"/>
      <c r="H64" s="190"/>
      <c r="I64" s="191"/>
      <c r="J64" s="192">
        <f>J96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273</v>
      </c>
      <c r="E65" s="196"/>
      <c r="F65" s="196"/>
      <c r="G65" s="196"/>
      <c r="H65" s="196"/>
      <c r="I65" s="197"/>
      <c r="J65" s="198">
        <f>J97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274</v>
      </c>
      <c r="E66" s="196"/>
      <c r="F66" s="196"/>
      <c r="G66" s="196"/>
      <c r="H66" s="196"/>
      <c r="I66" s="197"/>
      <c r="J66" s="198">
        <f>J102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275</v>
      </c>
      <c r="E67" s="196"/>
      <c r="F67" s="196"/>
      <c r="G67" s="196"/>
      <c r="H67" s="196"/>
      <c r="I67" s="197"/>
      <c r="J67" s="198">
        <f>J115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4"/>
      <c r="C68" s="127"/>
      <c r="D68" s="195" t="s">
        <v>276</v>
      </c>
      <c r="E68" s="196"/>
      <c r="F68" s="196"/>
      <c r="G68" s="196"/>
      <c r="H68" s="196"/>
      <c r="I68" s="197"/>
      <c r="J68" s="198">
        <f>J122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4"/>
      <c r="C69" s="127"/>
      <c r="D69" s="195" t="s">
        <v>277</v>
      </c>
      <c r="E69" s="196"/>
      <c r="F69" s="196"/>
      <c r="G69" s="196"/>
      <c r="H69" s="196"/>
      <c r="I69" s="197"/>
      <c r="J69" s="198">
        <f>J127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4"/>
      <c r="C70" s="127"/>
      <c r="D70" s="195" t="s">
        <v>278</v>
      </c>
      <c r="E70" s="196"/>
      <c r="F70" s="196"/>
      <c r="G70" s="196"/>
      <c r="H70" s="196"/>
      <c r="I70" s="197"/>
      <c r="J70" s="198">
        <f>J132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4"/>
      <c r="C71" s="127"/>
      <c r="D71" s="195" t="s">
        <v>279</v>
      </c>
      <c r="E71" s="196"/>
      <c r="F71" s="196"/>
      <c r="G71" s="196"/>
      <c r="H71" s="196"/>
      <c r="I71" s="197"/>
      <c r="J71" s="198">
        <f>J139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87"/>
      <c r="C72" s="188"/>
      <c r="D72" s="189" t="s">
        <v>168</v>
      </c>
      <c r="E72" s="190"/>
      <c r="F72" s="190"/>
      <c r="G72" s="190"/>
      <c r="H72" s="190"/>
      <c r="I72" s="191"/>
      <c r="J72" s="192">
        <f>J155</f>
        <v>0</v>
      </c>
      <c r="K72" s="188"/>
      <c r="L72" s="19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94"/>
      <c r="C73" s="127"/>
      <c r="D73" s="195" t="s">
        <v>169</v>
      </c>
      <c r="E73" s="196"/>
      <c r="F73" s="196"/>
      <c r="G73" s="196"/>
      <c r="H73" s="196"/>
      <c r="I73" s="197"/>
      <c r="J73" s="198">
        <f>J156</f>
        <v>0</v>
      </c>
      <c r="K73" s="127"/>
      <c r="L73" s="19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177"/>
      <c r="J75" s="62"/>
      <c r="K75" s="6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180"/>
      <c r="J79" s="64"/>
      <c r="K79" s="64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170</v>
      </c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181" t="str">
        <f>E7</f>
        <v>Sýrárna Broumov</v>
      </c>
      <c r="F83" s="34"/>
      <c r="G83" s="34"/>
      <c r="H83" s="34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" customFormat="1" ht="12" customHeight="1">
      <c r="B84" s="23"/>
      <c r="C84" s="34" t="s">
        <v>158</v>
      </c>
      <c r="D84" s="24"/>
      <c r="E84" s="24"/>
      <c r="F84" s="24"/>
      <c r="G84" s="24"/>
      <c r="H84" s="24"/>
      <c r="I84" s="140"/>
      <c r="J84" s="24"/>
      <c r="K84" s="24"/>
      <c r="L84" s="22"/>
    </row>
    <row r="85" s="2" customFormat="1" ht="16.5" customHeight="1">
      <c r="A85" s="40"/>
      <c r="B85" s="41"/>
      <c r="C85" s="42"/>
      <c r="D85" s="42"/>
      <c r="E85" s="181" t="s">
        <v>269</v>
      </c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270</v>
      </c>
      <c r="D86" s="42"/>
      <c r="E86" s="42"/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1" t="str">
        <f>E11</f>
        <v>01 - Hala + výplně otvorů</v>
      </c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21</v>
      </c>
      <c r="D89" s="42"/>
      <c r="E89" s="42"/>
      <c r="F89" s="29" t="str">
        <f>F14</f>
        <v xml:space="preserve"> </v>
      </c>
      <c r="G89" s="42"/>
      <c r="H89" s="42"/>
      <c r="I89" s="151" t="s">
        <v>23</v>
      </c>
      <c r="J89" s="74" t="str">
        <f>IF(J14="","",J14)</f>
        <v>8. 9. 2020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148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4" t="s">
        <v>25</v>
      </c>
      <c r="D91" s="42"/>
      <c r="E91" s="42"/>
      <c r="F91" s="29" t="str">
        <f>E17</f>
        <v>Sýrárna Broumov s.r.o.</v>
      </c>
      <c r="G91" s="42"/>
      <c r="H91" s="42"/>
      <c r="I91" s="151" t="s">
        <v>33</v>
      </c>
      <c r="J91" s="38" t="str">
        <f>E23</f>
        <v>JOSTA s.r.o.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4" t="s">
        <v>31</v>
      </c>
      <c r="D92" s="42"/>
      <c r="E92" s="42"/>
      <c r="F92" s="29" t="str">
        <f>IF(E20="","",E20)</f>
        <v>Vyplň údaj</v>
      </c>
      <c r="G92" s="42"/>
      <c r="H92" s="42"/>
      <c r="I92" s="151" t="s">
        <v>38</v>
      </c>
      <c r="J92" s="38" t="str">
        <f>E26</f>
        <v>Tomáš Valenta</v>
      </c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148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11" customFormat="1" ht="29.28" customHeight="1">
      <c r="A94" s="200"/>
      <c r="B94" s="201"/>
      <c r="C94" s="202" t="s">
        <v>171</v>
      </c>
      <c r="D94" s="203" t="s">
        <v>63</v>
      </c>
      <c r="E94" s="203" t="s">
        <v>59</v>
      </c>
      <c r="F94" s="203" t="s">
        <v>60</v>
      </c>
      <c r="G94" s="203" t="s">
        <v>172</v>
      </c>
      <c r="H94" s="203" t="s">
        <v>173</v>
      </c>
      <c r="I94" s="204" t="s">
        <v>174</v>
      </c>
      <c r="J94" s="205" t="s">
        <v>162</v>
      </c>
      <c r="K94" s="206" t="s">
        <v>175</v>
      </c>
      <c r="L94" s="207"/>
      <c r="M94" s="94" t="s">
        <v>19</v>
      </c>
      <c r="N94" s="95" t="s">
        <v>48</v>
      </c>
      <c r="O94" s="95" t="s">
        <v>176</v>
      </c>
      <c r="P94" s="95" t="s">
        <v>177</v>
      </c>
      <c r="Q94" s="95" t="s">
        <v>178</v>
      </c>
      <c r="R94" s="95" t="s">
        <v>179</v>
      </c>
      <c r="S94" s="95" t="s">
        <v>180</v>
      </c>
      <c r="T94" s="96" t="s">
        <v>181</v>
      </c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</row>
    <row r="95" s="2" customFormat="1" ht="22.8" customHeight="1">
      <c r="A95" s="40"/>
      <c r="B95" s="41"/>
      <c r="C95" s="101" t="s">
        <v>182</v>
      </c>
      <c r="D95" s="42"/>
      <c r="E95" s="42"/>
      <c r="F95" s="42"/>
      <c r="G95" s="42"/>
      <c r="H95" s="42"/>
      <c r="I95" s="148"/>
      <c r="J95" s="208">
        <f>BK95</f>
        <v>0</v>
      </c>
      <c r="K95" s="42"/>
      <c r="L95" s="46"/>
      <c r="M95" s="97"/>
      <c r="N95" s="209"/>
      <c r="O95" s="98"/>
      <c r="P95" s="210">
        <f>P96+P155</f>
        <v>0</v>
      </c>
      <c r="Q95" s="98"/>
      <c r="R95" s="210">
        <f>R96+R155</f>
        <v>0</v>
      </c>
      <c r="S95" s="98"/>
      <c r="T95" s="211">
        <f>T96+T155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77</v>
      </c>
      <c r="AU95" s="19" t="s">
        <v>163</v>
      </c>
      <c r="BK95" s="212">
        <f>BK96+BK155</f>
        <v>0</v>
      </c>
    </row>
    <row r="96" s="12" customFormat="1" ht="25.92" customHeight="1">
      <c r="A96" s="12"/>
      <c r="B96" s="213"/>
      <c r="C96" s="214"/>
      <c r="D96" s="215" t="s">
        <v>77</v>
      </c>
      <c r="E96" s="216" t="s">
        <v>183</v>
      </c>
      <c r="F96" s="216" t="s">
        <v>183</v>
      </c>
      <c r="G96" s="214"/>
      <c r="H96" s="214"/>
      <c r="I96" s="217"/>
      <c r="J96" s="218">
        <f>BK96</f>
        <v>0</v>
      </c>
      <c r="K96" s="214"/>
      <c r="L96" s="219"/>
      <c r="M96" s="220"/>
      <c r="N96" s="221"/>
      <c r="O96" s="221"/>
      <c r="P96" s="222">
        <f>P97+P102+P115+P122+P127+P132+P139</f>
        <v>0</v>
      </c>
      <c r="Q96" s="221"/>
      <c r="R96" s="222">
        <f>R97+R102+R115+R122+R127+R132+R139</f>
        <v>0</v>
      </c>
      <c r="S96" s="221"/>
      <c r="T96" s="223">
        <f>T97+T102+T115+T122+T127+T132+T139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4" t="s">
        <v>86</v>
      </c>
      <c r="AT96" s="225" t="s">
        <v>77</v>
      </c>
      <c r="AU96" s="225" t="s">
        <v>78</v>
      </c>
      <c r="AY96" s="224" t="s">
        <v>185</v>
      </c>
      <c r="BK96" s="226">
        <f>BK97+BK102+BK115+BK122+BK127+BK132+BK139</f>
        <v>0</v>
      </c>
    </row>
    <row r="97" s="12" customFormat="1" ht="22.8" customHeight="1">
      <c r="A97" s="12"/>
      <c r="B97" s="213"/>
      <c r="C97" s="214"/>
      <c r="D97" s="215" t="s">
        <v>77</v>
      </c>
      <c r="E97" s="227" t="s">
        <v>280</v>
      </c>
      <c r="F97" s="227" t="s">
        <v>281</v>
      </c>
      <c r="G97" s="214"/>
      <c r="H97" s="214"/>
      <c r="I97" s="217"/>
      <c r="J97" s="228">
        <f>BK97</f>
        <v>0</v>
      </c>
      <c r="K97" s="214"/>
      <c r="L97" s="219"/>
      <c r="M97" s="220"/>
      <c r="N97" s="221"/>
      <c r="O97" s="221"/>
      <c r="P97" s="222">
        <f>SUM(P98:P101)</f>
        <v>0</v>
      </c>
      <c r="Q97" s="221"/>
      <c r="R97" s="222">
        <f>SUM(R98:R101)</f>
        <v>0</v>
      </c>
      <c r="S97" s="221"/>
      <c r="T97" s="223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4" t="s">
        <v>86</v>
      </c>
      <c r="AT97" s="225" t="s">
        <v>77</v>
      </c>
      <c r="AU97" s="225" t="s">
        <v>86</v>
      </c>
      <c r="AY97" s="224" t="s">
        <v>185</v>
      </c>
      <c r="BK97" s="226">
        <f>SUM(BK98:BK101)</f>
        <v>0</v>
      </c>
    </row>
    <row r="98" s="2" customFormat="1" ht="21.75" customHeight="1">
      <c r="A98" s="40"/>
      <c r="B98" s="41"/>
      <c r="C98" s="229" t="s">
        <v>86</v>
      </c>
      <c r="D98" s="229" t="s">
        <v>187</v>
      </c>
      <c r="E98" s="230" t="s">
        <v>282</v>
      </c>
      <c r="F98" s="231" t="s">
        <v>283</v>
      </c>
      <c r="G98" s="232" t="s">
        <v>284</v>
      </c>
      <c r="H98" s="233">
        <v>1</v>
      </c>
      <c r="I98" s="234"/>
      <c r="J98" s="235">
        <f>ROUND(I98*H98,2)</f>
        <v>0</v>
      </c>
      <c r="K98" s="236"/>
      <c r="L98" s="46"/>
      <c r="M98" s="237" t="s">
        <v>19</v>
      </c>
      <c r="N98" s="238" t="s">
        <v>49</v>
      </c>
      <c r="O98" s="86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1" t="s">
        <v>191</v>
      </c>
      <c r="AT98" s="241" t="s">
        <v>187</v>
      </c>
      <c r="AU98" s="241" t="s">
        <v>88</v>
      </c>
      <c r="AY98" s="19" t="s">
        <v>185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86</v>
      </c>
      <c r="BK98" s="242">
        <f>ROUND(I98*H98,2)</f>
        <v>0</v>
      </c>
      <c r="BL98" s="19" t="s">
        <v>191</v>
      </c>
      <c r="BM98" s="241" t="s">
        <v>285</v>
      </c>
    </row>
    <row r="99" s="2" customFormat="1" ht="16.5" customHeight="1">
      <c r="A99" s="40"/>
      <c r="B99" s="41"/>
      <c r="C99" s="229" t="s">
        <v>88</v>
      </c>
      <c r="D99" s="229" t="s">
        <v>187</v>
      </c>
      <c r="E99" s="230" t="s">
        <v>286</v>
      </c>
      <c r="F99" s="231" t="s">
        <v>287</v>
      </c>
      <c r="G99" s="232" t="s">
        <v>284</v>
      </c>
      <c r="H99" s="233">
        <v>1</v>
      </c>
      <c r="I99" s="234"/>
      <c r="J99" s="235">
        <f>ROUND(I99*H99,2)</f>
        <v>0</v>
      </c>
      <c r="K99" s="236"/>
      <c r="L99" s="46"/>
      <c r="M99" s="237" t="s">
        <v>19</v>
      </c>
      <c r="N99" s="238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191</v>
      </c>
      <c r="AT99" s="241" t="s">
        <v>187</v>
      </c>
      <c r="AU99" s="241" t="s">
        <v>88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191</v>
      </c>
      <c r="BM99" s="241" t="s">
        <v>288</v>
      </c>
    </row>
    <row r="100" s="2" customFormat="1" ht="21.75" customHeight="1">
      <c r="A100" s="40"/>
      <c r="B100" s="41"/>
      <c r="C100" s="229" t="s">
        <v>203</v>
      </c>
      <c r="D100" s="229" t="s">
        <v>187</v>
      </c>
      <c r="E100" s="230" t="s">
        <v>289</v>
      </c>
      <c r="F100" s="231" t="s">
        <v>290</v>
      </c>
      <c r="G100" s="232" t="s">
        <v>284</v>
      </c>
      <c r="H100" s="233">
        <v>1</v>
      </c>
      <c r="I100" s="234"/>
      <c r="J100" s="235">
        <f>ROUND(I100*H100,2)</f>
        <v>0</v>
      </c>
      <c r="K100" s="236"/>
      <c r="L100" s="46"/>
      <c r="M100" s="237" t="s">
        <v>19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191</v>
      </c>
      <c r="AT100" s="241" t="s">
        <v>187</v>
      </c>
      <c r="AU100" s="241" t="s">
        <v>88</v>
      </c>
      <c r="AY100" s="19" t="s">
        <v>185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86</v>
      </c>
      <c r="BK100" s="242">
        <f>ROUND(I100*H100,2)</f>
        <v>0</v>
      </c>
      <c r="BL100" s="19" t="s">
        <v>191</v>
      </c>
      <c r="BM100" s="241" t="s">
        <v>291</v>
      </c>
    </row>
    <row r="101" s="2" customFormat="1" ht="21.75" customHeight="1">
      <c r="A101" s="40"/>
      <c r="B101" s="41"/>
      <c r="C101" s="229" t="s">
        <v>191</v>
      </c>
      <c r="D101" s="229" t="s">
        <v>187</v>
      </c>
      <c r="E101" s="230" t="s">
        <v>292</v>
      </c>
      <c r="F101" s="231" t="s">
        <v>293</v>
      </c>
      <c r="G101" s="232" t="s">
        <v>284</v>
      </c>
      <c r="H101" s="233">
        <v>1</v>
      </c>
      <c r="I101" s="234"/>
      <c r="J101" s="235">
        <f>ROUND(I101*H101,2)</f>
        <v>0</v>
      </c>
      <c r="K101" s="236"/>
      <c r="L101" s="46"/>
      <c r="M101" s="237" t="s">
        <v>19</v>
      </c>
      <c r="N101" s="238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191</v>
      </c>
      <c r="AT101" s="241" t="s">
        <v>187</v>
      </c>
      <c r="AU101" s="241" t="s">
        <v>88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191</v>
      </c>
      <c r="BM101" s="241" t="s">
        <v>294</v>
      </c>
    </row>
    <row r="102" s="12" customFormat="1" ht="22.8" customHeight="1">
      <c r="A102" s="12"/>
      <c r="B102" s="213"/>
      <c r="C102" s="214"/>
      <c r="D102" s="215" t="s">
        <v>77</v>
      </c>
      <c r="E102" s="227" t="s">
        <v>295</v>
      </c>
      <c r="F102" s="227" t="s">
        <v>296</v>
      </c>
      <c r="G102" s="214"/>
      <c r="H102" s="214"/>
      <c r="I102" s="217"/>
      <c r="J102" s="228">
        <f>BK102</f>
        <v>0</v>
      </c>
      <c r="K102" s="214"/>
      <c r="L102" s="219"/>
      <c r="M102" s="220"/>
      <c r="N102" s="221"/>
      <c r="O102" s="221"/>
      <c r="P102" s="222">
        <f>SUM(P103:P114)</f>
        <v>0</v>
      </c>
      <c r="Q102" s="221"/>
      <c r="R102" s="222">
        <f>SUM(R103:R114)</f>
        <v>0</v>
      </c>
      <c r="S102" s="221"/>
      <c r="T102" s="223">
        <f>SUM(T103:T114)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4" t="s">
        <v>86</v>
      </c>
      <c r="AT102" s="225" t="s">
        <v>77</v>
      </c>
      <c r="AU102" s="225" t="s">
        <v>86</v>
      </c>
      <c r="AY102" s="224" t="s">
        <v>185</v>
      </c>
      <c r="BK102" s="226">
        <f>SUM(BK103:BK114)</f>
        <v>0</v>
      </c>
    </row>
    <row r="103" s="2" customFormat="1" ht="16.5" customHeight="1">
      <c r="A103" s="40"/>
      <c r="B103" s="41"/>
      <c r="C103" s="229" t="s">
        <v>217</v>
      </c>
      <c r="D103" s="229" t="s">
        <v>187</v>
      </c>
      <c r="E103" s="230" t="s">
        <v>297</v>
      </c>
      <c r="F103" s="231" t="s">
        <v>298</v>
      </c>
      <c r="G103" s="232" t="s">
        <v>190</v>
      </c>
      <c r="H103" s="233">
        <v>11.808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191</v>
      </c>
      <c r="AT103" s="241" t="s">
        <v>187</v>
      </c>
      <c r="AU103" s="241" t="s">
        <v>88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299</v>
      </c>
    </row>
    <row r="104" s="13" customFormat="1">
      <c r="A104" s="13"/>
      <c r="B104" s="243"/>
      <c r="C104" s="244"/>
      <c r="D104" s="245" t="s">
        <v>193</v>
      </c>
      <c r="E104" s="246" t="s">
        <v>19</v>
      </c>
      <c r="F104" s="247" t="s">
        <v>300</v>
      </c>
      <c r="G104" s="244"/>
      <c r="H104" s="248">
        <v>2.1600000000000001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193</v>
      </c>
      <c r="AU104" s="254" t="s">
        <v>88</v>
      </c>
      <c r="AV104" s="13" t="s">
        <v>88</v>
      </c>
      <c r="AW104" s="13" t="s">
        <v>37</v>
      </c>
      <c r="AX104" s="13" t="s">
        <v>78</v>
      </c>
      <c r="AY104" s="254" t="s">
        <v>185</v>
      </c>
    </row>
    <row r="105" s="13" customFormat="1">
      <c r="A105" s="13"/>
      <c r="B105" s="243"/>
      <c r="C105" s="244"/>
      <c r="D105" s="245" t="s">
        <v>193</v>
      </c>
      <c r="E105" s="246" t="s">
        <v>19</v>
      </c>
      <c r="F105" s="247" t="s">
        <v>301</v>
      </c>
      <c r="G105" s="244"/>
      <c r="H105" s="248">
        <v>4.0800000000000001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193</v>
      </c>
      <c r="AU105" s="254" t="s">
        <v>88</v>
      </c>
      <c r="AV105" s="13" t="s">
        <v>88</v>
      </c>
      <c r="AW105" s="13" t="s">
        <v>37</v>
      </c>
      <c r="AX105" s="13" t="s">
        <v>78</v>
      </c>
      <c r="AY105" s="254" t="s">
        <v>185</v>
      </c>
    </row>
    <row r="106" s="13" customFormat="1">
      <c r="A106" s="13"/>
      <c r="B106" s="243"/>
      <c r="C106" s="244"/>
      <c r="D106" s="245" t="s">
        <v>193</v>
      </c>
      <c r="E106" s="246" t="s">
        <v>19</v>
      </c>
      <c r="F106" s="247" t="s">
        <v>302</v>
      </c>
      <c r="G106" s="244"/>
      <c r="H106" s="248">
        <v>3.6000000000000001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193</v>
      </c>
      <c r="AU106" s="254" t="s">
        <v>88</v>
      </c>
      <c r="AV106" s="13" t="s">
        <v>88</v>
      </c>
      <c r="AW106" s="13" t="s">
        <v>37</v>
      </c>
      <c r="AX106" s="13" t="s">
        <v>78</v>
      </c>
      <c r="AY106" s="254" t="s">
        <v>185</v>
      </c>
    </row>
    <row r="107" s="15" customFormat="1">
      <c r="A107" s="15"/>
      <c r="B107" s="265"/>
      <c r="C107" s="266"/>
      <c r="D107" s="245" t="s">
        <v>193</v>
      </c>
      <c r="E107" s="267" t="s">
        <v>19</v>
      </c>
      <c r="F107" s="268" t="s">
        <v>196</v>
      </c>
      <c r="G107" s="266"/>
      <c r="H107" s="269">
        <v>9.8399999999999999</v>
      </c>
      <c r="I107" s="270"/>
      <c r="J107" s="266"/>
      <c r="K107" s="266"/>
      <c r="L107" s="271"/>
      <c r="M107" s="272"/>
      <c r="N107" s="273"/>
      <c r="O107" s="273"/>
      <c r="P107" s="273"/>
      <c r="Q107" s="273"/>
      <c r="R107" s="273"/>
      <c r="S107" s="273"/>
      <c r="T107" s="274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75" t="s">
        <v>193</v>
      </c>
      <c r="AU107" s="275" t="s">
        <v>88</v>
      </c>
      <c r="AV107" s="15" t="s">
        <v>191</v>
      </c>
      <c r="AW107" s="15" t="s">
        <v>37</v>
      </c>
      <c r="AX107" s="15" t="s">
        <v>86</v>
      </c>
      <c r="AY107" s="275" t="s">
        <v>185</v>
      </c>
    </row>
    <row r="108" s="13" customFormat="1">
      <c r="A108" s="13"/>
      <c r="B108" s="243"/>
      <c r="C108" s="244"/>
      <c r="D108" s="245" t="s">
        <v>193</v>
      </c>
      <c r="E108" s="244"/>
      <c r="F108" s="247" t="s">
        <v>303</v>
      </c>
      <c r="G108" s="244"/>
      <c r="H108" s="248">
        <v>11.808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193</v>
      </c>
      <c r="AU108" s="254" t="s">
        <v>88</v>
      </c>
      <c r="AV108" s="13" t="s">
        <v>88</v>
      </c>
      <c r="AW108" s="13" t="s">
        <v>4</v>
      </c>
      <c r="AX108" s="13" t="s">
        <v>86</v>
      </c>
      <c r="AY108" s="254" t="s">
        <v>185</v>
      </c>
    </row>
    <row r="109" s="2" customFormat="1" ht="21.75" customHeight="1">
      <c r="A109" s="40"/>
      <c r="B109" s="41"/>
      <c r="C109" s="229" t="s">
        <v>224</v>
      </c>
      <c r="D109" s="229" t="s">
        <v>187</v>
      </c>
      <c r="E109" s="230" t="s">
        <v>304</v>
      </c>
      <c r="F109" s="231" t="s">
        <v>305</v>
      </c>
      <c r="G109" s="232" t="s">
        <v>190</v>
      </c>
      <c r="H109" s="233">
        <v>9.8399999999999999</v>
      </c>
      <c r="I109" s="234"/>
      <c r="J109" s="235">
        <f>ROUND(I109*H109,2)</f>
        <v>0</v>
      </c>
      <c r="K109" s="236"/>
      <c r="L109" s="46"/>
      <c r="M109" s="237" t="s">
        <v>19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191</v>
      </c>
      <c r="AT109" s="241" t="s">
        <v>187</v>
      </c>
      <c r="AU109" s="241" t="s">
        <v>88</v>
      </c>
      <c r="AY109" s="19" t="s">
        <v>185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86</v>
      </c>
      <c r="BK109" s="242">
        <f>ROUND(I109*H109,2)</f>
        <v>0</v>
      </c>
      <c r="BL109" s="19" t="s">
        <v>191</v>
      </c>
      <c r="BM109" s="241" t="s">
        <v>306</v>
      </c>
    </row>
    <row r="110" s="13" customFormat="1">
      <c r="A110" s="13"/>
      <c r="B110" s="243"/>
      <c r="C110" s="244"/>
      <c r="D110" s="245" t="s">
        <v>193</v>
      </c>
      <c r="E110" s="246" t="s">
        <v>19</v>
      </c>
      <c r="F110" s="247" t="s">
        <v>300</v>
      </c>
      <c r="G110" s="244"/>
      <c r="H110" s="248">
        <v>2.1600000000000001</v>
      </c>
      <c r="I110" s="249"/>
      <c r="J110" s="244"/>
      <c r="K110" s="244"/>
      <c r="L110" s="250"/>
      <c r="M110" s="251"/>
      <c r="N110" s="252"/>
      <c r="O110" s="252"/>
      <c r="P110" s="252"/>
      <c r="Q110" s="252"/>
      <c r="R110" s="252"/>
      <c r="S110" s="252"/>
      <c r="T110" s="25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4" t="s">
        <v>193</v>
      </c>
      <c r="AU110" s="254" t="s">
        <v>88</v>
      </c>
      <c r="AV110" s="13" t="s">
        <v>88</v>
      </c>
      <c r="AW110" s="13" t="s">
        <v>37</v>
      </c>
      <c r="AX110" s="13" t="s">
        <v>78</v>
      </c>
      <c r="AY110" s="254" t="s">
        <v>185</v>
      </c>
    </row>
    <row r="111" s="13" customFormat="1">
      <c r="A111" s="13"/>
      <c r="B111" s="243"/>
      <c r="C111" s="244"/>
      <c r="D111" s="245" t="s">
        <v>193</v>
      </c>
      <c r="E111" s="246" t="s">
        <v>19</v>
      </c>
      <c r="F111" s="247" t="s">
        <v>301</v>
      </c>
      <c r="G111" s="244"/>
      <c r="H111" s="248">
        <v>4.0800000000000001</v>
      </c>
      <c r="I111" s="249"/>
      <c r="J111" s="244"/>
      <c r="K111" s="244"/>
      <c r="L111" s="250"/>
      <c r="M111" s="251"/>
      <c r="N111" s="252"/>
      <c r="O111" s="252"/>
      <c r="P111" s="252"/>
      <c r="Q111" s="252"/>
      <c r="R111" s="252"/>
      <c r="S111" s="252"/>
      <c r="T111" s="25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4" t="s">
        <v>193</v>
      </c>
      <c r="AU111" s="254" t="s">
        <v>88</v>
      </c>
      <c r="AV111" s="13" t="s">
        <v>88</v>
      </c>
      <c r="AW111" s="13" t="s">
        <v>37</v>
      </c>
      <c r="AX111" s="13" t="s">
        <v>78</v>
      </c>
      <c r="AY111" s="254" t="s">
        <v>185</v>
      </c>
    </row>
    <row r="112" s="13" customFormat="1">
      <c r="A112" s="13"/>
      <c r="B112" s="243"/>
      <c r="C112" s="244"/>
      <c r="D112" s="245" t="s">
        <v>193</v>
      </c>
      <c r="E112" s="246" t="s">
        <v>19</v>
      </c>
      <c r="F112" s="247" t="s">
        <v>302</v>
      </c>
      <c r="G112" s="244"/>
      <c r="H112" s="248">
        <v>3.6000000000000001</v>
      </c>
      <c r="I112" s="249"/>
      <c r="J112" s="244"/>
      <c r="K112" s="244"/>
      <c r="L112" s="250"/>
      <c r="M112" s="251"/>
      <c r="N112" s="252"/>
      <c r="O112" s="252"/>
      <c r="P112" s="252"/>
      <c r="Q112" s="252"/>
      <c r="R112" s="252"/>
      <c r="S112" s="252"/>
      <c r="T112" s="25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4" t="s">
        <v>193</v>
      </c>
      <c r="AU112" s="254" t="s">
        <v>88</v>
      </c>
      <c r="AV112" s="13" t="s">
        <v>88</v>
      </c>
      <c r="AW112" s="13" t="s">
        <v>37</v>
      </c>
      <c r="AX112" s="13" t="s">
        <v>78</v>
      </c>
      <c r="AY112" s="254" t="s">
        <v>185</v>
      </c>
    </row>
    <row r="113" s="15" customFormat="1">
      <c r="A113" s="15"/>
      <c r="B113" s="265"/>
      <c r="C113" s="266"/>
      <c r="D113" s="245" t="s">
        <v>193</v>
      </c>
      <c r="E113" s="267" t="s">
        <v>19</v>
      </c>
      <c r="F113" s="268" t="s">
        <v>196</v>
      </c>
      <c r="G113" s="266"/>
      <c r="H113" s="269">
        <v>9.8399999999999999</v>
      </c>
      <c r="I113" s="270"/>
      <c r="J113" s="266"/>
      <c r="K113" s="266"/>
      <c r="L113" s="271"/>
      <c r="M113" s="272"/>
      <c r="N113" s="273"/>
      <c r="O113" s="273"/>
      <c r="P113" s="273"/>
      <c r="Q113" s="273"/>
      <c r="R113" s="273"/>
      <c r="S113" s="273"/>
      <c r="T113" s="27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5" t="s">
        <v>193</v>
      </c>
      <c r="AU113" s="275" t="s">
        <v>88</v>
      </c>
      <c r="AV113" s="15" t="s">
        <v>191</v>
      </c>
      <c r="AW113" s="15" t="s">
        <v>37</v>
      </c>
      <c r="AX113" s="15" t="s">
        <v>86</v>
      </c>
      <c r="AY113" s="275" t="s">
        <v>185</v>
      </c>
    </row>
    <row r="114" s="2" customFormat="1" ht="16.5" customHeight="1">
      <c r="A114" s="40"/>
      <c r="B114" s="41"/>
      <c r="C114" s="229" t="s">
        <v>230</v>
      </c>
      <c r="D114" s="229" t="s">
        <v>187</v>
      </c>
      <c r="E114" s="230" t="s">
        <v>307</v>
      </c>
      <c r="F114" s="231" t="s">
        <v>308</v>
      </c>
      <c r="G114" s="232" t="s">
        <v>284</v>
      </c>
      <c r="H114" s="233">
        <v>1</v>
      </c>
      <c r="I114" s="234"/>
      <c r="J114" s="235">
        <f>ROUND(I114*H114,2)</f>
        <v>0</v>
      </c>
      <c r="K114" s="236"/>
      <c r="L114" s="46"/>
      <c r="M114" s="237" t="s">
        <v>19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191</v>
      </c>
      <c r="AT114" s="241" t="s">
        <v>187</v>
      </c>
      <c r="AU114" s="241" t="s">
        <v>88</v>
      </c>
      <c r="AY114" s="19" t="s">
        <v>185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86</v>
      </c>
      <c r="BK114" s="242">
        <f>ROUND(I114*H114,2)</f>
        <v>0</v>
      </c>
      <c r="BL114" s="19" t="s">
        <v>191</v>
      </c>
      <c r="BM114" s="241" t="s">
        <v>309</v>
      </c>
    </row>
    <row r="115" s="12" customFormat="1" ht="22.8" customHeight="1">
      <c r="A115" s="12"/>
      <c r="B115" s="213"/>
      <c r="C115" s="214"/>
      <c r="D115" s="215" t="s">
        <v>77</v>
      </c>
      <c r="E115" s="227" t="s">
        <v>310</v>
      </c>
      <c r="F115" s="227" t="s">
        <v>311</v>
      </c>
      <c r="G115" s="214"/>
      <c r="H115" s="214"/>
      <c r="I115" s="217"/>
      <c r="J115" s="228">
        <f>BK115</f>
        <v>0</v>
      </c>
      <c r="K115" s="214"/>
      <c r="L115" s="219"/>
      <c r="M115" s="220"/>
      <c r="N115" s="221"/>
      <c r="O115" s="221"/>
      <c r="P115" s="222">
        <f>SUM(P116:P121)</f>
        <v>0</v>
      </c>
      <c r="Q115" s="221"/>
      <c r="R115" s="222">
        <f>SUM(R116:R121)</f>
        <v>0</v>
      </c>
      <c r="S115" s="221"/>
      <c r="T115" s="223">
        <f>SUM(T116:T121)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4" t="s">
        <v>86</v>
      </c>
      <c r="AT115" s="225" t="s">
        <v>77</v>
      </c>
      <c r="AU115" s="225" t="s">
        <v>86</v>
      </c>
      <c r="AY115" s="224" t="s">
        <v>185</v>
      </c>
      <c r="BK115" s="226">
        <f>SUM(BK116:BK121)</f>
        <v>0</v>
      </c>
    </row>
    <row r="116" s="2" customFormat="1" ht="21.75" customHeight="1">
      <c r="A116" s="40"/>
      <c r="B116" s="41"/>
      <c r="C116" s="229" t="s">
        <v>236</v>
      </c>
      <c r="D116" s="229" t="s">
        <v>187</v>
      </c>
      <c r="E116" s="230" t="s">
        <v>312</v>
      </c>
      <c r="F116" s="231" t="s">
        <v>313</v>
      </c>
      <c r="G116" s="232" t="s">
        <v>190</v>
      </c>
      <c r="H116" s="233">
        <v>441.31999999999999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191</v>
      </c>
      <c r="AT116" s="241" t="s">
        <v>187</v>
      </c>
      <c r="AU116" s="241" t="s">
        <v>88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191</v>
      </c>
      <c r="BM116" s="241" t="s">
        <v>314</v>
      </c>
    </row>
    <row r="117" s="13" customFormat="1">
      <c r="A117" s="13"/>
      <c r="B117" s="243"/>
      <c r="C117" s="244"/>
      <c r="D117" s="245" t="s">
        <v>193</v>
      </c>
      <c r="E117" s="244"/>
      <c r="F117" s="247" t="s">
        <v>315</v>
      </c>
      <c r="G117" s="244"/>
      <c r="H117" s="248">
        <v>441.31999999999999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193</v>
      </c>
      <c r="AU117" s="254" t="s">
        <v>88</v>
      </c>
      <c r="AV117" s="13" t="s">
        <v>88</v>
      </c>
      <c r="AW117" s="13" t="s">
        <v>4</v>
      </c>
      <c r="AX117" s="13" t="s">
        <v>86</v>
      </c>
      <c r="AY117" s="254" t="s">
        <v>185</v>
      </c>
    </row>
    <row r="118" s="2" customFormat="1" ht="21.75" customHeight="1">
      <c r="A118" s="40"/>
      <c r="B118" s="41"/>
      <c r="C118" s="229" t="s">
        <v>201</v>
      </c>
      <c r="D118" s="229" t="s">
        <v>187</v>
      </c>
      <c r="E118" s="230" t="s">
        <v>316</v>
      </c>
      <c r="F118" s="231" t="s">
        <v>317</v>
      </c>
      <c r="G118" s="232" t="s">
        <v>190</v>
      </c>
      <c r="H118" s="233">
        <v>383.75999999999999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191</v>
      </c>
      <c r="AT118" s="241" t="s">
        <v>187</v>
      </c>
      <c r="AU118" s="241" t="s">
        <v>88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191</v>
      </c>
      <c r="BM118" s="241" t="s">
        <v>318</v>
      </c>
    </row>
    <row r="119" s="2" customFormat="1" ht="16.5" customHeight="1">
      <c r="A119" s="40"/>
      <c r="B119" s="41"/>
      <c r="C119" s="229" t="s">
        <v>146</v>
      </c>
      <c r="D119" s="229" t="s">
        <v>187</v>
      </c>
      <c r="E119" s="230" t="s">
        <v>319</v>
      </c>
      <c r="F119" s="231" t="s">
        <v>308</v>
      </c>
      <c r="G119" s="232" t="s">
        <v>284</v>
      </c>
      <c r="H119" s="233">
        <v>1</v>
      </c>
      <c r="I119" s="234"/>
      <c r="J119" s="235">
        <f>ROUND(I119*H119,2)</f>
        <v>0</v>
      </c>
      <c r="K119" s="236"/>
      <c r="L119" s="46"/>
      <c r="M119" s="237" t="s">
        <v>19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191</v>
      </c>
      <c r="AT119" s="241" t="s">
        <v>187</v>
      </c>
      <c r="AU119" s="241" t="s">
        <v>88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191</v>
      </c>
      <c r="BM119" s="241" t="s">
        <v>320</v>
      </c>
    </row>
    <row r="120" s="2" customFormat="1" ht="33" customHeight="1">
      <c r="A120" s="40"/>
      <c r="B120" s="41"/>
      <c r="C120" s="229" t="s">
        <v>248</v>
      </c>
      <c r="D120" s="229" t="s">
        <v>187</v>
      </c>
      <c r="E120" s="230" t="s">
        <v>321</v>
      </c>
      <c r="F120" s="231" t="s">
        <v>322</v>
      </c>
      <c r="G120" s="232" t="s">
        <v>190</v>
      </c>
      <c r="H120" s="233">
        <v>383.75999999999999</v>
      </c>
      <c r="I120" s="234"/>
      <c r="J120" s="235">
        <f>ROUND(I120*H120,2)</f>
        <v>0</v>
      </c>
      <c r="K120" s="236"/>
      <c r="L120" s="46"/>
      <c r="M120" s="237" t="s">
        <v>19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191</v>
      </c>
      <c r="AT120" s="241" t="s">
        <v>187</v>
      </c>
      <c r="AU120" s="241" t="s">
        <v>88</v>
      </c>
      <c r="AY120" s="19" t="s">
        <v>185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86</v>
      </c>
      <c r="BK120" s="242">
        <f>ROUND(I120*H120,2)</f>
        <v>0</v>
      </c>
      <c r="BL120" s="19" t="s">
        <v>191</v>
      </c>
      <c r="BM120" s="241" t="s">
        <v>323</v>
      </c>
    </row>
    <row r="121" s="2" customFormat="1" ht="16.5" customHeight="1">
      <c r="A121" s="40"/>
      <c r="B121" s="41"/>
      <c r="C121" s="229" t="s">
        <v>252</v>
      </c>
      <c r="D121" s="229" t="s">
        <v>187</v>
      </c>
      <c r="E121" s="230" t="s">
        <v>324</v>
      </c>
      <c r="F121" s="231" t="s">
        <v>325</v>
      </c>
      <c r="G121" s="232" t="s">
        <v>284</v>
      </c>
      <c r="H121" s="233">
        <v>1</v>
      </c>
      <c r="I121" s="234"/>
      <c r="J121" s="235">
        <f>ROUND(I121*H121,2)</f>
        <v>0</v>
      </c>
      <c r="K121" s="236"/>
      <c r="L121" s="46"/>
      <c r="M121" s="237" t="s">
        <v>19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191</v>
      </c>
      <c r="AT121" s="241" t="s">
        <v>187</v>
      </c>
      <c r="AU121" s="241" t="s">
        <v>88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191</v>
      </c>
      <c r="BM121" s="241" t="s">
        <v>326</v>
      </c>
    </row>
    <row r="122" s="12" customFormat="1" ht="22.8" customHeight="1">
      <c r="A122" s="12"/>
      <c r="B122" s="213"/>
      <c r="C122" s="214"/>
      <c r="D122" s="215" t="s">
        <v>77</v>
      </c>
      <c r="E122" s="227" t="s">
        <v>327</v>
      </c>
      <c r="F122" s="227" t="s">
        <v>328</v>
      </c>
      <c r="G122" s="214"/>
      <c r="H122" s="214"/>
      <c r="I122" s="217"/>
      <c r="J122" s="228">
        <f>BK122</f>
        <v>0</v>
      </c>
      <c r="K122" s="214"/>
      <c r="L122" s="219"/>
      <c r="M122" s="220"/>
      <c r="N122" s="221"/>
      <c r="O122" s="221"/>
      <c r="P122" s="222">
        <f>SUM(P123:P126)</f>
        <v>0</v>
      </c>
      <c r="Q122" s="221"/>
      <c r="R122" s="222">
        <f>SUM(R123:R126)</f>
        <v>0</v>
      </c>
      <c r="S122" s="221"/>
      <c r="T122" s="223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86</v>
      </c>
      <c r="AT122" s="225" t="s">
        <v>77</v>
      </c>
      <c r="AU122" s="225" t="s">
        <v>86</v>
      </c>
      <c r="AY122" s="224" t="s">
        <v>185</v>
      </c>
      <c r="BK122" s="226">
        <f>SUM(BK123:BK126)</f>
        <v>0</v>
      </c>
    </row>
    <row r="123" s="2" customFormat="1" ht="33" customHeight="1">
      <c r="A123" s="40"/>
      <c r="B123" s="41"/>
      <c r="C123" s="229" t="s">
        <v>256</v>
      </c>
      <c r="D123" s="229" t="s">
        <v>187</v>
      </c>
      <c r="E123" s="230" t="s">
        <v>329</v>
      </c>
      <c r="F123" s="231" t="s">
        <v>330</v>
      </c>
      <c r="G123" s="232" t="s">
        <v>190</v>
      </c>
      <c r="H123" s="233">
        <v>267.01999999999998</v>
      </c>
      <c r="I123" s="234"/>
      <c r="J123" s="235">
        <f>ROUND(I123*H123,2)</f>
        <v>0</v>
      </c>
      <c r="K123" s="236"/>
      <c r="L123" s="46"/>
      <c r="M123" s="237" t="s">
        <v>19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191</v>
      </c>
      <c r="AT123" s="241" t="s">
        <v>187</v>
      </c>
      <c r="AU123" s="241" t="s">
        <v>88</v>
      </c>
      <c r="AY123" s="19" t="s">
        <v>185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86</v>
      </c>
      <c r="BK123" s="242">
        <f>ROUND(I123*H123,2)</f>
        <v>0</v>
      </c>
      <c r="BL123" s="19" t="s">
        <v>191</v>
      </c>
      <c r="BM123" s="241" t="s">
        <v>331</v>
      </c>
    </row>
    <row r="124" s="2" customFormat="1" ht="21.75" customHeight="1">
      <c r="A124" s="40"/>
      <c r="B124" s="41"/>
      <c r="C124" s="229" t="s">
        <v>264</v>
      </c>
      <c r="D124" s="229" t="s">
        <v>187</v>
      </c>
      <c r="E124" s="230" t="s">
        <v>332</v>
      </c>
      <c r="F124" s="231" t="s">
        <v>333</v>
      </c>
      <c r="G124" s="232" t="s">
        <v>190</v>
      </c>
      <c r="H124" s="233">
        <v>255.02000000000001</v>
      </c>
      <c r="I124" s="234"/>
      <c r="J124" s="235">
        <f>ROUND(I124*H124,2)</f>
        <v>0</v>
      </c>
      <c r="K124" s="236"/>
      <c r="L124" s="46"/>
      <c r="M124" s="237" t="s">
        <v>19</v>
      </c>
      <c r="N124" s="238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191</v>
      </c>
      <c r="AT124" s="241" t="s">
        <v>187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191</v>
      </c>
      <c r="BM124" s="241" t="s">
        <v>334</v>
      </c>
    </row>
    <row r="125" s="2" customFormat="1" ht="16.5" customHeight="1">
      <c r="A125" s="40"/>
      <c r="B125" s="41"/>
      <c r="C125" s="229" t="s">
        <v>8</v>
      </c>
      <c r="D125" s="229" t="s">
        <v>187</v>
      </c>
      <c r="E125" s="230" t="s">
        <v>335</v>
      </c>
      <c r="F125" s="231" t="s">
        <v>308</v>
      </c>
      <c r="G125" s="232" t="s">
        <v>284</v>
      </c>
      <c r="H125" s="233">
        <v>1</v>
      </c>
      <c r="I125" s="234"/>
      <c r="J125" s="235">
        <f>ROUND(I125*H125,2)</f>
        <v>0</v>
      </c>
      <c r="K125" s="236"/>
      <c r="L125" s="46"/>
      <c r="M125" s="237" t="s">
        <v>19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191</v>
      </c>
      <c r="AT125" s="241" t="s">
        <v>187</v>
      </c>
      <c r="AU125" s="241" t="s">
        <v>88</v>
      </c>
      <c r="AY125" s="19" t="s">
        <v>185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86</v>
      </c>
      <c r="BK125" s="242">
        <f>ROUND(I125*H125,2)</f>
        <v>0</v>
      </c>
      <c r="BL125" s="19" t="s">
        <v>191</v>
      </c>
      <c r="BM125" s="241" t="s">
        <v>336</v>
      </c>
    </row>
    <row r="126" s="2" customFormat="1" ht="21.75" customHeight="1">
      <c r="A126" s="40"/>
      <c r="B126" s="41"/>
      <c r="C126" s="229" t="s">
        <v>229</v>
      </c>
      <c r="D126" s="229" t="s">
        <v>187</v>
      </c>
      <c r="E126" s="230" t="s">
        <v>337</v>
      </c>
      <c r="F126" s="231" t="s">
        <v>338</v>
      </c>
      <c r="G126" s="232" t="s">
        <v>190</v>
      </c>
      <c r="H126" s="233">
        <v>267.01999999999998</v>
      </c>
      <c r="I126" s="234"/>
      <c r="J126" s="235">
        <f>ROUND(I126*H126,2)</f>
        <v>0</v>
      </c>
      <c r="K126" s="236"/>
      <c r="L126" s="46"/>
      <c r="M126" s="237" t="s">
        <v>19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191</v>
      </c>
      <c r="AT126" s="241" t="s">
        <v>187</v>
      </c>
      <c r="AU126" s="241" t="s">
        <v>88</v>
      </c>
      <c r="AY126" s="19" t="s">
        <v>185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86</v>
      </c>
      <c r="BK126" s="242">
        <f>ROUND(I126*H126,2)</f>
        <v>0</v>
      </c>
      <c r="BL126" s="19" t="s">
        <v>191</v>
      </c>
      <c r="BM126" s="241" t="s">
        <v>339</v>
      </c>
    </row>
    <row r="127" s="12" customFormat="1" ht="22.8" customHeight="1">
      <c r="A127" s="12"/>
      <c r="B127" s="213"/>
      <c r="C127" s="214"/>
      <c r="D127" s="215" t="s">
        <v>77</v>
      </c>
      <c r="E127" s="227" t="s">
        <v>340</v>
      </c>
      <c r="F127" s="227" t="s">
        <v>341</v>
      </c>
      <c r="G127" s="214"/>
      <c r="H127" s="214"/>
      <c r="I127" s="217"/>
      <c r="J127" s="228">
        <f>BK127</f>
        <v>0</v>
      </c>
      <c r="K127" s="214"/>
      <c r="L127" s="219"/>
      <c r="M127" s="220"/>
      <c r="N127" s="221"/>
      <c r="O127" s="221"/>
      <c r="P127" s="222">
        <f>SUM(P128:P131)</f>
        <v>0</v>
      </c>
      <c r="Q127" s="221"/>
      <c r="R127" s="222">
        <f>SUM(R128:R131)</f>
        <v>0</v>
      </c>
      <c r="S127" s="221"/>
      <c r="T127" s="223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4" t="s">
        <v>86</v>
      </c>
      <c r="AT127" s="225" t="s">
        <v>77</v>
      </c>
      <c r="AU127" s="225" t="s">
        <v>86</v>
      </c>
      <c r="AY127" s="224" t="s">
        <v>185</v>
      </c>
      <c r="BK127" s="226">
        <f>SUM(BK128:BK131)</f>
        <v>0</v>
      </c>
    </row>
    <row r="128" s="2" customFormat="1" ht="89.25" customHeight="1">
      <c r="A128" s="40"/>
      <c r="B128" s="41"/>
      <c r="C128" s="229" t="s">
        <v>342</v>
      </c>
      <c r="D128" s="229" t="s">
        <v>187</v>
      </c>
      <c r="E128" s="230" t="s">
        <v>343</v>
      </c>
      <c r="F128" s="231" t="s">
        <v>344</v>
      </c>
      <c r="G128" s="232" t="s">
        <v>190</v>
      </c>
      <c r="H128" s="233">
        <v>407.04000000000002</v>
      </c>
      <c r="I128" s="234"/>
      <c r="J128" s="235">
        <f>ROUND(I128*H128,2)</f>
        <v>0</v>
      </c>
      <c r="K128" s="236"/>
      <c r="L128" s="46"/>
      <c r="M128" s="237" t="s">
        <v>19</v>
      </c>
      <c r="N128" s="238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191</v>
      </c>
      <c r="AT128" s="241" t="s">
        <v>187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191</v>
      </c>
      <c r="BM128" s="241" t="s">
        <v>345</v>
      </c>
    </row>
    <row r="129" s="2" customFormat="1" ht="16.5" customHeight="1">
      <c r="A129" s="40"/>
      <c r="B129" s="41"/>
      <c r="C129" s="229" t="s">
        <v>346</v>
      </c>
      <c r="D129" s="229" t="s">
        <v>187</v>
      </c>
      <c r="E129" s="230" t="s">
        <v>347</v>
      </c>
      <c r="F129" s="231" t="s">
        <v>348</v>
      </c>
      <c r="G129" s="232" t="s">
        <v>190</v>
      </c>
      <c r="H129" s="233">
        <v>383.04000000000002</v>
      </c>
      <c r="I129" s="234"/>
      <c r="J129" s="235">
        <f>ROUND(I129*H129,2)</f>
        <v>0</v>
      </c>
      <c r="K129" s="236"/>
      <c r="L129" s="46"/>
      <c r="M129" s="237" t="s">
        <v>19</v>
      </c>
      <c r="N129" s="238" t="s">
        <v>49</v>
      </c>
      <c r="O129" s="86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191</v>
      </c>
      <c r="AT129" s="241" t="s">
        <v>187</v>
      </c>
      <c r="AU129" s="241" t="s">
        <v>88</v>
      </c>
      <c r="AY129" s="19" t="s">
        <v>185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86</v>
      </c>
      <c r="BK129" s="242">
        <f>ROUND(I129*H129,2)</f>
        <v>0</v>
      </c>
      <c r="BL129" s="19" t="s">
        <v>191</v>
      </c>
      <c r="BM129" s="241" t="s">
        <v>349</v>
      </c>
    </row>
    <row r="130" s="2" customFormat="1" ht="16.5" customHeight="1">
      <c r="A130" s="40"/>
      <c r="B130" s="41"/>
      <c r="C130" s="229" t="s">
        <v>350</v>
      </c>
      <c r="D130" s="229" t="s">
        <v>187</v>
      </c>
      <c r="E130" s="230" t="s">
        <v>351</v>
      </c>
      <c r="F130" s="231" t="s">
        <v>308</v>
      </c>
      <c r="G130" s="232" t="s">
        <v>284</v>
      </c>
      <c r="H130" s="233">
        <v>1</v>
      </c>
      <c r="I130" s="234"/>
      <c r="J130" s="235">
        <f>ROUND(I130*H130,2)</f>
        <v>0</v>
      </c>
      <c r="K130" s="236"/>
      <c r="L130" s="46"/>
      <c r="M130" s="237" t="s">
        <v>19</v>
      </c>
      <c r="N130" s="238" t="s">
        <v>49</v>
      </c>
      <c r="O130" s="86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191</v>
      </c>
      <c r="AT130" s="241" t="s">
        <v>187</v>
      </c>
      <c r="AU130" s="241" t="s">
        <v>88</v>
      </c>
      <c r="AY130" s="19" t="s">
        <v>185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86</v>
      </c>
      <c r="BK130" s="242">
        <f>ROUND(I130*H130,2)</f>
        <v>0</v>
      </c>
      <c r="BL130" s="19" t="s">
        <v>191</v>
      </c>
      <c r="BM130" s="241" t="s">
        <v>352</v>
      </c>
    </row>
    <row r="131" s="2" customFormat="1" ht="21.75" customHeight="1">
      <c r="A131" s="40"/>
      <c r="B131" s="41"/>
      <c r="C131" s="229" t="s">
        <v>353</v>
      </c>
      <c r="D131" s="229" t="s">
        <v>187</v>
      </c>
      <c r="E131" s="230" t="s">
        <v>354</v>
      </c>
      <c r="F131" s="231" t="s">
        <v>338</v>
      </c>
      <c r="G131" s="232" t="s">
        <v>190</v>
      </c>
      <c r="H131" s="233">
        <v>407.04000000000002</v>
      </c>
      <c r="I131" s="234"/>
      <c r="J131" s="235">
        <f>ROUND(I131*H131,2)</f>
        <v>0</v>
      </c>
      <c r="K131" s="236"/>
      <c r="L131" s="46"/>
      <c r="M131" s="237" t="s">
        <v>19</v>
      </c>
      <c r="N131" s="238" t="s">
        <v>49</v>
      </c>
      <c r="O131" s="86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1" t="s">
        <v>191</v>
      </c>
      <c r="AT131" s="241" t="s">
        <v>187</v>
      </c>
      <c r="AU131" s="241" t="s">
        <v>88</v>
      </c>
      <c r="AY131" s="19" t="s">
        <v>185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86</v>
      </c>
      <c r="BK131" s="242">
        <f>ROUND(I131*H131,2)</f>
        <v>0</v>
      </c>
      <c r="BL131" s="19" t="s">
        <v>191</v>
      </c>
      <c r="BM131" s="241" t="s">
        <v>355</v>
      </c>
    </row>
    <row r="132" s="12" customFormat="1" ht="22.8" customHeight="1">
      <c r="A132" s="12"/>
      <c r="B132" s="213"/>
      <c r="C132" s="214"/>
      <c r="D132" s="215" t="s">
        <v>77</v>
      </c>
      <c r="E132" s="227" t="s">
        <v>356</v>
      </c>
      <c r="F132" s="227" t="s">
        <v>357</v>
      </c>
      <c r="G132" s="214"/>
      <c r="H132" s="214"/>
      <c r="I132" s="217"/>
      <c r="J132" s="228">
        <f>BK132</f>
        <v>0</v>
      </c>
      <c r="K132" s="214"/>
      <c r="L132" s="219"/>
      <c r="M132" s="220"/>
      <c r="N132" s="221"/>
      <c r="O132" s="221"/>
      <c r="P132" s="222">
        <f>SUM(P133:P138)</f>
        <v>0</v>
      </c>
      <c r="Q132" s="221"/>
      <c r="R132" s="222">
        <f>SUM(R133:R138)</f>
        <v>0</v>
      </c>
      <c r="S132" s="221"/>
      <c r="T132" s="223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4" t="s">
        <v>86</v>
      </c>
      <c r="AT132" s="225" t="s">
        <v>77</v>
      </c>
      <c r="AU132" s="225" t="s">
        <v>86</v>
      </c>
      <c r="AY132" s="224" t="s">
        <v>185</v>
      </c>
      <c r="BK132" s="226">
        <f>SUM(BK133:BK138)</f>
        <v>0</v>
      </c>
    </row>
    <row r="133" s="2" customFormat="1" ht="16.5" customHeight="1">
      <c r="A133" s="40"/>
      <c r="B133" s="41"/>
      <c r="C133" s="229" t="s">
        <v>7</v>
      </c>
      <c r="D133" s="229" t="s">
        <v>187</v>
      </c>
      <c r="E133" s="230" t="s">
        <v>358</v>
      </c>
      <c r="F133" s="231" t="s">
        <v>359</v>
      </c>
      <c r="G133" s="232" t="s">
        <v>360</v>
      </c>
      <c r="H133" s="233">
        <v>49.200000000000003</v>
      </c>
      <c r="I133" s="234"/>
      <c r="J133" s="235">
        <f>ROUND(I133*H133,2)</f>
        <v>0</v>
      </c>
      <c r="K133" s="236"/>
      <c r="L133" s="46"/>
      <c r="M133" s="237" t="s">
        <v>19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191</v>
      </c>
      <c r="AT133" s="241" t="s">
        <v>187</v>
      </c>
      <c r="AU133" s="241" t="s">
        <v>88</v>
      </c>
      <c r="AY133" s="19" t="s">
        <v>185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86</v>
      </c>
      <c r="BK133" s="242">
        <f>ROUND(I133*H133,2)</f>
        <v>0</v>
      </c>
      <c r="BL133" s="19" t="s">
        <v>191</v>
      </c>
      <c r="BM133" s="241" t="s">
        <v>361</v>
      </c>
    </row>
    <row r="134" s="13" customFormat="1">
      <c r="A134" s="13"/>
      <c r="B134" s="243"/>
      <c r="C134" s="244"/>
      <c r="D134" s="245" t="s">
        <v>193</v>
      </c>
      <c r="E134" s="246" t="s">
        <v>19</v>
      </c>
      <c r="F134" s="247" t="s">
        <v>362</v>
      </c>
      <c r="G134" s="244"/>
      <c r="H134" s="248">
        <v>49.200000000000003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193</v>
      </c>
      <c r="AU134" s="254" t="s">
        <v>88</v>
      </c>
      <c r="AV134" s="13" t="s">
        <v>88</v>
      </c>
      <c r="AW134" s="13" t="s">
        <v>37</v>
      </c>
      <c r="AX134" s="13" t="s">
        <v>78</v>
      </c>
      <c r="AY134" s="254" t="s">
        <v>185</v>
      </c>
    </row>
    <row r="135" s="15" customFormat="1">
      <c r="A135" s="15"/>
      <c r="B135" s="265"/>
      <c r="C135" s="266"/>
      <c r="D135" s="245" t="s">
        <v>193</v>
      </c>
      <c r="E135" s="267" t="s">
        <v>19</v>
      </c>
      <c r="F135" s="268" t="s">
        <v>196</v>
      </c>
      <c r="G135" s="266"/>
      <c r="H135" s="269">
        <v>49.200000000000003</v>
      </c>
      <c r="I135" s="270"/>
      <c r="J135" s="266"/>
      <c r="K135" s="266"/>
      <c r="L135" s="271"/>
      <c r="M135" s="272"/>
      <c r="N135" s="273"/>
      <c r="O135" s="273"/>
      <c r="P135" s="273"/>
      <c r="Q135" s="273"/>
      <c r="R135" s="273"/>
      <c r="S135" s="273"/>
      <c r="T135" s="27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5" t="s">
        <v>193</v>
      </c>
      <c r="AU135" s="275" t="s">
        <v>88</v>
      </c>
      <c r="AV135" s="15" t="s">
        <v>191</v>
      </c>
      <c r="AW135" s="15" t="s">
        <v>37</v>
      </c>
      <c r="AX135" s="15" t="s">
        <v>86</v>
      </c>
      <c r="AY135" s="275" t="s">
        <v>185</v>
      </c>
    </row>
    <row r="136" s="2" customFormat="1" ht="16.5" customHeight="1">
      <c r="A136" s="40"/>
      <c r="B136" s="41"/>
      <c r="C136" s="229" t="s">
        <v>363</v>
      </c>
      <c r="D136" s="229" t="s">
        <v>187</v>
      </c>
      <c r="E136" s="230" t="s">
        <v>364</v>
      </c>
      <c r="F136" s="231" t="s">
        <v>365</v>
      </c>
      <c r="G136" s="232" t="s">
        <v>360</v>
      </c>
      <c r="H136" s="233">
        <v>20</v>
      </c>
      <c r="I136" s="234"/>
      <c r="J136" s="235">
        <f>ROUND(I136*H136,2)</f>
        <v>0</v>
      </c>
      <c r="K136" s="236"/>
      <c r="L136" s="46"/>
      <c r="M136" s="237" t="s">
        <v>19</v>
      </c>
      <c r="N136" s="238" t="s">
        <v>49</v>
      </c>
      <c r="O136" s="86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191</v>
      </c>
      <c r="AT136" s="241" t="s">
        <v>187</v>
      </c>
      <c r="AU136" s="241" t="s">
        <v>88</v>
      </c>
      <c r="AY136" s="19" t="s">
        <v>185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86</v>
      </c>
      <c r="BK136" s="242">
        <f>ROUND(I136*H136,2)</f>
        <v>0</v>
      </c>
      <c r="BL136" s="19" t="s">
        <v>191</v>
      </c>
      <c r="BM136" s="241" t="s">
        <v>366</v>
      </c>
    </row>
    <row r="137" s="13" customFormat="1">
      <c r="A137" s="13"/>
      <c r="B137" s="243"/>
      <c r="C137" s="244"/>
      <c r="D137" s="245" t="s">
        <v>193</v>
      </c>
      <c r="E137" s="246" t="s">
        <v>19</v>
      </c>
      <c r="F137" s="247" t="s">
        <v>367</v>
      </c>
      <c r="G137" s="244"/>
      <c r="H137" s="248">
        <v>20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193</v>
      </c>
      <c r="AU137" s="254" t="s">
        <v>88</v>
      </c>
      <c r="AV137" s="13" t="s">
        <v>88</v>
      </c>
      <c r="AW137" s="13" t="s">
        <v>37</v>
      </c>
      <c r="AX137" s="13" t="s">
        <v>78</v>
      </c>
      <c r="AY137" s="254" t="s">
        <v>185</v>
      </c>
    </row>
    <row r="138" s="15" customFormat="1">
      <c r="A138" s="15"/>
      <c r="B138" s="265"/>
      <c r="C138" s="266"/>
      <c r="D138" s="245" t="s">
        <v>193</v>
      </c>
      <c r="E138" s="267" t="s">
        <v>19</v>
      </c>
      <c r="F138" s="268" t="s">
        <v>196</v>
      </c>
      <c r="G138" s="266"/>
      <c r="H138" s="269">
        <v>20</v>
      </c>
      <c r="I138" s="270"/>
      <c r="J138" s="266"/>
      <c r="K138" s="266"/>
      <c r="L138" s="271"/>
      <c r="M138" s="272"/>
      <c r="N138" s="273"/>
      <c r="O138" s="273"/>
      <c r="P138" s="273"/>
      <c r="Q138" s="273"/>
      <c r="R138" s="273"/>
      <c r="S138" s="273"/>
      <c r="T138" s="27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5" t="s">
        <v>193</v>
      </c>
      <c r="AU138" s="275" t="s">
        <v>88</v>
      </c>
      <c r="AV138" s="15" t="s">
        <v>191</v>
      </c>
      <c r="AW138" s="15" t="s">
        <v>37</v>
      </c>
      <c r="AX138" s="15" t="s">
        <v>86</v>
      </c>
      <c r="AY138" s="275" t="s">
        <v>185</v>
      </c>
    </row>
    <row r="139" s="12" customFormat="1" ht="22.8" customHeight="1">
      <c r="A139" s="12"/>
      <c r="B139" s="213"/>
      <c r="C139" s="214"/>
      <c r="D139" s="215" t="s">
        <v>77</v>
      </c>
      <c r="E139" s="227" t="s">
        <v>368</v>
      </c>
      <c r="F139" s="227" t="s">
        <v>369</v>
      </c>
      <c r="G139" s="214"/>
      <c r="H139" s="214"/>
      <c r="I139" s="217"/>
      <c r="J139" s="228">
        <f>BK139</f>
        <v>0</v>
      </c>
      <c r="K139" s="214"/>
      <c r="L139" s="219"/>
      <c r="M139" s="220"/>
      <c r="N139" s="221"/>
      <c r="O139" s="221"/>
      <c r="P139" s="222">
        <f>SUM(P140:P154)</f>
        <v>0</v>
      </c>
      <c r="Q139" s="221"/>
      <c r="R139" s="222">
        <f>SUM(R140:R154)</f>
        <v>0</v>
      </c>
      <c r="S139" s="221"/>
      <c r="T139" s="223">
        <f>SUM(T140:T154)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4" t="s">
        <v>86</v>
      </c>
      <c r="AT139" s="225" t="s">
        <v>77</v>
      </c>
      <c r="AU139" s="225" t="s">
        <v>86</v>
      </c>
      <c r="AY139" s="224" t="s">
        <v>185</v>
      </c>
      <c r="BK139" s="226">
        <f>SUM(BK140:BK154)</f>
        <v>0</v>
      </c>
    </row>
    <row r="140" s="2" customFormat="1" ht="33" customHeight="1">
      <c r="A140" s="40"/>
      <c r="B140" s="41"/>
      <c r="C140" s="229" t="s">
        <v>370</v>
      </c>
      <c r="D140" s="229" t="s">
        <v>187</v>
      </c>
      <c r="E140" s="230" t="s">
        <v>371</v>
      </c>
      <c r="F140" s="231" t="s">
        <v>372</v>
      </c>
      <c r="G140" s="232" t="s">
        <v>190</v>
      </c>
      <c r="H140" s="233">
        <v>8.8200000000000003</v>
      </c>
      <c r="I140" s="234"/>
      <c r="J140" s="235">
        <f>ROUND(I140*H140,2)</f>
        <v>0</v>
      </c>
      <c r="K140" s="236"/>
      <c r="L140" s="46"/>
      <c r="M140" s="237" t="s">
        <v>19</v>
      </c>
      <c r="N140" s="238" t="s">
        <v>49</v>
      </c>
      <c r="O140" s="86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191</v>
      </c>
      <c r="AT140" s="241" t="s">
        <v>187</v>
      </c>
      <c r="AU140" s="241" t="s">
        <v>88</v>
      </c>
      <c r="AY140" s="19" t="s">
        <v>185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86</v>
      </c>
      <c r="BK140" s="242">
        <f>ROUND(I140*H140,2)</f>
        <v>0</v>
      </c>
      <c r="BL140" s="19" t="s">
        <v>191</v>
      </c>
      <c r="BM140" s="241" t="s">
        <v>373</v>
      </c>
    </row>
    <row r="141" s="13" customFormat="1">
      <c r="A141" s="13"/>
      <c r="B141" s="243"/>
      <c r="C141" s="244"/>
      <c r="D141" s="245" t="s">
        <v>193</v>
      </c>
      <c r="E141" s="246" t="s">
        <v>19</v>
      </c>
      <c r="F141" s="247" t="s">
        <v>374</v>
      </c>
      <c r="G141" s="244"/>
      <c r="H141" s="248">
        <v>8.8200000000000003</v>
      </c>
      <c r="I141" s="249"/>
      <c r="J141" s="244"/>
      <c r="K141" s="244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193</v>
      </c>
      <c r="AU141" s="254" t="s">
        <v>88</v>
      </c>
      <c r="AV141" s="13" t="s">
        <v>88</v>
      </c>
      <c r="AW141" s="13" t="s">
        <v>37</v>
      </c>
      <c r="AX141" s="13" t="s">
        <v>78</v>
      </c>
      <c r="AY141" s="254" t="s">
        <v>185</v>
      </c>
    </row>
    <row r="142" s="15" customFormat="1">
      <c r="A142" s="15"/>
      <c r="B142" s="265"/>
      <c r="C142" s="266"/>
      <c r="D142" s="245" t="s">
        <v>193</v>
      </c>
      <c r="E142" s="267" t="s">
        <v>19</v>
      </c>
      <c r="F142" s="268" t="s">
        <v>196</v>
      </c>
      <c r="G142" s="266"/>
      <c r="H142" s="269">
        <v>8.8200000000000003</v>
      </c>
      <c r="I142" s="270"/>
      <c r="J142" s="266"/>
      <c r="K142" s="266"/>
      <c r="L142" s="271"/>
      <c r="M142" s="272"/>
      <c r="N142" s="273"/>
      <c r="O142" s="273"/>
      <c r="P142" s="273"/>
      <c r="Q142" s="273"/>
      <c r="R142" s="273"/>
      <c r="S142" s="273"/>
      <c r="T142" s="27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5" t="s">
        <v>193</v>
      </c>
      <c r="AU142" s="275" t="s">
        <v>88</v>
      </c>
      <c r="AV142" s="15" t="s">
        <v>191</v>
      </c>
      <c r="AW142" s="15" t="s">
        <v>37</v>
      </c>
      <c r="AX142" s="15" t="s">
        <v>86</v>
      </c>
      <c r="AY142" s="275" t="s">
        <v>185</v>
      </c>
    </row>
    <row r="143" s="2" customFormat="1" ht="33" customHeight="1">
      <c r="A143" s="40"/>
      <c r="B143" s="41"/>
      <c r="C143" s="229" t="s">
        <v>375</v>
      </c>
      <c r="D143" s="229" t="s">
        <v>187</v>
      </c>
      <c r="E143" s="230" t="s">
        <v>376</v>
      </c>
      <c r="F143" s="231" t="s">
        <v>377</v>
      </c>
      <c r="G143" s="232" t="s">
        <v>190</v>
      </c>
      <c r="H143" s="233">
        <v>4.6200000000000001</v>
      </c>
      <c r="I143" s="234"/>
      <c r="J143" s="235">
        <f>ROUND(I143*H143,2)</f>
        <v>0</v>
      </c>
      <c r="K143" s="236"/>
      <c r="L143" s="46"/>
      <c r="M143" s="237" t="s">
        <v>19</v>
      </c>
      <c r="N143" s="238" t="s">
        <v>49</v>
      </c>
      <c r="O143" s="86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1" t="s">
        <v>191</v>
      </c>
      <c r="AT143" s="241" t="s">
        <v>187</v>
      </c>
      <c r="AU143" s="241" t="s">
        <v>88</v>
      </c>
      <c r="AY143" s="19" t="s">
        <v>185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86</v>
      </c>
      <c r="BK143" s="242">
        <f>ROUND(I143*H143,2)</f>
        <v>0</v>
      </c>
      <c r="BL143" s="19" t="s">
        <v>191</v>
      </c>
      <c r="BM143" s="241" t="s">
        <v>378</v>
      </c>
    </row>
    <row r="144" s="13" customFormat="1">
      <c r="A144" s="13"/>
      <c r="B144" s="243"/>
      <c r="C144" s="244"/>
      <c r="D144" s="245" t="s">
        <v>193</v>
      </c>
      <c r="E144" s="246" t="s">
        <v>19</v>
      </c>
      <c r="F144" s="247" t="s">
        <v>379</v>
      </c>
      <c r="G144" s="244"/>
      <c r="H144" s="248">
        <v>4.6200000000000001</v>
      </c>
      <c r="I144" s="249"/>
      <c r="J144" s="244"/>
      <c r="K144" s="244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193</v>
      </c>
      <c r="AU144" s="254" t="s">
        <v>88</v>
      </c>
      <c r="AV144" s="13" t="s">
        <v>88</v>
      </c>
      <c r="AW144" s="13" t="s">
        <v>37</v>
      </c>
      <c r="AX144" s="13" t="s">
        <v>78</v>
      </c>
      <c r="AY144" s="254" t="s">
        <v>185</v>
      </c>
    </row>
    <row r="145" s="15" customFormat="1">
      <c r="A145" s="15"/>
      <c r="B145" s="265"/>
      <c r="C145" s="266"/>
      <c r="D145" s="245" t="s">
        <v>193</v>
      </c>
      <c r="E145" s="267" t="s">
        <v>19</v>
      </c>
      <c r="F145" s="268" t="s">
        <v>196</v>
      </c>
      <c r="G145" s="266"/>
      <c r="H145" s="269">
        <v>4.6200000000000001</v>
      </c>
      <c r="I145" s="270"/>
      <c r="J145" s="266"/>
      <c r="K145" s="266"/>
      <c r="L145" s="271"/>
      <c r="M145" s="272"/>
      <c r="N145" s="273"/>
      <c r="O145" s="273"/>
      <c r="P145" s="273"/>
      <c r="Q145" s="273"/>
      <c r="R145" s="273"/>
      <c r="S145" s="273"/>
      <c r="T145" s="27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5" t="s">
        <v>193</v>
      </c>
      <c r="AU145" s="275" t="s">
        <v>88</v>
      </c>
      <c r="AV145" s="15" t="s">
        <v>191</v>
      </c>
      <c r="AW145" s="15" t="s">
        <v>37</v>
      </c>
      <c r="AX145" s="15" t="s">
        <v>86</v>
      </c>
      <c r="AY145" s="275" t="s">
        <v>185</v>
      </c>
    </row>
    <row r="146" s="2" customFormat="1" ht="33" customHeight="1">
      <c r="A146" s="40"/>
      <c r="B146" s="41"/>
      <c r="C146" s="229" t="s">
        <v>380</v>
      </c>
      <c r="D146" s="229" t="s">
        <v>187</v>
      </c>
      <c r="E146" s="230" t="s">
        <v>381</v>
      </c>
      <c r="F146" s="231" t="s">
        <v>382</v>
      </c>
      <c r="G146" s="232" t="s">
        <v>190</v>
      </c>
      <c r="H146" s="233">
        <v>8.8200000000000003</v>
      </c>
      <c r="I146" s="234"/>
      <c r="J146" s="235">
        <f>ROUND(I146*H146,2)</f>
        <v>0</v>
      </c>
      <c r="K146" s="236"/>
      <c r="L146" s="46"/>
      <c r="M146" s="237" t="s">
        <v>19</v>
      </c>
      <c r="N146" s="238" t="s">
        <v>49</v>
      </c>
      <c r="O146" s="86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1" t="s">
        <v>191</v>
      </c>
      <c r="AT146" s="241" t="s">
        <v>187</v>
      </c>
      <c r="AU146" s="241" t="s">
        <v>88</v>
      </c>
      <c r="AY146" s="19" t="s">
        <v>185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86</v>
      </c>
      <c r="BK146" s="242">
        <f>ROUND(I146*H146,2)</f>
        <v>0</v>
      </c>
      <c r="BL146" s="19" t="s">
        <v>191</v>
      </c>
      <c r="BM146" s="241" t="s">
        <v>383</v>
      </c>
    </row>
    <row r="147" s="13" customFormat="1">
      <c r="A147" s="13"/>
      <c r="B147" s="243"/>
      <c r="C147" s="244"/>
      <c r="D147" s="245" t="s">
        <v>193</v>
      </c>
      <c r="E147" s="246" t="s">
        <v>19</v>
      </c>
      <c r="F147" s="247" t="s">
        <v>384</v>
      </c>
      <c r="G147" s="244"/>
      <c r="H147" s="248">
        <v>8.8200000000000003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193</v>
      </c>
      <c r="AU147" s="254" t="s">
        <v>88</v>
      </c>
      <c r="AV147" s="13" t="s">
        <v>88</v>
      </c>
      <c r="AW147" s="13" t="s">
        <v>37</v>
      </c>
      <c r="AX147" s="13" t="s">
        <v>78</v>
      </c>
      <c r="AY147" s="254" t="s">
        <v>185</v>
      </c>
    </row>
    <row r="148" s="15" customFormat="1">
      <c r="A148" s="15"/>
      <c r="B148" s="265"/>
      <c r="C148" s="266"/>
      <c r="D148" s="245" t="s">
        <v>193</v>
      </c>
      <c r="E148" s="267" t="s">
        <v>19</v>
      </c>
      <c r="F148" s="268" t="s">
        <v>385</v>
      </c>
      <c r="G148" s="266"/>
      <c r="H148" s="269">
        <v>8.8200000000000003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5" t="s">
        <v>193</v>
      </c>
      <c r="AU148" s="275" t="s">
        <v>88</v>
      </c>
      <c r="AV148" s="15" t="s">
        <v>191</v>
      </c>
      <c r="AW148" s="15" t="s">
        <v>37</v>
      </c>
      <c r="AX148" s="15" t="s">
        <v>86</v>
      </c>
      <c r="AY148" s="275" t="s">
        <v>185</v>
      </c>
    </row>
    <row r="149" s="2" customFormat="1" ht="33" customHeight="1">
      <c r="A149" s="40"/>
      <c r="B149" s="41"/>
      <c r="C149" s="229" t="s">
        <v>386</v>
      </c>
      <c r="D149" s="229" t="s">
        <v>187</v>
      </c>
      <c r="E149" s="230" t="s">
        <v>387</v>
      </c>
      <c r="F149" s="231" t="s">
        <v>388</v>
      </c>
      <c r="G149" s="232" t="s">
        <v>190</v>
      </c>
      <c r="H149" s="233">
        <v>5.04</v>
      </c>
      <c r="I149" s="234"/>
      <c r="J149" s="235">
        <f>ROUND(I149*H149,2)</f>
        <v>0</v>
      </c>
      <c r="K149" s="236"/>
      <c r="L149" s="46"/>
      <c r="M149" s="237" t="s">
        <v>19</v>
      </c>
      <c r="N149" s="238" t="s">
        <v>49</v>
      </c>
      <c r="O149" s="86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1" t="s">
        <v>191</v>
      </c>
      <c r="AT149" s="241" t="s">
        <v>187</v>
      </c>
      <c r="AU149" s="241" t="s">
        <v>88</v>
      </c>
      <c r="AY149" s="19" t="s">
        <v>185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86</v>
      </c>
      <c r="BK149" s="242">
        <f>ROUND(I149*H149,2)</f>
        <v>0</v>
      </c>
      <c r="BL149" s="19" t="s">
        <v>191</v>
      </c>
      <c r="BM149" s="241" t="s">
        <v>389</v>
      </c>
    </row>
    <row r="150" s="13" customFormat="1">
      <c r="A150" s="13"/>
      <c r="B150" s="243"/>
      <c r="C150" s="244"/>
      <c r="D150" s="245" t="s">
        <v>193</v>
      </c>
      <c r="E150" s="246" t="s">
        <v>19</v>
      </c>
      <c r="F150" s="247" t="s">
        <v>390</v>
      </c>
      <c r="G150" s="244"/>
      <c r="H150" s="248">
        <v>5.04</v>
      </c>
      <c r="I150" s="249"/>
      <c r="J150" s="244"/>
      <c r="K150" s="244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193</v>
      </c>
      <c r="AU150" s="254" t="s">
        <v>88</v>
      </c>
      <c r="AV150" s="13" t="s">
        <v>88</v>
      </c>
      <c r="AW150" s="13" t="s">
        <v>37</v>
      </c>
      <c r="AX150" s="13" t="s">
        <v>78</v>
      </c>
      <c r="AY150" s="254" t="s">
        <v>185</v>
      </c>
    </row>
    <row r="151" s="15" customFormat="1">
      <c r="A151" s="15"/>
      <c r="B151" s="265"/>
      <c r="C151" s="266"/>
      <c r="D151" s="245" t="s">
        <v>193</v>
      </c>
      <c r="E151" s="267" t="s">
        <v>19</v>
      </c>
      <c r="F151" s="268" t="s">
        <v>391</v>
      </c>
      <c r="G151" s="266"/>
      <c r="H151" s="269">
        <v>5.04</v>
      </c>
      <c r="I151" s="270"/>
      <c r="J151" s="266"/>
      <c r="K151" s="266"/>
      <c r="L151" s="271"/>
      <c r="M151" s="272"/>
      <c r="N151" s="273"/>
      <c r="O151" s="273"/>
      <c r="P151" s="273"/>
      <c r="Q151" s="273"/>
      <c r="R151" s="273"/>
      <c r="S151" s="273"/>
      <c r="T151" s="27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5" t="s">
        <v>193</v>
      </c>
      <c r="AU151" s="275" t="s">
        <v>88</v>
      </c>
      <c r="AV151" s="15" t="s">
        <v>191</v>
      </c>
      <c r="AW151" s="15" t="s">
        <v>37</v>
      </c>
      <c r="AX151" s="15" t="s">
        <v>86</v>
      </c>
      <c r="AY151" s="275" t="s">
        <v>185</v>
      </c>
    </row>
    <row r="152" s="2" customFormat="1" ht="33" customHeight="1">
      <c r="A152" s="40"/>
      <c r="B152" s="41"/>
      <c r="C152" s="229" t="s">
        <v>392</v>
      </c>
      <c r="D152" s="229" t="s">
        <v>187</v>
      </c>
      <c r="E152" s="230" t="s">
        <v>393</v>
      </c>
      <c r="F152" s="231" t="s">
        <v>394</v>
      </c>
      <c r="G152" s="232" t="s">
        <v>190</v>
      </c>
      <c r="H152" s="233">
        <v>5.04</v>
      </c>
      <c r="I152" s="234"/>
      <c r="J152" s="235">
        <f>ROUND(I152*H152,2)</f>
        <v>0</v>
      </c>
      <c r="K152" s="236"/>
      <c r="L152" s="46"/>
      <c r="M152" s="237" t="s">
        <v>19</v>
      </c>
      <c r="N152" s="238" t="s">
        <v>49</v>
      </c>
      <c r="O152" s="86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191</v>
      </c>
      <c r="AT152" s="241" t="s">
        <v>187</v>
      </c>
      <c r="AU152" s="241" t="s">
        <v>88</v>
      </c>
      <c r="AY152" s="19" t="s">
        <v>185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86</v>
      </c>
      <c r="BK152" s="242">
        <f>ROUND(I152*H152,2)</f>
        <v>0</v>
      </c>
      <c r="BL152" s="19" t="s">
        <v>191</v>
      </c>
      <c r="BM152" s="241" t="s">
        <v>395</v>
      </c>
    </row>
    <row r="153" s="13" customFormat="1">
      <c r="A153" s="13"/>
      <c r="B153" s="243"/>
      <c r="C153" s="244"/>
      <c r="D153" s="245" t="s">
        <v>193</v>
      </c>
      <c r="E153" s="246" t="s">
        <v>19</v>
      </c>
      <c r="F153" s="247" t="s">
        <v>396</v>
      </c>
      <c r="G153" s="244"/>
      <c r="H153" s="248">
        <v>5.04</v>
      </c>
      <c r="I153" s="249"/>
      <c r="J153" s="244"/>
      <c r="K153" s="244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193</v>
      </c>
      <c r="AU153" s="254" t="s">
        <v>88</v>
      </c>
      <c r="AV153" s="13" t="s">
        <v>88</v>
      </c>
      <c r="AW153" s="13" t="s">
        <v>37</v>
      </c>
      <c r="AX153" s="13" t="s">
        <v>78</v>
      </c>
      <c r="AY153" s="254" t="s">
        <v>185</v>
      </c>
    </row>
    <row r="154" s="15" customFormat="1">
      <c r="A154" s="15"/>
      <c r="B154" s="265"/>
      <c r="C154" s="266"/>
      <c r="D154" s="245" t="s">
        <v>193</v>
      </c>
      <c r="E154" s="267" t="s">
        <v>19</v>
      </c>
      <c r="F154" s="268" t="s">
        <v>397</v>
      </c>
      <c r="G154" s="266"/>
      <c r="H154" s="269">
        <v>5.04</v>
      </c>
      <c r="I154" s="270"/>
      <c r="J154" s="266"/>
      <c r="K154" s="266"/>
      <c r="L154" s="271"/>
      <c r="M154" s="272"/>
      <c r="N154" s="273"/>
      <c r="O154" s="273"/>
      <c r="P154" s="273"/>
      <c r="Q154" s="273"/>
      <c r="R154" s="273"/>
      <c r="S154" s="273"/>
      <c r="T154" s="27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5" t="s">
        <v>193</v>
      </c>
      <c r="AU154" s="275" t="s">
        <v>88</v>
      </c>
      <c r="AV154" s="15" t="s">
        <v>191</v>
      </c>
      <c r="AW154" s="15" t="s">
        <v>37</v>
      </c>
      <c r="AX154" s="15" t="s">
        <v>86</v>
      </c>
      <c r="AY154" s="275" t="s">
        <v>185</v>
      </c>
    </row>
    <row r="155" s="12" customFormat="1" ht="25.92" customHeight="1">
      <c r="A155" s="12"/>
      <c r="B155" s="213"/>
      <c r="C155" s="214"/>
      <c r="D155" s="215" t="s">
        <v>77</v>
      </c>
      <c r="E155" s="216" t="s">
        <v>260</v>
      </c>
      <c r="F155" s="216" t="s">
        <v>261</v>
      </c>
      <c r="G155" s="214"/>
      <c r="H155" s="214"/>
      <c r="I155" s="217"/>
      <c r="J155" s="218">
        <f>BK155</f>
        <v>0</v>
      </c>
      <c r="K155" s="214"/>
      <c r="L155" s="219"/>
      <c r="M155" s="220"/>
      <c r="N155" s="221"/>
      <c r="O155" s="221"/>
      <c r="P155" s="222">
        <f>P156</f>
        <v>0</v>
      </c>
      <c r="Q155" s="221"/>
      <c r="R155" s="222">
        <f>R156</f>
        <v>0</v>
      </c>
      <c r="S155" s="221"/>
      <c r="T155" s="223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4" t="s">
        <v>217</v>
      </c>
      <c r="AT155" s="225" t="s">
        <v>77</v>
      </c>
      <c r="AU155" s="225" t="s">
        <v>78</v>
      </c>
      <c r="AY155" s="224" t="s">
        <v>185</v>
      </c>
      <c r="BK155" s="226">
        <f>BK156</f>
        <v>0</v>
      </c>
    </row>
    <row r="156" s="12" customFormat="1" ht="22.8" customHeight="1">
      <c r="A156" s="12"/>
      <c r="B156" s="213"/>
      <c r="C156" s="214"/>
      <c r="D156" s="215" t="s">
        <v>77</v>
      </c>
      <c r="E156" s="227" t="s">
        <v>262</v>
      </c>
      <c r="F156" s="227" t="s">
        <v>263</v>
      </c>
      <c r="G156" s="214"/>
      <c r="H156" s="214"/>
      <c r="I156" s="217"/>
      <c r="J156" s="228">
        <f>BK156</f>
        <v>0</v>
      </c>
      <c r="K156" s="214"/>
      <c r="L156" s="219"/>
      <c r="M156" s="220"/>
      <c r="N156" s="221"/>
      <c r="O156" s="221"/>
      <c r="P156" s="222">
        <f>P157</f>
        <v>0</v>
      </c>
      <c r="Q156" s="221"/>
      <c r="R156" s="222">
        <f>R157</f>
        <v>0</v>
      </c>
      <c r="S156" s="221"/>
      <c r="T156" s="223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4" t="s">
        <v>217</v>
      </c>
      <c r="AT156" s="225" t="s">
        <v>77</v>
      </c>
      <c r="AU156" s="225" t="s">
        <v>86</v>
      </c>
      <c r="AY156" s="224" t="s">
        <v>185</v>
      </c>
      <c r="BK156" s="226">
        <f>BK157</f>
        <v>0</v>
      </c>
    </row>
    <row r="157" s="2" customFormat="1" ht="16.5" customHeight="1">
      <c r="A157" s="40"/>
      <c r="B157" s="41"/>
      <c r="C157" s="229" t="s">
        <v>398</v>
      </c>
      <c r="D157" s="229" t="s">
        <v>187</v>
      </c>
      <c r="E157" s="230" t="s">
        <v>265</v>
      </c>
      <c r="F157" s="231" t="s">
        <v>263</v>
      </c>
      <c r="G157" s="232" t="s">
        <v>266</v>
      </c>
      <c r="H157" s="276"/>
      <c r="I157" s="234"/>
      <c r="J157" s="235">
        <f>ROUND(I157*H157,2)</f>
        <v>0</v>
      </c>
      <c r="K157" s="236"/>
      <c r="L157" s="46"/>
      <c r="M157" s="277" t="s">
        <v>19</v>
      </c>
      <c r="N157" s="278" t="s">
        <v>49</v>
      </c>
      <c r="O157" s="279"/>
      <c r="P157" s="280">
        <f>O157*H157</f>
        <v>0</v>
      </c>
      <c r="Q157" s="280">
        <v>0</v>
      </c>
      <c r="R157" s="280">
        <f>Q157*H157</f>
        <v>0</v>
      </c>
      <c r="S157" s="280">
        <v>0</v>
      </c>
      <c r="T157" s="281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1" t="s">
        <v>267</v>
      </c>
      <c r="AT157" s="241" t="s">
        <v>187</v>
      </c>
      <c r="AU157" s="241" t="s">
        <v>88</v>
      </c>
      <c r="AY157" s="19" t="s">
        <v>185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86</v>
      </c>
      <c r="BK157" s="242">
        <f>ROUND(I157*H157,2)</f>
        <v>0</v>
      </c>
      <c r="BL157" s="19" t="s">
        <v>267</v>
      </c>
      <c r="BM157" s="241" t="s">
        <v>399</v>
      </c>
    </row>
    <row r="158" s="2" customFormat="1" ht="6.96" customHeight="1">
      <c r="A158" s="40"/>
      <c r="B158" s="61"/>
      <c r="C158" s="62"/>
      <c r="D158" s="62"/>
      <c r="E158" s="62"/>
      <c r="F158" s="62"/>
      <c r="G158" s="62"/>
      <c r="H158" s="62"/>
      <c r="I158" s="177"/>
      <c r="J158" s="62"/>
      <c r="K158" s="62"/>
      <c r="L158" s="46"/>
      <c r="M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</sheetData>
  <sheetProtection sheet="1" autoFilter="0" formatColumns="0" formatRows="0" objects="1" scenarios="1" spinCount="100000" saltValue="k6Bw18Mdwo7ZDtxkld/cfcrj6XJfy6eKmyQ4g7GaXjoinplOQBXR2P4uFsTQsb224HBuhO1UrFLpWoHL+X2oMA==" hashValue="ni76LVw+eoVbDJ7rcFE2QzNuHTvQQIoEt8j0wtVmJhwqllJwTKTCJXhR6RNPOkz6xX1QF+ZtPMjX9HcxIKAqAg==" algorithmName="SHA-512" password="CC35"/>
  <autoFilter ref="C94:K1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269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400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27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51" t="s">
        <v>29</v>
      </c>
      <c r="J17" s="135" t="s">
        <v>30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">
        <v>34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51" t="s">
        <v>29</v>
      </c>
      <c r="J23" s="135" t="s">
        <v>36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">
        <v>39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51" t="s">
        <v>29</v>
      </c>
      <c r="J26" s="135" t="s">
        <v>41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ROUND(J108,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ROUND((SUM(BE108:BE1693)),  2)</f>
        <v>0</v>
      </c>
      <c r="G35" s="40"/>
      <c r="H35" s="40"/>
      <c r="I35" s="166">
        <v>0.20999999999999999</v>
      </c>
      <c r="J35" s="165">
        <f>ROUND(((SUM(BE108:BE1693))*I35),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ROUND((SUM(BF108:BF1693)),  2)</f>
        <v>0</v>
      </c>
      <c r="G36" s="40"/>
      <c r="H36" s="40"/>
      <c r="I36" s="166">
        <v>0.14999999999999999</v>
      </c>
      <c r="J36" s="165">
        <f>ROUND(((SUM(BF108:BF1693))*I36),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ROUND((SUM(BG108:BG1693)),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ROUND((SUM(BH108:BH1693)),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ROUND((SUM(BI108:BI1693)),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269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02 - Stavební práce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J108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164</v>
      </c>
      <c r="E64" s="190"/>
      <c r="F64" s="190"/>
      <c r="G64" s="190"/>
      <c r="H64" s="190"/>
      <c r="I64" s="191"/>
      <c r="J64" s="192">
        <f>J109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165</v>
      </c>
      <c r="E65" s="196"/>
      <c r="F65" s="196"/>
      <c r="G65" s="196"/>
      <c r="H65" s="196"/>
      <c r="I65" s="197"/>
      <c r="J65" s="198">
        <f>J110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401</v>
      </c>
      <c r="E66" s="196"/>
      <c r="F66" s="196"/>
      <c r="G66" s="196"/>
      <c r="H66" s="196"/>
      <c r="I66" s="197"/>
      <c r="J66" s="198">
        <f>J164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402</v>
      </c>
      <c r="E67" s="196"/>
      <c r="F67" s="196"/>
      <c r="G67" s="196"/>
      <c r="H67" s="196"/>
      <c r="I67" s="197"/>
      <c r="J67" s="198">
        <f>J300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4"/>
      <c r="C68" s="127"/>
      <c r="D68" s="195" t="s">
        <v>403</v>
      </c>
      <c r="E68" s="196"/>
      <c r="F68" s="196"/>
      <c r="G68" s="196"/>
      <c r="H68" s="196"/>
      <c r="I68" s="197"/>
      <c r="J68" s="198">
        <f>J418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4"/>
      <c r="C69" s="127"/>
      <c r="D69" s="195" t="s">
        <v>404</v>
      </c>
      <c r="E69" s="196"/>
      <c r="F69" s="196"/>
      <c r="G69" s="196"/>
      <c r="H69" s="196"/>
      <c r="I69" s="197"/>
      <c r="J69" s="198">
        <f>J554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4"/>
      <c r="C70" s="127"/>
      <c r="D70" s="195" t="s">
        <v>405</v>
      </c>
      <c r="E70" s="196"/>
      <c r="F70" s="196"/>
      <c r="G70" s="196"/>
      <c r="H70" s="196"/>
      <c r="I70" s="197"/>
      <c r="J70" s="198">
        <f>J858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4"/>
      <c r="C71" s="127"/>
      <c r="D71" s="195" t="s">
        <v>166</v>
      </c>
      <c r="E71" s="196"/>
      <c r="F71" s="196"/>
      <c r="G71" s="196"/>
      <c r="H71" s="196"/>
      <c r="I71" s="197"/>
      <c r="J71" s="198">
        <f>J863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94"/>
      <c r="C72" s="127"/>
      <c r="D72" s="195" t="s">
        <v>406</v>
      </c>
      <c r="E72" s="196"/>
      <c r="F72" s="196"/>
      <c r="G72" s="196"/>
      <c r="H72" s="196"/>
      <c r="I72" s="197"/>
      <c r="J72" s="198">
        <f>J906</f>
        <v>0</v>
      </c>
      <c r="K72" s="127"/>
      <c r="L72" s="19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87"/>
      <c r="C73" s="188"/>
      <c r="D73" s="189" t="s">
        <v>407</v>
      </c>
      <c r="E73" s="190"/>
      <c r="F73" s="190"/>
      <c r="G73" s="190"/>
      <c r="H73" s="190"/>
      <c r="I73" s="191"/>
      <c r="J73" s="192">
        <f>J908</f>
        <v>0</v>
      </c>
      <c r="K73" s="188"/>
      <c r="L73" s="19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94"/>
      <c r="C74" s="127"/>
      <c r="D74" s="195" t="s">
        <v>408</v>
      </c>
      <c r="E74" s="196"/>
      <c r="F74" s="196"/>
      <c r="G74" s="196"/>
      <c r="H74" s="196"/>
      <c r="I74" s="197"/>
      <c r="J74" s="198">
        <f>J909</f>
        <v>0</v>
      </c>
      <c r="K74" s="127"/>
      <c r="L74" s="19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94"/>
      <c r="C75" s="127"/>
      <c r="D75" s="195" t="s">
        <v>409</v>
      </c>
      <c r="E75" s="196"/>
      <c r="F75" s="196"/>
      <c r="G75" s="196"/>
      <c r="H75" s="196"/>
      <c r="I75" s="197"/>
      <c r="J75" s="198">
        <f>J941</f>
        <v>0</v>
      </c>
      <c r="K75" s="127"/>
      <c r="L75" s="19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94"/>
      <c r="C76" s="127"/>
      <c r="D76" s="195" t="s">
        <v>410</v>
      </c>
      <c r="E76" s="196"/>
      <c r="F76" s="196"/>
      <c r="G76" s="196"/>
      <c r="H76" s="196"/>
      <c r="I76" s="197"/>
      <c r="J76" s="198">
        <f>J1029</f>
        <v>0</v>
      </c>
      <c r="K76" s="127"/>
      <c r="L76" s="19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94"/>
      <c r="C77" s="127"/>
      <c r="D77" s="195" t="s">
        <v>411</v>
      </c>
      <c r="E77" s="196"/>
      <c r="F77" s="196"/>
      <c r="G77" s="196"/>
      <c r="H77" s="196"/>
      <c r="I77" s="197"/>
      <c r="J77" s="198">
        <f>J1078</f>
        <v>0</v>
      </c>
      <c r="K77" s="127"/>
      <c r="L77" s="19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94"/>
      <c r="C78" s="127"/>
      <c r="D78" s="195" t="s">
        <v>412</v>
      </c>
      <c r="E78" s="196"/>
      <c r="F78" s="196"/>
      <c r="G78" s="196"/>
      <c r="H78" s="196"/>
      <c r="I78" s="197"/>
      <c r="J78" s="198">
        <f>J1084</f>
        <v>0</v>
      </c>
      <c r="K78" s="127"/>
      <c r="L78" s="19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94"/>
      <c r="C79" s="127"/>
      <c r="D79" s="195" t="s">
        <v>413</v>
      </c>
      <c r="E79" s="196"/>
      <c r="F79" s="196"/>
      <c r="G79" s="196"/>
      <c r="H79" s="196"/>
      <c r="I79" s="197"/>
      <c r="J79" s="198">
        <f>J1138</f>
        <v>0</v>
      </c>
      <c r="K79" s="127"/>
      <c r="L79" s="19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94"/>
      <c r="C80" s="127"/>
      <c r="D80" s="195" t="s">
        <v>414</v>
      </c>
      <c r="E80" s="196"/>
      <c r="F80" s="196"/>
      <c r="G80" s="196"/>
      <c r="H80" s="196"/>
      <c r="I80" s="197"/>
      <c r="J80" s="198">
        <f>J1260</f>
        <v>0</v>
      </c>
      <c r="K80" s="127"/>
      <c r="L80" s="19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94"/>
      <c r="C81" s="127"/>
      <c r="D81" s="195" t="s">
        <v>415</v>
      </c>
      <c r="E81" s="196"/>
      <c r="F81" s="196"/>
      <c r="G81" s="196"/>
      <c r="H81" s="196"/>
      <c r="I81" s="197"/>
      <c r="J81" s="198">
        <f>J1367</f>
        <v>0</v>
      </c>
      <c r="K81" s="127"/>
      <c r="L81" s="19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94"/>
      <c r="C82" s="127"/>
      <c r="D82" s="195" t="s">
        <v>416</v>
      </c>
      <c r="E82" s="196"/>
      <c r="F82" s="196"/>
      <c r="G82" s="196"/>
      <c r="H82" s="196"/>
      <c r="I82" s="197"/>
      <c r="J82" s="198">
        <f>J1414</f>
        <v>0</v>
      </c>
      <c r="K82" s="127"/>
      <c r="L82" s="19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94"/>
      <c r="C83" s="127"/>
      <c r="D83" s="195" t="s">
        <v>417</v>
      </c>
      <c r="E83" s="196"/>
      <c r="F83" s="196"/>
      <c r="G83" s="196"/>
      <c r="H83" s="196"/>
      <c r="I83" s="197"/>
      <c r="J83" s="198">
        <f>J1591</f>
        <v>0</v>
      </c>
      <c r="K83" s="127"/>
      <c r="L83" s="19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9.92" customHeight="1">
      <c r="A84" s="10"/>
      <c r="B84" s="194"/>
      <c r="C84" s="127"/>
      <c r="D84" s="195" t="s">
        <v>418</v>
      </c>
      <c r="E84" s="196"/>
      <c r="F84" s="196"/>
      <c r="G84" s="196"/>
      <c r="H84" s="196"/>
      <c r="I84" s="197"/>
      <c r="J84" s="198">
        <f>J1601</f>
        <v>0</v>
      </c>
      <c r="K84" s="127"/>
      <c r="L84" s="19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9" customFormat="1" ht="24.96" customHeight="1">
      <c r="A85" s="9"/>
      <c r="B85" s="187"/>
      <c r="C85" s="188"/>
      <c r="D85" s="189" t="s">
        <v>168</v>
      </c>
      <c r="E85" s="190"/>
      <c r="F85" s="190"/>
      <c r="G85" s="190"/>
      <c r="H85" s="190"/>
      <c r="I85" s="191"/>
      <c r="J85" s="192">
        <f>J1691</f>
        <v>0</v>
      </c>
      <c r="K85" s="188"/>
      <c r="L85" s="193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="10" customFormat="1" ht="19.92" customHeight="1">
      <c r="A86" s="10"/>
      <c r="B86" s="194"/>
      <c r="C86" s="127"/>
      <c r="D86" s="195" t="s">
        <v>169</v>
      </c>
      <c r="E86" s="196"/>
      <c r="F86" s="196"/>
      <c r="G86" s="196"/>
      <c r="H86" s="196"/>
      <c r="I86" s="197"/>
      <c r="J86" s="198">
        <f>J1692</f>
        <v>0</v>
      </c>
      <c r="K86" s="127"/>
      <c r="L86" s="19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="2" customFormat="1" ht="21.84" customHeight="1">
      <c r="A87" s="40"/>
      <c r="B87" s="41"/>
      <c r="C87" s="42"/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61"/>
      <c r="C88" s="62"/>
      <c r="D88" s="62"/>
      <c r="E88" s="62"/>
      <c r="F88" s="62"/>
      <c r="G88" s="62"/>
      <c r="H88" s="62"/>
      <c r="I88" s="177"/>
      <c r="J88" s="62"/>
      <c r="K88" s="6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92" s="2" customFormat="1" ht="6.96" customHeight="1">
      <c r="A92" s="40"/>
      <c r="B92" s="63"/>
      <c r="C92" s="64"/>
      <c r="D92" s="64"/>
      <c r="E92" s="64"/>
      <c r="F92" s="64"/>
      <c r="G92" s="64"/>
      <c r="H92" s="64"/>
      <c r="I92" s="180"/>
      <c r="J92" s="64"/>
      <c r="K92" s="64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24.96" customHeight="1">
      <c r="A93" s="40"/>
      <c r="B93" s="41"/>
      <c r="C93" s="25" t="s">
        <v>170</v>
      </c>
      <c r="D93" s="42"/>
      <c r="E93" s="42"/>
      <c r="F93" s="42"/>
      <c r="G93" s="42"/>
      <c r="H93" s="42"/>
      <c r="I93" s="148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148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2" customHeight="1">
      <c r="A95" s="40"/>
      <c r="B95" s="41"/>
      <c r="C95" s="34" t="s">
        <v>16</v>
      </c>
      <c r="D95" s="42"/>
      <c r="E95" s="42"/>
      <c r="F95" s="42"/>
      <c r="G95" s="42"/>
      <c r="H95" s="42"/>
      <c r="I95" s="148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6.5" customHeight="1">
      <c r="A96" s="40"/>
      <c r="B96" s="41"/>
      <c r="C96" s="42"/>
      <c r="D96" s="42"/>
      <c r="E96" s="181" t="str">
        <f>E7</f>
        <v>Sýrárna Broumov</v>
      </c>
      <c r="F96" s="34"/>
      <c r="G96" s="34"/>
      <c r="H96" s="34"/>
      <c r="I96" s="148"/>
      <c r="J96" s="42"/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1" customFormat="1" ht="12" customHeight="1">
      <c r="B97" s="23"/>
      <c r="C97" s="34" t="s">
        <v>158</v>
      </c>
      <c r="D97" s="24"/>
      <c r="E97" s="24"/>
      <c r="F97" s="24"/>
      <c r="G97" s="24"/>
      <c r="H97" s="24"/>
      <c r="I97" s="140"/>
      <c r="J97" s="24"/>
      <c r="K97" s="24"/>
      <c r="L97" s="22"/>
    </row>
    <row r="98" s="2" customFormat="1" ht="16.5" customHeight="1">
      <c r="A98" s="40"/>
      <c r="B98" s="41"/>
      <c r="C98" s="42"/>
      <c r="D98" s="42"/>
      <c r="E98" s="181" t="s">
        <v>269</v>
      </c>
      <c r="F98" s="42"/>
      <c r="G98" s="42"/>
      <c r="H98" s="42"/>
      <c r="I98" s="148"/>
      <c r="J98" s="42"/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2" customHeight="1">
      <c r="A99" s="40"/>
      <c r="B99" s="41"/>
      <c r="C99" s="34" t="s">
        <v>270</v>
      </c>
      <c r="D99" s="42"/>
      <c r="E99" s="42"/>
      <c r="F99" s="42"/>
      <c r="G99" s="42"/>
      <c r="H99" s="42"/>
      <c r="I99" s="148"/>
      <c r="J99" s="42"/>
      <c r="K99" s="42"/>
      <c r="L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16.5" customHeight="1">
      <c r="A100" s="40"/>
      <c r="B100" s="41"/>
      <c r="C100" s="42"/>
      <c r="D100" s="42"/>
      <c r="E100" s="71" t="str">
        <f>E11</f>
        <v>02 - Stavební práce</v>
      </c>
      <c r="F100" s="42"/>
      <c r="G100" s="42"/>
      <c r="H100" s="42"/>
      <c r="I100" s="148"/>
      <c r="J100" s="42"/>
      <c r="K100" s="42"/>
      <c r="L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41"/>
      <c r="C101" s="42"/>
      <c r="D101" s="42"/>
      <c r="E101" s="42"/>
      <c r="F101" s="42"/>
      <c r="G101" s="42"/>
      <c r="H101" s="42"/>
      <c r="I101" s="148"/>
      <c r="J101" s="42"/>
      <c r="K101" s="42"/>
      <c r="L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12" customHeight="1">
      <c r="A102" s="40"/>
      <c r="B102" s="41"/>
      <c r="C102" s="34" t="s">
        <v>21</v>
      </c>
      <c r="D102" s="42"/>
      <c r="E102" s="42"/>
      <c r="F102" s="29" t="str">
        <f>F14</f>
        <v xml:space="preserve"> </v>
      </c>
      <c r="G102" s="42"/>
      <c r="H102" s="42"/>
      <c r="I102" s="151" t="s">
        <v>23</v>
      </c>
      <c r="J102" s="74" t="str">
        <f>IF(J14="","",J14)</f>
        <v>8. 9. 2020</v>
      </c>
      <c r="K102" s="42"/>
      <c r="L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6.96" customHeight="1">
      <c r="A103" s="40"/>
      <c r="B103" s="41"/>
      <c r="C103" s="42"/>
      <c r="D103" s="42"/>
      <c r="E103" s="42"/>
      <c r="F103" s="42"/>
      <c r="G103" s="42"/>
      <c r="H103" s="42"/>
      <c r="I103" s="148"/>
      <c r="J103" s="42"/>
      <c r="K103" s="42"/>
      <c r="L103" s="14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2" customFormat="1" ht="15.15" customHeight="1">
      <c r="A104" s="40"/>
      <c r="B104" s="41"/>
      <c r="C104" s="34" t="s">
        <v>25</v>
      </c>
      <c r="D104" s="42"/>
      <c r="E104" s="42"/>
      <c r="F104" s="29" t="str">
        <f>E17</f>
        <v>Sýrárna Broumov s.r.o.</v>
      </c>
      <c r="G104" s="42"/>
      <c r="H104" s="42"/>
      <c r="I104" s="151" t="s">
        <v>33</v>
      </c>
      <c r="J104" s="38" t="str">
        <f>E23</f>
        <v>JOSTA s.r.o.</v>
      </c>
      <c r="K104" s="42"/>
      <c r="L104" s="149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="2" customFormat="1" ht="15.15" customHeight="1">
      <c r="A105" s="40"/>
      <c r="B105" s="41"/>
      <c r="C105" s="34" t="s">
        <v>31</v>
      </c>
      <c r="D105" s="42"/>
      <c r="E105" s="42"/>
      <c r="F105" s="29" t="str">
        <f>IF(E20="","",E20)</f>
        <v>Vyplň údaj</v>
      </c>
      <c r="G105" s="42"/>
      <c r="H105" s="42"/>
      <c r="I105" s="151" t="s">
        <v>38</v>
      </c>
      <c r="J105" s="38" t="str">
        <f>E26</f>
        <v>Tomáš Valenta</v>
      </c>
      <c r="K105" s="42"/>
      <c r="L105" s="149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10.32" customHeight="1">
      <c r="A106" s="40"/>
      <c r="B106" s="41"/>
      <c r="C106" s="42"/>
      <c r="D106" s="42"/>
      <c r="E106" s="42"/>
      <c r="F106" s="42"/>
      <c r="G106" s="42"/>
      <c r="H106" s="42"/>
      <c r="I106" s="148"/>
      <c r="J106" s="42"/>
      <c r="K106" s="42"/>
      <c r="L106" s="149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11" customFormat="1" ht="29.28" customHeight="1">
      <c r="A107" s="200"/>
      <c r="B107" s="201"/>
      <c r="C107" s="202" t="s">
        <v>171</v>
      </c>
      <c r="D107" s="203" t="s">
        <v>63</v>
      </c>
      <c r="E107" s="203" t="s">
        <v>59</v>
      </c>
      <c r="F107" s="203" t="s">
        <v>60</v>
      </c>
      <c r="G107" s="203" t="s">
        <v>172</v>
      </c>
      <c r="H107" s="203" t="s">
        <v>173</v>
      </c>
      <c r="I107" s="204" t="s">
        <v>174</v>
      </c>
      <c r="J107" s="205" t="s">
        <v>162</v>
      </c>
      <c r="K107" s="206" t="s">
        <v>175</v>
      </c>
      <c r="L107" s="207"/>
      <c r="M107" s="94" t="s">
        <v>19</v>
      </c>
      <c r="N107" s="95" t="s">
        <v>48</v>
      </c>
      <c r="O107" s="95" t="s">
        <v>176</v>
      </c>
      <c r="P107" s="95" t="s">
        <v>177</v>
      </c>
      <c r="Q107" s="95" t="s">
        <v>178</v>
      </c>
      <c r="R107" s="95" t="s">
        <v>179</v>
      </c>
      <c r="S107" s="95" t="s">
        <v>180</v>
      </c>
      <c r="T107" s="96" t="s">
        <v>181</v>
      </c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</row>
    <row r="108" s="2" customFormat="1" ht="22.8" customHeight="1">
      <c r="A108" s="40"/>
      <c r="B108" s="41"/>
      <c r="C108" s="101" t="s">
        <v>182</v>
      </c>
      <c r="D108" s="42"/>
      <c r="E108" s="42"/>
      <c r="F108" s="42"/>
      <c r="G108" s="42"/>
      <c r="H108" s="42"/>
      <c r="I108" s="148"/>
      <c r="J108" s="208">
        <f>BK108</f>
        <v>0</v>
      </c>
      <c r="K108" s="42"/>
      <c r="L108" s="46"/>
      <c r="M108" s="97"/>
      <c r="N108" s="209"/>
      <c r="O108" s="98"/>
      <c r="P108" s="210">
        <f>P109+P908+P1691</f>
        <v>0</v>
      </c>
      <c r="Q108" s="98"/>
      <c r="R108" s="210">
        <f>R109+R908+R1691</f>
        <v>849.3458720747999</v>
      </c>
      <c r="S108" s="98"/>
      <c r="T108" s="211">
        <f>T109+T908+T1691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77</v>
      </c>
      <c r="AU108" s="19" t="s">
        <v>163</v>
      </c>
      <c r="BK108" s="212">
        <f>BK109+BK908+BK1691</f>
        <v>0</v>
      </c>
    </row>
    <row r="109" s="12" customFormat="1" ht="25.92" customHeight="1">
      <c r="A109" s="12"/>
      <c r="B109" s="213"/>
      <c r="C109" s="214"/>
      <c r="D109" s="215" t="s">
        <v>77</v>
      </c>
      <c r="E109" s="216" t="s">
        <v>183</v>
      </c>
      <c r="F109" s="216" t="s">
        <v>184</v>
      </c>
      <c r="G109" s="214"/>
      <c r="H109" s="214"/>
      <c r="I109" s="217"/>
      <c r="J109" s="218">
        <f>BK109</f>
        <v>0</v>
      </c>
      <c r="K109" s="214"/>
      <c r="L109" s="219"/>
      <c r="M109" s="220"/>
      <c r="N109" s="221"/>
      <c r="O109" s="221"/>
      <c r="P109" s="222">
        <f>P110+P164+P300+P418+P554+P858+P863+P906</f>
        <v>0</v>
      </c>
      <c r="Q109" s="221"/>
      <c r="R109" s="222">
        <f>R110+R164+R300+R418+R554+R858+R863+R906</f>
        <v>823.53611591999993</v>
      </c>
      <c r="S109" s="221"/>
      <c r="T109" s="223">
        <f>T110+T164+T300+T418+T554+T858+T863+T906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4" t="s">
        <v>86</v>
      </c>
      <c r="AT109" s="225" t="s">
        <v>77</v>
      </c>
      <c r="AU109" s="225" t="s">
        <v>78</v>
      </c>
      <c r="AY109" s="224" t="s">
        <v>185</v>
      </c>
      <c r="BK109" s="226">
        <f>BK110+BK164+BK300+BK418+BK554+BK858+BK863+BK906</f>
        <v>0</v>
      </c>
    </row>
    <row r="110" s="12" customFormat="1" ht="22.8" customHeight="1">
      <c r="A110" s="12"/>
      <c r="B110" s="213"/>
      <c r="C110" s="214"/>
      <c r="D110" s="215" t="s">
        <v>77</v>
      </c>
      <c r="E110" s="227" t="s">
        <v>86</v>
      </c>
      <c r="F110" s="227" t="s">
        <v>186</v>
      </c>
      <c r="G110" s="214"/>
      <c r="H110" s="214"/>
      <c r="I110" s="217"/>
      <c r="J110" s="228">
        <f>BK110</f>
        <v>0</v>
      </c>
      <c r="K110" s="214"/>
      <c r="L110" s="219"/>
      <c r="M110" s="220"/>
      <c r="N110" s="221"/>
      <c r="O110" s="221"/>
      <c r="P110" s="222">
        <f>SUM(P111:P163)</f>
        <v>0</v>
      </c>
      <c r="Q110" s="221"/>
      <c r="R110" s="222">
        <f>SUM(R111:R163)</f>
        <v>0</v>
      </c>
      <c r="S110" s="221"/>
      <c r="T110" s="223">
        <f>SUM(T111:T163)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24" t="s">
        <v>86</v>
      </c>
      <c r="AT110" s="225" t="s">
        <v>77</v>
      </c>
      <c r="AU110" s="225" t="s">
        <v>86</v>
      </c>
      <c r="AY110" s="224" t="s">
        <v>185</v>
      </c>
      <c r="BK110" s="226">
        <f>SUM(BK111:BK163)</f>
        <v>0</v>
      </c>
    </row>
    <row r="111" s="2" customFormat="1" ht="33" customHeight="1">
      <c r="A111" s="40"/>
      <c r="B111" s="41"/>
      <c r="C111" s="229" t="s">
        <v>86</v>
      </c>
      <c r="D111" s="229" t="s">
        <v>187</v>
      </c>
      <c r="E111" s="230" t="s">
        <v>419</v>
      </c>
      <c r="F111" s="231" t="s">
        <v>420</v>
      </c>
      <c r="G111" s="232" t="s">
        <v>206</v>
      </c>
      <c r="H111" s="233">
        <v>44.25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421</v>
      </c>
    </row>
    <row r="112" s="13" customFormat="1">
      <c r="A112" s="13"/>
      <c r="B112" s="243"/>
      <c r="C112" s="244"/>
      <c r="D112" s="245" t="s">
        <v>193</v>
      </c>
      <c r="E112" s="246" t="s">
        <v>19</v>
      </c>
      <c r="F112" s="247" t="s">
        <v>422</v>
      </c>
      <c r="G112" s="244"/>
      <c r="H112" s="248">
        <v>5.4450000000000003</v>
      </c>
      <c r="I112" s="249"/>
      <c r="J112" s="244"/>
      <c r="K112" s="244"/>
      <c r="L112" s="250"/>
      <c r="M112" s="251"/>
      <c r="N112" s="252"/>
      <c r="O112" s="252"/>
      <c r="P112" s="252"/>
      <c r="Q112" s="252"/>
      <c r="R112" s="252"/>
      <c r="S112" s="252"/>
      <c r="T112" s="25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4" t="s">
        <v>193</v>
      </c>
      <c r="AU112" s="254" t="s">
        <v>88</v>
      </c>
      <c r="AV112" s="13" t="s">
        <v>88</v>
      </c>
      <c r="AW112" s="13" t="s">
        <v>37</v>
      </c>
      <c r="AX112" s="13" t="s">
        <v>78</v>
      </c>
      <c r="AY112" s="254" t="s">
        <v>185</v>
      </c>
    </row>
    <row r="113" s="13" customFormat="1">
      <c r="A113" s="13"/>
      <c r="B113" s="243"/>
      <c r="C113" s="244"/>
      <c r="D113" s="245" t="s">
        <v>193</v>
      </c>
      <c r="E113" s="246" t="s">
        <v>19</v>
      </c>
      <c r="F113" s="247" t="s">
        <v>423</v>
      </c>
      <c r="G113" s="244"/>
      <c r="H113" s="248">
        <v>0.67200000000000004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193</v>
      </c>
      <c r="AU113" s="254" t="s">
        <v>88</v>
      </c>
      <c r="AV113" s="13" t="s">
        <v>88</v>
      </c>
      <c r="AW113" s="13" t="s">
        <v>37</v>
      </c>
      <c r="AX113" s="13" t="s">
        <v>78</v>
      </c>
      <c r="AY113" s="254" t="s">
        <v>185</v>
      </c>
    </row>
    <row r="114" s="14" customFormat="1">
      <c r="A114" s="14"/>
      <c r="B114" s="255"/>
      <c r="C114" s="256"/>
      <c r="D114" s="245" t="s">
        <v>193</v>
      </c>
      <c r="E114" s="257" t="s">
        <v>19</v>
      </c>
      <c r="F114" s="258" t="s">
        <v>424</v>
      </c>
      <c r="G114" s="256"/>
      <c r="H114" s="257" t="s">
        <v>19</v>
      </c>
      <c r="I114" s="259"/>
      <c r="J114" s="256"/>
      <c r="K114" s="256"/>
      <c r="L114" s="260"/>
      <c r="M114" s="261"/>
      <c r="N114" s="262"/>
      <c r="O114" s="262"/>
      <c r="P114" s="262"/>
      <c r="Q114" s="262"/>
      <c r="R114" s="262"/>
      <c r="S114" s="262"/>
      <c r="T114" s="26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4" t="s">
        <v>193</v>
      </c>
      <c r="AU114" s="264" t="s">
        <v>88</v>
      </c>
      <c r="AV114" s="14" t="s">
        <v>86</v>
      </c>
      <c r="AW114" s="14" t="s">
        <v>37</v>
      </c>
      <c r="AX114" s="14" t="s">
        <v>78</v>
      </c>
      <c r="AY114" s="264" t="s">
        <v>185</v>
      </c>
    </row>
    <row r="115" s="13" customFormat="1">
      <c r="A115" s="13"/>
      <c r="B115" s="243"/>
      <c r="C115" s="244"/>
      <c r="D115" s="245" t="s">
        <v>193</v>
      </c>
      <c r="E115" s="246" t="s">
        <v>19</v>
      </c>
      <c r="F115" s="247" t="s">
        <v>425</v>
      </c>
      <c r="G115" s="244"/>
      <c r="H115" s="248">
        <v>4.3620000000000001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193</v>
      </c>
      <c r="AU115" s="254" t="s">
        <v>88</v>
      </c>
      <c r="AV115" s="13" t="s">
        <v>88</v>
      </c>
      <c r="AW115" s="13" t="s">
        <v>37</v>
      </c>
      <c r="AX115" s="13" t="s">
        <v>78</v>
      </c>
      <c r="AY115" s="254" t="s">
        <v>185</v>
      </c>
    </row>
    <row r="116" s="13" customFormat="1">
      <c r="A116" s="13"/>
      <c r="B116" s="243"/>
      <c r="C116" s="244"/>
      <c r="D116" s="245" t="s">
        <v>193</v>
      </c>
      <c r="E116" s="246" t="s">
        <v>19</v>
      </c>
      <c r="F116" s="247" t="s">
        <v>426</v>
      </c>
      <c r="G116" s="244"/>
      <c r="H116" s="248">
        <v>1.214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193</v>
      </c>
      <c r="AU116" s="254" t="s">
        <v>88</v>
      </c>
      <c r="AV116" s="13" t="s">
        <v>88</v>
      </c>
      <c r="AW116" s="13" t="s">
        <v>37</v>
      </c>
      <c r="AX116" s="13" t="s">
        <v>78</v>
      </c>
      <c r="AY116" s="254" t="s">
        <v>185</v>
      </c>
    </row>
    <row r="117" s="13" customFormat="1">
      <c r="A117" s="13"/>
      <c r="B117" s="243"/>
      <c r="C117" s="244"/>
      <c r="D117" s="245" t="s">
        <v>193</v>
      </c>
      <c r="E117" s="246" t="s">
        <v>19</v>
      </c>
      <c r="F117" s="247" t="s">
        <v>427</v>
      </c>
      <c r="G117" s="244"/>
      <c r="H117" s="248">
        <v>1.022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193</v>
      </c>
      <c r="AU117" s="254" t="s">
        <v>88</v>
      </c>
      <c r="AV117" s="13" t="s">
        <v>88</v>
      </c>
      <c r="AW117" s="13" t="s">
        <v>37</v>
      </c>
      <c r="AX117" s="13" t="s">
        <v>78</v>
      </c>
      <c r="AY117" s="254" t="s">
        <v>185</v>
      </c>
    </row>
    <row r="118" s="14" customFormat="1">
      <c r="A118" s="14"/>
      <c r="B118" s="255"/>
      <c r="C118" s="256"/>
      <c r="D118" s="245" t="s">
        <v>193</v>
      </c>
      <c r="E118" s="257" t="s">
        <v>19</v>
      </c>
      <c r="F118" s="258" t="s">
        <v>424</v>
      </c>
      <c r="G118" s="256"/>
      <c r="H118" s="257" t="s">
        <v>19</v>
      </c>
      <c r="I118" s="259"/>
      <c r="J118" s="256"/>
      <c r="K118" s="256"/>
      <c r="L118" s="260"/>
      <c r="M118" s="261"/>
      <c r="N118" s="262"/>
      <c r="O118" s="262"/>
      <c r="P118" s="262"/>
      <c r="Q118" s="262"/>
      <c r="R118" s="262"/>
      <c r="S118" s="262"/>
      <c r="T118" s="26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4" t="s">
        <v>193</v>
      </c>
      <c r="AU118" s="264" t="s">
        <v>88</v>
      </c>
      <c r="AV118" s="14" t="s">
        <v>86</v>
      </c>
      <c r="AW118" s="14" t="s">
        <v>37</v>
      </c>
      <c r="AX118" s="14" t="s">
        <v>78</v>
      </c>
      <c r="AY118" s="264" t="s">
        <v>185</v>
      </c>
    </row>
    <row r="119" s="13" customFormat="1">
      <c r="A119" s="13"/>
      <c r="B119" s="243"/>
      <c r="C119" s="244"/>
      <c r="D119" s="245" t="s">
        <v>193</v>
      </c>
      <c r="E119" s="246" t="s">
        <v>19</v>
      </c>
      <c r="F119" s="247" t="s">
        <v>428</v>
      </c>
      <c r="G119" s="244"/>
      <c r="H119" s="248">
        <v>1.1839999999999999</v>
      </c>
      <c r="I119" s="249"/>
      <c r="J119" s="244"/>
      <c r="K119" s="244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193</v>
      </c>
      <c r="AU119" s="254" t="s">
        <v>88</v>
      </c>
      <c r="AV119" s="13" t="s">
        <v>88</v>
      </c>
      <c r="AW119" s="13" t="s">
        <v>37</v>
      </c>
      <c r="AX119" s="13" t="s">
        <v>78</v>
      </c>
      <c r="AY119" s="254" t="s">
        <v>185</v>
      </c>
    </row>
    <row r="120" s="13" customFormat="1">
      <c r="A120" s="13"/>
      <c r="B120" s="243"/>
      <c r="C120" s="244"/>
      <c r="D120" s="245" t="s">
        <v>193</v>
      </c>
      <c r="E120" s="246" t="s">
        <v>19</v>
      </c>
      <c r="F120" s="247" t="s">
        <v>429</v>
      </c>
      <c r="G120" s="244"/>
      <c r="H120" s="248">
        <v>1.9910000000000001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193</v>
      </c>
      <c r="AU120" s="254" t="s">
        <v>88</v>
      </c>
      <c r="AV120" s="13" t="s">
        <v>88</v>
      </c>
      <c r="AW120" s="13" t="s">
        <v>37</v>
      </c>
      <c r="AX120" s="13" t="s">
        <v>78</v>
      </c>
      <c r="AY120" s="254" t="s">
        <v>185</v>
      </c>
    </row>
    <row r="121" s="13" customFormat="1">
      <c r="A121" s="13"/>
      <c r="B121" s="243"/>
      <c r="C121" s="244"/>
      <c r="D121" s="245" t="s">
        <v>193</v>
      </c>
      <c r="E121" s="246" t="s">
        <v>19</v>
      </c>
      <c r="F121" s="247" t="s">
        <v>430</v>
      </c>
      <c r="G121" s="244"/>
      <c r="H121" s="248">
        <v>1.0660000000000001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193</v>
      </c>
      <c r="AU121" s="254" t="s">
        <v>88</v>
      </c>
      <c r="AV121" s="13" t="s">
        <v>88</v>
      </c>
      <c r="AW121" s="13" t="s">
        <v>37</v>
      </c>
      <c r="AX121" s="13" t="s">
        <v>78</v>
      </c>
      <c r="AY121" s="254" t="s">
        <v>185</v>
      </c>
    </row>
    <row r="122" s="13" customFormat="1">
      <c r="A122" s="13"/>
      <c r="B122" s="243"/>
      <c r="C122" s="244"/>
      <c r="D122" s="245" t="s">
        <v>193</v>
      </c>
      <c r="E122" s="246" t="s">
        <v>19</v>
      </c>
      <c r="F122" s="247" t="s">
        <v>431</v>
      </c>
      <c r="G122" s="244"/>
      <c r="H122" s="248">
        <v>1.474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193</v>
      </c>
      <c r="AU122" s="254" t="s">
        <v>88</v>
      </c>
      <c r="AV122" s="13" t="s">
        <v>88</v>
      </c>
      <c r="AW122" s="13" t="s">
        <v>37</v>
      </c>
      <c r="AX122" s="13" t="s">
        <v>78</v>
      </c>
      <c r="AY122" s="254" t="s">
        <v>185</v>
      </c>
    </row>
    <row r="123" s="13" customFormat="1">
      <c r="A123" s="13"/>
      <c r="B123" s="243"/>
      <c r="C123" s="244"/>
      <c r="D123" s="245" t="s">
        <v>193</v>
      </c>
      <c r="E123" s="246" t="s">
        <v>19</v>
      </c>
      <c r="F123" s="247" t="s">
        <v>432</v>
      </c>
      <c r="G123" s="244"/>
      <c r="H123" s="248">
        <v>0.84999999999999998</v>
      </c>
      <c r="I123" s="249"/>
      <c r="J123" s="244"/>
      <c r="K123" s="244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193</v>
      </c>
      <c r="AU123" s="254" t="s">
        <v>88</v>
      </c>
      <c r="AV123" s="13" t="s">
        <v>88</v>
      </c>
      <c r="AW123" s="13" t="s">
        <v>37</v>
      </c>
      <c r="AX123" s="13" t="s">
        <v>78</v>
      </c>
      <c r="AY123" s="254" t="s">
        <v>185</v>
      </c>
    </row>
    <row r="124" s="13" customFormat="1">
      <c r="A124" s="13"/>
      <c r="B124" s="243"/>
      <c r="C124" s="244"/>
      <c r="D124" s="245" t="s">
        <v>193</v>
      </c>
      <c r="E124" s="246" t="s">
        <v>19</v>
      </c>
      <c r="F124" s="247" t="s">
        <v>433</v>
      </c>
      <c r="G124" s="244"/>
      <c r="H124" s="248">
        <v>0.40000000000000002</v>
      </c>
      <c r="I124" s="249"/>
      <c r="J124" s="244"/>
      <c r="K124" s="244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193</v>
      </c>
      <c r="AU124" s="254" t="s">
        <v>88</v>
      </c>
      <c r="AV124" s="13" t="s">
        <v>88</v>
      </c>
      <c r="AW124" s="13" t="s">
        <v>37</v>
      </c>
      <c r="AX124" s="13" t="s">
        <v>78</v>
      </c>
      <c r="AY124" s="254" t="s">
        <v>185</v>
      </c>
    </row>
    <row r="125" s="13" customFormat="1">
      <c r="A125" s="13"/>
      <c r="B125" s="243"/>
      <c r="C125" s="244"/>
      <c r="D125" s="245" t="s">
        <v>193</v>
      </c>
      <c r="E125" s="246" t="s">
        <v>19</v>
      </c>
      <c r="F125" s="247" t="s">
        <v>434</v>
      </c>
      <c r="G125" s="244"/>
      <c r="H125" s="248">
        <v>0.443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193</v>
      </c>
      <c r="AU125" s="254" t="s">
        <v>88</v>
      </c>
      <c r="AV125" s="13" t="s">
        <v>88</v>
      </c>
      <c r="AW125" s="13" t="s">
        <v>37</v>
      </c>
      <c r="AX125" s="13" t="s">
        <v>78</v>
      </c>
      <c r="AY125" s="254" t="s">
        <v>185</v>
      </c>
    </row>
    <row r="126" s="14" customFormat="1">
      <c r="A126" s="14"/>
      <c r="B126" s="255"/>
      <c r="C126" s="256"/>
      <c r="D126" s="245" t="s">
        <v>193</v>
      </c>
      <c r="E126" s="257" t="s">
        <v>19</v>
      </c>
      <c r="F126" s="258" t="s">
        <v>424</v>
      </c>
      <c r="G126" s="256"/>
      <c r="H126" s="257" t="s">
        <v>19</v>
      </c>
      <c r="I126" s="259"/>
      <c r="J126" s="256"/>
      <c r="K126" s="256"/>
      <c r="L126" s="260"/>
      <c r="M126" s="261"/>
      <c r="N126" s="262"/>
      <c r="O126" s="262"/>
      <c r="P126" s="262"/>
      <c r="Q126" s="262"/>
      <c r="R126" s="262"/>
      <c r="S126" s="262"/>
      <c r="T126" s="26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4" t="s">
        <v>193</v>
      </c>
      <c r="AU126" s="264" t="s">
        <v>88</v>
      </c>
      <c r="AV126" s="14" t="s">
        <v>86</v>
      </c>
      <c r="AW126" s="14" t="s">
        <v>37</v>
      </c>
      <c r="AX126" s="14" t="s">
        <v>78</v>
      </c>
      <c r="AY126" s="264" t="s">
        <v>185</v>
      </c>
    </row>
    <row r="127" s="13" customFormat="1">
      <c r="A127" s="13"/>
      <c r="B127" s="243"/>
      <c r="C127" s="244"/>
      <c r="D127" s="245" t="s">
        <v>193</v>
      </c>
      <c r="E127" s="246" t="s">
        <v>19</v>
      </c>
      <c r="F127" s="247" t="s">
        <v>435</v>
      </c>
      <c r="G127" s="244"/>
      <c r="H127" s="248">
        <v>6.6500000000000004</v>
      </c>
      <c r="I127" s="249"/>
      <c r="J127" s="244"/>
      <c r="K127" s="244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193</v>
      </c>
      <c r="AU127" s="254" t="s">
        <v>88</v>
      </c>
      <c r="AV127" s="13" t="s">
        <v>88</v>
      </c>
      <c r="AW127" s="13" t="s">
        <v>37</v>
      </c>
      <c r="AX127" s="13" t="s">
        <v>78</v>
      </c>
      <c r="AY127" s="254" t="s">
        <v>185</v>
      </c>
    </row>
    <row r="128" s="13" customFormat="1">
      <c r="A128" s="13"/>
      <c r="B128" s="243"/>
      <c r="C128" s="244"/>
      <c r="D128" s="245" t="s">
        <v>193</v>
      </c>
      <c r="E128" s="246" t="s">
        <v>19</v>
      </c>
      <c r="F128" s="247" t="s">
        <v>436</v>
      </c>
      <c r="G128" s="244"/>
      <c r="H128" s="248">
        <v>1.425</v>
      </c>
      <c r="I128" s="249"/>
      <c r="J128" s="244"/>
      <c r="K128" s="244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193</v>
      </c>
      <c r="AU128" s="254" t="s">
        <v>88</v>
      </c>
      <c r="AV128" s="13" t="s">
        <v>88</v>
      </c>
      <c r="AW128" s="13" t="s">
        <v>37</v>
      </c>
      <c r="AX128" s="13" t="s">
        <v>78</v>
      </c>
      <c r="AY128" s="254" t="s">
        <v>185</v>
      </c>
    </row>
    <row r="129" s="13" customFormat="1">
      <c r="A129" s="13"/>
      <c r="B129" s="243"/>
      <c r="C129" s="244"/>
      <c r="D129" s="245" t="s">
        <v>193</v>
      </c>
      <c r="E129" s="246" t="s">
        <v>19</v>
      </c>
      <c r="F129" s="247" t="s">
        <v>437</v>
      </c>
      <c r="G129" s="244"/>
      <c r="H129" s="248">
        <v>0.23400000000000001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193</v>
      </c>
      <c r="AU129" s="254" t="s">
        <v>88</v>
      </c>
      <c r="AV129" s="13" t="s">
        <v>88</v>
      </c>
      <c r="AW129" s="13" t="s">
        <v>37</v>
      </c>
      <c r="AX129" s="13" t="s">
        <v>78</v>
      </c>
      <c r="AY129" s="254" t="s">
        <v>185</v>
      </c>
    </row>
    <row r="130" s="13" customFormat="1">
      <c r="A130" s="13"/>
      <c r="B130" s="243"/>
      <c r="C130" s="244"/>
      <c r="D130" s="245" t="s">
        <v>193</v>
      </c>
      <c r="E130" s="246" t="s">
        <v>19</v>
      </c>
      <c r="F130" s="247" t="s">
        <v>438</v>
      </c>
      <c r="G130" s="244"/>
      <c r="H130" s="248">
        <v>0.22400000000000001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193</v>
      </c>
      <c r="AU130" s="254" t="s">
        <v>88</v>
      </c>
      <c r="AV130" s="13" t="s">
        <v>88</v>
      </c>
      <c r="AW130" s="13" t="s">
        <v>37</v>
      </c>
      <c r="AX130" s="13" t="s">
        <v>78</v>
      </c>
      <c r="AY130" s="254" t="s">
        <v>185</v>
      </c>
    </row>
    <row r="131" s="14" customFormat="1">
      <c r="A131" s="14"/>
      <c r="B131" s="255"/>
      <c r="C131" s="256"/>
      <c r="D131" s="245" t="s">
        <v>193</v>
      </c>
      <c r="E131" s="257" t="s">
        <v>19</v>
      </c>
      <c r="F131" s="258" t="s">
        <v>424</v>
      </c>
      <c r="G131" s="256"/>
      <c r="H131" s="257" t="s">
        <v>19</v>
      </c>
      <c r="I131" s="259"/>
      <c r="J131" s="256"/>
      <c r="K131" s="256"/>
      <c r="L131" s="260"/>
      <c r="M131" s="261"/>
      <c r="N131" s="262"/>
      <c r="O131" s="262"/>
      <c r="P131" s="262"/>
      <c r="Q131" s="262"/>
      <c r="R131" s="262"/>
      <c r="S131" s="262"/>
      <c r="T131" s="26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4" t="s">
        <v>193</v>
      </c>
      <c r="AU131" s="264" t="s">
        <v>88</v>
      </c>
      <c r="AV131" s="14" t="s">
        <v>86</v>
      </c>
      <c r="AW131" s="14" t="s">
        <v>37</v>
      </c>
      <c r="AX131" s="14" t="s">
        <v>78</v>
      </c>
      <c r="AY131" s="264" t="s">
        <v>185</v>
      </c>
    </row>
    <row r="132" s="14" customFormat="1">
      <c r="A132" s="14"/>
      <c r="B132" s="255"/>
      <c r="C132" s="256"/>
      <c r="D132" s="245" t="s">
        <v>193</v>
      </c>
      <c r="E132" s="257" t="s">
        <v>19</v>
      </c>
      <c r="F132" s="258" t="s">
        <v>439</v>
      </c>
      <c r="G132" s="256"/>
      <c r="H132" s="257" t="s">
        <v>19</v>
      </c>
      <c r="I132" s="259"/>
      <c r="J132" s="256"/>
      <c r="K132" s="256"/>
      <c r="L132" s="260"/>
      <c r="M132" s="261"/>
      <c r="N132" s="262"/>
      <c r="O132" s="262"/>
      <c r="P132" s="262"/>
      <c r="Q132" s="262"/>
      <c r="R132" s="262"/>
      <c r="S132" s="262"/>
      <c r="T132" s="26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4" t="s">
        <v>193</v>
      </c>
      <c r="AU132" s="264" t="s">
        <v>88</v>
      </c>
      <c r="AV132" s="14" t="s">
        <v>86</v>
      </c>
      <c r="AW132" s="14" t="s">
        <v>37</v>
      </c>
      <c r="AX132" s="14" t="s">
        <v>78</v>
      </c>
      <c r="AY132" s="264" t="s">
        <v>185</v>
      </c>
    </row>
    <row r="133" s="13" customFormat="1">
      <c r="A133" s="13"/>
      <c r="B133" s="243"/>
      <c r="C133" s="244"/>
      <c r="D133" s="245" t="s">
        <v>193</v>
      </c>
      <c r="E133" s="246" t="s">
        <v>19</v>
      </c>
      <c r="F133" s="247" t="s">
        <v>440</v>
      </c>
      <c r="G133" s="244"/>
      <c r="H133" s="248">
        <v>4.1319999999999997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193</v>
      </c>
      <c r="AU133" s="254" t="s">
        <v>88</v>
      </c>
      <c r="AV133" s="13" t="s">
        <v>88</v>
      </c>
      <c r="AW133" s="13" t="s">
        <v>37</v>
      </c>
      <c r="AX133" s="13" t="s">
        <v>78</v>
      </c>
      <c r="AY133" s="254" t="s">
        <v>185</v>
      </c>
    </row>
    <row r="134" s="13" customFormat="1">
      <c r="A134" s="13"/>
      <c r="B134" s="243"/>
      <c r="C134" s="244"/>
      <c r="D134" s="245" t="s">
        <v>193</v>
      </c>
      <c r="E134" s="246" t="s">
        <v>19</v>
      </c>
      <c r="F134" s="247" t="s">
        <v>441</v>
      </c>
      <c r="G134" s="244"/>
      <c r="H134" s="248">
        <v>1.5820000000000001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193</v>
      </c>
      <c r="AU134" s="254" t="s">
        <v>88</v>
      </c>
      <c r="AV134" s="13" t="s">
        <v>88</v>
      </c>
      <c r="AW134" s="13" t="s">
        <v>37</v>
      </c>
      <c r="AX134" s="13" t="s">
        <v>78</v>
      </c>
      <c r="AY134" s="254" t="s">
        <v>185</v>
      </c>
    </row>
    <row r="135" s="13" customFormat="1">
      <c r="A135" s="13"/>
      <c r="B135" s="243"/>
      <c r="C135" s="244"/>
      <c r="D135" s="245" t="s">
        <v>193</v>
      </c>
      <c r="E135" s="246" t="s">
        <v>19</v>
      </c>
      <c r="F135" s="247" t="s">
        <v>442</v>
      </c>
      <c r="G135" s="244"/>
      <c r="H135" s="248">
        <v>4.641</v>
      </c>
      <c r="I135" s="249"/>
      <c r="J135" s="244"/>
      <c r="K135" s="244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193</v>
      </c>
      <c r="AU135" s="254" t="s">
        <v>88</v>
      </c>
      <c r="AV135" s="13" t="s">
        <v>88</v>
      </c>
      <c r="AW135" s="13" t="s">
        <v>37</v>
      </c>
      <c r="AX135" s="13" t="s">
        <v>78</v>
      </c>
      <c r="AY135" s="254" t="s">
        <v>185</v>
      </c>
    </row>
    <row r="136" s="13" customFormat="1">
      <c r="A136" s="13"/>
      <c r="B136" s="243"/>
      <c r="C136" s="244"/>
      <c r="D136" s="245" t="s">
        <v>193</v>
      </c>
      <c r="E136" s="246" t="s">
        <v>19</v>
      </c>
      <c r="F136" s="247" t="s">
        <v>443</v>
      </c>
      <c r="G136" s="244"/>
      <c r="H136" s="248">
        <v>0.52800000000000002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193</v>
      </c>
      <c r="AU136" s="254" t="s">
        <v>88</v>
      </c>
      <c r="AV136" s="13" t="s">
        <v>88</v>
      </c>
      <c r="AW136" s="13" t="s">
        <v>37</v>
      </c>
      <c r="AX136" s="13" t="s">
        <v>78</v>
      </c>
      <c r="AY136" s="254" t="s">
        <v>185</v>
      </c>
    </row>
    <row r="137" s="13" customFormat="1">
      <c r="A137" s="13"/>
      <c r="B137" s="243"/>
      <c r="C137" s="244"/>
      <c r="D137" s="245" t="s">
        <v>193</v>
      </c>
      <c r="E137" s="246" t="s">
        <v>19</v>
      </c>
      <c r="F137" s="247" t="s">
        <v>444</v>
      </c>
      <c r="G137" s="244"/>
      <c r="H137" s="248">
        <v>2.4009999999999998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193</v>
      </c>
      <c r="AU137" s="254" t="s">
        <v>88</v>
      </c>
      <c r="AV137" s="13" t="s">
        <v>88</v>
      </c>
      <c r="AW137" s="13" t="s">
        <v>37</v>
      </c>
      <c r="AX137" s="13" t="s">
        <v>78</v>
      </c>
      <c r="AY137" s="254" t="s">
        <v>185</v>
      </c>
    </row>
    <row r="138" s="13" customFormat="1">
      <c r="A138" s="13"/>
      <c r="B138" s="243"/>
      <c r="C138" s="244"/>
      <c r="D138" s="245" t="s">
        <v>193</v>
      </c>
      <c r="E138" s="246" t="s">
        <v>19</v>
      </c>
      <c r="F138" s="247" t="s">
        <v>445</v>
      </c>
      <c r="G138" s="244"/>
      <c r="H138" s="248">
        <v>0.996</v>
      </c>
      <c r="I138" s="249"/>
      <c r="J138" s="244"/>
      <c r="K138" s="244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193</v>
      </c>
      <c r="AU138" s="254" t="s">
        <v>88</v>
      </c>
      <c r="AV138" s="13" t="s">
        <v>88</v>
      </c>
      <c r="AW138" s="13" t="s">
        <v>37</v>
      </c>
      <c r="AX138" s="13" t="s">
        <v>78</v>
      </c>
      <c r="AY138" s="254" t="s">
        <v>185</v>
      </c>
    </row>
    <row r="139" s="13" customFormat="1">
      <c r="A139" s="13"/>
      <c r="B139" s="243"/>
      <c r="C139" s="244"/>
      <c r="D139" s="245" t="s">
        <v>193</v>
      </c>
      <c r="E139" s="246" t="s">
        <v>19</v>
      </c>
      <c r="F139" s="247" t="s">
        <v>446</v>
      </c>
      <c r="G139" s="244"/>
      <c r="H139" s="248">
        <v>1.0089999999999999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193</v>
      </c>
      <c r="AU139" s="254" t="s">
        <v>88</v>
      </c>
      <c r="AV139" s="13" t="s">
        <v>88</v>
      </c>
      <c r="AW139" s="13" t="s">
        <v>37</v>
      </c>
      <c r="AX139" s="13" t="s">
        <v>78</v>
      </c>
      <c r="AY139" s="254" t="s">
        <v>185</v>
      </c>
    </row>
    <row r="140" s="13" customFormat="1">
      <c r="A140" s="13"/>
      <c r="B140" s="243"/>
      <c r="C140" s="244"/>
      <c r="D140" s="245" t="s">
        <v>193</v>
      </c>
      <c r="E140" s="246" t="s">
        <v>19</v>
      </c>
      <c r="F140" s="247" t="s">
        <v>447</v>
      </c>
      <c r="G140" s="244"/>
      <c r="H140" s="248">
        <v>0.30499999999999999</v>
      </c>
      <c r="I140" s="249"/>
      <c r="J140" s="244"/>
      <c r="K140" s="244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193</v>
      </c>
      <c r="AU140" s="254" t="s">
        <v>88</v>
      </c>
      <c r="AV140" s="13" t="s">
        <v>88</v>
      </c>
      <c r="AW140" s="13" t="s">
        <v>37</v>
      </c>
      <c r="AX140" s="13" t="s">
        <v>78</v>
      </c>
      <c r="AY140" s="254" t="s">
        <v>185</v>
      </c>
    </row>
    <row r="141" s="14" customFormat="1">
      <c r="A141" s="14"/>
      <c r="B141" s="255"/>
      <c r="C141" s="256"/>
      <c r="D141" s="245" t="s">
        <v>193</v>
      </c>
      <c r="E141" s="257" t="s">
        <v>19</v>
      </c>
      <c r="F141" s="258" t="s">
        <v>448</v>
      </c>
      <c r="G141" s="256"/>
      <c r="H141" s="257" t="s">
        <v>19</v>
      </c>
      <c r="I141" s="259"/>
      <c r="J141" s="256"/>
      <c r="K141" s="256"/>
      <c r="L141" s="260"/>
      <c r="M141" s="261"/>
      <c r="N141" s="262"/>
      <c r="O141" s="262"/>
      <c r="P141" s="262"/>
      <c r="Q141" s="262"/>
      <c r="R141" s="262"/>
      <c r="S141" s="262"/>
      <c r="T141" s="26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4" t="s">
        <v>193</v>
      </c>
      <c r="AU141" s="264" t="s">
        <v>88</v>
      </c>
      <c r="AV141" s="14" t="s">
        <v>86</v>
      </c>
      <c r="AW141" s="14" t="s">
        <v>37</v>
      </c>
      <c r="AX141" s="14" t="s">
        <v>78</v>
      </c>
      <c r="AY141" s="264" t="s">
        <v>185</v>
      </c>
    </row>
    <row r="142" s="15" customFormat="1">
      <c r="A142" s="15"/>
      <c r="B142" s="265"/>
      <c r="C142" s="266"/>
      <c r="D142" s="245" t="s">
        <v>193</v>
      </c>
      <c r="E142" s="267" t="s">
        <v>19</v>
      </c>
      <c r="F142" s="268" t="s">
        <v>196</v>
      </c>
      <c r="G142" s="266"/>
      <c r="H142" s="269">
        <v>44.25</v>
      </c>
      <c r="I142" s="270"/>
      <c r="J142" s="266"/>
      <c r="K142" s="266"/>
      <c r="L142" s="271"/>
      <c r="M142" s="272"/>
      <c r="N142" s="273"/>
      <c r="O142" s="273"/>
      <c r="P142" s="273"/>
      <c r="Q142" s="273"/>
      <c r="R142" s="273"/>
      <c r="S142" s="273"/>
      <c r="T142" s="27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5" t="s">
        <v>193</v>
      </c>
      <c r="AU142" s="275" t="s">
        <v>88</v>
      </c>
      <c r="AV142" s="15" t="s">
        <v>191</v>
      </c>
      <c r="AW142" s="15" t="s">
        <v>37</v>
      </c>
      <c r="AX142" s="15" t="s">
        <v>86</v>
      </c>
      <c r="AY142" s="275" t="s">
        <v>185</v>
      </c>
    </row>
    <row r="143" s="2" customFormat="1" ht="33" customHeight="1">
      <c r="A143" s="40"/>
      <c r="B143" s="41"/>
      <c r="C143" s="229" t="s">
        <v>88</v>
      </c>
      <c r="D143" s="229" t="s">
        <v>187</v>
      </c>
      <c r="E143" s="230" t="s">
        <v>449</v>
      </c>
      <c r="F143" s="231" t="s">
        <v>450</v>
      </c>
      <c r="G143" s="232" t="s">
        <v>206</v>
      </c>
      <c r="H143" s="233">
        <v>29.241</v>
      </c>
      <c r="I143" s="234"/>
      <c r="J143" s="235">
        <f>ROUND(I143*H143,2)</f>
        <v>0</v>
      </c>
      <c r="K143" s="236"/>
      <c r="L143" s="46"/>
      <c r="M143" s="237" t="s">
        <v>19</v>
      </c>
      <c r="N143" s="238" t="s">
        <v>49</v>
      </c>
      <c r="O143" s="86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1" t="s">
        <v>191</v>
      </c>
      <c r="AT143" s="241" t="s">
        <v>187</v>
      </c>
      <c r="AU143" s="241" t="s">
        <v>88</v>
      </c>
      <c r="AY143" s="19" t="s">
        <v>185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86</v>
      </c>
      <c r="BK143" s="242">
        <f>ROUND(I143*H143,2)</f>
        <v>0</v>
      </c>
      <c r="BL143" s="19" t="s">
        <v>191</v>
      </c>
      <c r="BM143" s="241" t="s">
        <v>451</v>
      </c>
    </row>
    <row r="144" s="13" customFormat="1">
      <c r="A144" s="13"/>
      <c r="B144" s="243"/>
      <c r="C144" s="244"/>
      <c r="D144" s="245" t="s">
        <v>193</v>
      </c>
      <c r="E144" s="246" t="s">
        <v>19</v>
      </c>
      <c r="F144" s="247" t="s">
        <v>452</v>
      </c>
      <c r="G144" s="244"/>
      <c r="H144" s="248">
        <v>16.605</v>
      </c>
      <c r="I144" s="249"/>
      <c r="J144" s="244"/>
      <c r="K144" s="244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193</v>
      </c>
      <c r="AU144" s="254" t="s">
        <v>88</v>
      </c>
      <c r="AV144" s="13" t="s">
        <v>88</v>
      </c>
      <c r="AW144" s="13" t="s">
        <v>37</v>
      </c>
      <c r="AX144" s="13" t="s">
        <v>78</v>
      </c>
      <c r="AY144" s="254" t="s">
        <v>185</v>
      </c>
    </row>
    <row r="145" s="14" customFormat="1">
      <c r="A145" s="14"/>
      <c r="B145" s="255"/>
      <c r="C145" s="256"/>
      <c r="D145" s="245" t="s">
        <v>193</v>
      </c>
      <c r="E145" s="257" t="s">
        <v>19</v>
      </c>
      <c r="F145" s="258" t="s">
        <v>453</v>
      </c>
      <c r="G145" s="256"/>
      <c r="H145" s="257" t="s">
        <v>19</v>
      </c>
      <c r="I145" s="259"/>
      <c r="J145" s="256"/>
      <c r="K145" s="256"/>
      <c r="L145" s="260"/>
      <c r="M145" s="261"/>
      <c r="N145" s="262"/>
      <c r="O145" s="262"/>
      <c r="P145" s="262"/>
      <c r="Q145" s="262"/>
      <c r="R145" s="262"/>
      <c r="S145" s="262"/>
      <c r="T145" s="26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4" t="s">
        <v>193</v>
      </c>
      <c r="AU145" s="264" t="s">
        <v>88</v>
      </c>
      <c r="AV145" s="14" t="s">
        <v>86</v>
      </c>
      <c r="AW145" s="14" t="s">
        <v>37</v>
      </c>
      <c r="AX145" s="14" t="s">
        <v>78</v>
      </c>
      <c r="AY145" s="264" t="s">
        <v>185</v>
      </c>
    </row>
    <row r="146" s="13" customFormat="1">
      <c r="A146" s="13"/>
      <c r="B146" s="243"/>
      <c r="C146" s="244"/>
      <c r="D146" s="245" t="s">
        <v>193</v>
      </c>
      <c r="E146" s="246" t="s">
        <v>19</v>
      </c>
      <c r="F146" s="247" t="s">
        <v>454</v>
      </c>
      <c r="G146" s="244"/>
      <c r="H146" s="248">
        <v>12.15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193</v>
      </c>
      <c r="AU146" s="254" t="s">
        <v>88</v>
      </c>
      <c r="AV146" s="13" t="s">
        <v>88</v>
      </c>
      <c r="AW146" s="13" t="s">
        <v>37</v>
      </c>
      <c r="AX146" s="13" t="s">
        <v>78</v>
      </c>
      <c r="AY146" s="254" t="s">
        <v>185</v>
      </c>
    </row>
    <row r="147" s="14" customFormat="1">
      <c r="A147" s="14"/>
      <c r="B147" s="255"/>
      <c r="C147" s="256"/>
      <c r="D147" s="245" t="s">
        <v>193</v>
      </c>
      <c r="E147" s="257" t="s">
        <v>19</v>
      </c>
      <c r="F147" s="258" t="s">
        <v>455</v>
      </c>
      <c r="G147" s="256"/>
      <c r="H147" s="257" t="s">
        <v>19</v>
      </c>
      <c r="I147" s="259"/>
      <c r="J147" s="256"/>
      <c r="K147" s="256"/>
      <c r="L147" s="260"/>
      <c r="M147" s="261"/>
      <c r="N147" s="262"/>
      <c r="O147" s="262"/>
      <c r="P147" s="262"/>
      <c r="Q147" s="262"/>
      <c r="R147" s="262"/>
      <c r="S147" s="262"/>
      <c r="T147" s="26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4" t="s">
        <v>193</v>
      </c>
      <c r="AU147" s="264" t="s">
        <v>88</v>
      </c>
      <c r="AV147" s="14" t="s">
        <v>86</v>
      </c>
      <c r="AW147" s="14" t="s">
        <v>37</v>
      </c>
      <c r="AX147" s="14" t="s">
        <v>78</v>
      </c>
      <c r="AY147" s="264" t="s">
        <v>185</v>
      </c>
    </row>
    <row r="148" s="13" customFormat="1">
      <c r="A148" s="13"/>
      <c r="B148" s="243"/>
      <c r="C148" s="244"/>
      <c r="D148" s="245" t="s">
        <v>193</v>
      </c>
      <c r="E148" s="246" t="s">
        <v>19</v>
      </c>
      <c r="F148" s="247" t="s">
        <v>456</v>
      </c>
      <c r="G148" s="244"/>
      <c r="H148" s="248">
        <v>0.48599999999999999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193</v>
      </c>
      <c r="AU148" s="254" t="s">
        <v>88</v>
      </c>
      <c r="AV148" s="13" t="s">
        <v>88</v>
      </c>
      <c r="AW148" s="13" t="s">
        <v>37</v>
      </c>
      <c r="AX148" s="13" t="s">
        <v>78</v>
      </c>
      <c r="AY148" s="254" t="s">
        <v>185</v>
      </c>
    </row>
    <row r="149" s="14" customFormat="1">
      <c r="A149" s="14"/>
      <c r="B149" s="255"/>
      <c r="C149" s="256"/>
      <c r="D149" s="245" t="s">
        <v>193</v>
      </c>
      <c r="E149" s="257" t="s">
        <v>19</v>
      </c>
      <c r="F149" s="258" t="s">
        <v>448</v>
      </c>
      <c r="G149" s="256"/>
      <c r="H149" s="257" t="s">
        <v>19</v>
      </c>
      <c r="I149" s="259"/>
      <c r="J149" s="256"/>
      <c r="K149" s="256"/>
      <c r="L149" s="260"/>
      <c r="M149" s="261"/>
      <c r="N149" s="262"/>
      <c r="O149" s="262"/>
      <c r="P149" s="262"/>
      <c r="Q149" s="262"/>
      <c r="R149" s="262"/>
      <c r="S149" s="262"/>
      <c r="T149" s="26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4" t="s">
        <v>193</v>
      </c>
      <c r="AU149" s="264" t="s">
        <v>88</v>
      </c>
      <c r="AV149" s="14" t="s">
        <v>86</v>
      </c>
      <c r="AW149" s="14" t="s">
        <v>37</v>
      </c>
      <c r="AX149" s="14" t="s">
        <v>78</v>
      </c>
      <c r="AY149" s="264" t="s">
        <v>185</v>
      </c>
    </row>
    <row r="150" s="15" customFormat="1">
      <c r="A150" s="15"/>
      <c r="B150" s="265"/>
      <c r="C150" s="266"/>
      <c r="D150" s="245" t="s">
        <v>193</v>
      </c>
      <c r="E150" s="267" t="s">
        <v>19</v>
      </c>
      <c r="F150" s="268" t="s">
        <v>196</v>
      </c>
      <c r="G150" s="266"/>
      <c r="H150" s="269">
        <v>29.241000000000003</v>
      </c>
      <c r="I150" s="270"/>
      <c r="J150" s="266"/>
      <c r="K150" s="266"/>
      <c r="L150" s="271"/>
      <c r="M150" s="272"/>
      <c r="N150" s="273"/>
      <c r="O150" s="273"/>
      <c r="P150" s="273"/>
      <c r="Q150" s="273"/>
      <c r="R150" s="273"/>
      <c r="S150" s="273"/>
      <c r="T150" s="27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5" t="s">
        <v>193</v>
      </c>
      <c r="AU150" s="275" t="s">
        <v>88</v>
      </c>
      <c r="AV150" s="15" t="s">
        <v>191</v>
      </c>
      <c r="AW150" s="15" t="s">
        <v>37</v>
      </c>
      <c r="AX150" s="15" t="s">
        <v>86</v>
      </c>
      <c r="AY150" s="275" t="s">
        <v>185</v>
      </c>
    </row>
    <row r="151" s="2" customFormat="1" ht="55.5" customHeight="1">
      <c r="A151" s="40"/>
      <c r="B151" s="41"/>
      <c r="C151" s="229" t="s">
        <v>203</v>
      </c>
      <c r="D151" s="229" t="s">
        <v>187</v>
      </c>
      <c r="E151" s="230" t="s">
        <v>457</v>
      </c>
      <c r="F151" s="231" t="s">
        <v>458</v>
      </c>
      <c r="G151" s="232" t="s">
        <v>206</v>
      </c>
      <c r="H151" s="233">
        <v>73.491</v>
      </c>
      <c r="I151" s="234"/>
      <c r="J151" s="235">
        <f>ROUND(I151*H151,2)</f>
        <v>0</v>
      </c>
      <c r="K151" s="236"/>
      <c r="L151" s="46"/>
      <c r="M151" s="237" t="s">
        <v>19</v>
      </c>
      <c r="N151" s="238" t="s">
        <v>49</v>
      </c>
      <c r="O151" s="86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1" t="s">
        <v>191</v>
      </c>
      <c r="AT151" s="241" t="s">
        <v>187</v>
      </c>
      <c r="AU151" s="241" t="s">
        <v>88</v>
      </c>
      <c r="AY151" s="19" t="s">
        <v>185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86</v>
      </c>
      <c r="BK151" s="242">
        <f>ROUND(I151*H151,2)</f>
        <v>0</v>
      </c>
      <c r="BL151" s="19" t="s">
        <v>191</v>
      </c>
      <c r="BM151" s="241" t="s">
        <v>459</v>
      </c>
    </row>
    <row r="152" s="2" customFormat="1" ht="33" customHeight="1">
      <c r="A152" s="40"/>
      <c r="B152" s="41"/>
      <c r="C152" s="229" t="s">
        <v>191</v>
      </c>
      <c r="D152" s="229" t="s">
        <v>187</v>
      </c>
      <c r="E152" s="230" t="s">
        <v>460</v>
      </c>
      <c r="F152" s="231" t="s">
        <v>461</v>
      </c>
      <c r="G152" s="232" t="s">
        <v>206</v>
      </c>
      <c r="H152" s="233">
        <v>73.491</v>
      </c>
      <c r="I152" s="234"/>
      <c r="J152" s="235">
        <f>ROUND(I152*H152,2)</f>
        <v>0</v>
      </c>
      <c r="K152" s="236"/>
      <c r="L152" s="46"/>
      <c r="M152" s="237" t="s">
        <v>19</v>
      </c>
      <c r="N152" s="238" t="s">
        <v>49</v>
      </c>
      <c r="O152" s="86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191</v>
      </c>
      <c r="AT152" s="241" t="s">
        <v>187</v>
      </c>
      <c r="AU152" s="241" t="s">
        <v>88</v>
      </c>
      <c r="AY152" s="19" t="s">
        <v>185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86</v>
      </c>
      <c r="BK152" s="242">
        <f>ROUND(I152*H152,2)</f>
        <v>0</v>
      </c>
      <c r="BL152" s="19" t="s">
        <v>191</v>
      </c>
      <c r="BM152" s="241" t="s">
        <v>462</v>
      </c>
    </row>
    <row r="153" s="2" customFormat="1" ht="21.75" customHeight="1">
      <c r="A153" s="40"/>
      <c r="B153" s="41"/>
      <c r="C153" s="229" t="s">
        <v>217</v>
      </c>
      <c r="D153" s="229" t="s">
        <v>187</v>
      </c>
      <c r="E153" s="230" t="s">
        <v>463</v>
      </c>
      <c r="F153" s="231" t="s">
        <v>464</v>
      </c>
      <c r="G153" s="232" t="s">
        <v>190</v>
      </c>
      <c r="H153" s="233">
        <v>302.45400000000001</v>
      </c>
      <c r="I153" s="234"/>
      <c r="J153" s="235">
        <f>ROUND(I153*H153,2)</f>
        <v>0</v>
      </c>
      <c r="K153" s="236"/>
      <c r="L153" s="46"/>
      <c r="M153" s="237" t="s">
        <v>19</v>
      </c>
      <c r="N153" s="238" t="s">
        <v>49</v>
      </c>
      <c r="O153" s="86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1" t="s">
        <v>191</v>
      </c>
      <c r="AT153" s="241" t="s">
        <v>187</v>
      </c>
      <c r="AU153" s="241" t="s">
        <v>88</v>
      </c>
      <c r="AY153" s="19" t="s">
        <v>185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86</v>
      </c>
      <c r="BK153" s="242">
        <f>ROUND(I153*H153,2)</f>
        <v>0</v>
      </c>
      <c r="BL153" s="19" t="s">
        <v>191</v>
      </c>
      <c r="BM153" s="241" t="s">
        <v>465</v>
      </c>
    </row>
    <row r="154" s="13" customFormat="1">
      <c r="A154" s="13"/>
      <c r="B154" s="243"/>
      <c r="C154" s="244"/>
      <c r="D154" s="245" t="s">
        <v>193</v>
      </c>
      <c r="E154" s="246" t="s">
        <v>19</v>
      </c>
      <c r="F154" s="247" t="s">
        <v>466</v>
      </c>
      <c r="G154" s="244"/>
      <c r="H154" s="248">
        <v>17.044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193</v>
      </c>
      <c r="AU154" s="254" t="s">
        <v>88</v>
      </c>
      <c r="AV154" s="13" t="s">
        <v>88</v>
      </c>
      <c r="AW154" s="13" t="s">
        <v>37</v>
      </c>
      <c r="AX154" s="13" t="s">
        <v>78</v>
      </c>
      <c r="AY154" s="254" t="s">
        <v>185</v>
      </c>
    </row>
    <row r="155" s="13" customFormat="1">
      <c r="A155" s="13"/>
      <c r="B155" s="243"/>
      <c r="C155" s="244"/>
      <c r="D155" s="245" t="s">
        <v>193</v>
      </c>
      <c r="E155" s="246" t="s">
        <v>19</v>
      </c>
      <c r="F155" s="247" t="s">
        <v>467</v>
      </c>
      <c r="G155" s="244"/>
      <c r="H155" s="248">
        <v>31.036000000000001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193</v>
      </c>
      <c r="AU155" s="254" t="s">
        <v>88</v>
      </c>
      <c r="AV155" s="13" t="s">
        <v>88</v>
      </c>
      <c r="AW155" s="13" t="s">
        <v>37</v>
      </c>
      <c r="AX155" s="13" t="s">
        <v>78</v>
      </c>
      <c r="AY155" s="254" t="s">
        <v>185</v>
      </c>
    </row>
    <row r="156" s="13" customFormat="1">
      <c r="A156" s="13"/>
      <c r="B156" s="243"/>
      <c r="C156" s="244"/>
      <c r="D156" s="245" t="s">
        <v>193</v>
      </c>
      <c r="E156" s="246" t="s">
        <v>19</v>
      </c>
      <c r="F156" s="247" t="s">
        <v>468</v>
      </c>
      <c r="G156" s="244"/>
      <c r="H156" s="248">
        <v>19.434000000000001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193</v>
      </c>
      <c r="AU156" s="254" t="s">
        <v>88</v>
      </c>
      <c r="AV156" s="13" t="s">
        <v>88</v>
      </c>
      <c r="AW156" s="13" t="s">
        <v>37</v>
      </c>
      <c r="AX156" s="13" t="s">
        <v>78</v>
      </c>
      <c r="AY156" s="254" t="s">
        <v>185</v>
      </c>
    </row>
    <row r="157" s="13" customFormat="1">
      <c r="A157" s="13"/>
      <c r="B157" s="243"/>
      <c r="C157" s="244"/>
      <c r="D157" s="245" t="s">
        <v>193</v>
      </c>
      <c r="E157" s="246" t="s">
        <v>19</v>
      </c>
      <c r="F157" s="247" t="s">
        <v>469</v>
      </c>
      <c r="G157" s="244"/>
      <c r="H157" s="248">
        <v>64.472999999999999</v>
      </c>
      <c r="I157" s="249"/>
      <c r="J157" s="244"/>
      <c r="K157" s="244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193</v>
      </c>
      <c r="AU157" s="254" t="s">
        <v>88</v>
      </c>
      <c r="AV157" s="13" t="s">
        <v>88</v>
      </c>
      <c r="AW157" s="13" t="s">
        <v>37</v>
      </c>
      <c r="AX157" s="13" t="s">
        <v>78</v>
      </c>
      <c r="AY157" s="254" t="s">
        <v>185</v>
      </c>
    </row>
    <row r="158" s="13" customFormat="1">
      <c r="A158" s="13"/>
      <c r="B158" s="243"/>
      <c r="C158" s="244"/>
      <c r="D158" s="245" t="s">
        <v>193</v>
      </c>
      <c r="E158" s="246" t="s">
        <v>19</v>
      </c>
      <c r="F158" s="247" t="s">
        <v>470</v>
      </c>
      <c r="G158" s="244"/>
      <c r="H158" s="248">
        <v>26.802</v>
      </c>
      <c r="I158" s="249"/>
      <c r="J158" s="244"/>
      <c r="K158" s="244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193</v>
      </c>
      <c r="AU158" s="254" t="s">
        <v>88</v>
      </c>
      <c r="AV158" s="13" t="s">
        <v>88</v>
      </c>
      <c r="AW158" s="13" t="s">
        <v>37</v>
      </c>
      <c r="AX158" s="13" t="s">
        <v>78</v>
      </c>
      <c r="AY158" s="254" t="s">
        <v>185</v>
      </c>
    </row>
    <row r="159" s="13" customFormat="1">
      <c r="A159" s="13"/>
      <c r="B159" s="243"/>
      <c r="C159" s="244"/>
      <c r="D159" s="245" t="s">
        <v>193</v>
      </c>
      <c r="E159" s="246" t="s">
        <v>19</v>
      </c>
      <c r="F159" s="247" t="s">
        <v>471</v>
      </c>
      <c r="G159" s="244"/>
      <c r="H159" s="248">
        <v>8.4399999999999995</v>
      </c>
      <c r="I159" s="249"/>
      <c r="J159" s="244"/>
      <c r="K159" s="244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193</v>
      </c>
      <c r="AU159" s="254" t="s">
        <v>88</v>
      </c>
      <c r="AV159" s="13" t="s">
        <v>88</v>
      </c>
      <c r="AW159" s="13" t="s">
        <v>37</v>
      </c>
      <c r="AX159" s="13" t="s">
        <v>78</v>
      </c>
      <c r="AY159" s="254" t="s">
        <v>185</v>
      </c>
    </row>
    <row r="160" s="13" customFormat="1">
      <c r="A160" s="13"/>
      <c r="B160" s="243"/>
      <c r="C160" s="244"/>
      <c r="D160" s="245" t="s">
        <v>193</v>
      </c>
      <c r="E160" s="246" t="s">
        <v>19</v>
      </c>
      <c r="F160" s="247" t="s">
        <v>472</v>
      </c>
      <c r="G160" s="244"/>
      <c r="H160" s="248">
        <v>20.170000000000002</v>
      </c>
      <c r="I160" s="249"/>
      <c r="J160" s="244"/>
      <c r="K160" s="244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193</v>
      </c>
      <c r="AU160" s="254" t="s">
        <v>88</v>
      </c>
      <c r="AV160" s="13" t="s">
        <v>88</v>
      </c>
      <c r="AW160" s="13" t="s">
        <v>37</v>
      </c>
      <c r="AX160" s="13" t="s">
        <v>78</v>
      </c>
      <c r="AY160" s="254" t="s">
        <v>185</v>
      </c>
    </row>
    <row r="161" s="13" customFormat="1">
      <c r="A161" s="13"/>
      <c r="B161" s="243"/>
      <c r="C161" s="244"/>
      <c r="D161" s="245" t="s">
        <v>193</v>
      </c>
      <c r="E161" s="246" t="s">
        <v>19</v>
      </c>
      <c r="F161" s="247" t="s">
        <v>473</v>
      </c>
      <c r="G161" s="244"/>
      <c r="H161" s="248">
        <v>12.996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193</v>
      </c>
      <c r="AU161" s="254" t="s">
        <v>88</v>
      </c>
      <c r="AV161" s="13" t="s">
        <v>88</v>
      </c>
      <c r="AW161" s="13" t="s">
        <v>37</v>
      </c>
      <c r="AX161" s="13" t="s">
        <v>78</v>
      </c>
      <c r="AY161" s="254" t="s">
        <v>185</v>
      </c>
    </row>
    <row r="162" s="13" customFormat="1">
      <c r="A162" s="13"/>
      <c r="B162" s="243"/>
      <c r="C162" s="244"/>
      <c r="D162" s="245" t="s">
        <v>193</v>
      </c>
      <c r="E162" s="246" t="s">
        <v>19</v>
      </c>
      <c r="F162" s="247" t="s">
        <v>474</v>
      </c>
      <c r="G162" s="244"/>
      <c r="H162" s="248">
        <v>102.059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193</v>
      </c>
      <c r="AU162" s="254" t="s">
        <v>88</v>
      </c>
      <c r="AV162" s="13" t="s">
        <v>88</v>
      </c>
      <c r="AW162" s="13" t="s">
        <v>37</v>
      </c>
      <c r="AX162" s="13" t="s">
        <v>78</v>
      </c>
      <c r="AY162" s="254" t="s">
        <v>185</v>
      </c>
    </row>
    <row r="163" s="15" customFormat="1">
      <c r="A163" s="15"/>
      <c r="B163" s="265"/>
      <c r="C163" s="266"/>
      <c r="D163" s="245" t="s">
        <v>193</v>
      </c>
      <c r="E163" s="267" t="s">
        <v>19</v>
      </c>
      <c r="F163" s="268" t="s">
        <v>196</v>
      </c>
      <c r="G163" s="266"/>
      <c r="H163" s="269">
        <v>302.45400000000001</v>
      </c>
      <c r="I163" s="270"/>
      <c r="J163" s="266"/>
      <c r="K163" s="266"/>
      <c r="L163" s="271"/>
      <c r="M163" s="272"/>
      <c r="N163" s="273"/>
      <c r="O163" s="273"/>
      <c r="P163" s="273"/>
      <c r="Q163" s="273"/>
      <c r="R163" s="273"/>
      <c r="S163" s="273"/>
      <c r="T163" s="27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5" t="s">
        <v>193</v>
      </c>
      <c r="AU163" s="275" t="s">
        <v>88</v>
      </c>
      <c r="AV163" s="15" t="s">
        <v>191</v>
      </c>
      <c r="AW163" s="15" t="s">
        <v>37</v>
      </c>
      <c r="AX163" s="15" t="s">
        <v>86</v>
      </c>
      <c r="AY163" s="275" t="s">
        <v>185</v>
      </c>
    </row>
    <row r="164" s="12" customFormat="1" ht="22.8" customHeight="1">
      <c r="A164" s="12"/>
      <c r="B164" s="213"/>
      <c r="C164" s="214"/>
      <c r="D164" s="215" t="s">
        <v>77</v>
      </c>
      <c r="E164" s="227" t="s">
        <v>88</v>
      </c>
      <c r="F164" s="227" t="s">
        <v>475</v>
      </c>
      <c r="G164" s="214"/>
      <c r="H164" s="214"/>
      <c r="I164" s="217"/>
      <c r="J164" s="228">
        <f>BK164</f>
        <v>0</v>
      </c>
      <c r="K164" s="214"/>
      <c r="L164" s="219"/>
      <c r="M164" s="220"/>
      <c r="N164" s="221"/>
      <c r="O164" s="221"/>
      <c r="P164" s="222">
        <f>SUM(P165:P299)</f>
        <v>0</v>
      </c>
      <c r="Q164" s="221"/>
      <c r="R164" s="222">
        <f>SUM(R165:R299)</f>
        <v>628.01255139</v>
      </c>
      <c r="S164" s="221"/>
      <c r="T164" s="223">
        <f>SUM(T165:T299)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4" t="s">
        <v>86</v>
      </c>
      <c r="AT164" s="225" t="s">
        <v>77</v>
      </c>
      <c r="AU164" s="225" t="s">
        <v>86</v>
      </c>
      <c r="AY164" s="224" t="s">
        <v>185</v>
      </c>
      <c r="BK164" s="226">
        <f>SUM(BK165:BK299)</f>
        <v>0</v>
      </c>
    </row>
    <row r="165" s="2" customFormat="1" ht="33" customHeight="1">
      <c r="A165" s="40"/>
      <c r="B165" s="41"/>
      <c r="C165" s="229" t="s">
        <v>224</v>
      </c>
      <c r="D165" s="229" t="s">
        <v>187</v>
      </c>
      <c r="E165" s="230" t="s">
        <v>476</v>
      </c>
      <c r="F165" s="231" t="s">
        <v>477</v>
      </c>
      <c r="G165" s="232" t="s">
        <v>206</v>
      </c>
      <c r="H165" s="233">
        <v>98.543000000000006</v>
      </c>
      <c r="I165" s="234"/>
      <c r="J165" s="235">
        <f>ROUND(I165*H165,2)</f>
        <v>0</v>
      </c>
      <c r="K165" s="236"/>
      <c r="L165" s="46"/>
      <c r="M165" s="237" t="s">
        <v>19</v>
      </c>
      <c r="N165" s="238" t="s">
        <v>49</v>
      </c>
      <c r="O165" s="86"/>
      <c r="P165" s="239">
        <f>O165*H165</f>
        <v>0</v>
      </c>
      <c r="Q165" s="239">
        <v>2.1600000000000001</v>
      </c>
      <c r="R165" s="239">
        <f>Q165*H165</f>
        <v>212.85288000000003</v>
      </c>
      <c r="S165" s="239">
        <v>0</v>
      </c>
      <c r="T165" s="24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1" t="s">
        <v>191</v>
      </c>
      <c r="AT165" s="241" t="s">
        <v>187</v>
      </c>
      <c r="AU165" s="241" t="s">
        <v>88</v>
      </c>
      <c r="AY165" s="19" t="s">
        <v>185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86</v>
      </c>
      <c r="BK165" s="242">
        <f>ROUND(I165*H165,2)</f>
        <v>0</v>
      </c>
      <c r="BL165" s="19" t="s">
        <v>191</v>
      </c>
      <c r="BM165" s="241" t="s">
        <v>478</v>
      </c>
    </row>
    <row r="166" s="13" customFormat="1">
      <c r="A166" s="13"/>
      <c r="B166" s="243"/>
      <c r="C166" s="244"/>
      <c r="D166" s="245" t="s">
        <v>193</v>
      </c>
      <c r="E166" s="246" t="s">
        <v>19</v>
      </c>
      <c r="F166" s="247" t="s">
        <v>479</v>
      </c>
      <c r="G166" s="244"/>
      <c r="H166" s="248">
        <v>111.508</v>
      </c>
      <c r="I166" s="249"/>
      <c r="J166" s="244"/>
      <c r="K166" s="244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193</v>
      </c>
      <c r="AU166" s="254" t="s">
        <v>88</v>
      </c>
      <c r="AV166" s="13" t="s">
        <v>88</v>
      </c>
      <c r="AW166" s="13" t="s">
        <v>37</v>
      </c>
      <c r="AX166" s="13" t="s">
        <v>78</v>
      </c>
      <c r="AY166" s="254" t="s">
        <v>185</v>
      </c>
    </row>
    <row r="167" s="13" customFormat="1">
      <c r="A167" s="13"/>
      <c r="B167" s="243"/>
      <c r="C167" s="244"/>
      <c r="D167" s="245" t="s">
        <v>193</v>
      </c>
      <c r="E167" s="246" t="s">
        <v>19</v>
      </c>
      <c r="F167" s="247" t="s">
        <v>480</v>
      </c>
      <c r="G167" s="244"/>
      <c r="H167" s="248">
        <v>-9.8870000000000005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193</v>
      </c>
      <c r="AU167" s="254" t="s">
        <v>88</v>
      </c>
      <c r="AV167" s="13" t="s">
        <v>88</v>
      </c>
      <c r="AW167" s="13" t="s">
        <v>37</v>
      </c>
      <c r="AX167" s="13" t="s">
        <v>78</v>
      </c>
      <c r="AY167" s="254" t="s">
        <v>185</v>
      </c>
    </row>
    <row r="168" s="13" customFormat="1">
      <c r="A168" s="13"/>
      <c r="B168" s="243"/>
      <c r="C168" s="244"/>
      <c r="D168" s="245" t="s">
        <v>193</v>
      </c>
      <c r="E168" s="246" t="s">
        <v>19</v>
      </c>
      <c r="F168" s="247" t="s">
        <v>481</v>
      </c>
      <c r="G168" s="244"/>
      <c r="H168" s="248">
        <v>-3.0779999999999998</v>
      </c>
      <c r="I168" s="249"/>
      <c r="J168" s="244"/>
      <c r="K168" s="244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193</v>
      </c>
      <c r="AU168" s="254" t="s">
        <v>88</v>
      </c>
      <c r="AV168" s="13" t="s">
        <v>88</v>
      </c>
      <c r="AW168" s="13" t="s">
        <v>37</v>
      </c>
      <c r="AX168" s="13" t="s">
        <v>78</v>
      </c>
      <c r="AY168" s="254" t="s">
        <v>185</v>
      </c>
    </row>
    <row r="169" s="15" customFormat="1">
      <c r="A169" s="15"/>
      <c r="B169" s="265"/>
      <c r="C169" s="266"/>
      <c r="D169" s="245" t="s">
        <v>193</v>
      </c>
      <c r="E169" s="267" t="s">
        <v>19</v>
      </c>
      <c r="F169" s="268" t="s">
        <v>196</v>
      </c>
      <c r="G169" s="266"/>
      <c r="H169" s="269">
        <v>98.542999999999992</v>
      </c>
      <c r="I169" s="270"/>
      <c r="J169" s="266"/>
      <c r="K169" s="266"/>
      <c r="L169" s="271"/>
      <c r="M169" s="272"/>
      <c r="N169" s="273"/>
      <c r="O169" s="273"/>
      <c r="P169" s="273"/>
      <c r="Q169" s="273"/>
      <c r="R169" s="273"/>
      <c r="S169" s="273"/>
      <c r="T169" s="27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5" t="s">
        <v>193</v>
      </c>
      <c r="AU169" s="275" t="s">
        <v>88</v>
      </c>
      <c r="AV169" s="15" t="s">
        <v>191</v>
      </c>
      <c r="AW169" s="15" t="s">
        <v>37</v>
      </c>
      <c r="AX169" s="15" t="s">
        <v>86</v>
      </c>
      <c r="AY169" s="275" t="s">
        <v>185</v>
      </c>
    </row>
    <row r="170" s="2" customFormat="1" ht="21.75" customHeight="1">
      <c r="A170" s="40"/>
      <c r="B170" s="41"/>
      <c r="C170" s="229" t="s">
        <v>230</v>
      </c>
      <c r="D170" s="229" t="s">
        <v>187</v>
      </c>
      <c r="E170" s="230" t="s">
        <v>482</v>
      </c>
      <c r="F170" s="231" t="s">
        <v>483</v>
      </c>
      <c r="G170" s="232" t="s">
        <v>206</v>
      </c>
      <c r="H170" s="233">
        <v>75.816000000000002</v>
      </c>
      <c r="I170" s="234"/>
      <c r="J170" s="235">
        <f>ROUND(I170*H170,2)</f>
        <v>0</v>
      </c>
      <c r="K170" s="236"/>
      <c r="L170" s="46"/>
      <c r="M170" s="237" t="s">
        <v>19</v>
      </c>
      <c r="N170" s="238" t="s">
        <v>49</v>
      </c>
      <c r="O170" s="86"/>
      <c r="P170" s="239">
        <f>O170*H170</f>
        <v>0</v>
      </c>
      <c r="Q170" s="239">
        <v>2.45329</v>
      </c>
      <c r="R170" s="239">
        <f>Q170*H170</f>
        <v>185.99863464000001</v>
      </c>
      <c r="S170" s="239">
        <v>0</v>
      </c>
      <c r="T170" s="24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1" t="s">
        <v>191</v>
      </c>
      <c r="AT170" s="241" t="s">
        <v>187</v>
      </c>
      <c r="AU170" s="241" t="s">
        <v>88</v>
      </c>
      <c r="AY170" s="19" t="s">
        <v>185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9" t="s">
        <v>86</v>
      </c>
      <c r="BK170" s="242">
        <f>ROUND(I170*H170,2)</f>
        <v>0</v>
      </c>
      <c r="BL170" s="19" t="s">
        <v>191</v>
      </c>
      <c r="BM170" s="241" t="s">
        <v>484</v>
      </c>
    </row>
    <row r="171" s="13" customFormat="1">
      <c r="A171" s="13"/>
      <c r="B171" s="243"/>
      <c r="C171" s="244"/>
      <c r="D171" s="245" t="s">
        <v>193</v>
      </c>
      <c r="E171" s="246" t="s">
        <v>19</v>
      </c>
      <c r="F171" s="247" t="s">
        <v>485</v>
      </c>
      <c r="G171" s="244"/>
      <c r="H171" s="248">
        <v>75.816000000000002</v>
      </c>
      <c r="I171" s="249"/>
      <c r="J171" s="244"/>
      <c r="K171" s="244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193</v>
      </c>
      <c r="AU171" s="254" t="s">
        <v>88</v>
      </c>
      <c r="AV171" s="13" t="s">
        <v>88</v>
      </c>
      <c r="AW171" s="13" t="s">
        <v>37</v>
      </c>
      <c r="AX171" s="13" t="s">
        <v>78</v>
      </c>
      <c r="AY171" s="254" t="s">
        <v>185</v>
      </c>
    </row>
    <row r="172" s="15" customFormat="1">
      <c r="A172" s="15"/>
      <c r="B172" s="265"/>
      <c r="C172" s="266"/>
      <c r="D172" s="245" t="s">
        <v>193</v>
      </c>
      <c r="E172" s="267" t="s">
        <v>19</v>
      </c>
      <c r="F172" s="268" t="s">
        <v>196</v>
      </c>
      <c r="G172" s="266"/>
      <c r="H172" s="269">
        <v>75.816000000000002</v>
      </c>
      <c r="I172" s="270"/>
      <c r="J172" s="266"/>
      <c r="K172" s="266"/>
      <c r="L172" s="271"/>
      <c r="M172" s="272"/>
      <c r="N172" s="273"/>
      <c r="O172" s="273"/>
      <c r="P172" s="273"/>
      <c r="Q172" s="273"/>
      <c r="R172" s="273"/>
      <c r="S172" s="273"/>
      <c r="T172" s="27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5" t="s">
        <v>193</v>
      </c>
      <c r="AU172" s="275" t="s">
        <v>88</v>
      </c>
      <c r="AV172" s="15" t="s">
        <v>191</v>
      </c>
      <c r="AW172" s="15" t="s">
        <v>37</v>
      </c>
      <c r="AX172" s="15" t="s">
        <v>86</v>
      </c>
      <c r="AY172" s="275" t="s">
        <v>185</v>
      </c>
    </row>
    <row r="173" s="2" customFormat="1" ht="21.75" customHeight="1">
      <c r="A173" s="40"/>
      <c r="B173" s="41"/>
      <c r="C173" s="229" t="s">
        <v>236</v>
      </c>
      <c r="D173" s="229" t="s">
        <v>187</v>
      </c>
      <c r="E173" s="230" t="s">
        <v>486</v>
      </c>
      <c r="F173" s="231" t="s">
        <v>487</v>
      </c>
      <c r="G173" s="232" t="s">
        <v>239</v>
      </c>
      <c r="H173" s="233">
        <v>2.3530000000000002</v>
      </c>
      <c r="I173" s="234"/>
      <c r="J173" s="235">
        <f>ROUND(I173*H173,2)</f>
        <v>0</v>
      </c>
      <c r="K173" s="236"/>
      <c r="L173" s="46"/>
      <c r="M173" s="237" t="s">
        <v>19</v>
      </c>
      <c r="N173" s="238" t="s">
        <v>49</v>
      </c>
      <c r="O173" s="86"/>
      <c r="P173" s="239">
        <f>O173*H173</f>
        <v>0</v>
      </c>
      <c r="Q173" s="239">
        <v>1.06277</v>
      </c>
      <c r="R173" s="239">
        <f>Q173*H173</f>
        <v>2.5006978100000001</v>
      </c>
      <c r="S173" s="239">
        <v>0</v>
      </c>
      <c r="T173" s="24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1" t="s">
        <v>191</v>
      </c>
      <c r="AT173" s="241" t="s">
        <v>187</v>
      </c>
      <c r="AU173" s="241" t="s">
        <v>88</v>
      </c>
      <c r="AY173" s="19" t="s">
        <v>185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86</v>
      </c>
      <c r="BK173" s="242">
        <f>ROUND(I173*H173,2)</f>
        <v>0</v>
      </c>
      <c r="BL173" s="19" t="s">
        <v>191</v>
      </c>
      <c r="BM173" s="241" t="s">
        <v>488</v>
      </c>
    </row>
    <row r="174" s="13" customFormat="1">
      <c r="A174" s="13"/>
      <c r="B174" s="243"/>
      <c r="C174" s="244"/>
      <c r="D174" s="245" t="s">
        <v>193</v>
      </c>
      <c r="E174" s="246" t="s">
        <v>19</v>
      </c>
      <c r="F174" s="247" t="s">
        <v>489</v>
      </c>
      <c r="G174" s="244"/>
      <c r="H174" s="248">
        <v>2.3530000000000002</v>
      </c>
      <c r="I174" s="249"/>
      <c r="J174" s="244"/>
      <c r="K174" s="244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193</v>
      </c>
      <c r="AU174" s="254" t="s">
        <v>88</v>
      </c>
      <c r="AV174" s="13" t="s">
        <v>88</v>
      </c>
      <c r="AW174" s="13" t="s">
        <v>37</v>
      </c>
      <c r="AX174" s="13" t="s">
        <v>78</v>
      </c>
      <c r="AY174" s="254" t="s">
        <v>185</v>
      </c>
    </row>
    <row r="175" s="15" customFormat="1">
      <c r="A175" s="15"/>
      <c r="B175" s="265"/>
      <c r="C175" s="266"/>
      <c r="D175" s="245" t="s">
        <v>193</v>
      </c>
      <c r="E175" s="267" t="s">
        <v>19</v>
      </c>
      <c r="F175" s="268" t="s">
        <v>196</v>
      </c>
      <c r="G175" s="266"/>
      <c r="H175" s="269">
        <v>2.3530000000000002</v>
      </c>
      <c r="I175" s="270"/>
      <c r="J175" s="266"/>
      <c r="K175" s="266"/>
      <c r="L175" s="271"/>
      <c r="M175" s="272"/>
      <c r="N175" s="273"/>
      <c r="O175" s="273"/>
      <c r="P175" s="273"/>
      <c r="Q175" s="273"/>
      <c r="R175" s="273"/>
      <c r="S175" s="273"/>
      <c r="T175" s="27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5" t="s">
        <v>193</v>
      </c>
      <c r="AU175" s="275" t="s">
        <v>88</v>
      </c>
      <c r="AV175" s="15" t="s">
        <v>191</v>
      </c>
      <c r="AW175" s="15" t="s">
        <v>37</v>
      </c>
      <c r="AX175" s="15" t="s">
        <v>86</v>
      </c>
      <c r="AY175" s="275" t="s">
        <v>185</v>
      </c>
    </row>
    <row r="176" s="2" customFormat="1" ht="21.75" customHeight="1">
      <c r="A176" s="40"/>
      <c r="B176" s="41"/>
      <c r="C176" s="229" t="s">
        <v>201</v>
      </c>
      <c r="D176" s="229" t="s">
        <v>187</v>
      </c>
      <c r="E176" s="230" t="s">
        <v>490</v>
      </c>
      <c r="F176" s="231" t="s">
        <v>491</v>
      </c>
      <c r="G176" s="232" t="s">
        <v>206</v>
      </c>
      <c r="H176" s="233">
        <v>26.177</v>
      </c>
      <c r="I176" s="234"/>
      <c r="J176" s="235">
        <f>ROUND(I176*H176,2)</f>
        <v>0</v>
      </c>
      <c r="K176" s="236"/>
      <c r="L176" s="46"/>
      <c r="M176" s="237" t="s">
        <v>19</v>
      </c>
      <c r="N176" s="238" t="s">
        <v>49</v>
      </c>
      <c r="O176" s="86"/>
      <c r="P176" s="239">
        <f>O176*H176</f>
        <v>0</v>
      </c>
      <c r="Q176" s="239">
        <v>2.45329</v>
      </c>
      <c r="R176" s="239">
        <f>Q176*H176</f>
        <v>64.219772329999998</v>
      </c>
      <c r="S176" s="239">
        <v>0</v>
      </c>
      <c r="T176" s="24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1" t="s">
        <v>191</v>
      </c>
      <c r="AT176" s="241" t="s">
        <v>187</v>
      </c>
      <c r="AU176" s="241" t="s">
        <v>88</v>
      </c>
      <c r="AY176" s="19" t="s">
        <v>185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9" t="s">
        <v>86</v>
      </c>
      <c r="BK176" s="242">
        <f>ROUND(I176*H176,2)</f>
        <v>0</v>
      </c>
      <c r="BL176" s="19" t="s">
        <v>191</v>
      </c>
      <c r="BM176" s="241" t="s">
        <v>492</v>
      </c>
    </row>
    <row r="177" s="13" customFormat="1">
      <c r="A177" s="13"/>
      <c r="B177" s="243"/>
      <c r="C177" s="244"/>
      <c r="D177" s="245" t="s">
        <v>193</v>
      </c>
      <c r="E177" s="246" t="s">
        <v>19</v>
      </c>
      <c r="F177" s="247" t="s">
        <v>493</v>
      </c>
      <c r="G177" s="244"/>
      <c r="H177" s="248">
        <v>4.29</v>
      </c>
      <c r="I177" s="249"/>
      <c r="J177" s="244"/>
      <c r="K177" s="244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193</v>
      </c>
      <c r="AU177" s="254" t="s">
        <v>88</v>
      </c>
      <c r="AV177" s="13" t="s">
        <v>88</v>
      </c>
      <c r="AW177" s="13" t="s">
        <v>37</v>
      </c>
      <c r="AX177" s="13" t="s">
        <v>78</v>
      </c>
      <c r="AY177" s="254" t="s">
        <v>185</v>
      </c>
    </row>
    <row r="178" s="14" customFormat="1">
      <c r="A178" s="14"/>
      <c r="B178" s="255"/>
      <c r="C178" s="256"/>
      <c r="D178" s="245" t="s">
        <v>193</v>
      </c>
      <c r="E178" s="257" t="s">
        <v>19</v>
      </c>
      <c r="F178" s="258" t="s">
        <v>424</v>
      </c>
      <c r="G178" s="256"/>
      <c r="H178" s="257" t="s">
        <v>19</v>
      </c>
      <c r="I178" s="259"/>
      <c r="J178" s="256"/>
      <c r="K178" s="256"/>
      <c r="L178" s="260"/>
      <c r="M178" s="261"/>
      <c r="N178" s="262"/>
      <c r="O178" s="262"/>
      <c r="P178" s="262"/>
      <c r="Q178" s="262"/>
      <c r="R178" s="262"/>
      <c r="S178" s="262"/>
      <c r="T178" s="26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4" t="s">
        <v>193</v>
      </c>
      <c r="AU178" s="264" t="s">
        <v>88</v>
      </c>
      <c r="AV178" s="14" t="s">
        <v>86</v>
      </c>
      <c r="AW178" s="14" t="s">
        <v>37</v>
      </c>
      <c r="AX178" s="14" t="s">
        <v>78</v>
      </c>
      <c r="AY178" s="264" t="s">
        <v>185</v>
      </c>
    </row>
    <row r="179" s="13" customFormat="1">
      <c r="A179" s="13"/>
      <c r="B179" s="243"/>
      <c r="C179" s="244"/>
      <c r="D179" s="245" t="s">
        <v>193</v>
      </c>
      <c r="E179" s="246" t="s">
        <v>19</v>
      </c>
      <c r="F179" s="247" t="s">
        <v>494</v>
      </c>
      <c r="G179" s="244"/>
      <c r="H179" s="248">
        <v>0.96199999999999997</v>
      </c>
      <c r="I179" s="249"/>
      <c r="J179" s="244"/>
      <c r="K179" s="244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193</v>
      </c>
      <c r="AU179" s="254" t="s">
        <v>88</v>
      </c>
      <c r="AV179" s="13" t="s">
        <v>88</v>
      </c>
      <c r="AW179" s="13" t="s">
        <v>37</v>
      </c>
      <c r="AX179" s="13" t="s">
        <v>78</v>
      </c>
      <c r="AY179" s="254" t="s">
        <v>185</v>
      </c>
    </row>
    <row r="180" s="13" customFormat="1">
      <c r="A180" s="13"/>
      <c r="B180" s="243"/>
      <c r="C180" s="244"/>
      <c r="D180" s="245" t="s">
        <v>193</v>
      </c>
      <c r="E180" s="246" t="s">
        <v>19</v>
      </c>
      <c r="F180" s="247" t="s">
        <v>495</v>
      </c>
      <c r="G180" s="244"/>
      <c r="H180" s="248">
        <v>1.512</v>
      </c>
      <c r="I180" s="249"/>
      <c r="J180" s="244"/>
      <c r="K180" s="244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193</v>
      </c>
      <c r="AU180" s="254" t="s">
        <v>88</v>
      </c>
      <c r="AV180" s="13" t="s">
        <v>88</v>
      </c>
      <c r="AW180" s="13" t="s">
        <v>37</v>
      </c>
      <c r="AX180" s="13" t="s">
        <v>78</v>
      </c>
      <c r="AY180" s="254" t="s">
        <v>185</v>
      </c>
    </row>
    <row r="181" s="13" customFormat="1">
      <c r="A181" s="13"/>
      <c r="B181" s="243"/>
      <c r="C181" s="244"/>
      <c r="D181" s="245" t="s">
        <v>193</v>
      </c>
      <c r="E181" s="246" t="s">
        <v>19</v>
      </c>
      <c r="F181" s="247" t="s">
        <v>496</v>
      </c>
      <c r="G181" s="244"/>
      <c r="H181" s="248">
        <v>0.96199999999999997</v>
      </c>
      <c r="I181" s="249"/>
      <c r="J181" s="244"/>
      <c r="K181" s="244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193</v>
      </c>
      <c r="AU181" s="254" t="s">
        <v>88</v>
      </c>
      <c r="AV181" s="13" t="s">
        <v>88</v>
      </c>
      <c r="AW181" s="13" t="s">
        <v>37</v>
      </c>
      <c r="AX181" s="13" t="s">
        <v>78</v>
      </c>
      <c r="AY181" s="254" t="s">
        <v>185</v>
      </c>
    </row>
    <row r="182" s="14" customFormat="1">
      <c r="A182" s="14"/>
      <c r="B182" s="255"/>
      <c r="C182" s="256"/>
      <c r="D182" s="245" t="s">
        <v>193</v>
      </c>
      <c r="E182" s="257" t="s">
        <v>19</v>
      </c>
      <c r="F182" s="258" t="s">
        <v>424</v>
      </c>
      <c r="G182" s="256"/>
      <c r="H182" s="257" t="s">
        <v>19</v>
      </c>
      <c r="I182" s="259"/>
      <c r="J182" s="256"/>
      <c r="K182" s="256"/>
      <c r="L182" s="260"/>
      <c r="M182" s="261"/>
      <c r="N182" s="262"/>
      <c r="O182" s="262"/>
      <c r="P182" s="262"/>
      <c r="Q182" s="262"/>
      <c r="R182" s="262"/>
      <c r="S182" s="262"/>
      <c r="T182" s="26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4" t="s">
        <v>193</v>
      </c>
      <c r="AU182" s="264" t="s">
        <v>88</v>
      </c>
      <c r="AV182" s="14" t="s">
        <v>86</v>
      </c>
      <c r="AW182" s="14" t="s">
        <v>37</v>
      </c>
      <c r="AX182" s="14" t="s">
        <v>78</v>
      </c>
      <c r="AY182" s="264" t="s">
        <v>185</v>
      </c>
    </row>
    <row r="183" s="13" customFormat="1">
      <c r="A183" s="13"/>
      <c r="B183" s="243"/>
      <c r="C183" s="244"/>
      <c r="D183" s="245" t="s">
        <v>193</v>
      </c>
      <c r="E183" s="246" t="s">
        <v>19</v>
      </c>
      <c r="F183" s="247" t="s">
        <v>496</v>
      </c>
      <c r="G183" s="244"/>
      <c r="H183" s="248">
        <v>0.96199999999999997</v>
      </c>
      <c r="I183" s="249"/>
      <c r="J183" s="244"/>
      <c r="K183" s="244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193</v>
      </c>
      <c r="AU183" s="254" t="s">
        <v>88</v>
      </c>
      <c r="AV183" s="13" t="s">
        <v>88</v>
      </c>
      <c r="AW183" s="13" t="s">
        <v>37</v>
      </c>
      <c r="AX183" s="13" t="s">
        <v>78</v>
      </c>
      <c r="AY183" s="254" t="s">
        <v>185</v>
      </c>
    </row>
    <row r="184" s="13" customFormat="1">
      <c r="A184" s="13"/>
      <c r="B184" s="243"/>
      <c r="C184" s="244"/>
      <c r="D184" s="245" t="s">
        <v>193</v>
      </c>
      <c r="E184" s="246" t="s">
        <v>19</v>
      </c>
      <c r="F184" s="247" t="s">
        <v>497</v>
      </c>
      <c r="G184" s="244"/>
      <c r="H184" s="248">
        <v>2.016</v>
      </c>
      <c r="I184" s="249"/>
      <c r="J184" s="244"/>
      <c r="K184" s="244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193</v>
      </c>
      <c r="AU184" s="254" t="s">
        <v>88</v>
      </c>
      <c r="AV184" s="13" t="s">
        <v>88</v>
      </c>
      <c r="AW184" s="13" t="s">
        <v>37</v>
      </c>
      <c r="AX184" s="13" t="s">
        <v>78</v>
      </c>
      <c r="AY184" s="254" t="s">
        <v>185</v>
      </c>
    </row>
    <row r="185" s="13" customFormat="1">
      <c r="A185" s="13"/>
      <c r="B185" s="243"/>
      <c r="C185" s="244"/>
      <c r="D185" s="245" t="s">
        <v>193</v>
      </c>
      <c r="E185" s="246" t="s">
        <v>19</v>
      </c>
      <c r="F185" s="247" t="s">
        <v>494</v>
      </c>
      <c r="G185" s="244"/>
      <c r="H185" s="248">
        <v>0.96199999999999997</v>
      </c>
      <c r="I185" s="249"/>
      <c r="J185" s="244"/>
      <c r="K185" s="244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193</v>
      </c>
      <c r="AU185" s="254" t="s">
        <v>88</v>
      </c>
      <c r="AV185" s="13" t="s">
        <v>88</v>
      </c>
      <c r="AW185" s="13" t="s">
        <v>37</v>
      </c>
      <c r="AX185" s="13" t="s">
        <v>78</v>
      </c>
      <c r="AY185" s="254" t="s">
        <v>185</v>
      </c>
    </row>
    <row r="186" s="14" customFormat="1">
      <c r="A186" s="14"/>
      <c r="B186" s="255"/>
      <c r="C186" s="256"/>
      <c r="D186" s="245" t="s">
        <v>193</v>
      </c>
      <c r="E186" s="257" t="s">
        <v>19</v>
      </c>
      <c r="F186" s="258" t="s">
        <v>424</v>
      </c>
      <c r="G186" s="256"/>
      <c r="H186" s="257" t="s">
        <v>19</v>
      </c>
      <c r="I186" s="259"/>
      <c r="J186" s="256"/>
      <c r="K186" s="256"/>
      <c r="L186" s="260"/>
      <c r="M186" s="261"/>
      <c r="N186" s="262"/>
      <c r="O186" s="262"/>
      <c r="P186" s="262"/>
      <c r="Q186" s="262"/>
      <c r="R186" s="262"/>
      <c r="S186" s="262"/>
      <c r="T186" s="26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4" t="s">
        <v>193</v>
      </c>
      <c r="AU186" s="264" t="s">
        <v>88</v>
      </c>
      <c r="AV186" s="14" t="s">
        <v>86</v>
      </c>
      <c r="AW186" s="14" t="s">
        <v>37</v>
      </c>
      <c r="AX186" s="14" t="s">
        <v>78</v>
      </c>
      <c r="AY186" s="264" t="s">
        <v>185</v>
      </c>
    </row>
    <row r="187" s="13" customFormat="1">
      <c r="A187" s="13"/>
      <c r="B187" s="243"/>
      <c r="C187" s="244"/>
      <c r="D187" s="245" t="s">
        <v>193</v>
      </c>
      <c r="E187" s="246" t="s">
        <v>19</v>
      </c>
      <c r="F187" s="247" t="s">
        <v>498</v>
      </c>
      <c r="G187" s="244"/>
      <c r="H187" s="248">
        <v>4.9400000000000004</v>
      </c>
      <c r="I187" s="249"/>
      <c r="J187" s="244"/>
      <c r="K187" s="244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193</v>
      </c>
      <c r="AU187" s="254" t="s">
        <v>88</v>
      </c>
      <c r="AV187" s="13" t="s">
        <v>88</v>
      </c>
      <c r="AW187" s="13" t="s">
        <v>37</v>
      </c>
      <c r="AX187" s="13" t="s">
        <v>78</v>
      </c>
      <c r="AY187" s="254" t="s">
        <v>185</v>
      </c>
    </row>
    <row r="188" s="14" customFormat="1">
      <c r="A188" s="14"/>
      <c r="B188" s="255"/>
      <c r="C188" s="256"/>
      <c r="D188" s="245" t="s">
        <v>193</v>
      </c>
      <c r="E188" s="257" t="s">
        <v>19</v>
      </c>
      <c r="F188" s="258" t="s">
        <v>424</v>
      </c>
      <c r="G188" s="256"/>
      <c r="H188" s="257" t="s">
        <v>19</v>
      </c>
      <c r="I188" s="259"/>
      <c r="J188" s="256"/>
      <c r="K188" s="256"/>
      <c r="L188" s="26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4" t="s">
        <v>193</v>
      </c>
      <c r="AU188" s="264" t="s">
        <v>88</v>
      </c>
      <c r="AV188" s="14" t="s">
        <v>86</v>
      </c>
      <c r="AW188" s="14" t="s">
        <v>37</v>
      </c>
      <c r="AX188" s="14" t="s">
        <v>78</v>
      </c>
      <c r="AY188" s="264" t="s">
        <v>185</v>
      </c>
    </row>
    <row r="189" s="14" customFormat="1">
      <c r="A189" s="14"/>
      <c r="B189" s="255"/>
      <c r="C189" s="256"/>
      <c r="D189" s="245" t="s">
        <v>193</v>
      </c>
      <c r="E189" s="257" t="s">
        <v>19</v>
      </c>
      <c r="F189" s="258" t="s">
        <v>499</v>
      </c>
      <c r="G189" s="256"/>
      <c r="H189" s="257" t="s">
        <v>19</v>
      </c>
      <c r="I189" s="259"/>
      <c r="J189" s="256"/>
      <c r="K189" s="256"/>
      <c r="L189" s="260"/>
      <c r="M189" s="261"/>
      <c r="N189" s="262"/>
      <c r="O189" s="262"/>
      <c r="P189" s="262"/>
      <c r="Q189" s="262"/>
      <c r="R189" s="262"/>
      <c r="S189" s="262"/>
      <c r="T189" s="26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4" t="s">
        <v>193</v>
      </c>
      <c r="AU189" s="264" t="s">
        <v>88</v>
      </c>
      <c r="AV189" s="14" t="s">
        <v>86</v>
      </c>
      <c r="AW189" s="14" t="s">
        <v>37</v>
      </c>
      <c r="AX189" s="14" t="s">
        <v>78</v>
      </c>
      <c r="AY189" s="264" t="s">
        <v>185</v>
      </c>
    </row>
    <row r="190" s="13" customFormat="1">
      <c r="A190" s="13"/>
      <c r="B190" s="243"/>
      <c r="C190" s="244"/>
      <c r="D190" s="245" t="s">
        <v>193</v>
      </c>
      <c r="E190" s="246" t="s">
        <v>19</v>
      </c>
      <c r="F190" s="247" t="s">
        <v>500</v>
      </c>
      <c r="G190" s="244"/>
      <c r="H190" s="248">
        <v>3.7559999999999998</v>
      </c>
      <c r="I190" s="249"/>
      <c r="J190" s="244"/>
      <c r="K190" s="244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193</v>
      </c>
      <c r="AU190" s="254" t="s">
        <v>88</v>
      </c>
      <c r="AV190" s="13" t="s">
        <v>88</v>
      </c>
      <c r="AW190" s="13" t="s">
        <v>37</v>
      </c>
      <c r="AX190" s="13" t="s">
        <v>78</v>
      </c>
      <c r="AY190" s="254" t="s">
        <v>185</v>
      </c>
    </row>
    <row r="191" s="13" customFormat="1">
      <c r="A191" s="13"/>
      <c r="B191" s="243"/>
      <c r="C191" s="244"/>
      <c r="D191" s="245" t="s">
        <v>193</v>
      </c>
      <c r="E191" s="246" t="s">
        <v>19</v>
      </c>
      <c r="F191" s="247" t="s">
        <v>501</v>
      </c>
      <c r="G191" s="244"/>
      <c r="H191" s="248">
        <v>0.90900000000000003</v>
      </c>
      <c r="I191" s="249"/>
      <c r="J191" s="244"/>
      <c r="K191" s="244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193</v>
      </c>
      <c r="AU191" s="254" t="s">
        <v>88</v>
      </c>
      <c r="AV191" s="13" t="s">
        <v>88</v>
      </c>
      <c r="AW191" s="13" t="s">
        <v>37</v>
      </c>
      <c r="AX191" s="13" t="s">
        <v>78</v>
      </c>
      <c r="AY191" s="254" t="s">
        <v>185</v>
      </c>
    </row>
    <row r="192" s="13" customFormat="1">
      <c r="A192" s="13"/>
      <c r="B192" s="243"/>
      <c r="C192" s="244"/>
      <c r="D192" s="245" t="s">
        <v>193</v>
      </c>
      <c r="E192" s="246" t="s">
        <v>19</v>
      </c>
      <c r="F192" s="247" t="s">
        <v>502</v>
      </c>
      <c r="G192" s="244"/>
      <c r="H192" s="248">
        <v>2.73</v>
      </c>
      <c r="I192" s="249"/>
      <c r="J192" s="244"/>
      <c r="K192" s="244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193</v>
      </c>
      <c r="AU192" s="254" t="s">
        <v>88</v>
      </c>
      <c r="AV192" s="13" t="s">
        <v>88</v>
      </c>
      <c r="AW192" s="13" t="s">
        <v>37</v>
      </c>
      <c r="AX192" s="13" t="s">
        <v>78</v>
      </c>
      <c r="AY192" s="254" t="s">
        <v>185</v>
      </c>
    </row>
    <row r="193" s="13" customFormat="1">
      <c r="A193" s="13"/>
      <c r="B193" s="243"/>
      <c r="C193" s="244"/>
      <c r="D193" s="245" t="s">
        <v>193</v>
      </c>
      <c r="E193" s="246" t="s">
        <v>19</v>
      </c>
      <c r="F193" s="247" t="s">
        <v>503</v>
      </c>
      <c r="G193" s="244"/>
      <c r="H193" s="248">
        <v>1.0229999999999999</v>
      </c>
      <c r="I193" s="249"/>
      <c r="J193" s="244"/>
      <c r="K193" s="244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193</v>
      </c>
      <c r="AU193" s="254" t="s">
        <v>88</v>
      </c>
      <c r="AV193" s="13" t="s">
        <v>88</v>
      </c>
      <c r="AW193" s="13" t="s">
        <v>37</v>
      </c>
      <c r="AX193" s="13" t="s">
        <v>78</v>
      </c>
      <c r="AY193" s="254" t="s">
        <v>185</v>
      </c>
    </row>
    <row r="194" s="13" customFormat="1">
      <c r="A194" s="13"/>
      <c r="B194" s="243"/>
      <c r="C194" s="244"/>
      <c r="D194" s="245" t="s">
        <v>193</v>
      </c>
      <c r="E194" s="246" t="s">
        <v>19</v>
      </c>
      <c r="F194" s="247" t="s">
        <v>504</v>
      </c>
      <c r="G194" s="244"/>
      <c r="H194" s="248">
        <v>0.57299999999999995</v>
      </c>
      <c r="I194" s="249"/>
      <c r="J194" s="244"/>
      <c r="K194" s="244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193</v>
      </c>
      <c r="AU194" s="254" t="s">
        <v>88</v>
      </c>
      <c r="AV194" s="13" t="s">
        <v>88</v>
      </c>
      <c r="AW194" s="13" t="s">
        <v>37</v>
      </c>
      <c r="AX194" s="13" t="s">
        <v>78</v>
      </c>
      <c r="AY194" s="254" t="s">
        <v>185</v>
      </c>
    </row>
    <row r="195" s="13" customFormat="1">
      <c r="A195" s="13"/>
      <c r="B195" s="243"/>
      <c r="C195" s="244"/>
      <c r="D195" s="245" t="s">
        <v>193</v>
      </c>
      <c r="E195" s="246" t="s">
        <v>19</v>
      </c>
      <c r="F195" s="247" t="s">
        <v>505</v>
      </c>
      <c r="G195" s="244"/>
      <c r="H195" s="248">
        <v>0.57999999999999996</v>
      </c>
      <c r="I195" s="249"/>
      <c r="J195" s="244"/>
      <c r="K195" s="244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193</v>
      </c>
      <c r="AU195" s="254" t="s">
        <v>88</v>
      </c>
      <c r="AV195" s="13" t="s">
        <v>88</v>
      </c>
      <c r="AW195" s="13" t="s">
        <v>37</v>
      </c>
      <c r="AX195" s="13" t="s">
        <v>78</v>
      </c>
      <c r="AY195" s="254" t="s">
        <v>185</v>
      </c>
    </row>
    <row r="196" s="14" customFormat="1">
      <c r="A196" s="14"/>
      <c r="B196" s="255"/>
      <c r="C196" s="256"/>
      <c r="D196" s="245" t="s">
        <v>193</v>
      </c>
      <c r="E196" s="257" t="s">
        <v>19</v>
      </c>
      <c r="F196" s="258" t="s">
        <v>448</v>
      </c>
      <c r="G196" s="256"/>
      <c r="H196" s="257" t="s">
        <v>19</v>
      </c>
      <c r="I196" s="259"/>
      <c r="J196" s="256"/>
      <c r="K196" s="256"/>
      <c r="L196" s="260"/>
      <c r="M196" s="261"/>
      <c r="N196" s="262"/>
      <c r="O196" s="262"/>
      <c r="P196" s="262"/>
      <c r="Q196" s="262"/>
      <c r="R196" s="262"/>
      <c r="S196" s="262"/>
      <c r="T196" s="26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4" t="s">
        <v>193</v>
      </c>
      <c r="AU196" s="264" t="s">
        <v>88</v>
      </c>
      <c r="AV196" s="14" t="s">
        <v>86</v>
      </c>
      <c r="AW196" s="14" t="s">
        <v>37</v>
      </c>
      <c r="AX196" s="14" t="s">
        <v>78</v>
      </c>
      <c r="AY196" s="264" t="s">
        <v>185</v>
      </c>
    </row>
    <row r="197" s="15" customFormat="1">
      <c r="A197" s="15"/>
      <c r="B197" s="265"/>
      <c r="C197" s="266"/>
      <c r="D197" s="245" t="s">
        <v>193</v>
      </c>
      <c r="E197" s="267" t="s">
        <v>19</v>
      </c>
      <c r="F197" s="268" t="s">
        <v>196</v>
      </c>
      <c r="G197" s="266"/>
      <c r="H197" s="269">
        <v>26.176999999999996</v>
      </c>
      <c r="I197" s="270"/>
      <c r="J197" s="266"/>
      <c r="K197" s="266"/>
      <c r="L197" s="271"/>
      <c r="M197" s="272"/>
      <c r="N197" s="273"/>
      <c r="O197" s="273"/>
      <c r="P197" s="273"/>
      <c r="Q197" s="273"/>
      <c r="R197" s="273"/>
      <c r="S197" s="273"/>
      <c r="T197" s="27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5" t="s">
        <v>193</v>
      </c>
      <c r="AU197" s="275" t="s">
        <v>88</v>
      </c>
      <c r="AV197" s="15" t="s">
        <v>191</v>
      </c>
      <c r="AW197" s="15" t="s">
        <v>37</v>
      </c>
      <c r="AX197" s="15" t="s">
        <v>86</v>
      </c>
      <c r="AY197" s="275" t="s">
        <v>185</v>
      </c>
    </row>
    <row r="198" s="2" customFormat="1" ht="21.75" customHeight="1">
      <c r="A198" s="40"/>
      <c r="B198" s="41"/>
      <c r="C198" s="229" t="s">
        <v>146</v>
      </c>
      <c r="D198" s="229" t="s">
        <v>187</v>
      </c>
      <c r="E198" s="230" t="s">
        <v>506</v>
      </c>
      <c r="F198" s="231" t="s">
        <v>507</v>
      </c>
      <c r="G198" s="232" t="s">
        <v>206</v>
      </c>
      <c r="H198" s="233">
        <v>41.448</v>
      </c>
      <c r="I198" s="234"/>
      <c r="J198" s="235">
        <f>ROUND(I198*H198,2)</f>
        <v>0</v>
      </c>
      <c r="K198" s="236"/>
      <c r="L198" s="46"/>
      <c r="M198" s="237" t="s">
        <v>19</v>
      </c>
      <c r="N198" s="238" t="s">
        <v>49</v>
      </c>
      <c r="O198" s="86"/>
      <c r="P198" s="239">
        <f>O198*H198</f>
        <v>0</v>
      </c>
      <c r="Q198" s="239">
        <v>2.45329</v>
      </c>
      <c r="R198" s="239">
        <f>Q198*H198</f>
        <v>101.68396392</v>
      </c>
      <c r="S198" s="239">
        <v>0</v>
      </c>
      <c r="T198" s="24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1" t="s">
        <v>191</v>
      </c>
      <c r="AT198" s="241" t="s">
        <v>187</v>
      </c>
      <c r="AU198" s="241" t="s">
        <v>88</v>
      </c>
      <c r="AY198" s="19" t="s">
        <v>185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9" t="s">
        <v>86</v>
      </c>
      <c r="BK198" s="242">
        <f>ROUND(I198*H198,2)</f>
        <v>0</v>
      </c>
      <c r="BL198" s="19" t="s">
        <v>191</v>
      </c>
      <c r="BM198" s="241" t="s">
        <v>508</v>
      </c>
    </row>
    <row r="199" s="13" customFormat="1">
      <c r="A199" s="13"/>
      <c r="B199" s="243"/>
      <c r="C199" s="244"/>
      <c r="D199" s="245" t="s">
        <v>193</v>
      </c>
      <c r="E199" s="246" t="s">
        <v>19</v>
      </c>
      <c r="F199" s="247" t="s">
        <v>509</v>
      </c>
      <c r="G199" s="244"/>
      <c r="H199" s="248">
        <v>12.42</v>
      </c>
      <c r="I199" s="249"/>
      <c r="J199" s="244"/>
      <c r="K199" s="244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193</v>
      </c>
      <c r="AU199" s="254" t="s">
        <v>88</v>
      </c>
      <c r="AV199" s="13" t="s">
        <v>88</v>
      </c>
      <c r="AW199" s="13" t="s">
        <v>37</v>
      </c>
      <c r="AX199" s="13" t="s">
        <v>78</v>
      </c>
      <c r="AY199" s="254" t="s">
        <v>185</v>
      </c>
    </row>
    <row r="200" s="14" customFormat="1">
      <c r="A200" s="14"/>
      <c r="B200" s="255"/>
      <c r="C200" s="256"/>
      <c r="D200" s="245" t="s">
        <v>193</v>
      </c>
      <c r="E200" s="257" t="s">
        <v>19</v>
      </c>
      <c r="F200" s="258" t="s">
        <v>510</v>
      </c>
      <c r="G200" s="256"/>
      <c r="H200" s="257" t="s">
        <v>19</v>
      </c>
      <c r="I200" s="259"/>
      <c r="J200" s="256"/>
      <c r="K200" s="256"/>
      <c r="L200" s="26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4" t="s">
        <v>193</v>
      </c>
      <c r="AU200" s="264" t="s">
        <v>88</v>
      </c>
      <c r="AV200" s="14" t="s">
        <v>86</v>
      </c>
      <c r="AW200" s="14" t="s">
        <v>37</v>
      </c>
      <c r="AX200" s="14" t="s">
        <v>78</v>
      </c>
      <c r="AY200" s="264" t="s">
        <v>185</v>
      </c>
    </row>
    <row r="201" s="13" customFormat="1">
      <c r="A201" s="13"/>
      <c r="B201" s="243"/>
      <c r="C201" s="244"/>
      <c r="D201" s="245" t="s">
        <v>193</v>
      </c>
      <c r="E201" s="246" t="s">
        <v>19</v>
      </c>
      <c r="F201" s="247" t="s">
        <v>511</v>
      </c>
      <c r="G201" s="244"/>
      <c r="H201" s="248">
        <v>2.2080000000000002</v>
      </c>
      <c r="I201" s="249"/>
      <c r="J201" s="244"/>
      <c r="K201" s="244"/>
      <c r="L201" s="250"/>
      <c r="M201" s="251"/>
      <c r="N201" s="252"/>
      <c r="O201" s="252"/>
      <c r="P201" s="252"/>
      <c r="Q201" s="252"/>
      <c r="R201" s="252"/>
      <c r="S201" s="252"/>
      <c r="T201" s="25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4" t="s">
        <v>193</v>
      </c>
      <c r="AU201" s="254" t="s">
        <v>88</v>
      </c>
      <c r="AV201" s="13" t="s">
        <v>88</v>
      </c>
      <c r="AW201" s="13" t="s">
        <v>37</v>
      </c>
      <c r="AX201" s="13" t="s">
        <v>78</v>
      </c>
      <c r="AY201" s="254" t="s">
        <v>185</v>
      </c>
    </row>
    <row r="202" s="14" customFormat="1">
      <c r="A202" s="14"/>
      <c r="B202" s="255"/>
      <c r="C202" s="256"/>
      <c r="D202" s="245" t="s">
        <v>193</v>
      </c>
      <c r="E202" s="257" t="s">
        <v>19</v>
      </c>
      <c r="F202" s="258" t="s">
        <v>510</v>
      </c>
      <c r="G202" s="256"/>
      <c r="H202" s="257" t="s">
        <v>19</v>
      </c>
      <c r="I202" s="259"/>
      <c r="J202" s="256"/>
      <c r="K202" s="256"/>
      <c r="L202" s="260"/>
      <c r="M202" s="261"/>
      <c r="N202" s="262"/>
      <c r="O202" s="262"/>
      <c r="P202" s="262"/>
      <c r="Q202" s="262"/>
      <c r="R202" s="262"/>
      <c r="S202" s="262"/>
      <c r="T202" s="26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4" t="s">
        <v>193</v>
      </c>
      <c r="AU202" s="264" t="s">
        <v>88</v>
      </c>
      <c r="AV202" s="14" t="s">
        <v>86</v>
      </c>
      <c r="AW202" s="14" t="s">
        <v>37</v>
      </c>
      <c r="AX202" s="14" t="s">
        <v>78</v>
      </c>
      <c r="AY202" s="264" t="s">
        <v>185</v>
      </c>
    </row>
    <row r="203" s="13" customFormat="1">
      <c r="A203" s="13"/>
      <c r="B203" s="243"/>
      <c r="C203" s="244"/>
      <c r="D203" s="245" t="s">
        <v>193</v>
      </c>
      <c r="E203" s="246" t="s">
        <v>19</v>
      </c>
      <c r="F203" s="247" t="s">
        <v>512</v>
      </c>
      <c r="G203" s="244"/>
      <c r="H203" s="248">
        <v>1.296</v>
      </c>
      <c r="I203" s="249"/>
      <c r="J203" s="244"/>
      <c r="K203" s="244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193</v>
      </c>
      <c r="AU203" s="254" t="s">
        <v>88</v>
      </c>
      <c r="AV203" s="13" t="s">
        <v>88</v>
      </c>
      <c r="AW203" s="13" t="s">
        <v>37</v>
      </c>
      <c r="AX203" s="13" t="s">
        <v>78</v>
      </c>
      <c r="AY203" s="254" t="s">
        <v>185</v>
      </c>
    </row>
    <row r="204" s="13" customFormat="1">
      <c r="A204" s="13"/>
      <c r="B204" s="243"/>
      <c r="C204" s="244"/>
      <c r="D204" s="245" t="s">
        <v>193</v>
      </c>
      <c r="E204" s="246" t="s">
        <v>19</v>
      </c>
      <c r="F204" s="247" t="s">
        <v>513</v>
      </c>
      <c r="G204" s="244"/>
      <c r="H204" s="248">
        <v>1.728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193</v>
      </c>
      <c r="AU204" s="254" t="s">
        <v>88</v>
      </c>
      <c r="AV204" s="13" t="s">
        <v>88</v>
      </c>
      <c r="AW204" s="13" t="s">
        <v>37</v>
      </c>
      <c r="AX204" s="13" t="s">
        <v>78</v>
      </c>
      <c r="AY204" s="254" t="s">
        <v>185</v>
      </c>
    </row>
    <row r="205" s="14" customFormat="1">
      <c r="A205" s="14"/>
      <c r="B205" s="255"/>
      <c r="C205" s="256"/>
      <c r="D205" s="245" t="s">
        <v>193</v>
      </c>
      <c r="E205" s="257" t="s">
        <v>19</v>
      </c>
      <c r="F205" s="258" t="s">
        <v>424</v>
      </c>
      <c r="G205" s="256"/>
      <c r="H205" s="257" t="s">
        <v>19</v>
      </c>
      <c r="I205" s="259"/>
      <c r="J205" s="256"/>
      <c r="K205" s="256"/>
      <c r="L205" s="260"/>
      <c r="M205" s="261"/>
      <c r="N205" s="262"/>
      <c r="O205" s="262"/>
      <c r="P205" s="262"/>
      <c r="Q205" s="262"/>
      <c r="R205" s="262"/>
      <c r="S205" s="262"/>
      <c r="T205" s="26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4" t="s">
        <v>193</v>
      </c>
      <c r="AU205" s="264" t="s">
        <v>88</v>
      </c>
      <c r="AV205" s="14" t="s">
        <v>86</v>
      </c>
      <c r="AW205" s="14" t="s">
        <v>37</v>
      </c>
      <c r="AX205" s="14" t="s">
        <v>78</v>
      </c>
      <c r="AY205" s="264" t="s">
        <v>185</v>
      </c>
    </row>
    <row r="206" s="13" customFormat="1">
      <c r="A206" s="13"/>
      <c r="B206" s="243"/>
      <c r="C206" s="244"/>
      <c r="D206" s="245" t="s">
        <v>193</v>
      </c>
      <c r="E206" s="246" t="s">
        <v>19</v>
      </c>
      <c r="F206" s="247" t="s">
        <v>514</v>
      </c>
      <c r="G206" s="244"/>
      <c r="H206" s="248">
        <v>21.870000000000001</v>
      </c>
      <c r="I206" s="249"/>
      <c r="J206" s="244"/>
      <c r="K206" s="244"/>
      <c r="L206" s="250"/>
      <c r="M206" s="251"/>
      <c r="N206" s="252"/>
      <c r="O206" s="252"/>
      <c r="P206" s="252"/>
      <c r="Q206" s="252"/>
      <c r="R206" s="252"/>
      <c r="S206" s="252"/>
      <c r="T206" s="25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4" t="s">
        <v>193</v>
      </c>
      <c r="AU206" s="254" t="s">
        <v>88</v>
      </c>
      <c r="AV206" s="13" t="s">
        <v>88</v>
      </c>
      <c r="AW206" s="13" t="s">
        <v>37</v>
      </c>
      <c r="AX206" s="13" t="s">
        <v>78</v>
      </c>
      <c r="AY206" s="254" t="s">
        <v>185</v>
      </c>
    </row>
    <row r="207" s="14" customFormat="1">
      <c r="A207" s="14"/>
      <c r="B207" s="255"/>
      <c r="C207" s="256"/>
      <c r="D207" s="245" t="s">
        <v>193</v>
      </c>
      <c r="E207" s="257" t="s">
        <v>19</v>
      </c>
      <c r="F207" s="258" t="s">
        <v>424</v>
      </c>
      <c r="G207" s="256"/>
      <c r="H207" s="257" t="s">
        <v>19</v>
      </c>
      <c r="I207" s="259"/>
      <c r="J207" s="256"/>
      <c r="K207" s="256"/>
      <c r="L207" s="260"/>
      <c r="M207" s="261"/>
      <c r="N207" s="262"/>
      <c r="O207" s="262"/>
      <c r="P207" s="262"/>
      <c r="Q207" s="262"/>
      <c r="R207" s="262"/>
      <c r="S207" s="262"/>
      <c r="T207" s="26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4" t="s">
        <v>193</v>
      </c>
      <c r="AU207" s="264" t="s">
        <v>88</v>
      </c>
      <c r="AV207" s="14" t="s">
        <v>86</v>
      </c>
      <c r="AW207" s="14" t="s">
        <v>37</v>
      </c>
      <c r="AX207" s="14" t="s">
        <v>78</v>
      </c>
      <c r="AY207" s="264" t="s">
        <v>185</v>
      </c>
    </row>
    <row r="208" s="13" customFormat="1">
      <c r="A208" s="13"/>
      <c r="B208" s="243"/>
      <c r="C208" s="244"/>
      <c r="D208" s="245" t="s">
        <v>193</v>
      </c>
      <c r="E208" s="246" t="s">
        <v>19</v>
      </c>
      <c r="F208" s="247" t="s">
        <v>515</v>
      </c>
      <c r="G208" s="244"/>
      <c r="H208" s="248">
        <v>0.32500000000000001</v>
      </c>
      <c r="I208" s="249"/>
      <c r="J208" s="244"/>
      <c r="K208" s="244"/>
      <c r="L208" s="250"/>
      <c r="M208" s="251"/>
      <c r="N208" s="252"/>
      <c r="O208" s="252"/>
      <c r="P208" s="252"/>
      <c r="Q208" s="252"/>
      <c r="R208" s="252"/>
      <c r="S208" s="252"/>
      <c r="T208" s="25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193</v>
      </c>
      <c r="AU208" s="254" t="s">
        <v>88</v>
      </c>
      <c r="AV208" s="13" t="s">
        <v>88</v>
      </c>
      <c r="AW208" s="13" t="s">
        <v>37</v>
      </c>
      <c r="AX208" s="13" t="s">
        <v>78</v>
      </c>
      <c r="AY208" s="254" t="s">
        <v>185</v>
      </c>
    </row>
    <row r="209" s="13" customFormat="1">
      <c r="A209" s="13"/>
      <c r="B209" s="243"/>
      <c r="C209" s="244"/>
      <c r="D209" s="245" t="s">
        <v>193</v>
      </c>
      <c r="E209" s="246" t="s">
        <v>19</v>
      </c>
      <c r="F209" s="247" t="s">
        <v>516</v>
      </c>
      <c r="G209" s="244"/>
      <c r="H209" s="248">
        <v>0.45000000000000001</v>
      </c>
      <c r="I209" s="249"/>
      <c r="J209" s="244"/>
      <c r="K209" s="244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193</v>
      </c>
      <c r="AU209" s="254" t="s">
        <v>88</v>
      </c>
      <c r="AV209" s="13" t="s">
        <v>88</v>
      </c>
      <c r="AW209" s="13" t="s">
        <v>37</v>
      </c>
      <c r="AX209" s="13" t="s">
        <v>78</v>
      </c>
      <c r="AY209" s="254" t="s">
        <v>185</v>
      </c>
    </row>
    <row r="210" s="13" customFormat="1">
      <c r="A210" s="13"/>
      <c r="B210" s="243"/>
      <c r="C210" s="244"/>
      <c r="D210" s="245" t="s">
        <v>193</v>
      </c>
      <c r="E210" s="246" t="s">
        <v>19</v>
      </c>
      <c r="F210" s="247" t="s">
        <v>517</v>
      </c>
      <c r="G210" s="244"/>
      <c r="H210" s="248">
        <v>0.97499999999999998</v>
      </c>
      <c r="I210" s="249"/>
      <c r="J210" s="244"/>
      <c r="K210" s="244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193</v>
      </c>
      <c r="AU210" s="254" t="s">
        <v>88</v>
      </c>
      <c r="AV210" s="13" t="s">
        <v>88</v>
      </c>
      <c r="AW210" s="13" t="s">
        <v>37</v>
      </c>
      <c r="AX210" s="13" t="s">
        <v>78</v>
      </c>
      <c r="AY210" s="254" t="s">
        <v>185</v>
      </c>
    </row>
    <row r="211" s="13" customFormat="1">
      <c r="A211" s="13"/>
      <c r="B211" s="243"/>
      <c r="C211" s="244"/>
      <c r="D211" s="245" t="s">
        <v>193</v>
      </c>
      <c r="E211" s="246" t="s">
        <v>19</v>
      </c>
      <c r="F211" s="247" t="s">
        <v>518</v>
      </c>
      <c r="G211" s="244"/>
      <c r="H211" s="248">
        <v>0.17599999999999999</v>
      </c>
      <c r="I211" s="249"/>
      <c r="J211" s="244"/>
      <c r="K211" s="244"/>
      <c r="L211" s="250"/>
      <c r="M211" s="251"/>
      <c r="N211" s="252"/>
      <c r="O211" s="252"/>
      <c r="P211" s="252"/>
      <c r="Q211" s="252"/>
      <c r="R211" s="252"/>
      <c r="S211" s="252"/>
      <c r="T211" s="25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4" t="s">
        <v>193</v>
      </c>
      <c r="AU211" s="254" t="s">
        <v>88</v>
      </c>
      <c r="AV211" s="13" t="s">
        <v>88</v>
      </c>
      <c r="AW211" s="13" t="s">
        <v>37</v>
      </c>
      <c r="AX211" s="13" t="s">
        <v>78</v>
      </c>
      <c r="AY211" s="254" t="s">
        <v>185</v>
      </c>
    </row>
    <row r="212" s="15" customFormat="1">
      <c r="A212" s="15"/>
      <c r="B212" s="265"/>
      <c r="C212" s="266"/>
      <c r="D212" s="245" t="s">
        <v>193</v>
      </c>
      <c r="E212" s="267" t="s">
        <v>19</v>
      </c>
      <c r="F212" s="268" t="s">
        <v>196</v>
      </c>
      <c r="G212" s="266"/>
      <c r="H212" s="269">
        <v>41.448000000000015</v>
      </c>
      <c r="I212" s="270"/>
      <c r="J212" s="266"/>
      <c r="K212" s="266"/>
      <c r="L212" s="271"/>
      <c r="M212" s="272"/>
      <c r="N212" s="273"/>
      <c r="O212" s="273"/>
      <c r="P212" s="273"/>
      <c r="Q212" s="273"/>
      <c r="R212" s="273"/>
      <c r="S212" s="273"/>
      <c r="T212" s="27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5" t="s">
        <v>193</v>
      </c>
      <c r="AU212" s="275" t="s">
        <v>88</v>
      </c>
      <c r="AV212" s="15" t="s">
        <v>191</v>
      </c>
      <c r="AW212" s="15" t="s">
        <v>37</v>
      </c>
      <c r="AX212" s="15" t="s">
        <v>86</v>
      </c>
      <c r="AY212" s="275" t="s">
        <v>185</v>
      </c>
    </row>
    <row r="213" s="2" customFormat="1" ht="16.5" customHeight="1">
      <c r="A213" s="40"/>
      <c r="B213" s="41"/>
      <c r="C213" s="229" t="s">
        <v>248</v>
      </c>
      <c r="D213" s="229" t="s">
        <v>187</v>
      </c>
      <c r="E213" s="230" t="s">
        <v>519</v>
      </c>
      <c r="F213" s="231" t="s">
        <v>520</v>
      </c>
      <c r="G213" s="232" t="s">
        <v>190</v>
      </c>
      <c r="H213" s="233">
        <v>126.342</v>
      </c>
      <c r="I213" s="234"/>
      <c r="J213" s="235">
        <f>ROUND(I213*H213,2)</f>
        <v>0</v>
      </c>
      <c r="K213" s="236"/>
      <c r="L213" s="46"/>
      <c r="M213" s="237" t="s">
        <v>19</v>
      </c>
      <c r="N213" s="238" t="s">
        <v>49</v>
      </c>
      <c r="O213" s="86"/>
      <c r="P213" s="239">
        <f>O213*H213</f>
        <v>0</v>
      </c>
      <c r="Q213" s="239">
        <v>0.00264</v>
      </c>
      <c r="R213" s="239">
        <f>Q213*H213</f>
        <v>0.33354287999999999</v>
      </c>
      <c r="S213" s="239">
        <v>0</v>
      </c>
      <c r="T213" s="24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1" t="s">
        <v>191</v>
      </c>
      <c r="AT213" s="241" t="s">
        <v>187</v>
      </c>
      <c r="AU213" s="241" t="s">
        <v>88</v>
      </c>
      <c r="AY213" s="19" t="s">
        <v>185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9" t="s">
        <v>86</v>
      </c>
      <c r="BK213" s="242">
        <f>ROUND(I213*H213,2)</f>
        <v>0</v>
      </c>
      <c r="BL213" s="19" t="s">
        <v>191</v>
      </c>
      <c r="BM213" s="241" t="s">
        <v>521</v>
      </c>
    </row>
    <row r="214" s="13" customFormat="1">
      <c r="A214" s="13"/>
      <c r="B214" s="243"/>
      <c r="C214" s="244"/>
      <c r="D214" s="245" t="s">
        <v>193</v>
      </c>
      <c r="E214" s="246" t="s">
        <v>19</v>
      </c>
      <c r="F214" s="247" t="s">
        <v>522</v>
      </c>
      <c r="G214" s="244"/>
      <c r="H214" s="248">
        <v>38.640000000000001</v>
      </c>
      <c r="I214" s="249"/>
      <c r="J214" s="244"/>
      <c r="K214" s="244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193</v>
      </c>
      <c r="AU214" s="254" t="s">
        <v>88</v>
      </c>
      <c r="AV214" s="13" t="s">
        <v>88</v>
      </c>
      <c r="AW214" s="13" t="s">
        <v>37</v>
      </c>
      <c r="AX214" s="13" t="s">
        <v>78</v>
      </c>
      <c r="AY214" s="254" t="s">
        <v>185</v>
      </c>
    </row>
    <row r="215" s="13" customFormat="1">
      <c r="A215" s="13"/>
      <c r="B215" s="243"/>
      <c r="C215" s="244"/>
      <c r="D215" s="245" t="s">
        <v>193</v>
      </c>
      <c r="E215" s="246" t="s">
        <v>19</v>
      </c>
      <c r="F215" s="247" t="s">
        <v>523</v>
      </c>
      <c r="G215" s="244"/>
      <c r="H215" s="248">
        <v>9.1999999999999993</v>
      </c>
      <c r="I215" s="249"/>
      <c r="J215" s="244"/>
      <c r="K215" s="244"/>
      <c r="L215" s="250"/>
      <c r="M215" s="251"/>
      <c r="N215" s="252"/>
      <c r="O215" s="252"/>
      <c r="P215" s="252"/>
      <c r="Q215" s="252"/>
      <c r="R215" s="252"/>
      <c r="S215" s="252"/>
      <c r="T215" s="25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4" t="s">
        <v>193</v>
      </c>
      <c r="AU215" s="254" t="s">
        <v>88</v>
      </c>
      <c r="AV215" s="13" t="s">
        <v>88</v>
      </c>
      <c r="AW215" s="13" t="s">
        <v>37</v>
      </c>
      <c r="AX215" s="13" t="s">
        <v>78</v>
      </c>
      <c r="AY215" s="254" t="s">
        <v>185</v>
      </c>
    </row>
    <row r="216" s="13" customFormat="1">
      <c r="A216" s="13"/>
      <c r="B216" s="243"/>
      <c r="C216" s="244"/>
      <c r="D216" s="245" t="s">
        <v>193</v>
      </c>
      <c r="E216" s="246" t="s">
        <v>19</v>
      </c>
      <c r="F216" s="247" t="s">
        <v>524</v>
      </c>
      <c r="G216" s="244"/>
      <c r="H216" s="248">
        <v>5.4000000000000004</v>
      </c>
      <c r="I216" s="249"/>
      <c r="J216" s="244"/>
      <c r="K216" s="244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193</v>
      </c>
      <c r="AU216" s="254" t="s">
        <v>88</v>
      </c>
      <c r="AV216" s="13" t="s">
        <v>88</v>
      </c>
      <c r="AW216" s="13" t="s">
        <v>37</v>
      </c>
      <c r="AX216" s="13" t="s">
        <v>78</v>
      </c>
      <c r="AY216" s="254" t="s">
        <v>185</v>
      </c>
    </row>
    <row r="217" s="13" customFormat="1">
      <c r="A217" s="13"/>
      <c r="B217" s="243"/>
      <c r="C217" s="244"/>
      <c r="D217" s="245" t="s">
        <v>193</v>
      </c>
      <c r="E217" s="246" t="s">
        <v>19</v>
      </c>
      <c r="F217" s="247" t="s">
        <v>525</v>
      </c>
      <c r="G217" s="244"/>
      <c r="H217" s="248">
        <v>7.2000000000000002</v>
      </c>
      <c r="I217" s="249"/>
      <c r="J217" s="244"/>
      <c r="K217" s="244"/>
      <c r="L217" s="250"/>
      <c r="M217" s="251"/>
      <c r="N217" s="252"/>
      <c r="O217" s="252"/>
      <c r="P217" s="252"/>
      <c r="Q217" s="252"/>
      <c r="R217" s="252"/>
      <c r="S217" s="252"/>
      <c r="T217" s="25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4" t="s">
        <v>193</v>
      </c>
      <c r="AU217" s="254" t="s">
        <v>88</v>
      </c>
      <c r="AV217" s="13" t="s">
        <v>88</v>
      </c>
      <c r="AW217" s="13" t="s">
        <v>37</v>
      </c>
      <c r="AX217" s="13" t="s">
        <v>78</v>
      </c>
      <c r="AY217" s="254" t="s">
        <v>185</v>
      </c>
    </row>
    <row r="218" s="13" customFormat="1">
      <c r="A218" s="13"/>
      <c r="B218" s="243"/>
      <c r="C218" s="244"/>
      <c r="D218" s="245" t="s">
        <v>193</v>
      </c>
      <c r="E218" s="246" t="s">
        <v>19</v>
      </c>
      <c r="F218" s="247" t="s">
        <v>526</v>
      </c>
      <c r="G218" s="244"/>
      <c r="H218" s="248">
        <v>53.460000000000001</v>
      </c>
      <c r="I218" s="249"/>
      <c r="J218" s="244"/>
      <c r="K218" s="244"/>
      <c r="L218" s="250"/>
      <c r="M218" s="251"/>
      <c r="N218" s="252"/>
      <c r="O218" s="252"/>
      <c r="P218" s="252"/>
      <c r="Q218" s="252"/>
      <c r="R218" s="252"/>
      <c r="S218" s="252"/>
      <c r="T218" s="25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4" t="s">
        <v>193</v>
      </c>
      <c r="AU218" s="254" t="s">
        <v>88</v>
      </c>
      <c r="AV218" s="13" t="s">
        <v>88</v>
      </c>
      <c r="AW218" s="13" t="s">
        <v>37</v>
      </c>
      <c r="AX218" s="13" t="s">
        <v>78</v>
      </c>
      <c r="AY218" s="254" t="s">
        <v>185</v>
      </c>
    </row>
    <row r="219" s="13" customFormat="1">
      <c r="A219" s="13"/>
      <c r="B219" s="243"/>
      <c r="C219" s="244"/>
      <c r="D219" s="245" t="s">
        <v>193</v>
      </c>
      <c r="E219" s="246" t="s">
        <v>19</v>
      </c>
      <c r="F219" s="247" t="s">
        <v>527</v>
      </c>
      <c r="G219" s="244"/>
      <c r="H219" s="248">
        <v>6.75</v>
      </c>
      <c r="I219" s="249"/>
      <c r="J219" s="244"/>
      <c r="K219" s="244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193</v>
      </c>
      <c r="AU219" s="254" t="s">
        <v>88</v>
      </c>
      <c r="AV219" s="13" t="s">
        <v>88</v>
      </c>
      <c r="AW219" s="13" t="s">
        <v>37</v>
      </c>
      <c r="AX219" s="13" t="s">
        <v>78</v>
      </c>
      <c r="AY219" s="254" t="s">
        <v>185</v>
      </c>
    </row>
    <row r="220" s="13" customFormat="1">
      <c r="A220" s="13"/>
      <c r="B220" s="243"/>
      <c r="C220" s="244"/>
      <c r="D220" s="245" t="s">
        <v>193</v>
      </c>
      <c r="E220" s="246" t="s">
        <v>19</v>
      </c>
      <c r="F220" s="247" t="s">
        <v>528</v>
      </c>
      <c r="G220" s="244"/>
      <c r="H220" s="248">
        <v>1.472</v>
      </c>
      <c r="I220" s="249"/>
      <c r="J220" s="244"/>
      <c r="K220" s="244"/>
      <c r="L220" s="250"/>
      <c r="M220" s="251"/>
      <c r="N220" s="252"/>
      <c r="O220" s="252"/>
      <c r="P220" s="252"/>
      <c r="Q220" s="252"/>
      <c r="R220" s="252"/>
      <c r="S220" s="252"/>
      <c r="T220" s="25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4" t="s">
        <v>193</v>
      </c>
      <c r="AU220" s="254" t="s">
        <v>88</v>
      </c>
      <c r="AV220" s="13" t="s">
        <v>88</v>
      </c>
      <c r="AW220" s="13" t="s">
        <v>37</v>
      </c>
      <c r="AX220" s="13" t="s">
        <v>78</v>
      </c>
      <c r="AY220" s="254" t="s">
        <v>185</v>
      </c>
    </row>
    <row r="221" s="13" customFormat="1">
      <c r="A221" s="13"/>
      <c r="B221" s="243"/>
      <c r="C221" s="244"/>
      <c r="D221" s="245" t="s">
        <v>193</v>
      </c>
      <c r="E221" s="246" t="s">
        <v>19</v>
      </c>
      <c r="F221" s="247" t="s">
        <v>529</v>
      </c>
      <c r="G221" s="244"/>
      <c r="H221" s="248">
        <v>1.7010000000000001</v>
      </c>
      <c r="I221" s="249"/>
      <c r="J221" s="244"/>
      <c r="K221" s="244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193</v>
      </c>
      <c r="AU221" s="254" t="s">
        <v>88</v>
      </c>
      <c r="AV221" s="13" t="s">
        <v>88</v>
      </c>
      <c r="AW221" s="13" t="s">
        <v>37</v>
      </c>
      <c r="AX221" s="13" t="s">
        <v>78</v>
      </c>
      <c r="AY221" s="254" t="s">
        <v>185</v>
      </c>
    </row>
    <row r="222" s="13" customFormat="1">
      <c r="A222" s="13"/>
      <c r="B222" s="243"/>
      <c r="C222" s="244"/>
      <c r="D222" s="245" t="s">
        <v>193</v>
      </c>
      <c r="E222" s="246" t="s">
        <v>19</v>
      </c>
      <c r="F222" s="247" t="s">
        <v>530</v>
      </c>
      <c r="G222" s="244"/>
      <c r="H222" s="248">
        <v>2.5190000000000001</v>
      </c>
      <c r="I222" s="249"/>
      <c r="J222" s="244"/>
      <c r="K222" s="244"/>
      <c r="L222" s="250"/>
      <c r="M222" s="251"/>
      <c r="N222" s="252"/>
      <c r="O222" s="252"/>
      <c r="P222" s="252"/>
      <c r="Q222" s="252"/>
      <c r="R222" s="252"/>
      <c r="S222" s="252"/>
      <c r="T222" s="25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4" t="s">
        <v>193</v>
      </c>
      <c r="AU222" s="254" t="s">
        <v>88</v>
      </c>
      <c r="AV222" s="13" t="s">
        <v>88</v>
      </c>
      <c r="AW222" s="13" t="s">
        <v>37</v>
      </c>
      <c r="AX222" s="13" t="s">
        <v>78</v>
      </c>
      <c r="AY222" s="254" t="s">
        <v>185</v>
      </c>
    </row>
    <row r="223" s="15" customFormat="1">
      <c r="A223" s="15"/>
      <c r="B223" s="265"/>
      <c r="C223" s="266"/>
      <c r="D223" s="245" t="s">
        <v>193</v>
      </c>
      <c r="E223" s="267" t="s">
        <v>19</v>
      </c>
      <c r="F223" s="268" t="s">
        <v>196</v>
      </c>
      <c r="G223" s="266"/>
      <c r="H223" s="269">
        <v>126.342</v>
      </c>
      <c r="I223" s="270"/>
      <c r="J223" s="266"/>
      <c r="K223" s="266"/>
      <c r="L223" s="271"/>
      <c r="M223" s="272"/>
      <c r="N223" s="273"/>
      <c r="O223" s="273"/>
      <c r="P223" s="273"/>
      <c r="Q223" s="273"/>
      <c r="R223" s="273"/>
      <c r="S223" s="273"/>
      <c r="T223" s="27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5" t="s">
        <v>193</v>
      </c>
      <c r="AU223" s="275" t="s">
        <v>88</v>
      </c>
      <c r="AV223" s="15" t="s">
        <v>191</v>
      </c>
      <c r="AW223" s="15" t="s">
        <v>37</v>
      </c>
      <c r="AX223" s="15" t="s">
        <v>86</v>
      </c>
      <c r="AY223" s="275" t="s">
        <v>185</v>
      </c>
    </row>
    <row r="224" s="2" customFormat="1" ht="16.5" customHeight="1">
      <c r="A224" s="40"/>
      <c r="B224" s="41"/>
      <c r="C224" s="229" t="s">
        <v>252</v>
      </c>
      <c r="D224" s="229" t="s">
        <v>187</v>
      </c>
      <c r="E224" s="230" t="s">
        <v>531</v>
      </c>
      <c r="F224" s="231" t="s">
        <v>532</v>
      </c>
      <c r="G224" s="232" t="s">
        <v>190</v>
      </c>
      <c r="H224" s="233">
        <v>126.342</v>
      </c>
      <c r="I224" s="234"/>
      <c r="J224" s="235">
        <f>ROUND(I224*H224,2)</f>
        <v>0</v>
      </c>
      <c r="K224" s="236"/>
      <c r="L224" s="46"/>
      <c r="M224" s="237" t="s">
        <v>19</v>
      </c>
      <c r="N224" s="238" t="s">
        <v>49</v>
      </c>
      <c r="O224" s="86"/>
      <c r="P224" s="239">
        <f>O224*H224</f>
        <v>0</v>
      </c>
      <c r="Q224" s="239">
        <v>0</v>
      </c>
      <c r="R224" s="239">
        <f>Q224*H224</f>
        <v>0</v>
      </c>
      <c r="S224" s="239">
        <v>0</v>
      </c>
      <c r="T224" s="24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41" t="s">
        <v>191</v>
      </c>
      <c r="AT224" s="241" t="s">
        <v>187</v>
      </c>
      <c r="AU224" s="241" t="s">
        <v>88</v>
      </c>
      <c r="AY224" s="19" t="s">
        <v>185</v>
      </c>
      <c r="BE224" s="242">
        <f>IF(N224="základní",J224,0)</f>
        <v>0</v>
      </c>
      <c r="BF224" s="242">
        <f>IF(N224="snížená",J224,0)</f>
        <v>0</v>
      </c>
      <c r="BG224" s="242">
        <f>IF(N224="zákl. přenesená",J224,0)</f>
        <v>0</v>
      </c>
      <c r="BH224" s="242">
        <f>IF(N224="sníž. přenesená",J224,0)</f>
        <v>0</v>
      </c>
      <c r="BI224" s="242">
        <f>IF(N224="nulová",J224,0)</f>
        <v>0</v>
      </c>
      <c r="BJ224" s="19" t="s">
        <v>86</v>
      </c>
      <c r="BK224" s="242">
        <f>ROUND(I224*H224,2)</f>
        <v>0</v>
      </c>
      <c r="BL224" s="19" t="s">
        <v>191</v>
      </c>
      <c r="BM224" s="241" t="s">
        <v>533</v>
      </c>
    </row>
    <row r="225" s="2" customFormat="1" ht="16.5" customHeight="1">
      <c r="A225" s="40"/>
      <c r="B225" s="41"/>
      <c r="C225" s="229" t="s">
        <v>256</v>
      </c>
      <c r="D225" s="229" t="s">
        <v>187</v>
      </c>
      <c r="E225" s="230" t="s">
        <v>534</v>
      </c>
      <c r="F225" s="231" t="s">
        <v>535</v>
      </c>
      <c r="G225" s="232" t="s">
        <v>239</v>
      </c>
      <c r="H225" s="233">
        <v>3.73</v>
      </c>
      <c r="I225" s="234"/>
      <c r="J225" s="235">
        <f>ROUND(I225*H225,2)</f>
        <v>0</v>
      </c>
      <c r="K225" s="236"/>
      <c r="L225" s="46"/>
      <c r="M225" s="237" t="s">
        <v>19</v>
      </c>
      <c r="N225" s="238" t="s">
        <v>49</v>
      </c>
      <c r="O225" s="86"/>
      <c r="P225" s="239">
        <f>O225*H225</f>
        <v>0</v>
      </c>
      <c r="Q225" s="239">
        <v>1.0601700000000001</v>
      </c>
      <c r="R225" s="239">
        <f>Q225*H225</f>
        <v>3.9544341000000003</v>
      </c>
      <c r="S225" s="239">
        <v>0</v>
      </c>
      <c r="T225" s="24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41" t="s">
        <v>191</v>
      </c>
      <c r="AT225" s="241" t="s">
        <v>187</v>
      </c>
      <c r="AU225" s="241" t="s">
        <v>88</v>
      </c>
      <c r="AY225" s="19" t="s">
        <v>185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9" t="s">
        <v>86</v>
      </c>
      <c r="BK225" s="242">
        <f>ROUND(I225*H225,2)</f>
        <v>0</v>
      </c>
      <c r="BL225" s="19" t="s">
        <v>191</v>
      </c>
      <c r="BM225" s="241" t="s">
        <v>536</v>
      </c>
    </row>
    <row r="226" s="13" customFormat="1">
      <c r="A226" s="13"/>
      <c r="B226" s="243"/>
      <c r="C226" s="244"/>
      <c r="D226" s="245" t="s">
        <v>193</v>
      </c>
      <c r="E226" s="246" t="s">
        <v>19</v>
      </c>
      <c r="F226" s="247" t="s">
        <v>537</v>
      </c>
      <c r="G226" s="244"/>
      <c r="H226" s="248">
        <v>3.73</v>
      </c>
      <c r="I226" s="249"/>
      <c r="J226" s="244"/>
      <c r="K226" s="244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193</v>
      </c>
      <c r="AU226" s="254" t="s">
        <v>88</v>
      </c>
      <c r="AV226" s="13" t="s">
        <v>88</v>
      </c>
      <c r="AW226" s="13" t="s">
        <v>37</v>
      </c>
      <c r="AX226" s="13" t="s">
        <v>78</v>
      </c>
      <c r="AY226" s="254" t="s">
        <v>185</v>
      </c>
    </row>
    <row r="227" s="14" customFormat="1">
      <c r="A227" s="14"/>
      <c r="B227" s="255"/>
      <c r="C227" s="256"/>
      <c r="D227" s="245" t="s">
        <v>193</v>
      </c>
      <c r="E227" s="257" t="s">
        <v>19</v>
      </c>
      <c r="F227" s="258" t="s">
        <v>538</v>
      </c>
      <c r="G227" s="256"/>
      <c r="H227" s="257" t="s">
        <v>19</v>
      </c>
      <c r="I227" s="259"/>
      <c r="J227" s="256"/>
      <c r="K227" s="256"/>
      <c r="L227" s="260"/>
      <c r="M227" s="261"/>
      <c r="N227" s="262"/>
      <c r="O227" s="262"/>
      <c r="P227" s="262"/>
      <c r="Q227" s="262"/>
      <c r="R227" s="262"/>
      <c r="S227" s="262"/>
      <c r="T227" s="26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4" t="s">
        <v>193</v>
      </c>
      <c r="AU227" s="264" t="s">
        <v>88</v>
      </c>
      <c r="AV227" s="14" t="s">
        <v>86</v>
      </c>
      <c r="AW227" s="14" t="s">
        <v>37</v>
      </c>
      <c r="AX227" s="14" t="s">
        <v>78</v>
      </c>
      <c r="AY227" s="264" t="s">
        <v>185</v>
      </c>
    </row>
    <row r="228" s="15" customFormat="1">
      <c r="A228" s="15"/>
      <c r="B228" s="265"/>
      <c r="C228" s="266"/>
      <c r="D228" s="245" t="s">
        <v>193</v>
      </c>
      <c r="E228" s="267" t="s">
        <v>19</v>
      </c>
      <c r="F228" s="268" t="s">
        <v>196</v>
      </c>
      <c r="G228" s="266"/>
      <c r="H228" s="269">
        <v>3.73</v>
      </c>
      <c r="I228" s="270"/>
      <c r="J228" s="266"/>
      <c r="K228" s="266"/>
      <c r="L228" s="271"/>
      <c r="M228" s="272"/>
      <c r="N228" s="273"/>
      <c r="O228" s="273"/>
      <c r="P228" s="273"/>
      <c r="Q228" s="273"/>
      <c r="R228" s="273"/>
      <c r="S228" s="273"/>
      <c r="T228" s="27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5" t="s">
        <v>193</v>
      </c>
      <c r="AU228" s="275" t="s">
        <v>88</v>
      </c>
      <c r="AV228" s="15" t="s">
        <v>191</v>
      </c>
      <c r="AW228" s="15" t="s">
        <v>37</v>
      </c>
      <c r="AX228" s="15" t="s">
        <v>86</v>
      </c>
      <c r="AY228" s="275" t="s">
        <v>185</v>
      </c>
    </row>
    <row r="229" s="2" customFormat="1" ht="33" customHeight="1">
      <c r="A229" s="40"/>
      <c r="B229" s="41"/>
      <c r="C229" s="229" t="s">
        <v>264</v>
      </c>
      <c r="D229" s="229" t="s">
        <v>187</v>
      </c>
      <c r="E229" s="230" t="s">
        <v>539</v>
      </c>
      <c r="F229" s="231" t="s">
        <v>540</v>
      </c>
      <c r="G229" s="232" t="s">
        <v>206</v>
      </c>
      <c r="H229" s="233">
        <v>0.73199999999999998</v>
      </c>
      <c r="I229" s="234"/>
      <c r="J229" s="235">
        <f>ROUND(I229*H229,2)</f>
        <v>0</v>
      </c>
      <c r="K229" s="236"/>
      <c r="L229" s="46"/>
      <c r="M229" s="237" t="s">
        <v>19</v>
      </c>
      <c r="N229" s="238" t="s">
        <v>49</v>
      </c>
      <c r="O229" s="86"/>
      <c r="P229" s="239">
        <f>O229*H229</f>
        <v>0</v>
      </c>
      <c r="Q229" s="239">
        <v>2.45329</v>
      </c>
      <c r="R229" s="239">
        <f>Q229*H229</f>
        <v>1.7958082799999999</v>
      </c>
      <c r="S229" s="239">
        <v>0</v>
      </c>
      <c r="T229" s="24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41" t="s">
        <v>191</v>
      </c>
      <c r="AT229" s="241" t="s">
        <v>187</v>
      </c>
      <c r="AU229" s="241" t="s">
        <v>88</v>
      </c>
      <c r="AY229" s="19" t="s">
        <v>185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9" t="s">
        <v>86</v>
      </c>
      <c r="BK229" s="242">
        <f>ROUND(I229*H229,2)</f>
        <v>0</v>
      </c>
      <c r="BL229" s="19" t="s">
        <v>191</v>
      </c>
      <c r="BM229" s="241" t="s">
        <v>541</v>
      </c>
    </row>
    <row r="230" s="13" customFormat="1">
      <c r="A230" s="13"/>
      <c r="B230" s="243"/>
      <c r="C230" s="244"/>
      <c r="D230" s="245" t="s">
        <v>193</v>
      </c>
      <c r="E230" s="246" t="s">
        <v>19</v>
      </c>
      <c r="F230" s="247" t="s">
        <v>542</v>
      </c>
      <c r="G230" s="244"/>
      <c r="H230" s="248">
        <v>0.54000000000000004</v>
      </c>
      <c r="I230" s="249"/>
      <c r="J230" s="244"/>
      <c r="K230" s="244"/>
      <c r="L230" s="250"/>
      <c r="M230" s="251"/>
      <c r="N230" s="252"/>
      <c r="O230" s="252"/>
      <c r="P230" s="252"/>
      <c r="Q230" s="252"/>
      <c r="R230" s="252"/>
      <c r="S230" s="252"/>
      <c r="T230" s="25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4" t="s">
        <v>193</v>
      </c>
      <c r="AU230" s="254" t="s">
        <v>88</v>
      </c>
      <c r="AV230" s="13" t="s">
        <v>88</v>
      </c>
      <c r="AW230" s="13" t="s">
        <v>37</v>
      </c>
      <c r="AX230" s="13" t="s">
        <v>78</v>
      </c>
      <c r="AY230" s="254" t="s">
        <v>185</v>
      </c>
    </row>
    <row r="231" s="13" customFormat="1">
      <c r="A231" s="13"/>
      <c r="B231" s="243"/>
      <c r="C231" s="244"/>
      <c r="D231" s="245" t="s">
        <v>193</v>
      </c>
      <c r="E231" s="246" t="s">
        <v>19</v>
      </c>
      <c r="F231" s="247" t="s">
        <v>543</v>
      </c>
      <c r="G231" s="244"/>
      <c r="H231" s="248">
        <v>0.192</v>
      </c>
      <c r="I231" s="249"/>
      <c r="J231" s="244"/>
      <c r="K231" s="244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193</v>
      </c>
      <c r="AU231" s="254" t="s">
        <v>88</v>
      </c>
      <c r="AV231" s="13" t="s">
        <v>88</v>
      </c>
      <c r="AW231" s="13" t="s">
        <v>37</v>
      </c>
      <c r="AX231" s="13" t="s">
        <v>78</v>
      </c>
      <c r="AY231" s="254" t="s">
        <v>185</v>
      </c>
    </row>
    <row r="232" s="14" customFormat="1">
      <c r="A232" s="14"/>
      <c r="B232" s="255"/>
      <c r="C232" s="256"/>
      <c r="D232" s="245" t="s">
        <v>193</v>
      </c>
      <c r="E232" s="257" t="s">
        <v>19</v>
      </c>
      <c r="F232" s="258" t="s">
        <v>544</v>
      </c>
      <c r="G232" s="256"/>
      <c r="H232" s="257" t="s">
        <v>19</v>
      </c>
      <c r="I232" s="259"/>
      <c r="J232" s="256"/>
      <c r="K232" s="256"/>
      <c r="L232" s="260"/>
      <c r="M232" s="261"/>
      <c r="N232" s="262"/>
      <c r="O232" s="262"/>
      <c r="P232" s="262"/>
      <c r="Q232" s="262"/>
      <c r="R232" s="262"/>
      <c r="S232" s="262"/>
      <c r="T232" s="26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4" t="s">
        <v>193</v>
      </c>
      <c r="AU232" s="264" t="s">
        <v>88</v>
      </c>
      <c r="AV232" s="14" t="s">
        <v>86</v>
      </c>
      <c r="AW232" s="14" t="s">
        <v>37</v>
      </c>
      <c r="AX232" s="14" t="s">
        <v>78</v>
      </c>
      <c r="AY232" s="264" t="s">
        <v>185</v>
      </c>
    </row>
    <row r="233" s="15" customFormat="1">
      <c r="A233" s="15"/>
      <c r="B233" s="265"/>
      <c r="C233" s="266"/>
      <c r="D233" s="245" t="s">
        <v>193</v>
      </c>
      <c r="E233" s="267" t="s">
        <v>19</v>
      </c>
      <c r="F233" s="268" t="s">
        <v>196</v>
      </c>
      <c r="G233" s="266"/>
      <c r="H233" s="269">
        <v>0.73199999999999998</v>
      </c>
      <c r="I233" s="270"/>
      <c r="J233" s="266"/>
      <c r="K233" s="266"/>
      <c r="L233" s="271"/>
      <c r="M233" s="272"/>
      <c r="N233" s="273"/>
      <c r="O233" s="273"/>
      <c r="P233" s="273"/>
      <c r="Q233" s="273"/>
      <c r="R233" s="273"/>
      <c r="S233" s="273"/>
      <c r="T233" s="27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5" t="s">
        <v>193</v>
      </c>
      <c r="AU233" s="275" t="s">
        <v>88</v>
      </c>
      <c r="AV233" s="15" t="s">
        <v>191</v>
      </c>
      <c r="AW233" s="15" t="s">
        <v>37</v>
      </c>
      <c r="AX233" s="15" t="s">
        <v>86</v>
      </c>
      <c r="AY233" s="275" t="s">
        <v>185</v>
      </c>
    </row>
    <row r="234" s="2" customFormat="1" ht="33" customHeight="1">
      <c r="A234" s="40"/>
      <c r="B234" s="41"/>
      <c r="C234" s="229" t="s">
        <v>8</v>
      </c>
      <c r="D234" s="229" t="s">
        <v>187</v>
      </c>
      <c r="E234" s="230" t="s">
        <v>545</v>
      </c>
      <c r="F234" s="231" t="s">
        <v>546</v>
      </c>
      <c r="G234" s="232" t="s">
        <v>206</v>
      </c>
      <c r="H234" s="233">
        <v>0.81000000000000005</v>
      </c>
      <c r="I234" s="234"/>
      <c r="J234" s="235">
        <f>ROUND(I234*H234,2)</f>
        <v>0</v>
      </c>
      <c r="K234" s="236"/>
      <c r="L234" s="46"/>
      <c r="M234" s="237" t="s">
        <v>19</v>
      </c>
      <c r="N234" s="238" t="s">
        <v>49</v>
      </c>
      <c r="O234" s="86"/>
      <c r="P234" s="239">
        <f>O234*H234</f>
        <v>0</v>
      </c>
      <c r="Q234" s="239">
        <v>2.45329</v>
      </c>
      <c r="R234" s="239">
        <f>Q234*H234</f>
        <v>1.9871649</v>
      </c>
      <c r="S234" s="239">
        <v>0</v>
      </c>
      <c r="T234" s="24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1" t="s">
        <v>191</v>
      </c>
      <c r="AT234" s="241" t="s">
        <v>187</v>
      </c>
      <c r="AU234" s="241" t="s">
        <v>88</v>
      </c>
      <c r="AY234" s="19" t="s">
        <v>185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9" t="s">
        <v>86</v>
      </c>
      <c r="BK234" s="242">
        <f>ROUND(I234*H234,2)</f>
        <v>0</v>
      </c>
      <c r="BL234" s="19" t="s">
        <v>191</v>
      </c>
      <c r="BM234" s="241" t="s">
        <v>547</v>
      </c>
    </row>
    <row r="235" s="13" customFormat="1">
      <c r="A235" s="13"/>
      <c r="B235" s="243"/>
      <c r="C235" s="244"/>
      <c r="D235" s="245" t="s">
        <v>193</v>
      </c>
      <c r="E235" s="246" t="s">
        <v>19</v>
      </c>
      <c r="F235" s="247" t="s">
        <v>548</v>
      </c>
      <c r="G235" s="244"/>
      <c r="H235" s="248">
        <v>0.81000000000000005</v>
      </c>
      <c r="I235" s="249"/>
      <c r="J235" s="244"/>
      <c r="K235" s="244"/>
      <c r="L235" s="250"/>
      <c r="M235" s="251"/>
      <c r="N235" s="252"/>
      <c r="O235" s="252"/>
      <c r="P235" s="252"/>
      <c r="Q235" s="252"/>
      <c r="R235" s="252"/>
      <c r="S235" s="252"/>
      <c r="T235" s="25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4" t="s">
        <v>193</v>
      </c>
      <c r="AU235" s="254" t="s">
        <v>88</v>
      </c>
      <c r="AV235" s="13" t="s">
        <v>88</v>
      </c>
      <c r="AW235" s="13" t="s">
        <v>37</v>
      </c>
      <c r="AX235" s="13" t="s">
        <v>78</v>
      </c>
      <c r="AY235" s="254" t="s">
        <v>185</v>
      </c>
    </row>
    <row r="236" s="14" customFormat="1">
      <c r="A236" s="14"/>
      <c r="B236" s="255"/>
      <c r="C236" s="256"/>
      <c r="D236" s="245" t="s">
        <v>193</v>
      </c>
      <c r="E236" s="257" t="s">
        <v>19</v>
      </c>
      <c r="F236" s="258" t="s">
        <v>549</v>
      </c>
      <c r="G236" s="256"/>
      <c r="H236" s="257" t="s">
        <v>19</v>
      </c>
      <c r="I236" s="259"/>
      <c r="J236" s="256"/>
      <c r="K236" s="256"/>
      <c r="L236" s="260"/>
      <c r="M236" s="261"/>
      <c r="N236" s="262"/>
      <c r="O236" s="262"/>
      <c r="P236" s="262"/>
      <c r="Q236" s="262"/>
      <c r="R236" s="262"/>
      <c r="S236" s="262"/>
      <c r="T236" s="26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4" t="s">
        <v>193</v>
      </c>
      <c r="AU236" s="264" t="s">
        <v>88</v>
      </c>
      <c r="AV236" s="14" t="s">
        <v>86</v>
      </c>
      <c r="AW236" s="14" t="s">
        <v>37</v>
      </c>
      <c r="AX236" s="14" t="s">
        <v>78</v>
      </c>
      <c r="AY236" s="264" t="s">
        <v>185</v>
      </c>
    </row>
    <row r="237" s="15" customFormat="1">
      <c r="A237" s="15"/>
      <c r="B237" s="265"/>
      <c r="C237" s="266"/>
      <c r="D237" s="245" t="s">
        <v>193</v>
      </c>
      <c r="E237" s="267" t="s">
        <v>19</v>
      </c>
      <c r="F237" s="268" t="s">
        <v>196</v>
      </c>
      <c r="G237" s="266"/>
      <c r="H237" s="269">
        <v>0.81000000000000005</v>
      </c>
      <c r="I237" s="270"/>
      <c r="J237" s="266"/>
      <c r="K237" s="266"/>
      <c r="L237" s="271"/>
      <c r="M237" s="272"/>
      <c r="N237" s="273"/>
      <c r="O237" s="273"/>
      <c r="P237" s="273"/>
      <c r="Q237" s="273"/>
      <c r="R237" s="273"/>
      <c r="S237" s="273"/>
      <c r="T237" s="27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5" t="s">
        <v>193</v>
      </c>
      <c r="AU237" s="275" t="s">
        <v>88</v>
      </c>
      <c r="AV237" s="15" t="s">
        <v>191</v>
      </c>
      <c r="AW237" s="15" t="s">
        <v>37</v>
      </c>
      <c r="AX237" s="15" t="s">
        <v>86</v>
      </c>
      <c r="AY237" s="275" t="s">
        <v>185</v>
      </c>
    </row>
    <row r="238" s="2" customFormat="1" ht="33" customHeight="1">
      <c r="A238" s="40"/>
      <c r="B238" s="41"/>
      <c r="C238" s="229" t="s">
        <v>229</v>
      </c>
      <c r="D238" s="229" t="s">
        <v>187</v>
      </c>
      <c r="E238" s="230" t="s">
        <v>550</v>
      </c>
      <c r="F238" s="231" t="s">
        <v>551</v>
      </c>
      <c r="G238" s="232" t="s">
        <v>190</v>
      </c>
      <c r="H238" s="233">
        <v>41.149999999999999</v>
      </c>
      <c r="I238" s="234"/>
      <c r="J238" s="235">
        <f>ROUND(I238*H238,2)</f>
        <v>0</v>
      </c>
      <c r="K238" s="236"/>
      <c r="L238" s="46"/>
      <c r="M238" s="237" t="s">
        <v>19</v>
      </c>
      <c r="N238" s="238" t="s">
        <v>49</v>
      </c>
      <c r="O238" s="86"/>
      <c r="P238" s="239">
        <f>O238*H238</f>
        <v>0</v>
      </c>
      <c r="Q238" s="239">
        <v>1.0146</v>
      </c>
      <c r="R238" s="239">
        <f>Q238*H238</f>
        <v>41.750789999999995</v>
      </c>
      <c r="S238" s="239">
        <v>0</v>
      </c>
      <c r="T238" s="240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1" t="s">
        <v>191</v>
      </c>
      <c r="AT238" s="241" t="s">
        <v>187</v>
      </c>
      <c r="AU238" s="241" t="s">
        <v>88</v>
      </c>
      <c r="AY238" s="19" t="s">
        <v>185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9" t="s">
        <v>86</v>
      </c>
      <c r="BK238" s="242">
        <f>ROUND(I238*H238,2)</f>
        <v>0</v>
      </c>
      <c r="BL238" s="19" t="s">
        <v>191</v>
      </c>
      <c r="BM238" s="241" t="s">
        <v>552</v>
      </c>
    </row>
    <row r="239" s="13" customFormat="1">
      <c r="A239" s="13"/>
      <c r="B239" s="243"/>
      <c r="C239" s="244"/>
      <c r="D239" s="245" t="s">
        <v>193</v>
      </c>
      <c r="E239" s="246" t="s">
        <v>19</v>
      </c>
      <c r="F239" s="247" t="s">
        <v>553</v>
      </c>
      <c r="G239" s="244"/>
      <c r="H239" s="248">
        <v>4.75</v>
      </c>
      <c r="I239" s="249"/>
      <c r="J239" s="244"/>
      <c r="K239" s="244"/>
      <c r="L239" s="250"/>
      <c r="M239" s="251"/>
      <c r="N239" s="252"/>
      <c r="O239" s="252"/>
      <c r="P239" s="252"/>
      <c r="Q239" s="252"/>
      <c r="R239" s="252"/>
      <c r="S239" s="252"/>
      <c r="T239" s="25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4" t="s">
        <v>193</v>
      </c>
      <c r="AU239" s="254" t="s">
        <v>88</v>
      </c>
      <c r="AV239" s="13" t="s">
        <v>88</v>
      </c>
      <c r="AW239" s="13" t="s">
        <v>37</v>
      </c>
      <c r="AX239" s="13" t="s">
        <v>78</v>
      </c>
      <c r="AY239" s="254" t="s">
        <v>185</v>
      </c>
    </row>
    <row r="240" s="13" customFormat="1">
      <c r="A240" s="13"/>
      <c r="B240" s="243"/>
      <c r="C240" s="244"/>
      <c r="D240" s="245" t="s">
        <v>193</v>
      </c>
      <c r="E240" s="246" t="s">
        <v>19</v>
      </c>
      <c r="F240" s="247" t="s">
        <v>554</v>
      </c>
      <c r="G240" s="244"/>
      <c r="H240" s="248">
        <v>1.8500000000000001</v>
      </c>
      <c r="I240" s="249"/>
      <c r="J240" s="244"/>
      <c r="K240" s="244"/>
      <c r="L240" s="250"/>
      <c r="M240" s="251"/>
      <c r="N240" s="252"/>
      <c r="O240" s="252"/>
      <c r="P240" s="252"/>
      <c r="Q240" s="252"/>
      <c r="R240" s="252"/>
      <c r="S240" s="252"/>
      <c r="T240" s="25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4" t="s">
        <v>193</v>
      </c>
      <c r="AU240" s="254" t="s">
        <v>88</v>
      </c>
      <c r="AV240" s="13" t="s">
        <v>88</v>
      </c>
      <c r="AW240" s="13" t="s">
        <v>37</v>
      </c>
      <c r="AX240" s="13" t="s">
        <v>78</v>
      </c>
      <c r="AY240" s="254" t="s">
        <v>185</v>
      </c>
    </row>
    <row r="241" s="13" customFormat="1">
      <c r="A241" s="13"/>
      <c r="B241" s="243"/>
      <c r="C241" s="244"/>
      <c r="D241" s="245" t="s">
        <v>193</v>
      </c>
      <c r="E241" s="246" t="s">
        <v>19</v>
      </c>
      <c r="F241" s="247" t="s">
        <v>555</v>
      </c>
      <c r="G241" s="244"/>
      <c r="H241" s="248">
        <v>2.1000000000000001</v>
      </c>
      <c r="I241" s="249"/>
      <c r="J241" s="244"/>
      <c r="K241" s="244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193</v>
      </c>
      <c r="AU241" s="254" t="s">
        <v>88</v>
      </c>
      <c r="AV241" s="13" t="s">
        <v>88</v>
      </c>
      <c r="AW241" s="13" t="s">
        <v>37</v>
      </c>
      <c r="AX241" s="13" t="s">
        <v>78</v>
      </c>
      <c r="AY241" s="254" t="s">
        <v>185</v>
      </c>
    </row>
    <row r="242" s="13" customFormat="1">
      <c r="A242" s="13"/>
      <c r="B242" s="243"/>
      <c r="C242" s="244"/>
      <c r="D242" s="245" t="s">
        <v>193</v>
      </c>
      <c r="E242" s="246" t="s">
        <v>19</v>
      </c>
      <c r="F242" s="247" t="s">
        <v>556</v>
      </c>
      <c r="G242" s="244"/>
      <c r="H242" s="248">
        <v>3.7000000000000002</v>
      </c>
      <c r="I242" s="249"/>
      <c r="J242" s="244"/>
      <c r="K242" s="244"/>
      <c r="L242" s="250"/>
      <c r="M242" s="251"/>
      <c r="N242" s="252"/>
      <c r="O242" s="252"/>
      <c r="P242" s="252"/>
      <c r="Q242" s="252"/>
      <c r="R242" s="252"/>
      <c r="S242" s="252"/>
      <c r="T242" s="25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4" t="s">
        <v>193</v>
      </c>
      <c r="AU242" s="254" t="s">
        <v>88</v>
      </c>
      <c r="AV242" s="13" t="s">
        <v>88</v>
      </c>
      <c r="AW242" s="13" t="s">
        <v>37</v>
      </c>
      <c r="AX242" s="13" t="s">
        <v>78</v>
      </c>
      <c r="AY242" s="254" t="s">
        <v>185</v>
      </c>
    </row>
    <row r="243" s="13" customFormat="1">
      <c r="A243" s="13"/>
      <c r="B243" s="243"/>
      <c r="C243" s="244"/>
      <c r="D243" s="245" t="s">
        <v>193</v>
      </c>
      <c r="E243" s="246" t="s">
        <v>19</v>
      </c>
      <c r="F243" s="247" t="s">
        <v>557</v>
      </c>
      <c r="G243" s="244"/>
      <c r="H243" s="248">
        <v>8.25</v>
      </c>
      <c r="I243" s="249"/>
      <c r="J243" s="244"/>
      <c r="K243" s="244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193</v>
      </c>
      <c r="AU243" s="254" t="s">
        <v>88</v>
      </c>
      <c r="AV243" s="13" t="s">
        <v>88</v>
      </c>
      <c r="AW243" s="13" t="s">
        <v>37</v>
      </c>
      <c r="AX243" s="13" t="s">
        <v>78</v>
      </c>
      <c r="AY243" s="254" t="s">
        <v>185</v>
      </c>
    </row>
    <row r="244" s="14" customFormat="1">
      <c r="A244" s="14"/>
      <c r="B244" s="255"/>
      <c r="C244" s="256"/>
      <c r="D244" s="245" t="s">
        <v>193</v>
      </c>
      <c r="E244" s="257" t="s">
        <v>19</v>
      </c>
      <c r="F244" s="258" t="s">
        <v>558</v>
      </c>
      <c r="G244" s="256"/>
      <c r="H244" s="257" t="s">
        <v>19</v>
      </c>
      <c r="I244" s="259"/>
      <c r="J244" s="256"/>
      <c r="K244" s="256"/>
      <c r="L244" s="260"/>
      <c r="M244" s="261"/>
      <c r="N244" s="262"/>
      <c r="O244" s="262"/>
      <c r="P244" s="262"/>
      <c r="Q244" s="262"/>
      <c r="R244" s="262"/>
      <c r="S244" s="262"/>
      <c r="T244" s="26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4" t="s">
        <v>193</v>
      </c>
      <c r="AU244" s="264" t="s">
        <v>88</v>
      </c>
      <c r="AV244" s="14" t="s">
        <v>86</v>
      </c>
      <c r="AW244" s="14" t="s">
        <v>37</v>
      </c>
      <c r="AX244" s="14" t="s">
        <v>78</v>
      </c>
      <c r="AY244" s="264" t="s">
        <v>185</v>
      </c>
    </row>
    <row r="245" s="13" customFormat="1">
      <c r="A245" s="13"/>
      <c r="B245" s="243"/>
      <c r="C245" s="244"/>
      <c r="D245" s="245" t="s">
        <v>193</v>
      </c>
      <c r="E245" s="246" t="s">
        <v>19</v>
      </c>
      <c r="F245" s="247" t="s">
        <v>559</v>
      </c>
      <c r="G245" s="244"/>
      <c r="H245" s="248">
        <v>6.8250000000000002</v>
      </c>
      <c r="I245" s="249"/>
      <c r="J245" s="244"/>
      <c r="K245" s="244"/>
      <c r="L245" s="250"/>
      <c r="M245" s="251"/>
      <c r="N245" s="252"/>
      <c r="O245" s="252"/>
      <c r="P245" s="252"/>
      <c r="Q245" s="252"/>
      <c r="R245" s="252"/>
      <c r="S245" s="252"/>
      <c r="T245" s="25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4" t="s">
        <v>193</v>
      </c>
      <c r="AU245" s="254" t="s">
        <v>88</v>
      </c>
      <c r="AV245" s="13" t="s">
        <v>88</v>
      </c>
      <c r="AW245" s="13" t="s">
        <v>37</v>
      </c>
      <c r="AX245" s="13" t="s">
        <v>78</v>
      </c>
      <c r="AY245" s="254" t="s">
        <v>185</v>
      </c>
    </row>
    <row r="246" s="13" customFormat="1">
      <c r="A246" s="13"/>
      <c r="B246" s="243"/>
      <c r="C246" s="244"/>
      <c r="D246" s="245" t="s">
        <v>193</v>
      </c>
      <c r="E246" s="246" t="s">
        <v>19</v>
      </c>
      <c r="F246" s="247" t="s">
        <v>560</v>
      </c>
      <c r="G246" s="244"/>
      <c r="H246" s="248">
        <v>10.875</v>
      </c>
      <c r="I246" s="249"/>
      <c r="J246" s="244"/>
      <c r="K246" s="244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193</v>
      </c>
      <c r="AU246" s="254" t="s">
        <v>88</v>
      </c>
      <c r="AV246" s="13" t="s">
        <v>88</v>
      </c>
      <c r="AW246" s="13" t="s">
        <v>37</v>
      </c>
      <c r="AX246" s="13" t="s">
        <v>78</v>
      </c>
      <c r="AY246" s="254" t="s">
        <v>185</v>
      </c>
    </row>
    <row r="247" s="14" customFormat="1">
      <c r="A247" s="14"/>
      <c r="B247" s="255"/>
      <c r="C247" s="256"/>
      <c r="D247" s="245" t="s">
        <v>193</v>
      </c>
      <c r="E247" s="257" t="s">
        <v>19</v>
      </c>
      <c r="F247" s="258" t="s">
        <v>561</v>
      </c>
      <c r="G247" s="256"/>
      <c r="H247" s="257" t="s">
        <v>19</v>
      </c>
      <c r="I247" s="259"/>
      <c r="J247" s="256"/>
      <c r="K247" s="256"/>
      <c r="L247" s="260"/>
      <c r="M247" s="261"/>
      <c r="N247" s="262"/>
      <c r="O247" s="262"/>
      <c r="P247" s="262"/>
      <c r="Q247" s="262"/>
      <c r="R247" s="262"/>
      <c r="S247" s="262"/>
      <c r="T247" s="26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4" t="s">
        <v>193</v>
      </c>
      <c r="AU247" s="264" t="s">
        <v>88</v>
      </c>
      <c r="AV247" s="14" t="s">
        <v>86</v>
      </c>
      <c r="AW247" s="14" t="s">
        <v>37</v>
      </c>
      <c r="AX247" s="14" t="s">
        <v>78</v>
      </c>
      <c r="AY247" s="264" t="s">
        <v>185</v>
      </c>
    </row>
    <row r="248" s="13" customFormat="1">
      <c r="A248" s="13"/>
      <c r="B248" s="243"/>
      <c r="C248" s="244"/>
      <c r="D248" s="245" t="s">
        <v>193</v>
      </c>
      <c r="E248" s="246" t="s">
        <v>19</v>
      </c>
      <c r="F248" s="247" t="s">
        <v>562</v>
      </c>
      <c r="G248" s="244"/>
      <c r="H248" s="248">
        <v>2.7999999999999998</v>
      </c>
      <c r="I248" s="249"/>
      <c r="J248" s="244"/>
      <c r="K248" s="244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193</v>
      </c>
      <c r="AU248" s="254" t="s">
        <v>88</v>
      </c>
      <c r="AV248" s="13" t="s">
        <v>88</v>
      </c>
      <c r="AW248" s="13" t="s">
        <v>37</v>
      </c>
      <c r="AX248" s="13" t="s">
        <v>78</v>
      </c>
      <c r="AY248" s="254" t="s">
        <v>185</v>
      </c>
    </row>
    <row r="249" s="14" customFormat="1">
      <c r="A249" s="14"/>
      <c r="B249" s="255"/>
      <c r="C249" s="256"/>
      <c r="D249" s="245" t="s">
        <v>193</v>
      </c>
      <c r="E249" s="257" t="s">
        <v>19</v>
      </c>
      <c r="F249" s="258" t="s">
        <v>563</v>
      </c>
      <c r="G249" s="256"/>
      <c r="H249" s="257" t="s">
        <v>19</v>
      </c>
      <c r="I249" s="259"/>
      <c r="J249" s="256"/>
      <c r="K249" s="256"/>
      <c r="L249" s="260"/>
      <c r="M249" s="261"/>
      <c r="N249" s="262"/>
      <c r="O249" s="262"/>
      <c r="P249" s="262"/>
      <c r="Q249" s="262"/>
      <c r="R249" s="262"/>
      <c r="S249" s="262"/>
      <c r="T249" s="26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4" t="s">
        <v>193</v>
      </c>
      <c r="AU249" s="264" t="s">
        <v>88</v>
      </c>
      <c r="AV249" s="14" t="s">
        <v>86</v>
      </c>
      <c r="AW249" s="14" t="s">
        <v>37</v>
      </c>
      <c r="AX249" s="14" t="s">
        <v>78</v>
      </c>
      <c r="AY249" s="264" t="s">
        <v>185</v>
      </c>
    </row>
    <row r="250" s="15" customFormat="1">
      <c r="A250" s="15"/>
      <c r="B250" s="265"/>
      <c r="C250" s="266"/>
      <c r="D250" s="245" t="s">
        <v>193</v>
      </c>
      <c r="E250" s="267" t="s">
        <v>19</v>
      </c>
      <c r="F250" s="268" t="s">
        <v>196</v>
      </c>
      <c r="G250" s="266"/>
      <c r="H250" s="269">
        <v>41.149999999999991</v>
      </c>
      <c r="I250" s="270"/>
      <c r="J250" s="266"/>
      <c r="K250" s="266"/>
      <c r="L250" s="271"/>
      <c r="M250" s="272"/>
      <c r="N250" s="273"/>
      <c r="O250" s="273"/>
      <c r="P250" s="273"/>
      <c r="Q250" s="273"/>
      <c r="R250" s="273"/>
      <c r="S250" s="273"/>
      <c r="T250" s="27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5" t="s">
        <v>193</v>
      </c>
      <c r="AU250" s="275" t="s">
        <v>88</v>
      </c>
      <c r="AV250" s="15" t="s">
        <v>191</v>
      </c>
      <c r="AW250" s="15" t="s">
        <v>37</v>
      </c>
      <c r="AX250" s="15" t="s">
        <v>86</v>
      </c>
      <c r="AY250" s="275" t="s">
        <v>185</v>
      </c>
    </row>
    <row r="251" s="2" customFormat="1" ht="33" customHeight="1">
      <c r="A251" s="40"/>
      <c r="B251" s="41"/>
      <c r="C251" s="229" t="s">
        <v>342</v>
      </c>
      <c r="D251" s="229" t="s">
        <v>187</v>
      </c>
      <c r="E251" s="230" t="s">
        <v>564</v>
      </c>
      <c r="F251" s="231" t="s">
        <v>565</v>
      </c>
      <c r="G251" s="232" t="s">
        <v>190</v>
      </c>
      <c r="H251" s="233">
        <v>8.2669999999999995</v>
      </c>
      <c r="I251" s="234"/>
      <c r="J251" s="235">
        <f>ROUND(I251*H251,2)</f>
        <v>0</v>
      </c>
      <c r="K251" s="236"/>
      <c r="L251" s="46"/>
      <c r="M251" s="237" t="s">
        <v>19</v>
      </c>
      <c r="N251" s="238" t="s">
        <v>49</v>
      </c>
      <c r="O251" s="86"/>
      <c r="P251" s="239">
        <f>O251*H251</f>
        <v>0</v>
      </c>
      <c r="Q251" s="239">
        <v>1.20855</v>
      </c>
      <c r="R251" s="239">
        <f>Q251*H251</f>
        <v>9.9910828499999997</v>
      </c>
      <c r="S251" s="239">
        <v>0</v>
      </c>
      <c r="T251" s="24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41" t="s">
        <v>191</v>
      </c>
      <c r="AT251" s="241" t="s">
        <v>187</v>
      </c>
      <c r="AU251" s="241" t="s">
        <v>88</v>
      </c>
      <c r="AY251" s="19" t="s">
        <v>185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9" t="s">
        <v>86</v>
      </c>
      <c r="BK251" s="242">
        <f>ROUND(I251*H251,2)</f>
        <v>0</v>
      </c>
      <c r="BL251" s="19" t="s">
        <v>191</v>
      </c>
      <c r="BM251" s="241" t="s">
        <v>566</v>
      </c>
    </row>
    <row r="252" s="13" customFormat="1">
      <c r="A252" s="13"/>
      <c r="B252" s="243"/>
      <c r="C252" s="244"/>
      <c r="D252" s="245" t="s">
        <v>193</v>
      </c>
      <c r="E252" s="246" t="s">
        <v>19</v>
      </c>
      <c r="F252" s="247" t="s">
        <v>567</v>
      </c>
      <c r="G252" s="244"/>
      <c r="H252" s="248">
        <v>3.6309999999999998</v>
      </c>
      <c r="I252" s="249"/>
      <c r="J252" s="244"/>
      <c r="K252" s="244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193</v>
      </c>
      <c r="AU252" s="254" t="s">
        <v>88</v>
      </c>
      <c r="AV252" s="13" t="s">
        <v>88</v>
      </c>
      <c r="AW252" s="13" t="s">
        <v>37</v>
      </c>
      <c r="AX252" s="13" t="s">
        <v>78</v>
      </c>
      <c r="AY252" s="254" t="s">
        <v>185</v>
      </c>
    </row>
    <row r="253" s="13" customFormat="1">
      <c r="A253" s="13"/>
      <c r="B253" s="243"/>
      <c r="C253" s="244"/>
      <c r="D253" s="245" t="s">
        <v>193</v>
      </c>
      <c r="E253" s="246" t="s">
        <v>19</v>
      </c>
      <c r="F253" s="247" t="s">
        <v>568</v>
      </c>
      <c r="G253" s="244"/>
      <c r="H253" s="248">
        <v>3.2879999999999998</v>
      </c>
      <c r="I253" s="249"/>
      <c r="J253" s="244"/>
      <c r="K253" s="244"/>
      <c r="L253" s="250"/>
      <c r="M253" s="251"/>
      <c r="N253" s="252"/>
      <c r="O253" s="252"/>
      <c r="P253" s="252"/>
      <c r="Q253" s="252"/>
      <c r="R253" s="252"/>
      <c r="S253" s="252"/>
      <c r="T253" s="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4" t="s">
        <v>193</v>
      </c>
      <c r="AU253" s="254" t="s">
        <v>88</v>
      </c>
      <c r="AV253" s="13" t="s">
        <v>88</v>
      </c>
      <c r="AW253" s="13" t="s">
        <v>37</v>
      </c>
      <c r="AX253" s="13" t="s">
        <v>78</v>
      </c>
      <c r="AY253" s="254" t="s">
        <v>185</v>
      </c>
    </row>
    <row r="254" s="14" customFormat="1">
      <c r="A254" s="14"/>
      <c r="B254" s="255"/>
      <c r="C254" s="256"/>
      <c r="D254" s="245" t="s">
        <v>193</v>
      </c>
      <c r="E254" s="257" t="s">
        <v>19</v>
      </c>
      <c r="F254" s="258" t="s">
        <v>424</v>
      </c>
      <c r="G254" s="256"/>
      <c r="H254" s="257" t="s">
        <v>19</v>
      </c>
      <c r="I254" s="259"/>
      <c r="J254" s="256"/>
      <c r="K254" s="256"/>
      <c r="L254" s="260"/>
      <c r="M254" s="261"/>
      <c r="N254" s="262"/>
      <c r="O254" s="262"/>
      <c r="P254" s="262"/>
      <c r="Q254" s="262"/>
      <c r="R254" s="262"/>
      <c r="S254" s="262"/>
      <c r="T254" s="26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4" t="s">
        <v>193</v>
      </c>
      <c r="AU254" s="264" t="s">
        <v>88</v>
      </c>
      <c r="AV254" s="14" t="s">
        <v>86</v>
      </c>
      <c r="AW254" s="14" t="s">
        <v>37</v>
      </c>
      <c r="AX254" s="14" t="s">
        <v>78</v>
      </c>
      <c r="AY254" s="264" t="s">
        <v>185</v>
      </c>
    </row>
    <row r="255" s="13" customFormat="1">
      <c r="A255" s="13"/>
      <c r="B255" s="243"/>
      <c r="C255" s="244"/>
      <c r="D255" s="245" t="s">
        <v>193</v>
      </c>
      <c r="E255" s="246" t="s">
        <v>19</v>
      </c>
      <c r="F255" s="247" t="s">
        <v>569</v>
      </c>
      <c r="G255" s="244"/>
      <c r="H255" s="248">
        <v>0.25</v>
      </c>
      <c r="I255" s="249"/>
      <c r="J255" s="244"/>
      <c r="K255" s="244"/>
      <c r="L255" s="250"/>
      <c r="M255" s="251"/>
      <c r="N255" s="252"/>
      <c r="O255" s="252"/>
      <c r="P255" s="252"/>
      <c r="Q255" s="252"/>
      <c r="R255" s="252"/>
      <c r="S255" s="252"/>
      <c r="T255" s="25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4" t="s">
        <v>193</v>
      </c>
      <c r="AU255" s="254" t="s">
        <v>88</v>
      </c>
      <c r="AV255" s="13" t="s">
        <v>88</v>
      </c>
      <c r="AW255" s="13" t="s">
        <v>37</v>
      </c>
      <c r="AX255" s="13" t="s">
        <v>78</v>
      </c>
      <c r="AY255" s="254" t="s">
        <v>185</v>
      </c>
    </row>
    <row r="256" s="13" customFormat="1">
      <c r="A256" s="13"/>
      <c r="B256" s="243"/>
      <c r="C256" s="244"/>
      <c r="D256" s="245" t="s">
        <v>193</v>
      </c>
      <c r="E256" s="246" t="s">
        <v>19</v>
      </c>
      <c r="F256" s="247" t="s">
        <v>569</v>
      </c>
      <c r="G256" s="244"/>
      <c r="H256" s="248">
        <v>0.25</v>
      </c>
      <c r="I256" s="249"/>
      <c r="J256" s="244"/>
      <c r="K256" s="244"/>
      <c r="L256" s="250"/>
      <c r="M256" s="251"/>
      <c r="N256" s="252"/>
      <c r="O256" s="252"/>
      <c r="P256" s="252"/>
      <c r="Q256" s="252"/>
      <c r="R256" s="252"/>
      <c r="S256" s="252"/>
      <c r="T256" s="25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4" t="s">
        <v>193</v>
      </c>
      <c r="AU256" s="254" t="s">
        <v>88</v>
      </c>
      <c r="AV256" s="13" t="s">
        <v>88</v>
      </c>
      <c r="AW256" s="13" t="s">
        <v>37</v>
      </c>
      <c r="AX256" s="13" t="s">
        <v>78</v>
      </c>
      <c r="AY256" s="254" t="s">
        <v>185</v>
      </c>
    </row>
    <row r="257" s="13" customFormat="1">
      <c r="A257" s="13"/>
      <c r="B257" s="243"/>
      <c r="C257" s="244"/>
      <c r="D257" s="245" t="s">
        <v>193</v>
      </c>
      <c r="E257" s="246" t="s">
        <v>19</v>
      </c>
      <c r="F257" s="247" t="s">
        <v>570</v>
      </c>
      <c r="G257" s="244"/>
      <c r="H257" s="248">
        <v>0.75</v>
      </c>
      <c r="I257" s="249"/>
      <c r="J257" s="244"/>
      <c r="K257" s="244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193</v>
      </c>
      <c r="AU257" s="254" t="s">
        <v>88</v>
      </c>
      <c r="AV257" s="13" t="s">
        <v>88</v>
      </c>
      <c r="AW257" s="13" t="s">
        <v>37</v>
      </c>
      <c r="AX257" s="13" t="s">
        <v>78</v>
      </c>
      <c r="AY257" s="254" t="s">
        <v>185</v>
      </c>
    </row>
    <row r="258" s="13" customFormat="1">
      <c r="A258" s="13"/>
      <c r="B258" s="243"/>
      <c r="C258" s="244"/>
      <c r="D258" s="245" t="s">
        <v>193</v>
      </c>
      <c r="E258" s="246" t="s">
        <v>19</v>
      </c>
      <c r="F258" s="247" t="s">
        <v>571</v>
      </c>
      <c r="G258" s="244"/>
      <c r="H258" s="248">
        <v>0.098000000000000004</v>
      </c>
      <c r="I258" s="249"/>
      <c r="J258" s="244"/>
      <c r="K258" s="244"/>
      <c r="L258" s="250"/>
      <c r="M258" s="251"/>
      <c r="N258" s="252"/>
      <c r="O258" s="252"/>
      <c r="P258" s="252"/>
      <c r="Q258" s="252"/>
      <c r="R258" s="252"/>
      <c r="S258" s="252"/>
      <c r="T258" s="25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4" t="s">
        <v>193</v>
      </c>
      <c r="AU258" s="254" t="s">
        <v>88</v>
      </c>
      <c r="AV258" s="13" t="s">
        <v>88</v>
      </c>
      <c r="AW258" s="13" t="s">
        <v>37</v>
      </c>
      <c r="AX258" s="13" t="s">
        <v>78</v>
      </c>
      <c r="AY258" s="254" t="s">
        <v>185</v>
      </c>
    </row>
    <row r="259" s="14" customFormat="1">
      <c r="A259" s="14"/>
      <c r="B259" s="255"/>
      <c r="C259" s="256"/>
      <c r="D259" s="245" t="s">
        <v>193</v>
      </c>
      <c r="E259" s="257" t="s">
        <v>19</v>
      </c>
      <c r="F259" s="258" t="s">
        <v>424</v>
      </c>
      <c r="G259" s="256"/>
      <c r="H259" s="257" t="s">
        <v>19</v>
      </c>
      <c r="I259" s="259"/>
      <c r="J259" s="256"/>
      <c r="K259" s="256"/>
      <c r="L259" s="260"/>
      <c r="M259" s="261"/>
      <c r="N259" s="262"/>
      <c r="O259" s="262"/>
      <c r="P259" s="262"/>
      <c r="Q259" s="262"/>
      <c r="R259" s="262"/>
      <c r="S259" s="262"/>
      <c r="T259" s="26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4" t="s">
        <v>193</v>
      </c>
      <c r="AU259" s="264" t="s">
        <v>88</v>
      </c>
      <c r="AV259" s="14" t="s">
        <v>86</v>
      </c>
      <c r="AW259" s="14" t="s">
        <v>37</v>
      </c>
      <c r="AX259" s="14" t="s">
        <v>78</v>
      </c>
      <c r="AY259" s="264" t="s">
        <v>185</v>
      </c>
    </row>
    <row r="260" s="15" customFormat="1">
      <c r="A260" s="15"/>
      <c r="B260" s="265"/>
      <c r="C260" s="266"/>
      <c r="D260" s="245" t="s">
        <v>193</v>
      </c>
      <c r="E260" s="267" t="s">
        <v>19</v>
      </c>
      <c r="F260" s="268" t="s">
        <v>196</v>
      </c>
      <c r="G260" s="266"/>
      <c r="H260" s="269">
        <v>8.2670000000000012</v>
      </c>
      <c r="I260" s="270"/>
      <c r="J260" s="266"/>
      <c r="K260" s="266"/>
      <c r="L260" s="271"/>
      <c r="M260" s="272"/>
      <c r="N260" s="273"/>
      <c r="O260" s="273"/>
      <c r="P260" s="273"/>
      <c r="Q260" s="273"/>
      <c r="R260" s="273"/>
      <c r="S260" s="273"/>
      <c r="T260" s="27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5" t="s">
        <v>193</v>
      </c>
      <c r="AU260" s="275" t="s">
        <v>88</v>
      </c>
      <c r="AV260" s="15" t="s">
        <v>191</v>
      </c>
      <c r="AW260" s="15" t="s">
        <v>37</v>
      </c>
      <c r="AX260" s="15" t="s">
        <v>86</v>
      </c>
      <c r="AY260" s="275" t="s">
        <v>185</v>
      </c>
    </row>
    <row r="261" s="2" customFormat="1" ht="44.25" customHeight="1">
      <c r="A261" s="40"/>
      <c r="B261" s="41"/>
      <c r="C261" s="229" t="s">
        <v>346</v>
      </c>
      <c r="D261" s="229" t="s">
        <v>187</v>
      </c>
      <c r="E261" s="230" t="s">
        <v>572</v>
      </c>
      <c r="F261" s="231" t="s">
        <v>573</v>
      </c>
      <c r="G261" s="232" t="s">
        <v>239</v>
      </c>
      <c r="H261" s="233">
        <v>0.84899999999999998</v>
      </c>
      <c r="I261" s="234"/>
      <c r="J261" s="235">
        <f>ROUND(I261*H261,2)</f>
        <v>0</v>
      </c>
      <c r="K261" s="236"/>
      <c r="L261" s="46"/>
      <c r="M261" s="237" t="s">
        <v>19</v>
      </c>
      <c r="N261" s="238" t="s">
        <v>49</v>
      </c>
      <c r="O261" s="86"/>
      <c r="P261" s="239">
        <f>O261*H261</f>
        <v>0</v>
      </c>
      <c r="Q261" s="239">
        <v>1.05871</v>
      </c>
      <c r="R261" s="239">
        <f>Q261*H261</f>
        <v>0.89884479000000006</v>
      </c>
      <c r="S261" s="239">
        <v>0</v>
      </c>
      <c r="T261" s="24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1" t="s">
        <v>191</v>
      </c>
      <c r="AT261" s="241" t="s">
        <v>187</v>
      </c>
      <c r="AU261" s="241" t="s">
        <v>88</v>
      </c>
      <c r="AY261" s="19" t="s">
        <v>185</v>
      </c>
      <c r="BE261" s="242">
        <f>IF(N261="základní",J261,0)</f>
        <v>0</v>
      </c>
      <c r="BF261" s="242">
        <f>IF(N261="snížená",J261,0)</f>
        <v>0</v>
      </c>
      <c r="BG261" s="242">
        <f>IF(N261="zákl. přenesená",J261,0)</f>
        <v>0</v>
      </c>
      <c r="BH261" s="242">
        <f>IF(N261="sníž. přenesená",J261,0)</f>
        <v>0</v>
      </c>
      <c r="BI261" s="242">
        <f>IF(N261="nulová",J261,0)</f>
        <v>0</v>
      </c>
      <c r="BJ261" s="19" t="s">
        <v>86</v>
      </c>
      <c r="BK261" s="242">
        <f>ROUND(I261*H261,2)</f>
        <v>0</v>
      </c>
      <c r="BL261" s="19" t="s">
        <v>191</v>
      </c>
      <c r="BM261" s="241" t="s">
        <v>574</v>
      </c>
    </row>
    <row r="262" s="13" customFormat="1">
      <c r="A262" s="13"/>
      <c r="B262" s="243"/>
      <c r="C262" s="244"/>
      <c r="D262" s="245" t="s">
        <v>193</v>
      </c>
      <c r="E262" s="246" t="s">
        <v>19</v>
      </c>
      <c r="F262" s="247" t="s">
        <v>575</v>
      </c>
      <c r="G262" s="244"/>
      <c r="H262" s="248">
        <v>0.039</v>
      </c>
      <c r="I262" s="249"/>
      <c r="J262" s="244"/>
      <c r="K262" s="244"/>
      <c r="L262" s="250"/>
      <c r="M262" s="251"/>
      <c r="N262" s="252"/>
      <c r="O262" s="252"/>
      <c r="P262" s="252"/>
      <c r="Q262" s="252"/>
      <c r="R262" s="252"/>
      <c r="S262" s="252"/>
      <c r="T262" s="25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4" t="s">
        <v>193</v>
      </c>
      <c r="AU262" s="254" t="s">
        <v>88</v>
      </c>
      <c r="AV262" s="13" t="s">
        <v>88</v>
      </c>
      <c r="AW262" s="13" t="s">
        <v>37</v>
      </c>
      <c r="AX262" s="13" t="s">
        <v>78</v>
      </c>
      <c r="AY262" s="254" t="s">
        <v>185</v>
      </c>
    </row>
    <row r="263" s="13" customFormat="1">
      <c r="A263" s="13"/>
      <c r="B263" s="243"/>
      <c r="C263" s="244"/>
      <c r="D263" s="245" t="s">
        <v>193</v>
      </c>
      <c r="E263" s="246" t="s">
        <v>19</v>
      </c>
      <c r="F263" s="247" t="s">
        <v>576</v>
      </c>
      <c r="G263" s="244"/>
      <c r="H263" s="248">
        <v>0.058000000000000003</v>
      </c>
      <c r="I263" s="249"/>
      <c r="J263" s="244"/>
      <c r="K263" s="244"/>
      <c r="L263" s="250"/>
      <c r="M263" s="251"/>
      <c r="N263" s="252"/>
      <c r="O263" s="252"/>
      <c r="P263" s="252"/>
      <c r="Q263" s="252"/>
      <c r="R263" s="252"/>
      <c r="S263" s="252"/>
      <c r="T263" s="25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4" t="s">
        <v>193</v>
      </c>
      <c r="AU263" s="254" t="s">
        <v>88</v>
      </c>
      <c r="AV263" s="13" t="s">
        <v>88</v>
      </c>
      <c r="AW263" s="13" t="s">
        <v>37</v>
      </c>
      <c r="AX263" s="13" t="s">
        <v>78</v>
      </c>
      <c r="AY263" s="254" t="s">
        <v>185</v>
      </c>
    </row>
    <row r="264" s="13" customFormat="1">
      <c r="A264" s="13"/>
      <c r="B264" s="243"/>
      <c r="C264" s="244"/>
      <c r="D264" s="245" t="s">
        <v>193</v>
      </c>
      <c r="E264" s="246" t="s">
        <v>19</v>
      </c>
      <c r="F264" s="247" t="s">
        <v>577</v>
      </c>
      <c r="G264" s="244"/>
      <c r="H264" s="248">
        <v>0.014999999999999999</v>
      </c>
      <c r="I264" s="249"/>
      <c r="J264" s="244"/>
      <c r="K264" s="244"/>
      <c r="L264" s="250"/>
      <c r="M264" s="251"/>
      <c r="N264" s="252"/>
      <c r="O264" s="252"/>
      <c r="P264" s="252"/>
      <c r="Q264" s="252"/>
      <c r="R264" s="252"/>
      <c r="S264" s="252"/>
      <c r="T264" s="25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4" t="s">
        <v>193</v>
      </c>
      <c r="AU264" s="254" t="s">
        <v>88</v>
      </c>
      <c r="AV264" s="13" t="s">
        <v>88</v>
      </c>
      <c r="AW264" s="13" t="s">
        <v>37</v>
      </c>
      <c r="AX264" s="13" t="s">
        <v>78</v>
      </c>
      <c r="AY264" s="254" t="s">
        <v>185</v>
      </c>
    </row>
    <row r="265" s="13" customFormat="1">
      <c r="A265" s="13"/>
      <c r="B265" s="243"/>
      <c r="C265" s="244"/>
      <c r="D265" s="245" t="s">
        <v>193</v>
      </c>
      <c r="E265" s="246" t="s">
        <v>19</v>
      </c>
      <c r="F265" s="247" t="s">
        <v>578</v>
      </c>
      <c r="G265" s="244"/>
      <c r="H265" s="248">
        <v>0.023</v>
      </c>
      <c r="I265" s="249"/>
      <c r="J265" s="244"/>
      <c r="K265" s="244"/>
      <c r="L265" s="250"/>
      <c r="M265" s="251"/>
      <c r="N265" s="252"/>
      <c r="O265" s="252"/>
      <c r="P265" s="252"/>
      <c r="Q265" s="252"/>
      <c r="R265" s="252"/>
      <c r="S265" s="252"/>
      <c r="T265" s="25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4" t="s">
        <v>193</v>
      </c>
      <c r="AU265" s="254" t="s">
        <v>88</v>
      </c>
      <c r="AV265" s="13" t="s">
        <v>88</v>
      </c>
      <c r="AW265" s="13" t="s">
        <v>37</v>
      </c>
      <c r="AX265" s="13" t="s">
        <v>78</v>
      </c>
      <c r="AY265" s="254" t="s">
        <v>185</v>
      </c>
    </row>
    <row r="266" s="13" customFormat="1">
      <c r="A266" s="13"/>
      <c r="B266" s="243"/>
      <c r="C266" s="244"/>
      <c r="D266" s="245" t="s">
        <v>193</v>
      </c>
      <c r="E266" s="246" t="s">
        <v>19</v>
      </c>
      <c r="F266" s="247" t="s">
        <v>579</v>
      </c>
      <c r="G266" s="244"/>
      <c r="H266" s="248">
        <v>0.017000000000000001</v>
      </c>
      <c r="I266" s="249"/>
      <c r="J266" s="244"/>
      <c r="K266" s="244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193</v>
      </c>
      <c r="AU266" s="254" t="s">
        <v>88</v>
      </c>
      <c r="AV266" s="13" t="s">
        <v>88</v>
      </c>
      <c r="AW266" s="13" t="s">
        <v>37</v>
      </c>
      <c r="AX266" s="13" t="s">
        <v>78</v>
      </c>
      <c r="AY266" s="254" t="s">
        <v>185</v>
      </c>
    </row>
    <row r="267" s="13" customFormat="1">
      <c r="A267" s="13"/>
      <c r="B267" s="243"/>
      <c r="C267" s="244"/>
      <c r="D267" s="245" t="s">
        <v>193</v>
      </c>
      <c r="E267" s="246" t="s">
        <v>19</v>
      </c>
      <c r="F267" s="247" t="s">
        <v>580</v>
      </c>
      <c r="G267" s="244"/>
      <c r="H267" s="248">
        <v>0.025999999999999999</v>
      </c>
      <c r="I267" s="249"/>
      <c r="J267" s="244"/>
      <c r="K267" s="244"/>
      <c r="L267" s="250"/>
      <c r="M267" s="251"/>
      <c r="N267" s="252"/>
      <c r="O267" s="252"/>
      <c r="P267" s="252"/>
      <c r="Q267" s="252"/>
      <c r="R267" s="252"/>
      <c r="S267" s="252"/>
      <c r="T267" s="25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4" t="s">
        <v>193</v>
      </c>
      <c r="AU267" s="254" t="s">
        <v>88</v>
      </c>
      <c r="AV267" s="13" t="s">
        <v>88</v>
      </c>
      <c r="AW267" s="13" t="s">
        <v>37</v>
      </c>
      <c r="AX267" s="13" t="s">
        <v>78</v>
      </c>
      <c r="AY267" s="254" t="s">
        <v>185</v>
      </c>
    </row>
    <row r="268" s="13" customFormat="1">
      <c r="A268" s="13"/>
      <c r="B268" s="243"/>
      <c r="C268" s="244"/>
      <c r="D268" s="245" t="s">
        <v>193</v>
      </c>
      <c r="E268" s="246" t="s">
        <v>19</v>
      </c>
      <c r="F268" s="247" t="s">
        <v>581</v>
      </c>
      <c r="G268" s="244"/>
      <c r="H268" s="248">
        <v>0.029999999999999999</v>
      </c>
      <c r="I268" s="249"/>
      <c r="J268" s="244"/>
      <c r="K268" s="244"/>
      <c r="L268" s="250"/>
      <c r="M268" s="251"/>
      <c r="N268" s="252"/>
      <c r="O268" s="252"/>
      <c r="P268" s="252"/>
      <c r="Q268" s="252"/>
      <c r="R268" s="252"/>
      <c r="S268" s="252"/>
      <c r="T268" s="25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4" t="s">
        <v>193</v>
      </c>
      <c r="AU268" s="254" t="s">
        <v>88</v>
      </c>
      <c r="AV268" s="13" t="s">
        <v>88</v>
      </c>
      <c r="AW268" s="13" t="s">
        <v>37</v>
      </c>
      <c r="AX268" s="13" t="s">
        <v>78</v>
      </c>
      <c r="AY268" s="254" t="s">
        <v>185</v>
      </c>
    </row>
    <row r="269" s="13" customFormat="1">
      <c r="A269" s="13"/>
      <c r="B269" s="243"/>
      <c r="C269" s="244"/>
      <c r="D269" s="245" t="s">
        <v>193</v>
      </c>
      <c r="E269" s="246" t="s">
        <v>19</v>
      </c>
      <c r="F269" s="247" t="s">
        <v>582</v>
      </c>
      <c r="G269" s="244"/>
      <c r="H269" s="248">
        <v>0.029999999999999999</v>
      </c>
      <c r="I269" s="249"/>
      <c r="J269" s="244"/>
      <c r="K269" s="244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193</v>
      </c>
      <c r="AU269" s="254" t="s">
        <v>88</v>
      </c>
      <c r="AV269" s="13" t="s">
        <v>88</v>
      </c>
      <c r="AW269" s="13" t="s">
        <v>37</v>
      </c>
      <c r="AX269" s="13" t="s">
        <v>78</v>
      </c>
      <c r="AY269" s="254" t="s">
        <v>185</v>
      </c>
    </row>
    <row r="270" s="13" customFormat="1">
      <c r="A270" s="13"/>
      <c r="B270" s="243"/>
      <c r="C270" s="244"/>
      <c r="D270" s="245" t="s">
        <v>193</v>
      </c>
      <c r="E270" s="246" t="s">
        <v>19</v>
      </c>
      <c r="F270" s="247" t="s">
        <v>583</v>
      </c>
      <c r="G270" s="244"/>
      <c r="H270" s="248">
        <v>0.068000000000000005</v>
      </c>
      <c r="I270" s="249"/>
      <c r="J270" s="244"/>
      <c r="K270" s="244"/>
      <c r="L270" s="250"/>
      <c r="M270" s="251"/>
      <c r="N270" s="252"/>
      <c r="O270" s="252"/>
      <c r="P270" s="252"/>
      <c r="Q270" s="252"/>
      <c r="R270" s="252"/>
      <c r="S270" s="252"/>
      <c r="T270" s="25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4" t="s">
        <v>193</v>
      </c>
      <c r="AU270" s="254" t="s">
        <v>88</v>
      </c>
      <c r="AV270" s="13" t="s">
        <v>88</v>
      </c>
      <c r="AW270" s="13" t="s">
        <v>37</v>
      </c>
      <c r="AX270" s="13" t="s">
        <v>78</v>
      </c>
      <c r="AY270" s="254" t="s">
        <v>185</v>
      </c>
    </row>
    <row r="271" s="13" customFormat="1">
      <c r="A271" s="13"/>
      <c r="B271" s="243"/>
      <c r="C271" s="244"/>
      <c r="D271" s="245" t="s">
        <v>193</v>
      </c>
      <c r="E271" s="246" t="s">
        <v>19</v>
      </c>
      <c r="F271" s="247" t="s">
        <v>584</v>
      </c>
      <c r="G271" s="244"/>
      <c r="H271" s="248">
        <v>0.068000000000000005</v>
      </c>
      <c r="I271" s="249"/>
      <c r="J271" s="244"/>
      <c r="K271" s="244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193</v>
      </c>
      <c r="AU271" s="254" t="s">
        <v>88</v>
      </c>
      <c r="AV271" s="13" t="s">
        <v>88</v>
      </c>
      <c r="AW271" s="13" t="s">
        <v>37</v>
      </c>
      <c r="AX271" s="13" t="s">
        <v>78</v>
      </c>
      <c r="AY271" s="254" t="s">
        <v>185</v>
      </c>
    </row>
    <row r="272" s="14" customFormat="1">
      <c r="A272" s="14"/>
      <c r="B272" s="255"/>
      <c r="C272" s="256"/>
      <c r="D272" s="245" t="s">
        <v>193</v>
      </c>
      <c r="E272" s="257" t="s">
        <v>19</v>
      </c>
      <c r="F272" s="258" t="s">
        <v>558</v>
      </c>
      <c r="G272" s="256"/>
      <c r="H272" s="257" t="s">
        <v>19</v>
      </c>
      <c r="I272" s="259"/>
      <c r="J272" s="256"/>
      <c r="K272" s="256"/>
      <c r="L272" s="260"/>
      <c r="M272" s="261"/>
      <c r="N272" s="262"/>
      <c r="O272" s="262"/>
      <c r="P272" s="262"/>
      <c r="Q272" s="262"/>
      <c r="R272" s="262"/>
      <c r="S272" s="262"/>
      <c r="T272" s="26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4" t="s">
        <v>193</v>
      </c>
      <c r="AU272" s="264" t="s">
        <v>88</v>
      </c>
      <c r="AV272" s="14" t="s">
        <v>86</v>
      </c>
      <c r="AW272" s="14" t="s">
        <v>37</v>
      </c>
      <c r="AX272" s="14" t="s">
        <v>78</v>
      </c>
      <c r="AY272" s="264" t="s">
        <v>185</v>
      </c>
    </row>
    <row r="273" s="13" customFormat="1">
      <c r="A273" s="13"/>
      <c r="B273" s="243"/>
      <c r="C273" s="244"/>
      <c r="D273" s="245" t="s">
        <v>193</v>
      </c>
      <c r="E273" s="246" t="s">
        <v>19</v>
      </c>
      <c r="F273" s="247" t="s">
        <v>585</v>
      </c>
      <c r="G273" s="244"/>
      <c r="H273" s="248">
        <v>0.056000000000000001</v>
      </c>
      <c r="I273" s="249"/>
      <c r="J273" s="244"/>
      <c r="K273" s="244"/>
      <c r="L273" s="250"/>
      <c r="M273" s="251"/>
      <c r="N273" s="252"/>
      <c r="O273" s="252"/>
      <c r="P273" s="252"/>
      <c r="Q273" s="252"/>
      <c r="R273" s="252"/>
      <c r="S273" s="252"/>
      <c r="T273" s="25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4" t="s">
        <v>193</v>
      </c>
      <c r="AU273" s="254" t="s">
        <v>88</v>
      </c>
      <c r="AV273" s="13" t="s">
        <v>88</v>
      </c>
      <c r="AW273" s="13" t="s">
        <v>37</v>
      </c>
      <c r="AX273" s="13" t="s">
        <v>78</v>
      </c>
      <c r="AY273" s="254" t="s">
        <v>185</v>
      </c>
    </row>
    <row r="274" s="13" customFormat="1">
      <c r="A274" s="13"/>
      <c r="B274" s="243"/>
      <c r="C274" s="244"/>
      <c r="D274" s="245" t="s">
        <v>193</v>
      </c>
      <c r="E274" s="246" t="s">
        <v>19</v>
      </c>
      <c r="F274" s="247" t="s">
        <v>586</v>
      </c>
      <c r="G274" s="244"/>
      <c r="H274" s="248">
        <v>0.084000000000000005</v>
      </c>
      <c r="I274" s="249"/>
      <c r="J274" s="244"/>
      <c r="K274" s="244"/>
      <c r="L274" s="250"/>
      <c r="M274" s="251"/>
      <c r="N274" s="252"/>
      <c r="O274" s="252"/>
      <c r="P274" s="252"/>
      <c r="Q274" s="252"/>
      <c r="R274" s="252"/>
      <c r="S274" s="252"/>
      <c r="T274" s="25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4" t="s">
        <v>193</v>
      </c>
      <c r="AU274" s="254" t="s">
        <v>88</v>
      </c>
      <c r="AV274" s="13" t="s">
        <v>88</v>
      </c>
      <c r="AW274" s="13" t="s">
        <v>37</v>
      </c>
      <c r="AX274" s="13" t="s">
        <v>78</v>
      </c>
      <c r="AY274" s="254" t="s">
        <v>185</v>
      </c>
    </row>
    <row r="275" s="13" customFormat="1">
      <c r="A275" s="13"/>
      <c r="B275" s="243"/>
      <c r="C275" s="244"/>
      <c r="D275" s="245" t="s">
        <v>193</v>
      </c>
      <c r="E275" s="246" t="s">
        <v>19</v>
      </c>
      <c r="F275" s="247" t="s">
        <v>587</v>
      </c>
      <c r="G275" s="244"/>
      <c r="H275" s="248">
        <v>0.088999999999999996</v>
      </c>
      <c r="I275" s="249"/>
      <c r="J275" s="244"/>
      <c r="K275" s="244"/>
      <c r="L275" s="250"/>
      <c r="M275" s="251"/>
      <c r="N275" s="252"/>
      <c r="O275" s="252"/>
      <c r="P275" s="252"/>
      <c r="Q275" s="252"/>
      <c r="R275" s="252"/>
      <c r="S275" s="252"/>
      <c r="T275" s="25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4" t="s">
        <v>193</v>
      </c>
      <c r="AU275" s="254" t="s">
        <v>88</v>
      </c>
      <c r="AV275" s="13" t="s">
        <v>88</v>
      </c>
      <c r="AW275" s="13" t="s">
        <v>37</v>
      </c>
      <c r="AX275" s="13" t="s">
        <v>78</v>
      </c>
      <c r="AY275" s="254" t="s">
        <v>185</v>
      </c>
    </row>
    <row r="276" s="13" customFormat="1">
      <c r="A276" s="13"/>
      <c r="B276" s="243"/>
      <c r="C276" s="244"/>
      <c r="D276" s="245" t="s">
        <v>193</v>
      </c>
      <c r="E276" s="246" t="s">
        <v>19</v>
      </c>
      <c r="F276" s="247" t="s">
        <v>588</v>
      </c>
      <c r="G276" s="244"/>
      <c r="H276" s="248">
        <v>0.088999999999999996</v>
      </c>
      <c r="I276" s="249"/>
      <c r="J276" s="244"/>
      <c r="K276" s="244"/>
      <c r="L276" s="250"/>
      <c r="M276" s="251"/>
      <c r="N276" s="252"/>
      <c r="O276" s="252"/>
      <c r="P276" s="252"/>
      <c r="Q276" s="252"/>
      <c r="R276" s="252"/>
      <c r="S276" s="252"/>
      <c r="T276" s="25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4" t="s">
        <v>193</v>
      </c>
      <c r="AU276" s="254" t="s">
        <v>88</v>
      </c>
      <c r="AV276" s="13" t="s">
        <v>88</v>
      </c>
      <c r="AW276" s="13" t="s">
        <v>37</v>
      </c>
      <c r="AX276" s="13" t="s">
        <v>78</v>
      </c>
      <c r="AY276" s="254" t="s">
        <v>185</v>
      </c>
    </row>
    <row r="277" s="13" customFormat="1">
      <c r="A277" s="13"/>
      <c r="B277" s="243"/>
      <c r="C277" s="244"/>
      <c r="D277" s="245" t="s">
        <v>193</v>
      </c>
      <c r="E277" s="246" t="s">
        <v>19</v>
      </c>
      <c r="F277" s="247" t="s">
        <v>589</v>
      </c>
      <c r="G277" s="244"/>
      <c r="H277" s="248">
        <v>0.058999999999999997</v>
      </c>
      <c r="I277" s="249"/>
      <c r="J277" s="244"/>
      <c r="K277" s="244"/>
      <c r="L277" s="250"/>
      <c r="M277" s="251"/>
      <c r="N277" s="252"/>
      <c r="O277" s="252"/>
      <c r="P277" s="252"/>
      <c r="Q277" s="252"/>
      <c r="R277" s="252"/>
      <c r="S277" s="252"/>
      <c r="T277" s="25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4" t="s">
        <v>193</v>
      </c>
      <c r="AU277" s="254" t="s">
        <v>88</v>
      </c>
      <c r="AV277" s="13" t="s">
        <v>88</v>
      </c>
      <c r="AW277" s="13" t="s">
        <v>37</v>
      </c>
      <c r="AX277" s="13" t="s">
        <v>78</v>
      </c>
      <c r="AY277" s="254" t="s">
        <v>185</v>
      </c>
    </row>
    <row r="278" s="13" customFormat="1">
      <c r="A278" s="13"/>
      <c r="B278" s="243"/>
      <c r="C278" s="244"/>
      <c r="D278" s="245" t="s">
        <v>193</v>
      </c>
      <c r="E278" s="246" t="s">
        <v>19</v>
      </c>
      <c r="F278" s="247" t="s">
        <v>590</v>
      </c>
      <c r="G278" s="244"/>
      <c r="H278" s="248">
        <v>0.043999999999999997</v>
      </c>
      <c r="I278" s="249"/>
      <c r="J278" s="244"/>
      <c r="K278" s="244"/>
      <c r="L278" s="250"/>
      <c r="M278" s="251"/>
      <c r="N278" s="252"/>
      <c r="O278" s="252"/>
      <c r="P278" s="252"/>
      <c r="Q278" s="252"/>
      <c r="R278" s="252"/>
      <c r="S278" s="252"/>
      <c r="T278" s="25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4" t="s">
        <v>193</v>
      </c>
      <c r="AU278" s="254" t="s">
        <v>88</v>
      </c>
      <c r="AV278" s="13" t="s">
        <v>88</v>
      </c>
      <c r="AW278" s="13" t="s">
        <v>37</v>
      </c>
      <c r="AX278" s="13" t="s">
        <v>78</v>
      </c>
      <c r="AY278" s="254" t="s">
        <v>185</v>
      </c>
    </row>
    <row r="279" s="13" customFormat="1">
      <c r="A279" s="13"/>
      <c r="B279" s="243"/>
      <c r="C279" s="244"/>
      <c r="D279" s="245" t="s">
        <v>193</v>
      </c>
      <c r="E279" s="246" t="s">
        <v>19</v>
      </c>
      <c r="F279" s="247" t="s">
        <v>591</v>
      </c>
      <c r="G279" s="244"/>
      <c r="H279" s="248">
        <v>0.027</v>
      </c>
      <c r="I279" s="249"/>
      <c r="J279" s="244"/>
      <c r="K279" s="244"/>
      <c r="L279" s="250"/>
      <c r="M279" s="251"/>
      <c r="N279" s="252"/>
      <c r="O279" s="252"/>
      <c r="P279" s="252"/>
      <c r="Q279" s="252"/>
      <c r="R279" s="252"/>
      <c r="S279" s="252"/>
      <c r="T279" s="25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4" t="s">
        <v>193</v>
      </c>
      <c r="AU279" s="254" t="s">
        <v>88</v>
      </c>
      <c r="AV279" s="13" t="s">
        <v>88</v>
      </c>
      <c r="AW279" s="13" t="s">
        <v>37</v>
      </c>
      <c r="AX279" s="13" t="s">
        <v>78</v>
      </c>
      <c r="AY279" s="254" t="s">
        <v>185</v>
      </c>
    </row>
    <row r="280" s="13" customFormat="1">
      <c r="A280" s="13"/>
      <c r="B280" s="243"/>
      <c r="C280" s="244"/>
      <c r="D280" s="245" t="s">
        <v>193</v>
      </c>
      <c r="E280" s="246" t="s">
        <v>19</v>
      </c>
      <c r="F280" s="247" t="s">
        <v>592</v>
      </c>
      <c r="G280" s="244"/>
      <c r="H280" s="248">
        <v>0.027</v>
      </c>
      <c r="I280" s="249"/>
      <c r="J280" s="244"/>
      <c r="K280" s="244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193</v>
      </c>
      <c r="AU280" s="254" t="s">
        <v>88</v>
      </c>
      <c r="AV280" s="13" t="s">
        <v>88</v>
      </c>
      <c r="AW280" s="13" t="s">
        <v>37</v>
      </c>
      <c r="AX280" s="13" t="s">
        <v>78</v>
      </c>
      <c r="AY280" s="254" t="s">
        <v>185</v>
      </c>
    </row>
    <row r="281" s="14" customFormat="1">
      <c r="A281" s="14"/>
      <c r="B281" s="255"/>
      <c r="C281" s="256"/>
      <c r="D281" s="245" t="s">
        <v>193</v>
      </c>
      <c r="E281" s="257" t="s">
        <v>19</v>
      </c>
      <c r="F281" s="258" t="s">
        <v>561</v>
      </c>
      <c r="G281" s="256"/>
      <c r="H281" s="257" t="s">
        <v>19</v>
      </c>
      <c r="I281" s="259"/>
      <c r="J281" s="256"/>
      <c r="K281" s="256"/>
      <c r="L281" s="260"/>
      <c r="M281" s="261"/>
      <c r="N281" s="262"/>
      <c r="O281" s="262"/>
      <c r="P281" s="262"/>
      <c r="Q281" s="262"/>
      <c r="R281" s="262"/>
      <c r="S281" s="262"/>
      <c r="T281" s="26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4" t="s">
        <v>193</v>
      </c>
      <c r="AU281" s="264" t="s">
        <v>88</v>
      </c>
      <c r="AV281" s="14" t="s">
        <v>86</v>
      </c>
      <c r="AW281" s="14" t="s">
        <v>37</v>
      </c>
      <c r="AX281" s="14" t="s">
        <v>78</v>
      </c>
      <c r="AY281" s="264" t="s">
        <v>185</v>
      </c>
    </row>
    <row r="282" s="15" customFormat="1">
      <c r="A282" s="15"/>
      <c r="B282" s="265"/>
      <c r="C282" s="266"/>
      <c r="D282" s="245" t="s">
        <v>193</v>
      </c>
      <c r="E282" s="267" t="s">
        <v>19</v>
      </c>
      <c r="F282" s="268" t="s">
        <v>593</v>
      </c>
      <c r="G282" s="266"/>
      <c r="H282" s="269">
        <v>0.84899999999999998</v>
      </c>
      <c r="I282" s="270"/>
      <c r="J282" s="266"/>
      <c r="K282" s="266"/>
      <c r="L282" s="271"/>
      <c r="M282" s="272"/>
      <c r="N282" s="273"/>
      <c r="O282" s="273"/>
      <c r="P282" s="273"/>
      <c r="Q282" s="273"/>
      <c r="R282" s="273"/>
      <c r="S282" s="273"/>
      <c r="T282" s="274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5" t="s">
        <v>193</v>
      </c>
      <c r="AU282" s="275" t="s">
        <v>88</v>
      </c>
      <c r="AV282" s="15" t="s">
        <v>191</v>
      </c>
      <c r="AW282" s="15" t="s">
        <v>37</v>
      </c>
      <c r="AX282" s="15" t="s">
        <v>86</v>
      </c>
      <c r="AY282" s="275" t="s">
        <v>185</v>
      </c>
    </row>
    <row r="283" s="2" customFormat="1" ht="89.25" customHeight="1">
      <c r="A283" s="40"/>
      <c r="B283" s="41"/>
      <c r="C283" s="229" t="s">
        <v>350</v>
      </c>
      <c r="D283" s="229" t="s">
        <v>187</v>
      </c>
      <c r="E283" s="230" t="s">
        <v>594</v>
      </c>
      <c r="F283" s="231" t="s">
        <v>595</v>
      </c>
      <c r="G283" s="232" t="s">
        <v>220</v>
      </c>
      <c r="H283" s="233">
        <v>8.7100000000000009</v>
      </c>
      <c r="I283" s="234"/>
      <c r="J283" s="235">
        <f>ROUND(I283*H283,2)</f>
        <v>0</v>
      </c>
      <c r="K283" s="236"/>
      <c r="L283" s="46"/>
      <c r="M283" s="237" t="s">
        <v>19</v>
      </c>
      <c r="N283" s="238" t="s">
        <v>49</v>
      </c>
      <c r="O283" s="86"/>
      <c r="P283" s="239">
        <f>O283*H283</f>
        <v>0</v>
      </c>
      <c r="Q283" s="239">
        <v>0</v>
      </c>
      <c r="R283" s="239">
        <f>Q283*H283</f>
        <v>0</v>
      </c>
      <c r="S283" s="239">
        <v>0</v>
      </c>
      <c r="T283" s="24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41" t="s">
        <v>191</v>
      </c>
      <c r="AT283" s="241" t="s">
        <v>187</v>
      </c>
      <c r="AU283" s="241" t="s">
        <v>88</v>
      </c>
      <c r="AY283" s="19" t="s">
        <v>185</v>
      </c>
      <c r="BE283" s="242">
        <f>IF(N283="základní",J283,0)</f>
        <v>0</v>
      </c>
      <c r="BF283" s="242">
        <f>IF(N283="snížená",J283,0)</f>
        <v>0</v>
      </c>
      <c r="BG283" s="242">
        <f>IF(N283="zákl. přenesená",J283,0)</f>
        <v>0</v>
      </c>
      <c r="BH283" s="242">
        <f>IF(N283="sníž. přenesená",J283,0)</f>
        <v>0</v>
      </c>
      <c r="BI283" s="242">
        <f>IF(N283="nulová",J283,0)</f>
        <v>0</v>
      </c>
      <c r="BJ283" s="19" t="s">
        <v>86</v>
      </c>
      <c r="BK283" s="242">
        <f>ROUND(I283*H283,2)</f>
        <v>0</v>
      </c>
      <c r="BL283" s="19" t="s">
        <v>191</v>
      </c>
      <c r="BM283" s="241" t="s">
        <v>596</v>
      </c>
    </row>
    <row r="284" s="13" customFormat="1">
      <c r="A284" s="13"/>
      <c r="B284" s="243"/>
      <c r="C284" s="244"/>
      <c r="D284" s="245" t="s">
        <v>193</v>
      </c>
      <c r="E284" s="246" t="s">
        <v>19</v>
      </c>
      <c r="F284" s="247" t="s">
        <v>597</v>
      </c>
      <c r="G284" s="244"/>
      <c r="H284" s="248">
        <v>0.66000000000000003</v>
      </c>
      <c r="I284" s="249"/>
      <c r="J284" s="244"/>
      <c r="K284" s="244"/>
      <c r="L284" s="250"/>
      <c r="M284" s="251"/>
      <c r="N284" s="252"/>
      <c r="O284" s="252"/>
      <c r="P284" s="252"/>
      <c r="Q284" s="252"/>
      <c r="R284" s="252"/>
      <c r="S284" s="252"/>
      <c r="T284" s="25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4" t="s">
        <v>193</v>
      </c>
      <c r="AU284" s="254" t="s">
        <v>88</v>
      </c>
      <c r="AV284" s="13" t="s">
        <v>88</v>
      </c>
      <c r="AW284" s="13" t="s">
        <v>37</v>
      </c>
      <c r="AX284" s="13" t="s">
        <v>78</v>
      </c>
      <c r="AY284" s="254" t="s">
        <v>185</v>
      </c>
    </row>
    <row r="285" s="13" customFormat="1">
      <c r="A285" s="13"/>
      <c r="B285" s="243"/>
      <c r="C285" s="244"/>
      <c r="D285" s="245" t="s">
        <v>193</v>
      </c>
      <c r="E285" s="246" t="s">
        <v>19</v>
      </c>
      <c r="F285" s="247" t="s">
        <v>598</v>
      </c>
      <c r="G285" s="244"/>
      <c r="H285" s="248">
        <v>0.40000000000000002</v>
      </c>
      <c r="I285" s="249"/>
      <c r="J285" s="244"/>
      <c r="K285" s="244"/>
      <c r="L285" s="250"/>
      <c r="M285" s="251"/>
      <c r="N285" s="252"/>
      <c r="O285" s="252"/>
      <c r="P285" s="252"/>
      <c r="Q285" s="252"/>
      <c r="R285" s="252"/>
      <c r="S285" s="252"/>
      <c r="T285" s="25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4" t="s">
        <v>193</v>
      </c>
      <c r="AU285" s="254" t="s">
        <v>88</v>
      </c>
      <c r="AV285" s="13" t="s">
        <v>88</v>
      </c>
      <c r="AW285" s="13" t="s">
        <v>37</v>
      </c>
      <c r="AX285" s="13" t="s">
        <v>78</v>
      </c>
      <c r="AY285" s="254" t="s">
        <v>185</v>
      </c>
    </row>
    <row r="286" s="13" customFormat="1">
      <c r="A286" s="13"/>
      <c r="B286" s="243"/>
      <c r="C286" s="244"/>
      <c r="D286" s="245" t="s">
        <v>193</v>
      </c>
      <c r="E286" s="246" t="s">
        <v>19</v>
      </c>
      <c r="F286" s="247" t="s">
        <v>599</v>
      </c>
      <c r="G286" s="244"/>
      <c r="H286" s="248">
        <v>0.65000000000000002</v>
      </c>
      <c r="I286" s="249"/>
      <c r="J286" s="244"/>
      <c r="K286" s="244"/>
      <c r="L286" s="250"/>
      <c r="M286" s="251"/>
      <c r="N286" s="252"/>
      <c r="O286" s="252"/>
      <c r="P286" s="252"/>
      <c r="Q286" s="252"/>
      <c r="R286" s="252"/>
      <c r="S286" s="252"/>
      <c r="T286" s="25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4" t="s">
        <v>193</v>
      </c>
      <c r="AU286" s="254" t="s">
        <v>88</v>
      </c>
      <c r="AV286" s="13" t="s">
        <v>88</v>
      </c>
      <c r="AW286" s="13" t="s">
        <v>37</v>
      </c>
      <c r="AX286" s="13" t="s">
        <v>78</v>
      </c>
      <c r="AY286" s="254" t="s">
        <v>185</v>
      </c>
    </row>
    <row r="287" s="13" customFormat="1">
      <c r="A287" s="13"/>
      <c r="B287" s="243"/>
      <c r="C287" s="244"/>
      <c r="D287" s="245" t="s">
        <v>193</v>
      </c>
      <c r="E287" s="246" t="s">
        <v>19</v>
      </c>
      <c r="F287" s="247" t="s">
        <v>598</v>
      </c>
      <c r="G287" s="244"/>
      <c r="H287" s="248">
        <v>0.40000000000000002</v>
      </c>
      <c r="I287" s="249"/>
      <c r="J287" s="244"/>
      <c r="K287" s="244"/>
      <c r="L287" s="250"/>
      <c r="M287" s="251"/>
      <c r="N287" s="252"/>
      <c r="O287" s="252"/>
      <c r="P287" s="252"/>
      <c r="Q287" s="252"/>
      <c r="R287" s="252"/>
      <c r="S287" s="252"/>
      <c r="T287" s="25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4" t="s">
        <v>193</v>
      </c>
      <c r="AU287" s="254" t="s">
        <v>88</v>
      </c>
      <c r="AV287" s="13" t="s">
        <v>88</v>
      </c>
      <c r="AW287" s="13" t="s">
        <v>37</v>
      </c>
      <c r="AX287" s="13" t="s">
        <v>78</v>
      </c>
      <c r="AY287" s="254" t="s">
        <v>185</v>
      </c>
    </row>
    <row r="288" s="13" customFormat="1">
      <c r="A288" s="13"/>
      <c r="B288" s="243"/>
      <c r="C288" s="244"/>
      <c r="D288" s="245" t="s">
        <v>193</v>
      </c>
      <c r="E288" s="246" t="s">
        <v>19</v>
      </c>
      <c r="F288" s="247" t="s">
        <v>598</v>
      </c>
      <c r="G288" s="244"/>
      <c r="H288" s="248">
        <v>0.40000000000000002</v>
      </c>
      <c r="I288" s="249"/>
      <c r="J288" s="244"/>
      <c r="K288" s="244"/>
      <c r="L288" s="250"/>
      <c r="M288" s="251"/>
      <c r="N288" s="252"/>
      <c r="O288" s="252"/>
      <c r="P288" s="252"/>
      <c r="Q288" s="252"/>
      <c r="R288" s="252"/>
      <c r="S288" s="252"/>
      <c r="T288" s="25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4" t="s">
        <v>193</v>
      </c>
      <c r="AU288" s="254" t="s">
        <v>88</v>
      </c>
      <c r="AV288" s="13" t="s">
        <v>88</v>
      </c>
      <c r="AW288" s="13" t="s">
        <v>37</v>
      </c>
      <c r="AX288" s="13" t="s">
        <v>78</v>
      </c>
      <c r="AY288" s="254" t="s">
        <v>185</v>
      </c>
    </row>
    <row r="289" s="13" customFormat="1">
      <c r="A289" s="13"/>
      <c r="B289" s="243"/>
      <c r="C289" s="244"/>
      <c r="D289" s="245" t="s">
        <v>193</v>
      </c>
      <c r="E289" s="246" t="s">
        <v>19</v>
      </c>
      <c r="F289" s="247" t="s">
        <v>599</v>
      </c>
      <c r="G289" s="244"/>
      <c r="H289" s="248">
        <v>0.65000000000000002</v>
      </c>
      <c r="I289" s="249"/>
      <c r="J289" s="244"/>
      <c r="K289" s="244"/>
      <c r="L289" s="250"/>
      <c r="M289" s="251"/>
      <c r="N289" s="252"/>
      <c r="O289" s="252"/>
      <c r="P289" s="252"/>
      <c r="Q289" s="252"/>
      <c r="R289" s="252"/>
      <c r="S289" s="252"/>
      <c r="T289" s="25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4" t="s">
        <v>193</v>
      </c>
      <c r="AU289" s="254" t="s">
        <v>88</v>
      </c>
      <c r="AV289" s="13" t="s">
        <v>88</v>
      </c>
      <c r="AW289" s="13" t="s">
        <v>37</v>
      </c>
      <c r="AX289" s="13" t="s">
        <v>78</v>
      </c>
      <c r="AY289" s="254" t="s">
        <v>185</v>
      </c>
    </row>
    <row r="290" s="13" customFormat="1">
      <c r="A290" s="13"/>
      <c r="B290" s="243"/>
      <c r="C290" s="244"/>
      <c r="D290" s="245" t="s">
        <v>193</v>
      </c>
      <c r="E290" s="246" t="s">
        <v>19</v>
      </c>
      <c r="F290" s="247" t="s">
        <v>600</v>
      </c>
      <c r="G290" s="244"/>
      <c r="H290" s="248">
        <v>0.84999999999999998</v>
      </c>
      <c r="I290" s="249"/>
      <c r="J290" s="244"/>
      <c r="K290" s="244"/>
      <c r="L290" s="250"/>
      <c r="M290" s="251"/>
      <c r="N290" s="252"/>
      <c r="O290" s="252"/>
      <c r="P290" s="252"/>
      <c r="Q290" s="252"/>
      <c r="R290" s="252"/>
      <c r="S290" s="252"/>
      <c r="T290" s="25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4" t="s">
        <v>193</v>
      </c>
      <c r="AU290" s="254" t="s">
        <v>88</v>
      </c>
      <c r="AV290" s="13" t="s">
        <v>88</v>
      </c>
      <c r="AW290" s="13" t="s">
        <v>37</v>
      </c>
      <c r="AX290" s="13" t="s">
        <v>78</v>
      </c>
      <c r="AY290" s="254" t="s">
        <v>185</v>
      </c>
    </row>
    <row r="291" s="13" customFormat="1">
      <c r="A291" s="13"/>
      <c r="B291" s="243"/>
      <c r="C291" s="244"/>
      <c r="D291" s="245" t="s">
        <v>193</v>
      </c>
      <c r="E291" s="246" t="s">
        <v>19</v>
      </c>
      <c r="F291" s="247" t="s">
        <v>600</v>
      </c>
      <c r="G291" s="244"/>
      <c r="H291" s="248">
        <v>0.84999999999999998</v>
      </c>
      <c r="I291" s="249"/>
      <c r="J291" s="244"/>
      <c r="K291" s="244"/>
      <c r="L291" s="250"/>
      <c r="M291" s="251"/>
      <c r="N291" s="252"/>
      <c r="O291" s="252"/>
      <c r="P291" s="252"/>
      <c r="Q291" s="252"/>
      <c r="R291" s="252"/>
      <c r="S291" s="252"/>
      <c r="T291" s="25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4" t="s">
        <v>193</v>
      </c>
      <c r="AU291" s="254" t="s">
        <v>88</v>
      </c>
      <c r="AV291" s="13" t="s">
        <v>88</v>
      </c>
      <c r="AW291" s="13" t="s">
        <v>37</v>
      </c>
      <c r="AX291" s="13" t="s">
        <v>78</v>
      </c>
      <c r="AY291" s="254" t="s">
        <v>185</v>
      </c>
    </row>
    <row r="292" s="13" customFormat="1">
      <c r="A292" s="13"/>
      <c r="B292" s="243"/>
      <c r="C292" s="244"/>
      <c r="D292" s="245" t="s">
        <v>193</v>
      </c>
      <c r="E292" s="246" t="s">
        <v>19</v>
      </c>
      <c r="F292" s="247" t="s">
        <v>601</v>
      </c>
      <c r="G292" s="244"/>
      <c r="H292" s="248">
        <v>0.45000000000000001</v>
      </c>
      <c r="I292" s="249"/>
      <c r="J292" s="244"/>
      <c r="K292" s="244"/>
      <c r="L292" s="250"/>
      <c r="M292" s="251"/>
      <c r="N292" s="252"/>
      <c r="O292" s="252"/>
      <c r="P292" s="252"/>
      <c r="Q292" s="252"/>
      <c r="R292" s="252"/>
      <c r="S292" s="252"/>
      <c r="T292" s="25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4" t="s">
        <v>193</v>
      </c>
      <c r="AU292" s="254" t="s">
        <v>88</v>
      </c>
      <c r="AV292" s="13" t="s">
        <v>88</v>
      </c>
      <c r="AW292" s="13" t="s">
        <v>37</v>
      </c>
      <c r="AX292" s="13" t="s">
        <v>78</v>
      </c>
      <c r="AY292" s="254" t="s">
        <v>185</v>
      </c>
    </row>
    <row r="293" s="13" customFormat="1">
      <c r="A293" s="13"/>
      <c r="B293" s="243"/>
      <c r="C293" s="244"/>
      <c r="D293" s="245" t="s">
        <v>193</v>
      </c>
      <c r="E293" s="246" t="s">
        <v>19</v>
      </c>
      <c r="F293" s="247" t="s">
        <v>602</v>
      </c>
      <c r="G293" s="244"/>
      <c r="H293" s="248">
        <v>0.59999999999999998</v>
      </c>
      <c r="I293" s="249"/>
      <c r="J293" s="244"/>
      <c r="K293" s="244"/>
      <c r="L293" s="250"/>
      <c r="M293" s="251"/>
      <c r="N293" s="252"/>
      <c r="O293" s="252"/>
      <c r="P293" s="252"/>
      <c r="Q293" s="252"/>
      <c r="R293" s="252"/>
      <c r="S293" s="252"/>
      <c r="T293" s="25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4" t="s">
        <v>193</v>
      </c>
      <c r="AU293" s="254" t="s">
        <v>88</v>
      </c>
      <c r="AV293" s="13" t="s">
        <v>88</v>
      </c>
      <c r="AW293" s="13" t="s">
        <v>37</v>
      </c>
      <c r="AX293" s="13" t="s">
        <v>78</v>
      </c>
      <c r="AY293" s="254" t="s">
        <v>185</v>
      </c>
    </row>
    <row r="294" s="13" customFormat="1">
      <c r="A294" s="13"/>
      <c r="B294" s="243"/>
      <c r="C294" s="244"/>
      <c r="D294" s="245" t="s">
        <v>193</v>
      </c>
      <c r="E294" s="246" t="s">
        <v>19</v>
      </c>
      <c r="F294" s="247" t="s">
        <v>598</v>
      </c>
      <c r="G294" s="244"/>
      <c r="H294" s="248">
        <v>0.40000000000000002</v>
      </c>
      <c r="I294" s="249"/>
      <c r="J294" s="244"/>
      <c r="K294" s="244"/>
      <c r="L294" s="250"/>
      <c r="M294" s="251"/>
      <c r="N294" s="252"/>
      <c r="O294" s="252"/>
      <c r="P294" s="252"/>
      <c r="Q294" s="252"/>
      <c r="R294" s="252"/>
      <c r="S294" s="252"/>
      <c r="T294" s="25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4" t="s">
        <v>193</v>
      </c>
      <c r="AU294" s="254" t="s">
        <v>88</v>
      </c>
      <c r="AV294" s="13" t="s">
        <v>88</v>
      </c>
      <c r="AW294" s="13" t="s">
        <v>37</v>
      </c>
      <c r="AX294" s="13" t="s">
        <v>78</v>
      </c>
      <c r="AY294" s="254" t="s">
        <v>185</v>
      </c>
    </row>
    <row r="295" s="13" customFormat="1">
      <c r="A295" s="13"/>
      <c r="B295" s="243"/>
      <c r="C295" s="244"/>
      <c r="D295" s="245" t="s">
        <v>193</v>
      </c>
      <c r="E295" s="246" t="s">
        <v>19</v>
      </c>
      <c r="F295" s="247" t="s">
        <v>598</v>
      </c>
      <c r="G295" s="244"/>
      <c r="H295" s="248">
        <v>0.40000000000000002</v>
      </c>
      <c r="I295" s="249"/>
      <c r="J295" s="244"/>
      <c r="K295" s="244"/>
      <c r="L295" s="250"/>
      <c r="M295" s="251"/>
      <c r="N295" s="252"/>
      <c r="O295" s="252"/>
      <c r="P295" s="252"/>
      <c r="Q295" s="252"/>
      <c r="R295" s="252"/>
      <c r="S295" s="252"/>
      <c r="T295" s="25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4" t="s">
        <v>193</v>
      </c>
      <c r="AU295" s="254" t="s">
        <v>88</v>
      </c>
      <c r="AV295" s="13" t="s">
        <v>88</v>
      </c>
      <c r="AW295" s="13" t="s">
        <v>37</v>
      </c>
      <c r="AX295" s="13" t="s">
        <v>78</v>
      </c>
      <c r="AY295" s="254" t="s">
        <v>185</v>
      </c>
    </row>
    <row r="296" s="13" customFormat="1">
      <c r="A296" s="13"/>
      <c r="B296" s="243"/>
      <c r="C296" s="244"/>
      <c r="D296" s="245" t="s">
        <v>193</v>
      </c>
      <c r="E296" s="246" t="s">
        <v>19</v>
      </c>
      <c r="F296" s="247" t="s">
        <v>603</v>
      </c>
      <c r="G296" s="244"/>
      <c r="H296" s="248">
        <v>2</v>
      </c>
      <c r="I296" s="249"/>
      <c r="J296" s="244"/>
      <c r="K296" s="244"/>
      <c r="L296" s="250"/>
      <c r="M296" s="251"/>
      <c r="N296" s="252"/>
      <c r="O296" s="252"/>
      <c r="P296" s="252"/>
      <c r="Q296" s="252"/>
      <c r="R296" s="252"/>
      <c r="S296" s="252"/>
      <c r="T296" s="25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4" t="s">
        <v>193</v>
      </c>
      <c r="AU296" s="254" t="s">
        <v>88</v>
      </c>
      <c r="AV296" s="13" t="s">
        <v>88</v>
      </c>
      <c r="AW296" s="13" t="s">
        <v>37</v>
      </c>
      <c r="AX296" s="13" t="s">
        <v>78</v>
      </c>
      <c r="AY296" s="254" t="s">
        <v>185</v>
      </c>
    </row>
    <row r="297" s="15" customFormat="1">
      <c r="A297" s="15"/>
      <c r="B297" s="265"/>
      <c r="C297" s="266"/>
      <c r="D297" s="245" t="s">
        <v>193</v>
      </c>
      <c r="E297" s="267" t="s">
        <v>19</v>
      </c>
      <c r="F297" s="268" t="s">
        <v>196</v>
      </c>
      <c r="G297" s="266"/>
      <c r="H297" s="269">
        <v>8.7100000000000009</v>
      </c>
      <c r="I297" s="270"/>
      <c r="J297" s="266"/>
      <c r="K297" s="266"/>
      <c r="L297" s="271"/>
      <c r="M297" s="272"/>
      <c r="N297" s="273"/>
      <c r="O297" s="273"/>
      <c r="P297" s="273"/>
      <c r="Q297" s="273"/>
      <c r="R297" s="273"/>
      <c r="S297" s="273"/>
      <c r="T297" s="27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5" t="s">
        <v>193</v>
      </c>
      <c r="AU297" s="275" t="s">
        <v>88</v>
      </c>
      <c r="AV297" s="15" t="s">
        <v>191</v>
      </c>
      <c r="AW297" s="15" t="s">
        <v>37</v>
      </c>
      <c r="AX297" s="15" t="s">
        <v>86</v>
      </c>
      <c r="AY297" s="275" t="s">
        <v>185</v>
      </c>
    </row>
    <row r="298" s="2" customFormat="1" ht="16.5" customHeight="1">
      <c r="A298" s="40"/>
      <c r="B298" s="41"/>
      <c r="C298" s="282" t="s">
        <v>353</v>
      </c>
      <c r="D298" s="282" t="s">
        <v>604</v>
      </c>
      <c r="E298" s="283" t="s">
        <v>605</v>
      </c>
      <c r="F298" s="284" t="s">
        <v>606</v>
      </c>
      <c r="G298" s="285" t="s">
        <v>220</v>
      </c>
      <c r="H298" s="286">
        <v>9.5809999999999995</v>
      </c>
      <c r="I298" s="287"/>
      <c r="J298" s="288">
        <f>ROUND(I298*H298,2)</f>
        <v>0</v>
      </c>
      <c r="K298" s="289"/>
      <c r="L298" s="290"/>
      <c r="M298" s="291" t="s">
        <v>19</v>
      </c>
      <c r="N298" s="292" t="s">
        <v>49</v>
      </c>
      <c r="O298" s="86"/>
      <c r="P298" s="239">
        <f>O298*H298</f>
        <v>0</v>
      </c>
      <c r="Q298" s="239">
        <v>0.0046899999999999997</v>
      </c>
      <c r="R298" s="239">
        <f>Q298*H298</f>
        <v>0.044934889999999998</v>
      </c>
      <c r="S298" s="239">
        <v>0</v>
      </c>
      <c r="T298" s="240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41" t="s">
        <v>236</v>
      </c>
      <c r="AT298" s="241" t="s">
        <v>604</v>
      </c>
      <c r="AU298" s="241" t="s">
        <v>88</v>
      </c>
      <c r="AY298" s="19" t="s">
        <v>185</v>
      </c>
      <c r="BE298" s="242">
        <f>IF(N298="základní",J298,0)</f>
        <v>0</v>
      </c>
      <c r="BF298" s="242">
        <f>IF(N298="snížená",J298,0)</f>
        <v>0</v>
      </c>
      <c r="BG298" s="242">
        <f>IF(N298="zákl. přenesená",J298,0)</f>
        <v>0</v>
      </c>
      <c r="BH298" s="242">
        <f>IF(N298="sníž. přenesená",J298,0)</f>
        <v>0</v>
      </c>
      <c r="BI298" s="242">
        <f>IF(N298="nulová",J298,0)</f>
        <v>0</v>
      </c>
      <c r="BJ298" s="19" t="s">
        <v>86</v>
      </c>
      <c r="BK298" s="242">
        <f>ROUND(I298*H298,2)</f>
        <v>0</v>
      </c>
      <c r="BL298" s="19" t="s">
        <v>191</v>
      </c>
      <c r="BM298" s="241" t="s">
        <v>607</v>
      </c>
    </row>
    <row r="299" s="13" customFormat="1">
      <c r="A299" s="13"/>
      <c r="B299" s="243"/>
      <c r="C299" s="244"/>
      <c r="D299" s="245" t="s">
        <v>193</v>
      </c>
      <c r="E299" s="244"/>
      <c r="F299" s="247" t="s">
        <v>608</v>
      </c>
      <c r="G299" s="244"/>
      <c r="H299" s="248">
        <v>9.5809999999999995</v>
      </c>
      <c r="I299" s="249"/>
      <c r="J299" s="244"/>
      <c r="K299" s="244"/>
      <c r="L299" s="250"/>
      <c r="M299" s="251"/>
      <c r="N299" s="252"/>
      <c r="O299" s="252"/>
      <c r="P299" s="252"/>
      <c r="Q299" s="252"/>
      <c r="R299" s="252"/>
      <c r="S299" s="252"/>
      <c r="T299" s="25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4" t="s">
        <v>193</v>
      </c>
      <c r="AU299" s="254" t="s">
        <v>88</v>
      </c>
      <c r="AV299" s="13" t="s">
        <v>88</v>
      </c>
      <c r="AW299" s="13" t="s">
        <v>4</v>
      </c>
      <c r="AX299" s="13" t="s">
        <v>86</v>
      </c>
      <c r="AY299" s="254" t="s">
        <v>185</v>
      </c>
    </row>
    <row r="300" s="12" customFormat="1" ht="22.8" customHeight="1">
      <c r="A300" s="12"/>
      <c r="B300" s="213"/>
      <c r="C300" s="214"/>
      <c r="D300" s="215" t="s">
        <v>77</v>
      </c>
      <c r="E300" s="227" t="s">
        <v>203</v>
      </c>
      <c r="F300" s="227" t="s">
        <v>609</v>
      </c>
      <c r="G300" s="214"/>
      <c r="H300" s="214"/>
      <c r="I300" s="217"/>
      <c r="J300" s="228">
        <f>BK300</f>
        <v>0</v>
      </c>
      <c r="K300" s="214"/>
      <c r="L300" s="219"/>
      <c r="M300" s="220"/>
      <c r="N300" s="221"/>
      <c r="O300" s="221"/>
      <c r="P300" s="222">
        <f>SUM(P301:P417)</f>
        <v>0</v>
      </c>
      <c r="Q300" s="221"/>
      <c r="R300" s="222">
        <f>SUM(R301:R417)</f>
        <v>79.221353960000002</v>
      </c>
      <c r="S300" s="221"/>
      <c r="T300" s="223">
        <f>SUM(T301:T417)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24" t="s">
        <v>86</v>
      </c>
      <c r="AT300" s="225" t="s">
        <v>77</v>
      </c>
      <c r="AU300" s="225" t="s">
        <v>86</v>
      </c>
      <c r="AY300" s="224" t="s">
        <v>185</v>
      </c>
      <c r="BK300" s="226">
        <f>SUM(BK301:BK417)</f>
        <v>0</v>
      </c>
    </row>
    <row r="301" s="2" customFormat="1" ht="33" customHeight="1">
      <c r="A301" s="40"/>
      <c r="B301" s="41"/>
      <c r="C301" s="229" t="s">
        <v>7</v>
      </c>
      <c r="D301" s="229" t="s">
        <v>187</v>
      </c>
      <c r="E301" s="230" t="s">
        <v>610</v>
      </c>
      <c r="F301" s="231" t="s">
        <v>611</v>
      </c>
      <c r="G301" s="232" t="s">
        <v>190</v>
      </c>
      <c r="H301" s="233">
        <v>38.369999999999997</v>
      </c>
      <c r="I301" s="234"/>
      <c r="J301" s="235">
        <f>ROUND(I301*H301,2)</f>
        <v>0</v>
      </c>
      <c r="K301" s="236"/>
      <c r="L301" s="46"/>
      <c r="M301" s="237" t="s">
        <v>19</v>
      </c>
      <c r="N301" s="238" t="s">
        <v>49</v>
      </c>
      <c r="O301" s="86"/>
      <c r="P301" s="239">
        <f>O301*H301</f>
        <v>0</v>
      </c>
      <c r="Q301" s="239">
        <v>0.71545999999999998</v>
      </c>
      <c r="R301" s="239">
        <f>Q301*H301</f>
        <v>27.452200199999996</v>
      </c>
      <c r="S301" s="239">
        <v>0</v>
      </c>
      <c r="T301" s="240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41" t="s">
        <v>191</v>
      </c>
      <c r="AT301" s="241" t="s">
        <v>187</v>
      </c>
      <c r="AU301" s="241" t="s">
        <v>88</v>
      </c>
      <c r="AY301" s="19" t="s">
        <v>185</v>
      </c>
      <c r="BE301" s="242">
        <f>IF(N301="základní",J301,0)</f>
        <v>0</v>
      </c>
      <c r="BF301" s="242">
        <f>IF(N301="snížená",J301,0)</f>
        <v>0</v>
      </c>
      <c r="BG301" s="242">
        <f>IF(N301="zákl. přenesená",J301,0)</f>
        <v>0</v>
      </c>
      <c r="BH301" s="242">
        <f>IF(N301="sníž. přenesená",J301,0)</f>
        <v>0</v>
      </c>
      <c r="BI301" s="242">
        <f>IF(N301="nulová",J301,0)</f>
        <v>0</v>
      </c>
      <c r="BJ301" s="19" t="s">
        <v>86</v>
      </c>
      <c r="BK301" s="242">
        <f>ROUND(I301*H301,2)</f>
        <v>0</v>
      </c>
      <c r="BL301" s="19" t="s">
        <v>191</v>
      </c>
      <c r="BM301" s="241" t="s">
        <v>612</v>
      </c>
    </row>
    <row r="302" s="13" customFormat="1">
      <c r="A302" s="13"/>
      <c r="B302" s="243"/>
      <c r="C302" s="244"/>
      <c r="D302" s="245" t="s">
        <v>193</v>
      </c>
      <c r="E302" s="246" t="s">
        <v>19</v>
      </c>
      <c r="F302" s="247" t="s">
        <v>613</v>
      </c>
      <c r="G302" s="244"/>
      <c r="H302" s="248">
        <v>39.600000000000001</v>
      </c>
      <c r="I302" s="249"/>
      <c r="J302" s="244"/>
      <c r="K302" s="244"/>
      <c r="L302" s="250"/>
      <c r="M302" s="251"/>
      <c r="N302" s="252"/>
      <c r="O302" s="252"/>
      <c r="P302" s="252"/>
      <c r="Q302" s="252"/>
      <c r="R302" s="252"/>
      <c r="S302" s="252"/>
      <c r="T302" s="25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4" t="s">
        <v>193</v>
      </c>
      <c r="AU302" s="254" t="s">
        <v>88</v>
      </c>
      <c r="AV302" s="13" t="s">
        <v>88</v>
      </c>
      <c r="AW302" s="13" t="s">
        <v>37</v>
      </c>
      <c r="AX302" s="13" t="s">
        <v>78</v>
      </c>
      <c r="AY302" s="254" t="s">
        <v>185</v>
      </c>
    </row>
    <row r="303" s="13" customFormat="1">
      <c r="A303" s="13"/>
      <c r="B303" s="243"/>
      <c r="C303" s="244"/>
      <c r="D303" s="245" t="s">
        <v>193</v>
      </c>
      <c r="E303" s="246" t="s">
        <v>19</v>
      </c>
      <c r="F303" s="247" t="s">
        <v>614</v>
      </c>
      <c r="G303" s="244"/>
      <c r="H303" s="248">
        <v>-1.23</v>
      </c>
      <c r="I303" s="249"/>
      <c r="J303" s="244"/>
      <c r="K303" s="244"/>
      <c r="L303" s="250"/>
      <c r="M303" s="251"/>
      <c r="N303" s="252"/>
      <c r="O303" s="252"/>
      <c r="P303" s="252"/>
      <c r="Q303" s="252"/>
      <c r="R303" s="252"/>
      <c r="S303" s="252"/>
      <c r="T303" s="25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4" t="s">
        <v>193</v>
      </c>
      <c r="AU303" s="254" t="s">
        <v>88</v>
      </c>
      <c r="AV303" s="13" t="s">
        <v>88</v>
      </c>
      <c r="AW303" s="13" t="s">
        <v>37</v>
      </c>
      <c r="AX303" s="13" t="s">
        <v>78</v>
      </c>
      <c r="AY303" s="254" t="s">
        <v>185</v>
      </c>
    </row>
    <row r="304" s="15" customFormat="1">
      <c r="A304" s="15"/>
      <c r="B304" s="265"/>
      <c r="C304" s="266"/>
      <c r="D304" s="245" t="s">
        <v>193</v>
      </c>
      <c r="E304" s="267" t="s">
        <v>19</v>
      </c>
      <c r="F304" s="268" t="s">
        <v>196</v>
      </c>
      <c r="G304" s="266"/>
      <c r="H304" s="269">
        <v>38.370000000000005</v>
      </c>
      <c r="I304" s="270"/>
      <c r="J304" s="266"/>
      <c r="K304" s="266"/>
      <c r="L304" s="271"/>
      <c r="M304" s="272"/>
      <c r="N304" s="273"/>
      <c r="O304" s="273"/>
      <c r="P304" s="273"/>
      <c r="Q304" s="273"/>
      <c r="R304" s="273"/>
      <c r="S304" s="273"/>
      <c r="T304" s="274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5" t="s">
        <v>193</v>
      </c>
      <c r="AU304" s="275" t="s">
        <v>88</v>
      </c>
      <c r="AV304" s="15" t="s">
        <v>191</v>
      </c>
      <c r="AW304" s="15" t="s">
        <v>37</v>
      </c>
      <c r="AX304" s="15" t="s">
        <v>86</v>
      </c>
      <c r="AY304" s="275" t="s">
        <v>185</v>
      </c>
    </row>
    <row r="305" s="2" customFormat="1" ht="33" customHeight="1">
      <c r="A305" s="40"/>
      <c r="B305" s="41"/>
      <c r="C305" s="229" t="s">
        <v>363</v>
      </c>
      <c r="D305" s="229" t="s">
        <v>187</v>
      </c>
      <c r="E305" s="230" t="s">
        <v>615</v>
      </c>
      <c r="F305" s="231" t="s">
        <v>616</v>
      </c>
      <c r="G305" s="232" t="s">
        <v>190</v>
      </c>
      <c r="H305" s="233">
        <v>92.709999999999994</v>
      </c>
      <c r="I305" s="234"/>
      <c r="J305" s="235">
        <f>ROUND(I305*H305,2)</f>
        <v>0</v>
      </c>
      <c r="K305" s="236"/>
      <c r="L305" s="46"/>
      <c r="M305" s="237" t="s">
        <v>19</v>
      </c>
      <c r="N305" s="238" t="s">
        <v>49</v>
      </c>
      <c r="O305" s="86"/>
      <c r="P305" s="239">
        <f>O305*H305</f>
        <v>0</v>
      </c>
      <c r="Q305" s="239">
        <v>0.18085000000000001</v>
      </c>
      <c r="R305" s="239">
        <f>Q305*H305</f>
        <v>16.766603499999999</v>
      </c>
      <c r="S305" s="239">
        <v>0</v>
      </c>
      <c r="T305" s="240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41" t="s">
        <v>191</v>
      </c>
      <c r="AT305" s="241" t="s">
        <v>187</v>
      </c>
      <c r="AU305" s="241" t="s">
        <v>88</v>
      </c>
      <c r="AY305" s="19" t="s">
        <v>185</v>
      </c>
      <c r="BE305" s="242">
        <f>IF(N305="základní",J305,0)</f>
        <v>0</v>
      </c>
      <c r="BF305" s="242">
        <f>IF(N305="snížená",J305,0)</f>
        <v>0</v>
      </c>
      <c r="BG305" s="242">
        <f>IF(N305="zákl. přenesená",J305,0)</f>
        <v>0</v>
      </c>
      <c r="BH305" s="242">
        <f>IF(N305="sníž. přenesená",J305,0)</f>
        <v>0</v>
      </c>
      <c r="BI305" s="242">
        <f>IF(N305="nulová",J305,0)</f>
        <v>0</v>
      </c>
      <c r="BJ305" s="19" t="s">
        <v>86</v>
      </c>
      <c r="BK305" s="242">
        <f>ROUND(I305*H305,2)</f>
        <v>0</v>
      </c>
      <c r="BL305" s="19" t="s">
        <v>191</v>
      </c>
      <c r="BM305" s="241" t="s">
        <v>617</v>
      </c>
    </row>
    <row r="306" s="13" customFormat="1">
      <c r="A306" s="13"/>
      <c r="B306" s="243"/>
      <c r="C306" s="244"/>
      <c r="D306" s="245" t="s">
        <v>193</v>
      </c>
      <c r="E306" s="246" t="s">
        <v>19</v>
      </c>
      <c r="F306" s="247" t="s">
        <v>618</v>
      </c>
      <c r="G306" s="244"/>
      <c r="H306" s="248">
        <v>97.75</v>
      </c>
      <c r="I306" s="249"/>
      <c r="J306" s="244"/>
      <c r="K306" s="244"/>
      <c r="L306" s="250"/>
      <c r="M306" s="251"/>
      <c r="N306" s="252"/>
      <c r="O306" s="252"/>
      <c r="P306" s="252"/>
      <c r="Q306" s="252"/>
      <c r="R306" s="252"/>
      <c r="S306" s="252"/>
      <c r="T306" s="25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4" t="s">
        <v>193</v>
      </c>
      <c r="AU306" s="254" t="s">
        <v>88</v>
      </c>
      <c r="AV306" s="13" t="s">
        <v>88</v>
      </c>
      <c r="AW306" s="13" t="s">
        <v>37</v>
      </c>
      <c r="AX306" s="13" t="s">
        <v>78</v>
      </c>
      <c r="AY306" s="254" t="s">
        <v>185</v>
      </c>
    </row>
    <row r="307" s="13" customFormat="1">
      <c r="A307" s="13"/>
      <c r="B307" s="243"/>
      <c r="C307" s="244"/>
      <c r="D307" s="245" t="s">
        <v>193</v>
      </c>
      <c r="E307" s="246" t="s">
        <v>19</v>
      </c>
      <c r="F307" s="247" t="s">
        <v>619</v>
      </c>
      <c r="G307" s="244"/>
      <c r="H307" s="248">
        <v>-5.04</v>
      </c>
      <c r="I307" s="249"/>
      <c r="J307" s="244"/>
      <c r="K307" s="244"/>
      <c r="L307" s="250"/>
      <c r="M307" s="251"/>
      <c r="N307" s="252"/>
      <c r="O307" s="252"/>
      <c r="P307" s="252"/>
      <c r="Q307" s="252"/>
      <c r="R307" s="252"/>
      <c r="S307" s="252"/>
      <c r="T307" s="25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4" t="s">
        <v>193</v>
      </c>
      <c r="AU307" s="254" t="s">
        <v>88</v>
      </c>
      <c r="AV307" s="13" t="s">
        <v>88</v>
      </c>
      <c r="AW307" s="13" t="s">
        <v>37</v>
      </c>
      <c r="AX307" s="13" t="s">
        <v>78</v>
      </c>
      <c r="AY307" s="254" t="s">
        <v>185</v>
      </c>
    </row>
    <row r="308" s="15" customFormat="1">
      <c r="A308" s="15"/>
      <c r="B308" s="265"/>
      <c r="C308" s="266"/>
      <c r="D308" s="245" t="s">
        <v>193</v>
      </c>
      <c r="E308" s="267" t="s">
        <v>19</v>
      </c>
      <c r="F308" s="268" t="s">
        <v>196</v>
      </c>
      <c r="G308" s="266"/>
      <c r="H308" s="269">
        <v>92.709999999999994</v>
      </c>
      <c r="I308" s="270"/>
      <c r="J308" s="266"/>
      <c r="K308" s="266"/>
      <c r="L308" s="271"/>
      <c r="M308" s="272"/>
      <c r="N308" s="273"/>
      <c r="O308" s="273"/>
      <c r="P308" s="273"/>
      <c r="Q308" s="273"/>
      <c r="R308" s="273"/>
      <c r="S308" s="273"/>
      <c r="T308" s="274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5" t="s">
        <v>193</v>
      </c>
      <c r="AU308" s="275" t="s">
        <v>88</v>
      </c>
      <c r="AV308" s="15" t="s">
        <v>191</v>
      </c>
      <c r="AW308" s="15" t="s">
        <v>37</v>
      </c>
      <c r="AX308" s="15" t="s">
        <v>86</v>
      </c>
      <c r="AY308" s="275" t="s">
        <v>185</v>
      </c>
    </row>
    <row r="309" s="2" customFormat="1" ht="33" customHeight="1">
      <c r="A309" s="40"/>
      <c r="B309" s="41"/>
      <c r="C309" s="229" t="s">
        <v>370</v>
      </c>
      <c r="D309" s="229" t="s">
        <v>187</v>
      </c>
      <c r="E309" s="230" t="s">
        <v>620</v>
      </c>
      <c r="F309" s="231" t="s">
        <v>621</v>
      </c>
      <c r="G309" s="232" t="s">
        <v>190</v>
      </c>
      <c r="H309" s="233">
        <v>36.265000000000001</v>
      </c>
      <c r="I309" s="234"/>
      <c r="J309" s="235">
        <f>ROUND(I309*H309,2)</f>
        <v>0</v>
      </c>
      <c r="K309" s="236"/>
      <c r="L309" s="46"/>
      <c r="M309" s="237" t="s">
        <v>19</v>
      </c>
      <c r="N309" s="238" t="s">
        <v>49</v>
      </c>
      <c r="O309" s="86"/>
      <c r="P309" s="239">
        <f>O309*H309</f>
        <v>0</v>
      </c>
      <c r="Q309" s="239">
        <v>0.20608000000000001</v>
      </c>
      <c r="R309" s="239">
        <f>Q309*H309</f>
        <v>7.4734912000000007</v>
      </c>
      <c r="S309" s="239">
        <v>0</v>
      </c>
      <c r="T309" s="240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41" t="s">
        <v>191</v>
      </c>
      <c r="AT309" s="241" t="s">
        <v>187</v>
      </c>
      <c r="AU309" s="241" t="s">
        <v>88</v>
      </c>
      <c r="AY309" s="19" t="s">
        <v>185</v>
      </c>
      <c r="BE309" s="242">
        <f>IF(N309="základní",J309,0)</f>
        <v>0</v>
      </c>
      <c r="BF309" s="242">
        <f>IF(N309="snížená",J309,0)</f>
        <v>0</v>
      </c>
      <c r="BG309" s="242">
        <f>IF(N309="zákl. přenesená",J309,0)</f>
        <v>0</v>
      </c>
      <c r="BH309" s="242">
        <f>IF(N309="sníž. přenesená",J309,0)</f>
        <v>0</v>
      </c>
      <c r="BI309" s="242">
        <f>IF(N309="nulová",J309,0)</f>
        <v>0</v>
      </c>
      <c r="BJ309" s="19" t="s">
        <v>86</v>
      </c>
      <c r="BK309" s="242">
        <f>ROUND(I309*H309,2)</f>
        <v>0</v>
      </c>
      <c r="BL309" s="19" t="s">
        <v>191</v>
      </c>
      <c r="BM309" s="241" t="s">
        <v>622</v>
      </c>
    </row>
    <row r="310" s="13" customFormat="1">
      <c r="A310" s="13"/>
      <c r="B310" s="243"/>
      <c r="C310" s="244"/>
      <c r="D310" s="245" t="s">
        <v>193</v>
      </c>
      <c r="E310" s="246" t="s">
        <v>19</v>
      </c>
      <c r="F310" s="247" t="s">
        <v>623</v>
      </c>
      <c r="G310" s="244"/>
      <c r="H310" s="248">
        <v>38.037999999999997</v>
      </c>
      <c r="I310" s="249"/>
      <c r="J310" s="244"/>
      <c r="K310" s="244"/>
      <c r="L310" s="250"/>
      <c r="M310" s="251"/>
      <c r="N310" s="252"/>
      <c r="O310" s="252"/>
      <c r="P310" s="252"/>
      <c r="Q310" s="252"/>
      <c r="R310" s="252"/>
      <c r="S310" s="252"/>
      <c r="T310" s="25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4" t="s">
        <v>193</v>
      </c>
      <c r="AU310" s="254" t="s">
        <v>88</v>
      </c>
      <c r="AV310" s="13" t="s">
        <v>88</v>
      </c>
      <c r="AW310" s="13" t="s">
        <v>37</v>
      </c>
      <c r="AX310" s="13" t="s">
        <v>78</v>
      </c>
      <c r="AY310" s="254" t="s">
        <v>185</v>
      </c>
    </row>
    <row r="311" s="13" customFormat="1">
      <c r="A311" s="13"/>
      <c r="B311" s="243"/>
      <c r="C311" s="244"/>
      <c r="D311" s="245" t="s">
        <v>193</v>
      </c>
      <c r="E311" s="246" t="s">
        <v>19</v>
      </c>
      <c r="F311" s="247" t="s">
        <v>624</v>
      </c>
      <c r="G311" s="244"/>
      <c r="H311" s="248">
        <v>-1.7729999999999999</v>
      </c>
      <c r="I311" s="249"/>
      <c r="J311" s="244"/>
      <c r="K311" s="244"/>
      <c r="L311" s="250"/>
      <c r="M311" s="251"/>
      <c r="N311" s="252"/>
      <c r="O311" s="252"/>
      <c r="P311" s="252"/>
      <c r="Q311" s="252"/>
      <c r="R311" s="252"/>
      <c r="S311" s="252"/>
      <c r="T311" s="25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4" t="s">
        <v>193</v>
      </c>
      <c r="AU311" s="254" t="s">
        <v>88</v>
      </c>
      <c r="AV311" s="13" t="s">
        <v>88</v>
      </c>
      <c r="AW311" s="13" t="s">
        <v>37</v>
      </c>
      <c r="AX311" s="13" t="s">
        <v>78</v>
      </c>
      <c r="AY311" s="254" t="s">
        <v>185</v>
      </c>
    </row>
    <row r="312" s="14" customFormat="1">
      <c r="A312" s="14"/>
      <c r="B312" s="255"/>
      <c r="C312" s="256"/>
      <c r="D312" s="245" t="s">
        <v>193</v>
      </c>
      <c r="E312" s="257" t="s">
        <v>19</v>
      </c>
      <c r="F312" s="258" t="s">
        <v>625</v>
      </c>
      <c r="G312" s="256"/>
      <c r="H312" s="257" t="s">
        <v>19</v>
      </c>
      <c r="I312" s="259"/>
      <c r="J312" s="256"/>
      <c r="K312" s="256"/>
      <c r="L312" s="260"/>
      <c r="M312" s="261"/>
      <c r="N312" s="262"/>
      <c r="O312" s="262"/>
      <c r="P312" s="262"/>
      <c r="Q312" s="262"/>
      <c r="R312" s="262"/>
      <c r="S312" s="262"/>
      <c r="T312" s="26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4" t="s">
        <v>193</v>
      </c>
      <c r="AU312" s="264" t="s">
        <v>88</v>
      </c>
      <c r="AV312" s="14" t="s">
        <v>86</v>
      </c>
      <c r="AW312" s="14" t="s">
        <v>37</v>
      </c>
      <c r="AX312" s="14" t="s">
        <v>78</v>
      </c>
      <c r="AY312" s="264" t="s">
        <v>185</v>
      </c>
    </row>
    <row r="313" s="15" customFormat="1">
      <c r="A313" s="15"/>
      <c r="B313" s="265"/>
      <c r="C313" s="266"/>
      <c r="D313" s="245" t="s">
        <v>193</v>
      </c>
      <c r="E313" s="267" t="s">
        <v>19</v>
      </c>
      <c r="F313" s="268" t="s">
        <v>196</v>
      </c>
      <c r="G313" s="266"/>
      <c r="H313" s="269">
        <v>36.264999999999993</v>
      </c>
      <c r="I313" s="270"/>
      <c r="J313" s="266"/>
      <c r="K313" s="266"/>
      <c r="L313" s="271"/>
      <c r="M313" s="272"/>
      <c r="N313" s="273"/>
      <c r="O313" s="273"/>
      <c r="P313" s="273"/>
      <c r="Q313" s="273"/>
      <c r="R313" s="273"/>
      <c r="S313" s="273"/>
      <c r="T313" s="274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5" t="s">
        <v>193</v>
      </c>
      <c r="AU313" s="275" t="s">
        <v>88</v>
      </c>
      <c r="AV313" s="15" t="s">
        <v>191</v>
      </c>
      <c r="AW313" s="15" t="s">
        <v>37</v>
      </c>
      <c r="AX313" s="15" t="s">
        <v>86</v>
      </c>
      <c r="AY313" s="275" t="s">
        <v>185</v>
      </c>
    </row>
    <row r="314" s="2" customFormat="1" ht="33" customHeight="1">
      <c r="A314" s="40"/>
      <c r="B314" s="41"/>
      <c r="C314" s="229" t="s">
        <v>375</v>
      </c>
      <c r="D314" s="229" t="s">
        <v>187</v>
      </c>
      <c r="E314" s="230" t="s">
        <v>626</v>
      </c>
      <c r="F314" s="231" t="s">
        <v>627</v>
      </c>
      <c r="G314" s="232" t="s">
        <v>239</v>
      </c>
      <c r="H314" s="233">
        <v>0.47099999999999997</v>
      </c>
      <c r="I314" s="234"/>
      <c r="J314" s="235">
        <f>ROUND(I314*H314,2)</f>
        <v>0</v>
      </c>
      <c r="K314" s="236"/>
      <c r="L314" s="46"/>
      <c r="M314" s="237" t="s">
        <v>19</v>
      </c>
      <c r="N314" s="238" t="s">
        <v>49</v>
      </c>
      <c r="O314" s="86"/>
      <c r="P314" s="239">
        <f>O314*H314</f>
        <v>0</v>
      </c>
      <c r="Q314" s="239">
        <v>1.04881</v>
      </c>
      <c r="R314" s="239">
        <f>Q314*H314</f>
        <v>0.49398950999999997</v>
      </c>
      <c r="S314" s="239">
        <v>0</v>
      </c>
      <c r="T314" s="240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41" t="s">
        <v>191</v>
      </c>
      <c r="AT314" s="241" t="s">
        <v>187</v>
      </c>
      <c r="AU314" s="241" t="s">
        <v>88</v>
      </c>
      <c r="AY314" s="19" t="s">
        <v>185</v>
      </c>
      <c r="BE314" s="242">
        <f>IF(N314="základní",J314,0)</f>
        <v>0</v>
      </c>
      <c r="BF314" s="242">
        <f>IF(N314="snížená",J314,0)</f>
        <v>0</v>
      </c>
      <c r="BG314" s="242">
        <f>IF(N314="zákl. přenesená",J314,0)</f>
        <v>0</v>
      </c>
      <c r="BH314" s="242">
        <f>IF(N314="sníž. přenesená",J314,0)</f>
        <v>0</v>
      </c>
      <c r="BI314" s="242">
        <f>IF(N314="nulová",J314,0)</f>
        <v>0</v>
      </c>
      <c r="BJ314" s="19" t="s">
        <v>86</v>
      </c>
      <c r="BK314" s="242">
        <f>ROUND(I314*H314,2)</f>
        <v>0</v>
      </c>
      <c r="BL314" s="19" t="s">
        <v>191</v>
      </c>
      <c r="BM314" s="241" t="s">
        <v>628</v>
      </c>
    </row>
    <row r="315" s="13" customFormat="1">
      <c r="A315" s="13"/>
      <c r="B315" s="243"/>
      <c r="C315" s="244"/>
      <c r="D315" s="245" t="s">
        <v>193</v>
      </c>
      <c r="E315" s="246" t="s">
        <v>19</v>
      </c>
      <c r="F315" s="247" t="s">
        <v>629</v>
      </c>
      <c r="G315" s="244"/>
      <c r="H315" s="248">
        <v>0.47099999999999997</v>
      </c>
      <c r="I315" s="249"/>
      <c r="J315" s="244"/>
      <c r="K315" s="244"/>
      <c r="L315" s="250"/>
      <c r="M315" s="251"/>
      <c r="N315" s="252"/>
      <c r="O315" s="252"/>
      <c r="P315" s="252"/>
      <c r="Q315" s="252"/>
      <c r="R315" s="252"/>
      <c r="S315" s="252"/>
      <c r="T315" s="25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4" t="s">
        <v>193</v>
      </c>
      <c r="AU315" s="254" t="s">
        <v>88</v>
      </c>
      <c r="AV315" s="13" t="s">
        <v>88</v>
      </c>
      <c r="AW315" s="13" t="s">
        <v>37</v>
      </c>
      <c r="AX315" s="13" t="s">
        <v>78</v>
      </c>
      <c r="AY315" s="254" t="s">
        <v>185</v>
      </c>
    </row>
    <row r="316" s="15" customFormat="1">
      <c r="A316" s="15"/>
      <c r="B316" s="265"/>
      <c r="C316" s="266"/>
      <c r="D316" s="245" t="s">
        <v>193</v>
      </c>
      <c r="E316" s="267" t="s">
        <v>19</v>
      </c>
      <c r="F316" s="268" t="s">
        <v>630</v>
      </c>
      <c r="G316" s="266"/>
      <c r="H316" s="269">
        <v>0.47099999999999997</v>
      </c>
      <c r="I316" s="270"/>
      <c r="J316" s="266"/>
      <c r="K316" s="266"/>
      <c r="L316" s="271"/>
      <c r="M316" s="272"/>
      <c r="N316" s="273"/>
      <c r="O316" s="273"/>
      <c r="P316" s="273"/>
      <c r="Q316" s="273"/>
      <c r="R316" s="273"/>
      <c r="S316" s="273"/>
      <c r="T316" s="274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5" t="s">
        <v>193</v>
      </c>
      <c r="AU316" s="275" t="s">
        <v>88</v>
      </c>
      <c r="AV316" s="15" t="s">
        <v>191</v>
      </c>
      <c r="AW316" s="15" t="s">
        <v>37</v>
      </c>
      <c r="AX316" s="15" t="s">
        <v>86</v>
      </c>
      <c r="AY316" s="275" t="s">
        <v>185</v>
      </c>
    </row>
    <row r="317" s="2" customFormat="1" ht="33" customHeight="1">
      <c r="A317" s="40"/>
      <c r="B317" s="41"/>
      <c r="C317" s="229" t="s">
        <v>380</v>
      </c>
      <c r="D317" s="229" t="s">
        <v>187</v>
      </c>
      <c r="E317" s="230" t="s">
        <v>631</v>
      </c>
      <c r="F317" s="231" t="s">
        <v>632</v>
      </c>
      <c r="G317" s="232" t="s">
        <v>227</v>
      </c>
      <c r="H317" s="233">
        <v>1</v>
      </c>
      <c r="I317" s="234"/>
      <c r="J317" s="235">
        <f>ROUND(I317*H317,2)</f>
        <v>0</v>
      </c>
      <c r="K317" s="236"/>
      <c r="L317" s="46"/>
      <c r="M317" s="237" t="s">
        <v>19</v>
      </c>
      <c r="N317" s="238" t="s">
        <v>49</v>
      </c>
      <c r="O317" s="86"/>
      <c r="P317" s="239">
        <f>O317*H317</f>
        <v>0</v>
      </c>
      <c r="Q317" s="239">
        <v>0.017940000000000001</v>
      </c>
      <c r="R317" s="239">
        <f>Q317*H317</f>
        <v>0.017940000000000001</v>
      </c>
      <c r="S317" s="239">
        <v>0</v>
      </c>
      <c r="T317" s="240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41" t="s">
        <v>191</v>
      </c>
      <c r="AT317" s="241" t="s">
        <v>187</v>
      </c>
      <c r="AU317" s="241" t="s">
        <v>88</v>
      </c>
      <c r="AY317" s="19" t="s">
        <v>185</v>
      </c>
      <c r="BE317" s="242">
        <f>IF(N317="základní",J317,0)</f>
        <v>0</v>
      </c>
      <c r="BF317" s="242">
        <f>IF(N317="snížená",J317,0)</f>
        <v>0</v>
      </c>
      <c r="BG317" s="242">
        <f>IF(N317="zákl. přenesená",J317,0)</f>
        <v>0</v>
      </c>
      <c r="BH317" s="242">
        <f>IF(N317="sníž. přenesená",J317,0)</f>
        <v>0</v>
      </c>
      <c r="BI317" s="242">
        <f>IF(N317="nulová",J317,0)</f>
        <v>0</v>
      </c>
      <c r="BJ317" s="19" t="s">
        <v>86</v>
      </c>
      <c r="BK317" s="242">
        <f>ROUND(I317*H317,2)</f>
        <v>0</v>
      </c>
      <c r="BL317" s="19" t="s">
        <v>191</v>
      </c>
      <c r="BM317" s="241" t="s">
        <v>633</v>
      </c>
    </row>
    <row r="318" s="13" customFormat="1">
      <c r="A318" s="13"/>
      <c r="B318" s="243"/>
      <c r="C318" s="244"/>
      <c r="D318" s="245" t="s">
        <v>193</v>
      </c>
      <c r="E318" s="246" t="s">
        <v>19</v>
      </c>
      <c r="F318" s="247" t="s">
        <v>634</v>
      </c>
      <c r="G318" s="244"/>
      <c r="H318" s="248">
        <v>1</v>
      </c>
      <c r="I318" s="249"/>
      <c r="J318" s="244"/>
      <c r="K318" s="244"/>
      <c r="L318" s="250"/>
      <c r="M318" s="251"/>
      <c r="N318" s="252"/>
      <c r="O318" s="252"/>
      <c r="P318" s="252"/>
      <c r="Q318" s="252"/>
      <c r="R318" s="252"/>
      <c r="S318" s="252"/>
      <c r="T318" s="25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4" t="s">
        <v>193</v>
      </c>
      <c r="AU318" s="254" t="s">
        <v>88</v>
      </c>
      <c r="AV318" s="13" t="s">
        <v>88</v>
      </c>
      <c r="AW318" s="13" t="s">
        <v>37</v>
      </c>
      <c r="AX318" s="13" t="s">
        <v>78</v>
      </c>
      <c r="AY318" s="254" t="s">
        <v>185</v>
      </c>
    </row>
    <row r="319" s="15" customFormat="1">
      <c r="A319" s="15"/>
      <c r="B319" s="265"/>
      <c r="C319" s="266"/>
      <c r="D319" s="245" t="s">
        <v>193</v>
      </c>
      <c r="E319" s="267" t="s">
        <v>19</v>
      </c>
      <c r="F319" s="268" t="s">
        <v>196</v>
      </c>
      <c r="G319" s="266"/>
      <c r="H319" s="269">
        <v>1</v>
      </c>
      <c r="I319" s="270"/>
      <c r="J319" s="266"/>
      <c r="K319" s="266"/>
      <c r="L319" s="271"/>
      <c r="M319" s="272"/>
      <c r="N319" s="273"/>
      <c r="O319" s="273"/>
      <c r="P319" s="273"/>
      <c r="Q319" s="273"/>
      <c r="R319" s="273"/>
      <c r="S319" s="273"/>
      <c r="T319" s="274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5" t="s">
        <v>193</v>
      </c>
      <c r="AU319" s="275" t="s">
        <v>88</v>
      </c>
      <c r="AV319" s="15" t="s">
        <v>191</v>
      </c>
      <c r="AW319" s="15" t="s">
        <v>37</v>
      </c>
      <c r="AX319" s="15" t="s">
        <v>86</v>
      </c>
      <c r="AY319" s="275" t="s">
        <v>185</v>
      </c>
    </row>
    <row r="320" s="2" customFormat="1" ht="33" customHeight="1">
      <c r="A320" s="40"/>
      <c r="B320" s="41"/>
      <c r="C320" s="229" t="s">
        <v>386</v>
      </c>
      <c r="D320" s="229" t="s">
        <v>187</v>
      </c>
      <c r="E320" s="230" t="s">
        <v>635</v>
      </c>
      <c r="F320" s="231" t="s">
        <v>636</v>
      </c>
      <c r="G320" s="232" t="s">
        <v>227</v>
      </c>
      <c r="H320" s="233">
        <v>9</v>
      </c>
      <c r="I320" s="234"/>
      <c r="J320" s="235">
        <f>ROUND(I320*H320,2)</f>
        <v>0</v>
      </c>
      <c r="K320" s="236"/>
      <c r="L320" s="46"/>
      <c r="M320" s="237" t="s">
        <v>19</v>
      </c>
      <c r="N320" s="238" t="s">
        <v>49</v>
      </c>
      <c r="O320" s="86"/>
      <c r="P320" s="239">
        <f>O320*H320</f>
        <v>0</v>
      </c>
      <c r="Q320" s="239">
        <v>0.026929999999999999</v>
      </c>
      <c r="R320" s="239">
        <f>Q320*H320</f>
        <v>0.24237</v>
      </c>
      <c r="S320" s="239">
        <v>0</v>
      </c>
      <c r="T320" s="240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41" t="s">
        <v>191</v>
      </c>
      <c r="AT320" s="241" t="s">
        <v>187</v>
      </c>
      <c r="AU320" s="241" t="s">
        <v>88</v>
      </c>
      <c r="AY320" s="19" t="s">
        <v>185</v>
      </c>
      <c r="BE320" s="242">
        <f>IF(N320="základní",J320,0)</f>
        <v>0</v>
      </c>
      <c r="BF320" s="242">
        <f>IF(N320="snížená",J320,0)</f>
        <v>0</v>
      </c>
      <c r="BG320" s="242">
        <f>IF(N320="zákl. přenesená",J320,0)</f>
        <v>0</v>
      </c>
      <c r="BH320" s="242">
        <f>IF(N320="sníž. přenesená",J320,0)</f>
        <v>0</v>
      </c>
      <c r="BI320" s="242">
        <f>IF(N320="nulová",J320,0)</f>
        <v>0</v>
      </c>
      <c r="BJ320" s="19" t="s">
        <v>86</v>
      </c>
      <c r="BK320" s="242">
        <f>ROUND(I320*H320,2)</f>
        <v>0</v>
      </c>
      <c r="BL320" s="19" t="s">
        <v>191</v>
      </c>
      <c r="BM320" s="241" t="s">
        <v>637</v>
      </c>
    </row>
    <row r="321" s="13" customFormat="1">
      <c r="A321" s="13"/>
      <c r="B321" s="243"/>
      <c r="C321" s="244"/>
      <c r="D321" s="245" t="s">
        <v>193</v>
      </c>
      <c r="E321" s="246" t="s">
        <v>19</v>
      </c>
      <c r="F321" s="247" t="s">
        <v>201</v>
      </c>
      <c r="G321" s="244"/>
      <c r="H321" s="248">
        <v>9</v>
      </c>
      <c r="I321" s="249"/>
      <c r="J321" s="244"/>
      <c r="K321" s="244"/>
      <c r="L321" s="250"/>
      <c r="M321" s="251"/>
      <c r="N321" s="252"/>
      <c r="O321" s="252"/>
      <c r="P321" s="252"/>
      <c r="Q321" s="252"/>
      <c r="R321" s="252"/>
      <c r="S321" s="252"/>
      <c r="T321" s="25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4" t="s">
        <v>193</v>
      </c>
      <c r="AU321" s="254" t="s">
        <v>88</v>
      </c>
      <c r="AV321" s="13" t="s">
        <v>88</v>
      </c>
      <c r="AW321" s="13" t="s">
        <v>37</v>
      </c>
      <c r="AX321" s="13" t="s">
        <v>78</v>
      </c>
      <c r="AY321" s="254" t="s">
        <v>185</v>
      </c>
    </row>
    <row r="322" s="15" customFormat="1">
      <c r="A322" s="15"/>
      <c r="B322" s="265"/>
      <c r="C322" s="266"/>
      <c r="D322" s="245" t="s">
        <v>193</v>
      </c>
      <c r="E322" s="267" t="s">
        <v>19</v>
      </c>
      <c r="F322" s="268" t="s">
        <v>196</v>
      </c>
      <c r="G322" s="266"/>
      <c r="H322" s="269">
        <v>9</v>
      </c>
      <c r="I322" s="270"/>
      <c r="J322" s="266"/>
      <c r="K322" s="266"/>
      <c r="L322" s="271"/>
      <c r="M322" s="272"/>
      <c r="N322" s="273"/>
      <c r="O322" s="273"/>
      <c r="P322" s="273"/>
      <c r="Q322" s="273"/>
      <c r="R322" s="273"/>
      <c r="S322" s="273"/>
      <c r="T322" s="274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5" t="s">
        <v>193</v>
      </c>
      <c r="AU322" s="275" t="s">
        <v>88</v>
      </c>
      <c r="AV322" s="15" t="s">
        <v>191</v>
      </c>
      <c r="AW322" s="15" t="s">
        <v>37</v>
      </c>
      <c r="AX322" s="15" t="s">
        <v>86</v>
      </c>
      <c r="AY322" s="275" t="s">
        <v>185</v>
      </c>
    </row>
    <row r="323" s="2" customFormat="1" ht="33" customHeight="1">
      <c r="A323" s="40"/>
      <c r="B323" s="41"/>
      <c r="C323" s="229" t="s">
        <v>392</v>
      </c>
      <c r="D323" s="229" t="s">
        <v>187</v>
      </c>
      <c r="E323" s="230" t="s">
        <v>638</v>
      </c>
      <c r="F323" s="231" t="s">
        <v>639</v>
      </c>
      <c r="G323" s="232" t="s">
        <v>227</v>
      </c>
      <c r="H323" s="233">
        <v>1</v>
      </c>
      <c r="I323" s="234"/>
      <c r="J323" s="235">
        <f>ROUND(I323*H323,2)</f>
        <v>0</v>
      </c>
      <c r="K323" s="236"/>
      <c r="L323" s="46"/>
      <c r="M323" s="237" t="s">
        <v>19</v>
      </c>
      <c r="N323" s="238" t="s">
        <v>49</v>
      </c>
      <c r="O323" s="86"/>
      <c r="P323" s="239">
        <f>O323*H323</f>
        <v>0</v>
      </c>
      <c r="Q323" s="239">
        <v>0.031949999999999999</v>
      </c>
      <c r="R323" s="239">
        <f>Q323*H323</f>
        <v>0.031949999999999999</v>
      </c>
      <c r="S323" s="239">
        <v>0</v>
      </c>
      <c r="T323" s="240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41" t="s">
        <v>191</v>
      </c>
      <c r="AT323" s="241" t="s">
        <v>187</v>
      </c>
      <c r="AU323" s="241" t="s">
        <v>88</v>
      </c>
      <c r="AY323" s="19" t="s">
        <v>185</v>
      </c>
      <c r="BE323" s="242">
        <f>IF(N323="základní",J323,0)</f>
        <v>0</v>
      </c>
      <c r="BF323" s="242">
        <f>IF(N323="snížená",J323,0)</f>
        <v>0</v>
      </c>
      <c r="BG323" s="242">
        <f>IF(N323="zákl. přenesená",J323,0)</f>
        <v>0</v>
      </c>
      <c r="BH323" s="242">
        <f>IF(N323="sníž. přenesená",J323,0)</f>
        <v>0</v>
      </c>
      <c r="BI323" s="242">
        <f>IF(N323="nulová",J323,0)</f>
        <v>0</v>
      </c>
      <c r="BJ323" s="19" t="s">
        <v>86</v>
      </c>
      <c r="BK323" s="242">
        <f>ROUND(I323*H323,2)</f>
        <v>0</v>
      </c>
      <c r="BL323" s="19" t="s">
        <v>191</v>
      </c>
      <c r="BM323" s="241" t="s">
        <v>640</v>
      </c>
    </row>
    <row r="324" s="13" customFormat="1">
      <c r="A324" s="13"/>
      <c r="B324" s="243"/>
      <c r="C324" s="244"/>
      <c r="D324" s="245" t="s">
        <v>193</v>
      </c>
      <c r="E324" s="246" t="s">
        <v>19</v>
      </c>
      <c r="F324" s="247" t="s">
        <v>86</v>
      </c>
      <c r="G324" s="244"/>
      <c r="H324" s="248">
        <v>1</v>
      </c>
      <c r="I324" s="249"/>
      <c r="J324" s="244"/>
      <c r="K324" s="244"/>
      <c r="L324" s="250"/>
      <c r="M324" s="251"/>
      <c r="N324" s="252"/>
      <c r="O324" s="252"/>
      <c r="P324" s="252"/>
      <c r="Q324" s="252"/>
      <c r="R324" s="252"/>
      <c r="S324" s="252"/>
      <c r="T324" s="25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4" t="s">
        <v>193</v>
      </c>
      <c r="AU324" s="254" t="s">
        <v>88</v>
      </c>
      <c r="AV324" s="13" t="s">
        <v>88</v>
      </c>
      <c r="AW324" s="13" t="s">
        <v>37</v>
      </c>
      <c r="AX324" s="13" t="s">
        <v>78</v>
      </c>
      <c r="AY324" s="254" t="s">
        <v>185</v>
      </c>
    </row>
    <row r="325" s="15" customFormat="1">
      <c r="A325" s="15"/>
      <c r="B325" s="265"/>
      <c r="C325" s="266"/>
      <c r="D325" s="245" t="s">
        <v>193</v>
      </c>
      <c r="E325" s="267" t="s">
        <v>19</v>
      </c>
      <c r="F325" s="268" t="s">
        <v>196</v>
      </c>
      <c r="G325" s="266"/>
      <c r="H325" s="269">
        <v>1</v>
      </c>
      <c r="I325" s="270"/>
      <c r="J325" s="266"/>
      <c r="K325" s="266"/>
      <c r="L325" s="271"/>
      <c r="M325" s="272"/>
      <c r="N325" s="273"/>
      <c r="O325" s="273"/>
      <c r="P325" s="273"/>
      <c r="Q325" s="273"/>
      <c r="R325" s="273"/>
      <c r="S325" s="273"/>
      <c r="T325" s="27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75" t="s">
        <v>193</v>
      </c>
      <c r="AU325" s="275" t="s">
        <v>88</v>
      </c>
      <c r="AV325" s="15" t="s">
        <v>191</v>
      </c>
      <c r="AW325" s="15" t="s">
        <v>37</v>
      </c>
      <c r="AX325" s="15" t="s">
        <v>86</v>
      </c>
      <c r="AY325" s="275" t="s">
        <v>185</v>
      </c>
    </row>
    <row r="326" s="2" customFormat="1" ht="33" customHeight="1">
      <c r="A326" s="40"/>
      <c r="B326" s="41"/>
      <c r="C326" s="229" t="s">
        <v>398</v>
      </c>
      <c r="D326" s="229" t="s">
        <v>187</v>
      </c>
      <c r="E326" s="230" t="s">
        <v>641</v>
      </c>
      <c r="F326" s="231" t="s">
        <v>642</v>
      </c>
      <c r="G326" s="232" t="s">
        <v>227</v>
      </c>
      <c r="H326" s="233">
        <v>2</v>
      </c>
      <c r="I326" s="234"/>
      <c r="J326" s="235">
        <f>ROUND(I326*H326,2)</f>
        <v>0</v>
      </c>
      <c r="K326" s="236"/>
      <c r="L326" s="46"/>
      <c r="M326" s="237" t="s">
        <v>19</v>
      </c>
      <c r="N326" s="238" t="s">
        <v>49</v>
      </c>
      <c r="O326" s="86"/>
      <c r="P326" s="239">
        <f>O326*H326</f>
        <v>0</v>
      </c>
      <c r="Q326" s="239">
        <v>0.04555</v>
      </c>
      <c r="R326" s="239">
        <f>Q326*H326</f>
        <v>0.0911</v>
      </c>
      <c r="S326" s="239">
        <v>0</v>
      </c>
      <c r="T326" s="240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41" t="s">
        <v>191</v>
      </c>
      <c r="AT326" s="241" t="s">
        <v>187</v>
      </c>
      <c r="AU326" s="241" t="s">
        <v>88</v>
      </c>
      <c r="AY326" s="19" t="s">
        <v>185</v>
      </c>
      <c r="BE326" s="242">
        <f>IF(N326="základní",J326,0)</f>
        <v>0</v>
      </c>
      <c r="BF326" s="242">
        <f>IF(N326="snížená",J326,0)</f>
        <v>0</v>
      </c>
      <c r="BG326" s="242">
        <f>IF(N326="zákl. přenesená",J326,0)</f>
        <v>0</v>
      </c>
      <c r="BH326" s="242">
        <f>IF(N326="sníž. přenesená",J326,0)</f>
        <v>0</v>
      </c>
      <c r="BI326" s="242">
        <f>IF(N326="nulová",J326,0)</f>
        <v>0</v>
      </c>
      <c r="BJ326" s="19" t="s">
        <v>86</v>
      </c>
      <c r="BK326" s="242">
        <f>ROUND(I326*H326,2)</f>
        <v>0</v>
      </c>
      <c r="BL326" s="19" t="s">
        <v>191</v>
      </c>
      <c r="BM326" s="241" t="s">
        <v>643</v>
      </c>
    </row>
    <row r="327" s="13" customFormat="1">
      <c r="A327" s="13"/>
      <c r="B327" s="243"/>
      <c r="C327" s="244"/>
      <c r="D327" s="245" t="s">
        <v>193</v>
      </c>
      <c r="E327" s="246" t="s">
        <v>19</v>
      </c>
      <c r="F327" s="247" t="s">
        <v>88</v>
      </c>
      <c r="G327" s="244"/>
      <c r="H327" s="248">
        <v>2</v>
      </c>
      <c r="I327" s="249"/>
      <c r="J327" s="244"/>
      <c r="K327" s="244"/>
      <c r="L327" s="250"/>
      <c r="M327" s="251"/>
      <c r="N327" s="252"/>
      <c r="O327" s="252"/>
      <c r="P327" s="252"/>
      <c r="Q327" s="252"/>
      <c r="R327" s="252"/>
      <c r="S327" s="252"/>
      <c r="T327" s="25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4" t="s">
        <v>193</v>
      </c>
      <c r="AU327" s="254" t="s">
        <v>88</v>
      </c>
      <c r="AV327" s="13" t="s">
        <v>88</v>
      </c>
      <c r="AW327" s="13" t="s">
        <v>37</v>
      </c>
      <c r="AX327" s="13" t="s">
        <v>78</v>
      </c>
      <c r="AY327" s="254" t="s">
        <v>185</v>
      </c>
    </row>
    <row r="328" s="15" customFormat="1">
      <c r="A328" s="15"/>
      <c r="B328" s="265"/>
      <c r="C328" s="266"/>
      <c r="D328" s="245" t="s">
        <v>193</v>
      </c>
      <c r="E328" s="267" t="s">
        <v>19</v>
      </c>
      <c r="F328" s="268" t="s">
        <v>196</v>
      </c>
      <c r="G328" s="266"/>
      <c r="H328" s="269">
        <v>2</v>
      </c>
      <c r="I328" s="270"/>
      <c r="J328" s="266"/>
      <c r="K328" s="266"/>
      <c r="L328" s="271"/>
      <c r="M328" s="272"/>
      <c r="N328" s="273"/>
      <c r="O328" s="273"/>
      <c r="P328" s="273"/>
      <c r="Q328" s="273"/>
      <c r="R328" s="273"/>
      <c r="S328" s="273"/>
      <c r="T328" s="274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5" t="s">
        <v>193</v>
      </c>
      <c r="AU328" s="275" t="s">
        <v>88</v>
      </c>
      <c r="AV328" s="15" t="s">
        <v>191</v>
      </c>
      <c r="AW328" s="15" t="s">
        <v>37</v>
      </c>
      <c r="AX328" s="15" t="s">
        <v>86</v>
      </c>
      <c r="AY328" s="275" t="s">
        <v>185</v>
      </c>
    </row>
    <row r="329" s="2" customFormat="1" ht="33" customHeight="1">
      <c r="A329" s="40"/>
      <c r="B329" s="41"/>
      <c r="C329" s="229" t="s">
        <v>644</v>
      </c>
      <c r="D329" s="229" t="s">
        <v>187</v>
      </c>
      <c r="E329" s="230" t="s">
        <v>645</v>
      </c>
      <c r="F329" s="231" t="s">
        <v>646</v>
      </c>
      <c r="G329" s="232" t="s">
        <v>227</v>
      </c>
      <c r="H329" s="233">
        <v>6</v>
      </c>
      <c r="I329" s="234"/>
      <c r="J329" s="235">
        <f>ROUND(I329*H329,2)</f>
        <v>0</v>
      </c>
      <c r="K329" s="236"/>
      <c r="L329" s="46"/>
      <c r="M329" s="237" t="s">
        <v>19</v>
      </c>
      <c r="N329" s="238" t="s">
        <v>49</v>
      </c>
      <c r="O329" s="86"/>
      <c r="P329" s="239">
        <f>O329*H329</f>
        <v>0</v>
      </c>
      <c r="Q329" s="239">
        <v>0.054550000000000001</v>
      </c>
      <c r="R329" s="239">
        <f>Q329*H329</f>
        <v>0.32730000000000004</v>
      </c>
      <c r="S329" s="239">
        <v>0</v>
      </c>
      <c r="T329" s="240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41" t="s">
        <v>191</v>
      </c>
      <c r="AT329" s="241" t="s">
        <v>187</v>
      </c>
      <c r="AU329" s="241" t="s">
        <v>88</v>
      </c>
      <c r="AY329" s="19" t="s">
        <v>185</v>
      </c>
      <c r="BE329" s="242">
        <f>IF(N329="základní",J329,0)</f>
        <v>0</v>
      </c>
      <c r="BF329" s="242">
        <f>IF(N329="snížená",J329,0)</f>
        <v>0</v>
      </c>
      <c r="BG329" s="242">
        <f>IF(N329="zákl. přenesená",J329,0)</f>
        <v>0</v>
      </c>
      <c r="BH329" s="242">
        <f>IF(N329="sníž. přenesená",J329,0)</f>
        <v>0</v>
      </c>
      <c r="BI329" s="242">
        <f>IF(N329="nulová",J329,0)</f>
        <v>0</v>
      </c>
      <c r="BJ329" s="19" t="s">
        <v>86</v>
      </c>
      <c r="BK329" s="242">
        <f>ROUND(I329*H329,2)</f>
        <v>0</v>
      </c>
      <c r="BL329" s="19" t="s">
        <v>191</v>
      </c>
      <c r="BM329" s="241" t="s">
        <v>647</v>
      </c>
    </row>
    <row r="330" s="13" customFormat="1">
      <c r="A330" s="13"/>
      <c r="B330" s="243"/>
      <c r="C330" s="244"/>
      <c r="D330" s="245" t="s">
        <v>193</v>
      </c>
      <c r="E330" s="246" t="s">
        <v>19</v>
      </c>
      <c r="F330" s="247" t="s">
        <v>224</v>
      </c>
      <c r="G330" s="244"/>
      <c r="H330" s="248">
        <v>6</v>
      </c>
      <c r="I330" s="249"/>
      <c r="J330" s="244"/>
      <c r="K330" s="244"/>
      <c r="L330" s="250"/>
      <c r="M330" s="251"/>
      <c r="N330" s="252"/>
      <c r="O330" s="252"/>
      <c r="P330" s="252"/>
      <c r="Q330" s="252"/>
      <c r="R330" s="252"/>
      <c r="S330" s="252"/>
      <c r="T330" s="25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4" t="s">
        <v>193</v>
      </c>
      <c r="AU330" s="254" t="s">
        <v>88</v>
      </c>
      <c r="AV330" s="13" t="s">
        <v>88</v>
      </c>
      <c r="AW330" s="13" t="s">
        <v>37</v>
      </c>
      <c r="AX330" s="13" t="s">
        <v>78</v>
      </c>
      <c r="AY330" s="254" t="s">
        <v>185</v>
      </c>
    </row>
    <row r="331" s="15" customFormat="1">
      <c r="A331" s="15"/>
      <c r="B331" s="265"/>
      <c r="C331" s="266"/>
      <c r="D331" s="245" t="s">
        <v>193</v>
      </c>
      <c r="E331" s="267" t="s">
        <v>19</v>
      </c>
      <c r="F331" s="268" t="s">
        <v>196</v>
      </c>
      <c r="G331" s="266"/>
      <c r="H331" s="269">
        <v>6</v>
      </c>
      <c r="I331" s="270"/>
      <c r="J331" s="266"/>
      <c r="K331" s="266"/>
      <c r="L331" s="271"/>
      <c r="M331" s="272"/>
      <c r="N331" s="273"/>
      <c r="O331" s="273"/>
      <c r="P331" s="273"/>
      <c r="Q331" s="273"/>
      <c r="R331" s="273"/>
      <c r="S331" s="273"/>
      <c r="T331" s="27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75" t="s">
        <v>193</v>
      </c>
      <c r="AU331" s="275" t="s">
        <v>88</v>
      </c>
      <c r="AV331" s="15" t="s">
        <v>191</v>
      </c>
      <c r="AW331" s="15" t="s">
        <v>37</v>
      </c>
      <c r="AX331" s="15" t="s">
        <v>86</v>
      </c>
      <c r="AY331" s="275" t="s">
        <v>185</v>
      </c>
    </row>
    <row r="332" s="2" customFormat="1" ht="33" customHeight="1">
      <c r="A332" s="40"/>
      <c r="B332" s="41"/>
      <c r="C332" s="229" t="s">
        <v>648</v>
      </c>
      <c r="D332" s="229" t="s">
        <v>187</v>
      </c>
      <c r="E332" s="230" t="s">
        <v>649</v>
      </c>
      <c r="F332" s="231" t="s">
        <v>650</v>
      </c>
      <c r="G332" s="232" t="s">
        <v>227</v>
      </c>
      <c r="H332" s="233">
        <v>6</v>
      </c>
      <c r="I332" s="234"/>
      <c r="J332" s="235">
        <f>ROUND(I332*H332,2)</f>
        <v>0</v>
      </c>
      <c r="K332" s="236"/>
      <c r="L332" s="46"/>
      <c r="M332" s="237" t="s">
        <v>19</v>
      </c>
      <c r="N332" s="238" t="s">
        <v>49</v>
      </c>
      <c r="O332" s="86"/>
      <c r="P332" s="239">
        <f>O332*H332</f>
        <v>0</v>
      </c>
      <c r="Q332" s="239">
        <v>0.10005</v>
      </c>
      <c r="R332" s="239">
        <f>Q332*H332</f>
        <v>0.60030000000000006</v>
      </c>
      <c r="S332" s="239">
        <v>0</v>
      </c>
      <c r="T332" s="240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41" t="s">
        <v>191</v>
      </c>
      <c r="AT332" s="241" t="s">
        <v>187</v>
      </c>
      <c r="AU332" s="241" t="s">
        <v>88</v>
      </c>
      <c r="AY332" s="19" t="s">
        <v>185</v>
      </c>
      <c r="BE332" s="242">
        <f>IF(N332="základní",J332,0)</f>
        <v>0</v>
      </c>
      <c r="BF332" s="242">
        <f>IF(N332="snížená",J332,0)</f>
        <v>0</v>
      </c>
      <c r="BG332" s="242">
        <f>IF(N332="zákl. přenesená",J332,0)</f>
        <v>0</v>
      </c>
      <c r="BH332" s="242">
        <f>IF(N332="sníž. přenesená",J332,0)</f>
        <v>0</v>
      </c>
      <c r="BI332" s="242">
        <f>IF(N332="nulová",J332,0)</f>
        <v>0</v>
      </c>
      <c r="BJ332" s="19" t="s">
        <v>86</v>
      </c>
      <c r="BK332" s="242">
        <f>ROUND(I332*H332,2)</f>
        <v>0</v>
      </c>
      <c r="BL332" s="19" t="s">
        <v>191</v>
      </c>
      <c r="BM332" s="241" t="s">
        <v>651</v>
      </c>
    </row>
    <row r="333" s="13" customFormat="1">
      <c r="A333" s="13"/>
      <c r="B333" s="243"/>
      <c r="C333" s="244"/>
      <c r="D333" s="245" t="s">
        <v>193</v>
      </c>
      <c r="E333" s="246" t="s">
        <v>19</v>
      </c>
      <c r="F333" s="247" t="s">
        <v>224</v>
      </c>
      <c r="G333" s="244"/>
      <c r="H333" s="248">
        <v>6</v>
      </c>
      <c r="I333" s="249"/>
      <c r="J333" s="244"/>
      <c r="K333" s="244"/>
      <c r="L333" s="250"/>
      <c r="M333" s="251"/>
      <c r="N333" s="252"/>
      <c r="O333" s="252"/>
      <c r="P333" s="252"/>
      <c r="Q333" s="252"/>
      <c r="R333" s="252"/>
      <c r="S333" s="252"/>
      <c r="T333" s="25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4" t="s">
        <v>193</v>
      </c>
      <c r="AU333" s="254" t="s">
        <v>88</v>
      </c>
      <c r="AV333" s="13" t="s">
        <v>88</v>
      </c>
      <c r="AW333" s="13" t="s">
        <v>37</v>
      </c>
      <c r="AX333" s="13" t="s">
        <v>78</v>
      </c>
      <c r="AY333" s="254" t="s">
        <v>185</v>
      </c>
    </row>
    <row r="334" s="15" customFormat="1">
      <c r="A334" s="15"/>
      <c r="B334" s="265"/>
      <c r="C334" s="266"/>
      <c r="D334" s="245" t="s">
        <v>193</v>
      </c>
      <c r="E334" s="267" t="s">
        <v>19</v>
      </c>
      <c r="F334" s="268" t="s">
        <v>196</v>
      </c>
      <c r="G334" s="266"/>
      <c r="H334" s="269">
        <v>6</v>
      </c>
      <c r="I334" s="270"/>
      <c r="J334" s="266"/>
      <c r="K334" s="266"/>
      <c r="L334" s="271"/>
      <c r="M334" s="272"/>
      <c r="N334" s="273"/>
      <c r="O334" s="273"/>
      <c r="P334" s="273"/>
      <c r="Q334" s="273"/>
      <c r="R334" s="273"/>
      <c r="S334" s="273"/>
      <c r="T334" s="27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5" t="s">
        <v>193</v>
      </c>
      <c r="AU334" s="275" t="s">
        <v>88</v>
      </c>
      <c r="AV334" s="15" t="s">
        <v>191</v>
      </c>
      <c r="AW334" s="15" t="s">
        <v>37</v>
      </c>
      <c r="AX334" s="15" t="s">
        <v>86</v>
      </c>
      <c r="AY334" s="275" t="s">
        <v>185</v>
      </c>
    </row>
    <row r="335" s="2" customFormat="1" ht="33" customHeight="1">
      <c r="A335" s="40"/>
      <c r="B335" s="41"/>
      <c r="C335" s="229" t="s">
        <v>652</v>
      </c>
      <c r="D335" s="229" t="s">
        <v>187</v>
      </c>
      <c r="E335" s="230" t="s">
        <v>653</v>
      </c>
      <c r="F335" s="231" t="s">
        <v>654</v>
      </c>
      <c r="G335" s="232" t="s">
        <v>239</v>
      </c>
      <c r="H335" s="233">
        <v>0.045999999999999999</v>
      </c>
      <c r="I335" s="234"/>
      <c r="J335" s="235">
        <f>ROUND(I335*H335,2)</f>
        <v>0</v>
      </c>
      <c r="K335" s="236"/>
      <c r="L335" s="46"/>
      <c r="M335" s="237" t="s">
        <v>19</v>
      </c>
      <c r="N335" s="238" t="s">
        <v>49</v>
      </c>
      <c r="O335" s="86"/>
      <c r="P335" s="239">
        <f>O335*H335</f>
        <v>0</v>
      </c>
      <c r="Q335" s="239">
        <v>0.019539999999999998</v>
      </c>
      <c r="R335" s="239">
        <f>Q335*H335</f>
        <v>0.00089883999999999993</v>
      </c>
      <c r="S335" s="239">
        <v>0</v>
      </c>
      <c r="T335" s="240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41" t="s">
        <v>191</v>
      </c>
      <c r="AT335" s="241" t="s">
        <v>187</v>
      </c>
      <c r="AU335" s="241" t="s">
        <v>88</v>
      </c>
      <c r="AY335" s="19" t="s">
        <v>185</v>
      </c>
      <c r="BE335" s="242">
        <f>IF(N335="základní",J335,0)</f>
        <v>0</v>
      </c>
      <c r="BF335" s="242">
        <f>IF(N335="snížená",J335,0)</f>
        <v>0</v>
      </c>
      <c r="BG335" s="242">
        <f>IF(N335="zákl. přenesená",J335,0)</f>
        <v>0</v>
      </c>
      <c r="BH335" s="242">
        <f>IF(N335="sníž. přenesená",J335,0)</f>
        <v>0</v>
      </c>
      <c r="BI335" s="242">
        <f>IF(N335="nulová",J335,0)</f>
        <v>0</v>
      </c>
      <c r="BJ335" s="19" t="s">
        <v>86</v>
      </c>
      <c r="BK335" s="242">
        <f>ROUND(I335*H335,2)</f>
        <v>0</v>
      </c>
      <c r="BL335" s="19" t="s">
        <v>191</v>
      </c>
      <c r="BM335" s="241" t="s">
        <v>655</v>
      </c>
    </row>
    <row r="336" s="13" customFormat="1">
      <c r="A336" s="13"/>
      <c r="B336" s="243"/>
      <c r="C336" s="244"/>
      <c r="D336" s="245" t="s">
        <v>193</v>
      </c>
      <c r="E336" s="246" t="s">
        <v>19</v>
      </c>
      <c r="F336" s="247" t="s">
        <v>656</v>
      </c>
      <c r="G336" s="244"/>
      <c r="H336" s="248">
        <v>0.016</v>
      </c>
      <c r="I336" s="249"/>
      <c r="J336" s="244"/>
      <c r="K336" s="244"/>
      <c r="L336" s="250"/>
      <c r="M336" s="251"/>
      <c r="N336" s="252"/>
      <c r="O336" s="252"/>
      <c r="P336" s="252"/>
      <c r="Q336" s="252"/>
      <c r="R336" s="252"/>
      <c r="S336" s="252"/>
      <c r="T336" s="25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4" t="s">
        <v>193</v>
      </c>
      <c r="AU336" s="254" t="s">
        <v>88</v>
      </c>
      <c r="AV336" s="13" t="s">
        <v>88</v>
      </c>
      <c r="AW336" s="13" t="s">
        <v>37</v>
      </c>
      <c r="AX336" s="13" t="s">
        <v>78</v>
      </c>
      <c r="AY336" s="254" t="s">
        <v>185</v>
      </c>
    </row>
    <row r="337" s="13" customFormat="1">
      <c r="A337" s="13"/>
      <c r="B337" s="243"/>
      <c r="C337" s="244"/>
      <c r="D337" s="245" t="s">
        <v>193</v>
      </c>
      <c r="E337" s="246" t="s">
        <v>19</v>
      </c>
      <c r="F337" s="247" t="s">
        <v>657</v>
      </c>
      <c r="G337" s="244"/>
      <c r="H337" s="248">
        <v>0.029999999999999999</v>
      </c>
      <c r="I337" s="249"/>
      <c r="J337" s="244"/>
      <c r="K337" s="244"/>
      <c r="L337" s="250"/>
      <c r="M337" s="251"/>
      <c r="N337" s="252"/>
      <c r="O337" s="252"/>
      <c r="P337" s="252"/>
      <c r="Q337" s="252"/>
      <c r="R337" s="252"/>
      <c r="S337" s="252"/>
      <c r="T337" s="25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4" t="s">
        <v>193</v>
      </c>
      <c r="AU337" s="254" t="s">
        <v>88</v>
      </c>
      <c r="AV337" s="13" t="s">
        <v>88</v>
      </c>
      <c r="AW337" s="13" t="s">
        <v>37</v>
      </c>
      <c r="AX337" s="13" t="s">
        <v>78</v>
      </c>
      <c r="AY337" s="254" t="s">
        <v>185</v>
      </c>
    </row>
    <row r="338" s="15" customFormat="1">
      <c r="A338" s="15"/>
      <c r="B338" s="265"/>
      <c r="C338" s="266"/>
      <c r="D338" s="245" t="s">
        <v>193</v>
      </c>
      <c r="E338" s="267" t="s">
        <v>19</v>
      </c>
      <c r="F338" s="268" t="s">
        <v>196</v>
      </c>
      <c r="G338" s="266"/>
      <c r="H338" s="269">
        <v>0.045999999999999999</v>
      </c>
      <c r="I338" s="270"/>
      <c r="J338" s="266"/>
      <c r="K338" s="266"/>
      <c r="L338" s="271"/>
      <c r="M338" s="272"/>
      <c r="N338" s="273"/>
      <c r="O338" s="273"/>
      <c r="P338" s="273"/>
      <c r="Q338" s="273"/>
      <c r="R338" s="273"/>
      <c r="S338" s="273"/>
      <c r="T338" s="274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75" t="s">
        <v>193</v>
      </c>
      <c r="AU338" s="275" t="s">
        <v>88</v>
      </c>
      <c r="AV338" s="15" t="s">
        <v>191</v>
      </c>
      <c r="AW338" s="15" t="s">
        <v>37</v>
      </c>
      <c r="AX338" s="15" t="s">
        <v>86</v>
      </c>
      <c r="AY338" s="275" t="s">
        <v>185</v>
      </c>
    </row>
    <row r="339" s="2" customFormat="1" ht="21.75" customHeight="1">
      <c r="A339" s="40"/>
      <c r="B339" s="41"/>
      <c r="C339" s="282" t="s">
        <v>658</v>
      </c>
      <c r="D339" s="282" t="s">
        <v>604</v>
      </c>
      <c r="E339" s="283" t="s">
        <v>659</v>
      </c>
      <c r="F339" s="284" t="s">
        <v>660</v>
      </c>
      <c r="G339" s="285" t="s">
        <v>239</v>
      </c>
      <c r="H339" s="286">
        <v>0.047</v>
      </c>
      <c r="I339" s="287"/>
      <c r="J339" s="288">
        <f>ROUND(I339*H339,2)</f>
        <v>0</v>
      </c>
      <c r="K339" s="289"/>
      <c r="L339" s="290"/>
      <c r="M339" s="291" t="s">
        <v>19</v>
      </c>
      <c r="N339" s="292" t="s">
        <v>49</v>
      </c>
      <c r="O339" s="86"/>
      <c r="P339" s="239">
        <f>O339*H339</f>
        <v>0</v>
      </c>
      <c r="Q339" s="239">
        <v>1</v>
      </c>
      <c r="R339" s="239">
        <f>Q339*H339</f>
        <v>0.047</v>
      </c>
      <c r="S339" s="239">
        <v>0</v>
      </c>
      <c r="T339" s="240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41" t="s">
        <v>236</v>
      </c>
      <c r="AT339" s="241" t="s">
        <v>604</v>
      </c>
      <c r="AU339" s="241" t="s">
        <v>88</v>
      </c>
      <c r="AY339" s="19" t="s">
        <v>185</v>
      </c>
      <c r="BE339" s="242">
        <f>IF(N339="základní",J339,0)</f>
        <v>0</v>
      </c>
      <c r="BF339" s="242">
        <f>IF(N339="snížená",J339,0)</f>
        <v>0</v>
      </c>
      <c r="BG339" s="242">
        <f>IF(N339="zákl. přenesená",J339,0)</f>
        <v>0</v>
      </c>
      <c r="BH339" s="242">
        <f>IF(N339="sníž. přenesená",J339,0)</f>
        <v>0</v>
      </c>
      <c r="BI339" s="242">
        <f>IF(N339="nulová",J339,0)</f>
        <v>0</v>
      </c>
      <c r="BJ339" s="19" t="s">
        <v>86</v>
      </c>
      <c r="BK339" s="242">
        <f>ROUND(I339*H339,2)</f>
        <v>0</v>
      </c>
      <c r="BL339" s="19" t="s">
        <v>191</v>
      </c>
      <c r="BM339" s="241" t="s">
        <v>661</v>
      </c>
    </row>
    <row r="340" s="13" customFormat="1">
      <c r="A340" s="13"/>
      <c r="B340" s="243"/>
      <c r="C340" s="244"/>
      <c r="D340" s="245" t="s">
        <v>193</v>
      </c>
      <c r="E340" s="244"/>
      <c r="F340" s="247" t="s">
        <v>662</v>
      </c>
      <c r="G340" s="244"/>
      <c r="H340" s="248">
        <v>0.047</v>
      </c>
      <c r="I340" s="249"/>
      <c r="J340" s="244"/>
      <c r="K340" s="244"/>
      <c r="L340" s="250"/>
      <c r="M340" s="251"/>
      <c r="N340" s="252"/>
      <c r="O340" s="252"/>
      <c r="P340" s="252"/>
      <c r="Q340" s="252"/>
      <c r="R340" s="252"/>
      <c r="S340" s="252"/>
      <c r="T340" s="25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4" t="s">
        <v>193</v>
      </c>
      <c r="AU340" s="254" t="s">
        <v>88</v>
      </c>
      <c r="AV340" s="13" t="s">
        <v>88</v>
      </c>
      <c r="AW340" s="13" t="s">
        <v>4</v>
      </c>
      <c r="AX340" s="13" t="s">
        <v>86</v>
      </c>
      <c r="AY340" s="254" t="s">
        <v>185</v>
      </c>
    </row>
    <row r="341" s="2" customFormat="1" ht="21.75" customHeight="1">
      <c r="A341" s="40"/>
      <c r="B341" s="41"/>
      <c r="C341" s="229" t="s">
        <v>663</v>
      </c>
      <c r="D341" s="229" t="s">
        <v>187</v>
      </c>
      <c r="E341" s="230" t="s">
        <v>664</v>
      </c>
      <c r="F341" s="231" t="s">
        <v>665</v>
      </c>
      <c r="G341" s="232" t="s">
        <v>220</v>
      </c>
      <c r="H341" s="233">
        <v>3</v>
      </c>
      <c r="I341" s="234"/>
      <c r="J341" s="235">
        <f>ROUND(I341*H341,2)</f>
        <v>0</v>
      </c>
      <c r="K341" s="236"/>
      <c r="L341" s="46"/>
      <c r="M341" s="237" t="s">
        <v>19</v>
      </c>
      <c r="N341" s="238" t="s">
        <v>49</v>
      </c>
      <c r="O341" s="86"/>
      <c r="P341" s="239">
        <f>O341*H341</f>
        <v>0</v>
      </c>
      <c r="Q341" s="239">
        <v>0.00019000000000000001</v>
      </c>
      <c r="R341" s="239">
        <f>Q341*H341</f>
        <v>0.00056999999999999998</v>
      </c>
      <c r="S341" s="239">
        <v>0</v>
      </c>
      <c r="T341" s="240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41" t="s">
        <v>191</v>
      </c>
      <c r="AT341" s="241" t="s">
        <v>187</v>
      </c>
      <c r="AU341" s="241" t="s">
        <v>88</v>
      </c>
      <c r="AY341" s="19" t="s">
        <v>185</v>
      </c>
      <c r="BE341" s="242">
        <f>IF(N341="základní",J341,0)</f>
        <v>0</v>
      </c>
      <c r="BF341" s="242">
        <f>IF(N341="snížená",J341,0)</f>
        <v>0</v>
      </c>
      <c r="BG341" s="242">
        <f>IF(N341="zákl. přenesená",J341,0)</f>
        <v>0</v>
      </c>
      <c r="BH341" s="242">
        <f>IF(N341="sníž. přenesená",J341,0)</f>
        <v>0</v>
      </c>
      <c r="BI341" s="242">
        <f>IF(N341="nulová",J341,0)</f>
        <v>0</v>
      </c>
      <c r="BJ341" s="19" t="s">
        <v>86</v>
      </c>
      <c r="BK341" s="242">
        <f>ROUND(I341*H341,2)</f>
        <v>0</v>
      </c>
      <c r="BL341" s="19" t="s">
        <v>191</v>
      </c>
      <c r="BM341" s="241" t="s">
        <v>666</v>
      </c>
    </row>
    <row r="342" s="13" customFormat="1">
      <c r="A342" s="13"/>
      <c r="B342" s="243"/>
      <c r="C342" s="244"/>
      <c r="D342" s="245" t="s">
        <v>193</v>
      </c>
      <c r="E342" s="246" t="s">
        <v>19</v>
      </c>
      <c r="F342" s="247" t="s">
        <v>667</v>
      </c>
      <c r="G342" s="244"/>
      <c r="H342" s="248">
        <v>3</v>
      </c>
      <c r="I342" s="249"/>
      <c r="J342" s="244"/>
      <c r="K342" s="244"/>
      <c r="L342" s="250"/>
      <c r="M342" s="251"/>
      <c r="N342" s="252"/>
      <c r="O342" s="252"/>
      <c r="P342" s="252"/>
      <c r="Q342" s="252"/>
      <c r="R342" s="252"/>
      <c r="S342" s="252"/>
      <c r="T342" s="25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4" t="s">
        <v>193</v>
      </c>
      <c r="AU342" s="254" t="s">
        <v>88</v>
      </c>
      <c r="AV342" s="13" t="s">
        <v>88</v>
      </c>
      <c r="AW342" s="13" t="s">
        <v>37</v>
      </c>
      <c r="AX342" s="13" t="s">
        <v>78</v>
      </c>
      <c r="AY342" s="254" t="s">
        <v>185</v>
      </c>
    </row>
    <row r="343" s="14" customFormat="1">
      <c r="A343" s="14"/>
      <c r="B343" s="255"/>
      <c r="C343" s="256"/>
      <c r="D343" s="245" t="s">
        <v>193</v>
      </c>
      <c r="E343" s="257" t="s">
        <v>19</v>
      </c>
      <c r="F343" s="258" t="s">
        <v>668</v>
      </c>
      <c r="G343" s="256"/>
      <c r="H343" s="257" t="s">
        <v>19</v>
      </c>
      <c r="I343" s="259"/>
      <c r="J343" s="256"/>
      <c r="K343" s="256"/>
      <c r="L343" s="260"/>
      <c r="M343" s="261"/>
      <c r="N343" s="262"/>
      <c r="O343" s="262"/>
      <c r="P343" s="262"/>
      <c r="Q343" s="262"/>
      <c r="R343" s="262"/>
      <c r="S343" s="262"/>
      <c r="T343" s="26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4" t="s">
        <v>193</v>
      </c>
      <c r="AU343" s="264" t="s">
        <v>88</v>
      </c>
      <c r="AV343" s="14" t="s">
        <v>86</v>
      </c>
      <c r="AW343" s="14" t="s">
        <v>37</v>
      </c>
      <c r="AX343" s="14" t="s">
        <v>78</v>
      </c>
      <c r="AY343" s="264" t="s">
        <v>185</v>
      </c>
    </row>
    <row r="344" s="15" customFormat="1">
      <c r="A344" s="15"/>
      <c r="B344" s="265"/>
      <c r="C344" s="266"/>
      <c r="D344" s="245" t="s">
        <v>193</v>
      </c>
      <c r="E344" s="267" t="s">
        <v>19</v>
      </c>
      <c r="F344" s="268" t="s">
        <v>196</v>
      </c>
      <c r="G344" s="266"/>
      <c r="H344" s="269">
        <v>3</v>
      </c>
      <c r="I344" s="270"/>
      <c r="J344" s="266"/>
      <c r="K344" s="266"/>
      <c r="L344" s="271"/>
      <c r="M344" s="272"/>
      <c r="N344" s="273"/>
      <c r="O344" s="273"/>
      <c r="P344" s="273"/>
      <c r="Q344" s="273"/>
      <c r="R344" s="273"/>
      <c r="S344" s="273"/>
      <c r="T344" s="274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5" t="s">
        <v>193</v>
      </c>
      <c r="AU344" s="275" t="s">
        <v>88</v>
      </c>
      <c r="AV344" s="15" t="s">
        <v>191</v>
      </c>
      <c r="AW344" s="15" t="s">
        <v>37</v>
      </c>
      <c r="AX344" s="15" t="s">
        <v>86</v>
      </c>
      <c r="AY344" s="275" t="s">
        <v>185</v>
      </c>
    </row>
    <row r="345" s="2" customFormat="1" ht="33" customHeight="1">
      <c r="A345" s="40"/>
      <c r="B345" s="41"/>
      <c r="C345" s="229" t="s">
        <v>669</v>
      </c>
      <c r="D345" s="229" t="s">
        <v>187</v>
      </c>
      <c r="E345" s="230" t="s">
        <v>670</v>
      </c>
      <c r="F345" s="231" t="s">
        <v>671</v>
      </c>
      <c r="G345" s="232" t="s">
        <v>190</v>
      </c>
      <c r="H345" s="233">
        <v>14.82</v>
      </c>
      <c r="I345" s="234"/>
      <c r="J345" s="235">
        <f>ROUND(I345*H345,2)</f>
        <v>0</v>
      </c>
      <c r="K345" s="236"/>
      <c r="L345" s="46"/>
      <c r="M345" s="237" t="s">
        <v>19</v>
      </c>
      <c r="N345" s="238" t="s">
        <v>49</v>
      </c>
      <c r="O345" s="86"/>
      <c r="P345" s="239">
        <f>O345*H345</f>
        <v>0</v>
      </c>
      <c r="Q345" s="239">
        <v>0.028570000000000002</v>
      </c>
      <c r="R345" s="239">
        <f>Q345*H345</f>
        <v>0.42340740000000004</v>
      </c>
      <c r="S345" s="239">
        <v>0</v>
      </c>
      <c r="T345" s="240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41" t="s">
        <v>191</v>
      </c>
      <c r="AT345" s="241" t="s">
        <v>187</v>
      </c>
      <c r="AU345" s="241" t="s">
        <v>88</v>
      </c>
      <c r="AY345" s="19" t="s">
        <v>185</v>
      </c>
      <c r="BE345" s="242">
        <f>IF(N345="základní",J345,0)</f>
        <v>0</v>
      </c>
      <c r="BF345" s="242">
        <f>IF(N345="snížená",J345,0)</f>
        <v>0</v>
      </c>
      <c r="BG345" s="242">
        <f>IF(N345="zákl. přenesená",J345,0)</f>
        <v>0</v>
      </c>
      <c r="BH345" s="242">
        <f>IF(N345="sníž. přenesená",J345,0)</f>
        <v>0</v>
      </c>
      <c r="BI345" s="242">
        <f>IF(N345="nulová",J345,0)</f>
        <v>0</v>
      </c>
      <c r="BJ345" s="19" t="s">
        <v>86</v>
      </c>
      <c r="BK345" s="242">
        <f>ROUND(I345*H345,2)</f>
        <v>0</v>
      </c>
      <c r="BL345" s="19" t="s">
        <v>191</v>
      </c>
      <c r="BM345" s="241" t="s">
        <v>672</v>
      </c>
    </row>
    <row r="346" s="13" customFormat="1">
      <c r="A346" s="13"/>
      <c r="B346" s="243"/>
      <c r="C346" s="244"/>
      <c r="D346" s="245" t="s">
        <v>193</v>
      </c>
      <c r="E346" s="246" t="s">
        <v>19</v>
      </c>
      <c r="F346" s="247" t="s">
        <v>673</v>
      </c>
      <c r="G346" s="244"/>
      <c r="H346" s="248">
        <v>0.14999999999999999</v>
      </c>
      <c r="I346" s="249"/>
      <c r="J346" s="244"/>
      <c r="K346" s="244"/>
      <c r="L346" s="250"/>
      <c r="M346" s="251"/>
      <c r="N346" s="252"/>
      <c r="O346" s="252"/>
      <c r="P346" s="252"/>
      <c r="Q346" s="252"/>
      <c r="R346" s="252"/>
      <c r="S346" s="252"/>
      <c r="T346" s="25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4" t="s">
        <v>193</v>
      </c>
      <c r="AU346" s="254" t="s">
        <v>88</v>
      </c>
      <c r="AV346" s="13" t="s">
        <v>88</v>
      </c>
      <c r="AW346" s="13" t="s">
        <v>37</v>
      </c>
      <c r="AX346" s="13" t="s">
        <v>78</v>
      </c>
      <c r="AY346" s="254" t="s">
        <v>185</v>
      </c>
    </row>
    <row r="347" s="14" customFormat="1">
      <c r="A347" s="14"/>
      <c r="B347" s="255"/>
      <c r="C347" s="256"/>
      <c r="D347" s="245" t="s">
        <v>193</v>
      </c>
      <c r="E347" s="257" t="s">
        <v>19</v>
      </c>
      <c r="F347" s="258" t="s">
        <v>674</v>
      </c>
      <c r="G347" s="256"/>
      <c r="H347" s="257" t="s">
        <v>19</v>
      </c>
      <c r="I347" s="259"/>
      <c r="J347" s="256"/>
      <c r="K347" s="256"/>
      <c r="L347" s="260"/>
      <c r="M347" s="261"/>
      <c r="N347" s="262"/>
      <c r="O347" s="262"/>
      <c r="P347" s="262"/>
      <c r="Q347" s="262"/>
      <c r="R347" s="262"/>
      <c r="S347" s="262"/>
      <c r="T347" s="26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4" t="s">
        <v>193</v>
      </c>
      <c r="AU347" s="264" t="s">
        <v>88</v>
      </c>
      <c r="AV347" s="14" t="s">
        <v>86</v>
      </c>
      <c r="AW347" s="14" t="s">
        <v>37</v>
      </c>
      <c r="AX347" s="14" t="s">
        <v>78</v>
      </c>
      <c r="AY347" s="264" t="s">
        <v>185</v>
      </c>
    </row>
    <row r="348" s="13" customFormat="1">
      <c r="A348" s="13"/>
      <c r="B348" s="243"/>
      <c r="C348" s="244"/>
      <c r="D348" s="245" t="s">
        <v>193</v>
      </c>
      <c r="E348" s="246" t="s">
        <v>19</v>
      </c>
      <c r="F348" s="247" t="s">
        <v>675</v>
      </c>
      <c r="G348" s="244"/>
      <c r="H348" s="248">
        <v>1.8899999999999999</v>
      </c>
      <c r="I348" s="249"/>
      <c r="J348" s="244"/>
      <c r="K348" s="244"/>
      <c r="L348" s="250"/>
      <c r="M348" s="251"/>
      <c r="N348" s="252"/>
      <c r="O348" s="252"/>
      <c r="P348" s="252"/>
      <c r="Q348" s="252"/>
      <c r="R348" s="252"/>
      <c r="S348" s="252"/>
      <c r="T348" s="25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4" t="s">
        <v>193</v>
      </c>
      <c r="AU348" s="254" t="s">
        <v>88</v>
      </c>
      <c r="AV348" s="13" t="s">
        <v>88</v>
      </c>
      <c r="AW348" s="13" t="s">
        <v>37</v>
      </c>
      <c r="AX348" s="13" t="s">
        <v>78</v>
      </c>
      <c r="AY348" s="254" t="s">
        <v>185</v>
      </c>
    </row>
    <row r="349" s="14" customFormat="1">
      <c r="A349" s="14"/>
      <c r="B349" s="255"/>
      <c r="C349" s="256"/>
      <c r="D349" s="245" t="s">
        <v>193</v>
      </c>
      <c r="E349" s="257" t="s">
        <v>19</v>
      </c>
      <c r="F349" s="258" t="s">
        <v>676</v>
      </c>
      <c r="G349" s="256"/>
      <c r="H349" s="257" t="s">
        <v>19</v>
      </c>
      <c r="I349" s="259"/>
      <c r="J349" s="256"/>
      <c r="K349" s="256"/>
      <c r="L349" s="260"/>
      <c r="M349" s="261"/>
      <c r="N349" s="262"/>
      <c r="O349" s="262"/>
      <c r="P349" s="262"/>
      <c r="Q349" s="262"/>
      <c r="R349" s="262"/>
      <c r="S349" s="262"/>
      <c r="T349" s="26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4" t="s">
        <v>193</v>
      </c>
      <c r="AU349" s="264" t="s">
        <v>88</v>
      </c>
      <c r="AV349" s="14" t="s">
        <v>86</v>
      </c>
      <c r="AW349" s="14" t="s">
        <v>37</v>
      </c>
      <c r="AX349" s="14" t="s">
        <v>78</v>
      </c>
      <c r="AY349" s="264" t="s">
        <v>185</v>
      </c>
    </row>
    <row r="350" s="13" customFormat="1">
      <c r="A350" s="13"/>
      <c r="B350" s="243"/>
      <c r="C350" s="244"/>
      <c r="D350" s="245" t="s">
        <v>193</v>
      </c>
      <c r="E350" s="246" t="s">
        <v>19</v>
      </c>
      <c r="F350" s="247" t="s">
        <v>677</v>
      </c>
      <c r="G350" s="244"/>
      <c r="H350" s="248">
        <v>0.97499999999999998</v>
      </c>
      <c r="I350" s="249"/>
      <c r="J350" s="244"/>
      <c r="K350" s="244"/>
      <c r="L350" s="250"/>
      <c r="M350" s="251"/>
      <c r="N350" s="252"/>
      <c r="O350" s="252"/>
      <c r="P350" s="252"/>
      <c r="Q350" s="252"/>
      <c r="R350" s="252"/>
      <c r="S350" s="252"/>
      <c r="T350" s="25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4" t="s">
        <v>193</v>
      </c>
      <c r="AU350" s="254" t="s">
        <v>88</v>
      </c>
      <c r="AV350" s="13" t="s">
        <v>88</v>
      </c>
      <c r="AW350" s="13" t="s">
        <v>37</v>
      </c>
      <c r="AX350" s="13" t="s">
        <v>78</v>
      </c>
      <c r="AY350" s="254" t="s">
        <v>185</v>
      </c>
    </row>
    <row r="351" s="14" customFormat="1">
      <c r="A351" s="14"/>
      <c r="B351" s="255"/>
      <c r="C351" s="256"/>
      <c r="D351" s="245" t="s">
        <v>193</v>
      </c>
      <c r="E351" s="257" t="s">
        <v>19</v>
      </c>
      <c r="F351" s="258" t="s">
        <v>678</v>
      </c>
      <c r="G351" s="256"/>
      <c r="H351" s="257" t="s">
        <v>19</v>
      </c>
      <c r="I351" s="259"/>
      <c r="J351" s="256"/>
      <c r="K351" s="256"/>
      <c r="L351" s="260"/>
      <c r="M351" s="261"/>
      <c r="N351" s="262"/>
      <c r="O351" s="262"/>
      <c r="P351" s="262"/>
      <c r="Q351" s="262"/>
      <c r="R351" s="262"/>
      <c r="S351" s="262"/>
      <c r="T351" s="26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4" t="s">
        <v>193</v>
      </c>
      <c r="AU351" s="264" t="s">
        <v>88</v>
      </c>
      <c r="AV351" s="14" t="s">
        <v>86</v>
      </c>
      <c r="AW351" s="14" t="s">
        <v>37</v>
      </c>
      <c r="AX351" s="14" t="s">
        <v>78</v>
      </c>
      <c r="AY351" s="264" t="s">
        <v>185</v>
      </c>
    </row>
    <row r="352" s="13" customFormat="1">
      <c r="A352" s="13"/>
      <c r="B352" s="243"/>
      <c r="C352" s="244"/>
      <c r="D352" s="245" t="s">
        <v>193</v>
      </c>
      <c r="E352" s="246" t="s">
        <v>19</v>
      </c>
      <c r="F352" s="247" t="s">
        <v>679</v>
      </c>
      <c r="G352" s="244"/>
      <c r="H352" s="248">
        <v>1.0800000000000001</v>
      </c>
      <c r="I352" s="249"/>
      <c r="J352" s="244"/>
      <c r="K352" s="244"/>
      <c r="L352" s="250"/>
      <c r="M352" s="251"/>
      <c r="N352" s="252"/>
      <c r="O352" s="252"/>
      <c r="P352" s="252"/>
      <c r="Q352" s="252"/>
      <c r="R352" s="252"/>
      <c r="S352" s="252"/>
      <c r="T352" s="25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4" t="s">
        <v>193</v>
      </c>
      <c r="AU352" s="254" t="s">
        <v>88</v>
      </c>
      <c r="AV352" s="13" t="s">
        <v>88</v>
      </c>
      <c r="AW352" s="13" t="s">
        <v>37</v>
      </c>
      <c r="AX352" s="13" t="s">
        <v>78</v>
      </c>
      <c r="AY352" s="254" t="s">
        <v>185</v>
      </c>
    </row>
    <row r="353" s="14" customFormat="1">
      <c r="A353" s="14"/>
      <c r="B353" s="255"/>
      <c r="C353" s="256"/>
      <c r="D353" s="245" t="s">
        <v>193</v>
      </c>
      <c r="E353" s="257" t="s">
        <v>19</v>
      </c>
      <c r="F353" s="258" t="s">
        <v>680</v>
      </c>
      <c r="G353" s="256"/>
      <c r="H353" s="257" t="s">
        <v>19</v>
      </c>
      <c r="I353" s="259"/>
      <c r="J353" s="256"/>
      <c r="K353" s="256"/>
      <c r="L353" s="260"/>
      <c r="M353" s="261"/>
      <c r="N353" s="262"/>
      <c r="O353" s="262"/>
      <c r="P353" s="262"/>
      <c r="Q353" s="262"/>
      <c r="R353" s="262"/>
      <c r="S353" s="262"/>
      <c r="T353" s="26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4" t="s">
        <v>193</v>
      </c>
      <c r="AU353" s="264" t="s">
        <v>88</v>
      </c>
      <c r="AV353" s="14" t="s">
        <v>86</v>
      </c>
      <c r="AW353" s="14" t="s">
        <v>37</v>
      </c>
      <c r="AX353" s="14" t="s">
        <v>78</v>
      </c>
      <c r="AY353" s="264" t="s">
        <v>185</v>
      </c>
    </row>
    <row r="354" s="13" customFormat="1">
      <c r="A354" s="13"/>
      <c r="B354" s="243"/>
      <c r="C354" s="244"/>
      <c r="D354" s="245" t="s">
        <v>193</v>
      </c>
      <c r="E354" s="246" t="s">
        <v>19</v>
      </c>
      <c r="F354" s="247" t="s">
        <v>681</v>
      </c>
      <c r="G354" s="244"/>
      <c r="H354" s="248">
        <v>0.66000000000000003</v>
      </c>
      <c r="I354" s="249"/>
      <c r="J354" s="244"/>
      <c r="K354" s="244"/>
      <c r="L354" s="250"/>
      <c r="M354" s="251"/>
      <c r="N354" s="252"/>
      <c r="O354" s="252"/>
      <c r="P354" s="252"/>
      <c r="Q354" s="252"/>
      <c r="R354" s="252"/>
      <c r="S354" s="252"/>
      <c r="T354" s="25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4" t="s">
        <v>193</v>
      </c>
      <c r="AU354" s="254" t="s">
        <v>88</v>
      </c>
      <c r="AV354" s="13" t="s">
        <v>88</v>
      </c>
      <c r="AW354" s="13" t="s">
        <v>37</v>
      </c>
      <c r="AX354" s="13" t="s">
        <v>78</v>
      </c>
      <c r="AY354" s="254" t="s">
        <v>185</v>
      </c>
    </row>
    <row r="355" s="14" customFormat="1">
      <c r="A355" s="14"/>
      <c r="B355" s="255"/>
      <c r="C355" s="256"/>
      <c r="D355" s="245" t="s">
        <v>193</v>
      </c>
      <c r="E355" s="257" t="s">
        <v>19</v>
      </c>
      <c r="F355" s="258" t="s">
        <v>682</v>
      </c>
      <c r="G355" s="256"/>
      <c r="H355" s="257" t="s">
        <v>19</v>
      </c>
      <c r="I355" s="259"/>
      <c r="J355" s="256"/>
      <c r="K355" s="256"/>
      <c r="L355" s="260"/>
      <c r="M355" s="261"/>
      <c r="N355" s="262"/>
      <c r="O355" s="262"/>
      <c r="P355" s="262"/>
      <c r="Q355" s="262"/>
      <c r="R355" s="262"/>
      <c r="S355" s="262"/>
      <c r="T355" s="26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4" t="s">
        <v>193</v>
      </c>
      <c r="AU355" s="264" t="s">
        <v>88</v>
      </c>
      <c r="AV355" s="14" t="s">
        <v>86</v>
      </c>
      <c r="AW355" s="14" t="s">
        <v>37</v>
      </c>
      <c r="AX355" s="14" t="s">
        <v>78</v>
      </c>
      <c r="AY355" s="264" t="s">
        <v>185</v>
      </c>
    </row>
    <row r="356" s="13" customFormat="1">
      <c r="A356" s="13"/>
      <c r="B356" s="243"/>
      <c r="C356" s="244"/>
      <c r="D356" s="245" t="s">
        <v>193</v>
      </c>
      <c r="E356" s="246" t="s">
        <v>19</v>
      </c>
      <c r="F356" s="247" t="s">
        <v>683</v>
      </c>
      <c r="G356" s="244"/>
      <c r="H356" s="248">
        <v>2.6549999999999998</v>
      </c>
      <c r="I356" s="249"/>
      <c r="J356" s="244"/>
      <c r="K356" s="244"/>
      <c r="L356" s="250"/>
      <c r="M356" s="251"/>
      <c r="N356" s="252"/>
      <c r="O356" s="252"/>
      <c r="P356" s="252"/>
      <c r="Q356" s="252"/>
      <c r="R356" s="252"/>
      <c r="S356" s="252"/>
      <c r="T356" s="25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4" t="s">
        <v>193</v>
      </c>
      <c r="AU356" s="254" t="s">
        <v>88</v>
      </c>
      <c r="AV356" s="13" t="s">
        <v>88</v>
      </c>
      <c r="AW356" s="13" t="s">
        <v>37</v>
      </c>
      <c r="AX356" s="13" t="s">
        <v>78</v>
      </c>
      <c r="AY356" s="254" t="s">
        <v>185</v>
      </c>
    </row>
    <row r="357" s="14" customFormat="1">
      <c r="A357" s="14"/>
      <c r="B357" s="255"/>
      <c r="C357" s="256"/>
      <c r="D357" s="245" t="s">
        <v>193</v>
      </c>
      <c r="E357" s="257" t="s">
        <v>19</v>
      </c>
      <c r="F357" s="258" t="s">
        <v>684</v>
      </c>
      <c r="G357" s="256"/>
      <c r="H357" s="257" t="s">
        <v>19</v>
      </c>
      <c r="I357" s="259"/>
      <c r="J357" s="256"/>
      <c r="K357" s="256"/>
      <c r="L357" s="260"/>
      <c r="M357" s="261"/>
      <c r="N357" s="262"/>
      <c r="O357" s="262"/>
      <c r="P357" s="262"/>
      <c r="Q357" s="262"/>
      <c r="R357" s="262"/>
      <c r="S357" s="262"/>
      <c r="T357" s="26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4" t="s">
        <v>193</v>
      </c>
      <c r="AU357" s="264" t="s">
        <v>88</v>
      </c>
      <c r="AV357" s="14" t="s">
        <v>86</v>
      </c>
      <c r="AW357" s="14" t="s">
        <v>37</v>
      </c>
      <c r="AX357" s="14" t="s">
        <v>78</v>
      </c>
      <c r="AY357" s="264" t="s">
        <v>185</v>
      </c>
    </row>
    <row r="358" s="13" customFormat="1">
      <c r="A358" s="13"/>
      <c r="B358" s="243"/>
      <c r="C358" s="244"/>
      <c r="D358" s="245" t="s">
        <v>193</v>
      </c>
      <c r="E358" s="246" t="s">
        <v>19</v>
      </c>
      <c r="F358" s="247" t="s">
        <v>685</v>
      </c>
      <c r="G358" s="244"/>
      <c r="H358" s="248">
        <v>2.4750000000000001</v>
      </c>
      <c r="I358" s="249"/>
      <c r="J358" s="244"/>
      <c r="K358" s="244"/>
      <c r="L358" s="250"/>
      <c r="M358" s="251"/>
      <c r="N358" s="252"/>
      <c r="O358" s="252"/>
      <c r="P358" s="252"/>
      <c r="Q358" s="252"/>
      <c r="R358" s="252"/>
      <c r="S358" s="252"/>
      <c r="T358" s="25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4" t="s">
        <v>193</v>
      </c>
      <c r="AU358" s="254" t="s">
        <v>88</v>
      </c>
      <c r="AV358" s="13" t="s">
        <v>88</v>
      </c>
      <c r="AW358" s="13" t="s">
        <v>37</v>
      </c>
      <c r="AX358" s="13" t="s">
        <v>78</v>
      </c>
      <c r="AY358" s="254" t="s">
        <v>185</v>
      </c>
    </row>
    <row r="359" s="14" customFormat="1">
      <c r="A359" s="14"/>
      <c r="B359" s="255"/>
      <c r="C359" s="256"/>
      <c r="D359" s="245" t="s">
        <v>193</v>
      </c>
      <c r="E359" s="257" t="s">
        <v>19</v>
      </c>
      <c r="F359" s="258" t="s">
        <v>686</v>
      </c>
      <c r="G359" s="256"/>
      <c r="H359" s="257" t="s">
        <v>19</v>
      </c>
      <c r="I359" s="259"/>
      <c r="J359" s="256"/>
      <c r="K359" s="256"/>
      <c r="L359" s="260"/>
      <c r="M359" s="261"/>
      <c r="N359" s="262"/>
      <c r="O359" s="262"/>
      <c r="P359" s="262"/>
      <c r="Q359" s="262"/>
      <c r="R359" s="262"/>
      <c r="S359" s="262"/>
      <c r="T359" s="26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4" t="s">
        <v>193</v>
      </c>
      <c r="AU359" s="264" t="s">
        <v>88</v>
      </c>
      <c r="AV359" s="14" t="s">
        <v>86</v>
      </c>
      <c r="AW359" s="14" t="s">
        <v>37</v>
      </c>
      <c r="AX359" s="14" t="s">
        <v>78</v>
      </c>
      <c r="AY359" s="264" t="s">
        <v>185</v>
      </c>
    </row>
    <row r="360" s="13" customFormat="1">
      <c r="A360" s="13"/>
      <c r="B360" s="243"/>
      <c r="C360" s="244"/>
      <c r="D360" s="245" t="s">
        <v>193</v>
      </c>
      <c r="E360" s="246" t="s">
        <v>19</v>
      </c>
      <c r="F360" s="247" t="s">
        <v>687</v>
      </c>
      <c r="G360" s="244"/>
      <c r="H360" s="248">
        <v>0.54000000000000004</v>
      </c>
      <c r="I360" s="249"/>
      <c r="J360" s="244"/>
      <c r="K360" s="244"/>
      <c r="L360" s="250"/>
      <c r="M360" s="251"/>
      <c r="N360" s="252"/>
      <c r="O360" s="252"/>
      <c r="P360" s="252"/>
      <c r="Q360" s="252"/>
      <c r="R360" s="252"/>
      <c r="S360" s="252"/>
      <c r="T360" s="25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4" t="s">
        <v>193</v>
      </c>
      <c r="AU360" s="254" t="s">
        <v>88</v>
      </c>
      <c r="AV360" s="13" t="s">
        <v>88</v>
      </c>
      <c r="AW360" s="13" t="s">
        <v>37</v>
      </c>
      <c r="AX360" s="13" t="s">
        <v>78</v>
      </c>
      <c r="AY360" s="254" t="s">
        <v>185</v>
      </c>
    </row>
    <row r="361" s="14" customFormat="1">
      <c r="A361" s="14"/>
      <c r="B361" s="255"/>
      <c r="C361" s="256"/>
      <c r="D361" s="245" t="s">
        <v>193</v>
      </c>
      <c r="E361" s="257" t="s">
        <v>19</v>
      </c>
      <c r="F361" s="258" t="s">
        <v>688</v>
      </c>
      <c r="G361" s="256"/>
      <c r="H361" s="257" t="s">
        <v>19</v>
      </c>
      <c r="I361" s="259"/>
      <c r="J361" s="256"/>
      <c r="K361" s="256"/>
      <c r="L361" s="260"/>
      <c r="M361" s="261"/>
      <c r="N361" s="262"/>
      <c r="O361" s="262"/>
      <c r="P361" s="262"/>
      <c r="Q361" s="262"/>
      <c r="R361" s="262"/>
      <c r="S361" s="262"/>
      <c r="T361" s="26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4" t="s">
        <v>193</v>
      </c>
      <c r="AU361" s="264" t="s">
        <v>88</v>
      </c>
      <c r="AV361" s="14" t="s">
        <v>86</v>
      </c>
      <c r="AW361" s="14" t="s">
        <v>37</v>
      </c>
      <c r="AX361" s="14" t="s">
        <v>78</v>
      </c>
      <c r="AY361" s="264" t="s">
        <v>185</v>
      </c>
    </row>
    <row r="362" s="13" customFormat="1">
      <c r="A362" s="13"/>
      <c r="B362" s="243"/>
      <c r="C362" s="244"/>
      <c r="D362" s="245" t="s">
        <v>193</v>
      </c>
      <c r="E362" s="246" t="s">
        <v>19</v>
      </c>
      <c r="F362" s="247" t="s">
        <v>689</v>
      </c>
      <c r="G362" s="244"/>
      <c r="H362" s="248">
        <v>1.95</v>
      </c>
      <c r="I362" s="249"/>
      <c r="J362" s="244"/>
      <c r="K362" s="244"/>
      <c r="L362" s="250"/>
      <c r="M362" s="251"/>
      <c r="N362" s="252"/>
      <c r="O362" s="252"/>
      <c r="P362" s="252"/>
      <c r="Q362" s="252"/>
      <c r="R362" s="252"/>
      <c r="S362" s="252"/>
      <c r="T362" s="25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4" t="s">
        <v>193</v>
      </c>
      <c r="AU362" s="254" t="s">
        <v>88</v>
      </c>
      <c r="AV362" s="13" t="s">
        <v>88</v>
      </c>
      <c r="AW362" s="13" t="s">
        <v>37</v>
      </c>
      <c r="AX362" s="13" t="s">
        <v>78</v>
      </c>
      <c r="AY362" s="254" t="s">
        <v>185</v>
      </c>
    </row>
    <row r="363" s="14" customFormat="1">
      <c r="A363" s="14"/>
      <c r="B363" s="255"/>
      <c r="C363" s="256"/>
      <c r="D363" s="245" t="s">
        <v>193</v>
      </c>
      <c r="E363" s="257" t="s">
        <v>19</v>
      </c>
      <c r="F363" s="258" t="s">
        <v>690</v>
      </c>
      <c r="G363" s="256"/>
      <c r="H363" s="257" t="s">
        <v>19</v>
      </c>
      <c r="I363" s="259"/>
      <c r="J363" s="256"/>
      <c r="K363" s="256"/>
      <c r="L363" s="260"/>
      <c r="M363" s="261"/>
      <c r="N363" s="262"/>
      <c r="O363" s="262"/>
      <c r="P363" s="262"/>
      <c r="Q363" s="262"/>
      <c r="R363" s="262"/>
      <c r="S363" s="262"/>
      <c r="T363" s="26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4" t="s">
        <v>193</v>
      </c>
      <c r="AU363" s="264" t="s">
        <v>88</v>
      </c>
      <c r="AV363" s="14" t="s">
        <v>86</v>
      </c>
      <c r="AW363" s="14" t="s">
        <v>37</v>
      </c>
      <c r="AX363" s="14" t="s">
        <v>78</v>
      </c>
      <c r="AY363" s="264" t="s">
        <v>185</v>
      </c>
    </row>
    <row r="364" s="13" customFormat="1">
      <c r="A364" s="13"/>
      <c r="B364" s="243"/>
      <c r="C364" s="244"/>
      <c r="D364" s="245" t="s">
        <v>193</v>
      </c>
      <c r="E364" s="246" t="s">
        <v>19</v>
      </c>
      <c r="F364" s="247" t="s">
        <v>691</v>
      </c>
      <c r="G364" s="244"/>
      <c r="H364" s="248">
        <v>2.4449999999999998</v>
      </c>
      <c r="I364" s="249"/>
      <c r="J364" s="244"/>
      <c r="K364" s="244"/>
      <c r="L364" s="250"/>
      <c r="M364" s="251"/>
      <c r="N364" s="252"/>
      <c r="O364" s="252"/>
      <c r="P364" s="252"/>
      <c r="Q364" s="252"/>
      <c r="R364" s="252"/>
      <c r="S364" s="252"/>
      <c r="T364" s="25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4" t="s">
        <v>193</v>
      </c>
      <c r="AU364" s="254" t="s">
        <v>88</v>
      </c>
      <c r="AV364" s="13" t="s">
        <v>88</v>
      </c>
      <c r="AW364" s="13" t="s">
        <v>37</v>
      </c>
      <c r="AX364" s="13" t="s">
        <v>78</v>
      </c>
      <c r="AY364" s="254" t="s">
        <v>185</v>
      </c>
    </row>
    <row r="365" s="14" customFormat="1">
      <c r="A365" s="14"/>
      <c r="B365" s="255"/>
      <c r="C365" s="256"/>
      <c r="D365" s="245" t="s">
        <v>193</v>
      </c>
      <c r="E365" s="257" t="s">
        <v>19</v>
      </c>
      <c r="F365" s="258" t="s">
        <v>692</v>
      </c>
      <c r="G365" s="256"/>
      <c r="H365" s="257" t="s">
        <v>19</v>
      </c>
      <c r="I365" s="259"/>
      <c r="J365" s="256"/>
      <c r="K365" s="256"/>
      <c r="L365" s="260"/>
      <c r="M365" s="261"/>
      <c r="N365" s="262"/>
      <c r="O365" s="262"/>
      <c r="P365" s="262"/>
      <c r="Q365" s="262"/>
      <c r="R365" s="262"/>
      <c r="S365" s="262"/>
      <c r="T365" s="26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4" t="s">
        <v>193</v>
      </c>
      <c r="AU365" s="264" t="s">
        <v>88</v>
      </c>
      <c r="AV365" s="14" t="s">
        <v>86</v>
      </c>
      <c r="AW365" s="14" t="s">
        <v>37</v>
      </c>
      <c r="AX365" s="14" t="s">
        <v>78</v>
      </c>
      <c r="AY365" s="264" t="s">
        <v>185</v>
      </c>
    </row>
    <row r="366" s="15" customFormat="1">
      <c r="A366" s="15"/>
      <c r="B366" s="265"/>
      <c r="C366" s="266"/>
      <c r="D366" s="245" t="s">
        <v>193</v>
      </c>
      <c r="E366" s="267" t="s">
        <v>19</v>
      </c>
      <c r="F366" s="268" t="s">
        <v>196</v>
      </c>
      <c r="G366" s="266"/>
      <c r="H366" s="269">
        <v>14.82</v>
      </c>
      <c r="I366" s="270"/>
      <c r="J366" s="266"/>
      <c r="K366" s="266"/>
      <c r="L366" s="271"/>
      <c r="M366" s="272"/>
      <c r="N366" s="273"/>
      <c r="O366" s="273"/>
      <c r="P366" s="273"/>
      <c r="Q366" s="273"/>
      <c r="R366" s="273"/>
      <c r="S366" s="273"/>
      <c r="T366" s="27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5" t="s">
        <v>193</v>
      </c>
      <c r="AU366" s="275" t="s">
        <v>88</v>
      </c>
      <c r="AV366" s="15" t="s">
        <v>191</v>
      </c>
      <c r="AW366" s="15" t="s">
        <v>37</v>
      </c>
      <c r="AX366" s="15" t="s">
        <v>86</v>
      </c>
      <c r="AY366" s="275" t="s">
        <v>185</v>
      </c>
    </row>
    <row r="367" s="2" customFormat="1" ht="33" customHeight="1">
      <c r="A367" s="40"/>
      <c r="B367" s="41"/>
      <c r="C367" s="229" t="s">
        <v>693</v>
      </c>
      <c r="D367" s="229" t="s">
        <v>187</v>
      </c>
      <c r="E367" s="230" t="s">
        <v>694</v>
      </c>
      <c r="F367" s="231" t="s">
        <v>695</v>
      </c>
      <c r="G367" s="232" t="s">
        <v>190</v>
      </c>
      <c r="H367" s="233">
        <v>7.1059999999999999</v>
      </c>
      <c r="I367" s="234"/>
      <c r="J367" s="235">
        <f>ROUND(I367*H367,2)</f>
        <v>0</v>
      </c>
      <c r="K367" s="236"/>
      <c r="L367" s="46"/>
      <c r="M367" s="237" t="s">
        <v>19</v>
      </c>
      <c r="N367" s="238" t="s">
        <v>49</v>
      </c>
      <c r="O367" s="86"/>
      <c r="P367" s="239">
        <f>O367*H367</f>
        <v>0</v>
      </c>
      <c r="Q367" s="239">
        <v>0.087309999999999999</v>
      </c>
      <c r="R367" s="239">
        <f>Q367*H367</f>
        <v>0.62042485999999997</v>
      </c>
      <c r="S367" s="239">
        <v>0</v>
      </c>
      <c r="T367" s="240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41" t="s">
        <v>191</v>
      </c>
      <c r="AT367" s="241" t="s">
        <v>187</v>
      </c>
      <c r="AU367" s="241" t="s">
        <v>88</v>
      </c>
      <c r="AY367" s="19" t="s">
        <v>185</v>
      </c>
      <c r="BE367" s="242">
        <f>IF(N367="základní",J367,0)</f>
        <v>0</v>
      </c>
      <c r="BF367" s="242">
        <f>IF(N367="snížená",J367,0)</f>
        <v>0</v>
      </c>
      <c r="BG367" s="242">
        <f>IF(N367="zákl. přenesená",J367,0)</f>
        <v>0</v>
      </c>
      <c r="BH367" s="242">
        <f>IF(N367="sníž. přenesená",J367,0)</f>
        <v>0</v>
      </c>
      <c r="BI367" s="242">
        <f>IF(N367="nulová",J367,0)</f>
        <v>0</v>
      </c>
      <c r="BJ367" s="19" t="s">
        <v>86</v>
      </c>
      <c r="BK367" s="242">
        <f>ROUND(I367*H367,2)</f>
        <v>0</v>
      </c>
      <c r="BL367" s="19" t="s">
        <v>191</v>
      </c>
      <c r="BM367" s="241" t="s">
        <v>696</v>
      </c>
    </row>
    <row r="368" s="13" customFormat="1">
      <c r="A368" s="13"/>
      <c r="B368" s="243"/>
      <c r="C368" s="244"/>
      <c r="D368" s="245" t="s">
        <v>193</v>
      </c>
      <c r="E368" s="246" t="s">
        <v>19</v>
      </c>
      <c r="F368" s="247" t="s">
        <v>697</v>
      </c>
      <c r="G368" s="244"/>
      <c r="H368" s="248">
        <v>8.2880000000000003</v>
      </c>
      <c r="I368" s="249"/>
      <c r="J368" s="244"/>
      <c r="K368" s="244"/>
      <c r="L368" s="250"/>
      <c r="M368" s="251"/>
      <c r="N368" s="252"/>
      <c r="O368" s="252"/>
      <c r="P368" s="252"/>
      <c r="Q368" s="252"/>
      <c r="R368" s="252"/>
      <c r="S368" s="252"/>
      <c r="T368" s="25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4" t="s">
        <v>193</v>
      </c>
      <c r="AU368" s="254" t="s">
        <v>88</v>
      </c>
      <c r="AV368" s="13" t="s">
        <v>88</v>
      </c>
      <c r="AW368" s="13" t="s">
        <v>37</v>
      </c>
      <c r="AX368" s="13" t="s">
        <v>78</v>
      </c>
      <c r="AY368" s="254" t="s">
        <v>185</v>
      </c>
    </row>
    <row r="369" s="13" customFormat="1">
      <c r="A369" s="13"/>
      <c r="B369" s="243"/>
      <c r="C369" s="244"/>
      <c r="D369" s="245" t="s">
        <v>193</v>
      </c>
      <c r="E369" s="246" t="s">
        <v>19</v>
      </c>
      <c r="F369" s="247" t="s">
        <v>698</v>
      </c>
      <c r="G369" s="244"/>
      <c r="H369" s="248">
        <v>-1.1819999999999999</v>
      </c>
      <c r="I369" s="249"/>
      <c r="J369" s="244"/>
      <c r="K369" s="244"/>
      <c r="L369" s="250"/>
      <c r="M369" s="251"/>
      <c r="N369" s="252"/>
      <c r="O369" s="252"/>
      <c r="P369" s="252"/>
      <c r="Q369" s="252"/>
      <c r="R369" s="252"/>
      <c r="S369" s="252"/>
      <c r="T369" s="25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4" t="s">
        <v>193</v>
      </c>
      <c r="AU369" s="254" t="s">
        <v>88</v>
      </c>
      <c r="AV369" s="13" t="s">
        <v>88</v>
      </c>
      <c r="AW369" s="13" t="s">
        <v>37</v>
      </c>
      <c r="AX369" s="13" t="s">
        <v>78</v>
      </c>
      <c r="AY369" s="254" t="s">
        <v>185</v>
      </c>
    </row>
    <row r="370" s="14" customFormat="1">
      <c r="A370" s="14"/>
      <c r="B370" s="255"/>
      <c r="C370" s="256"/>
      <c r="D370" s="245" t="s">
        <v>193</v>
      </c>
      <c r="E370" s="257" t="s">
        <v>19</v>
      </c>
      <c r="F370" s="258" t="s">
        <v>699</v>
      </c>
      <c r="G370" s="256"/>
      <c r="H370" s="257" t="s">
        <v>19</v>
      </c>
      <c r="I370" s="259"/>
      <c r="J370" s="256"/>
      <c r="K370" s="256"/>
      <c r="L370" s="260"/>
      <c r="M370" s="261"/>
      <c r="N370" s="262"/>
      <c r="O370" s="262"/>
      <c r="P370" s="262"/>
      <c r="Q370" s="262"/>
      <c r="R370" s="262"/>
      <c r="S370" s="262"/>
      <c r="T370" s="26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4" t="s">
        <v>193</v>
      </c>
      <c r="AU370" s="264" t="s">
        <v>88</v>
      </c>
      <c r="AV370" s="14" t="s">
        <v>86</v>
      </c>
      <c r="AW370" s="14" t="s">
        <v>37</v>
      </c>
      <c r="AX370" s="14" t="s">
        <v>78</v>
      </c>
      <c r="AY370" s="264" t="s">
        <v>185</v>
      </c>
    </row>
    <row r="371" s="15" customFormat="1">
      <c r="A371" s="15"/>
      <c r="B371" s="265"/>
      <c r="C371" s="266"/>
      <c r="D371" s="245" t="s">
        <v>193</v>
      </c>
      <c r="E371" s="267" t="s">
        <v>19</v>
      </c>
      <c r="F371" s="268" t="s">
        <v>196</v>
      </c>
      <c r="G371" s="266"/>
      <c r="H371" s="269">
        <v>7.1059999999999999</v>
      </c>
      <c r="I371" s="270"/>
      <c r="J371" s="266"/>
      <c r="K371" s="266"/>
      <c r="L371" s="271"/>
      <c r="M371" s="272"/>
      <c r="N371" s="273"/>
      <c r="O371" s="273"/>
      <c r="P371" s="273"/>
      <c r="Q371" s="273"/>
      <c r="R371" s="273"/>
      <c r="S371" s="273"/>
      <c r="T371" s="274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5" t="s">
        <v>193</v>
      </c>
      <c r="AU371" s="275" t="s">
        <v>88</v>
      </c>
      <c r="AV371" s="15" t="s">
        <v>191</v>
      </c>
      <c r="AW371" s="15" t="s">
        <v>37</v>
      </c>
      <c r="AX371" s="15" t="s">
        <v>86</v>
      </c>
      <c r="AY371" s="275" t="s">
        <v>185</v>
      </c>
    </row>
    <row r="372" s="2" customFormat="1" ht="33" customHeight="1">
      <c r="A372" s="40"/>
      <c r="B372" s="41"/>
      <c r="C372" s="229" t="s">
        <v>700</v>
      </c>
      <c r="D372" s="229" t="s">
        <v>187</v>
      </c>
      <c r="E372" s="230" t="s">
        <v>701</v>
      </c>
      <c r="F372" s="231" t="s">
        <v>702</v>
      </c>
      <c r="G372" s="232" t="s">
        <v>190</v>
      </c>
      <c r="H372" s="233">
        <v>235.19300000000001</v>
      </c>
      <c r="I372" s="234"/>
      <c r="J372" s="235">
        <f>ROUND(I372*H372,2)</f>
        <v>0</v>
      </c>
      <c r="K372" s="236"/>
      <c r="L372" s="46"/>
      <c r="M372" s="237" t="s">
        <v>19</v>
      </c>
      <c r="N372" s="238" t="s">
        <v>49</v>
      </c>
      <c r="O372" s="86"/>
      <c r="P372" s="239">
        <f>O372*H372</f>
        <v>0</v>
      </c>
      <c r="Q372" s="239">
        <v>0.10445</v>
      </c>
      <c r="R372" s="239">
        <f>Q372*H372</f>
        <v>24.565908850000003</v>
      </c>
      <c r="S372" s="239">
        <v>0</v>
      </c>
      <c r="T372" s="240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41" t="s">
        <v>191</v>
      </c>
      <c r="AT372" s="241" t="s">
        <v>187</v>
      </c>
      <c r="AU372" s="241" t="s">
        <v>88</v>
      </c>
      <c r="AY372" s="19" t="s">
        <v>185</v>
      </c>
      <c r="BE372" s="242">
        <f>IF(N372="základní",J372,0)</f>
        <v>0</v>
      </c>
      <c r="BF372" s="242">
        <f>IF(N372="snížená",J372,0)</f>
        <v>0</v>
      </c>
      <c r="BG372" s="242">
        <f>IF(N372="zákl. přenesená",J372,0)</f>
        <v>0</v>
      </c>
      <c r="BH372" s="242">
        <f>IF(N372="sníž. přenesená",J372,0)</f>
        <v>0</v>
      </c>
      <c r="BI372" s="242">
        <f>IF(N372="nulová",J372,0)</f>
        <v>0</v>
      </c>
      <c r="BJ372" s="19" t="s">
        <v>86</v>
      </c>
      <c r="BK372" s="242">
        <f>ROUND(I372*H372,2)</f>
        <v>0</v>
      </c>
      <c r="BL372" s="19" t="s">
        <v>191</v>
      </c>
      <c r="BM372" s="241" t="s">
        <v>703</v>
      </c>
    </row>
    <row r="373" s="13" customFormat="1">
      <c r="A373" s="13"/>
      <c r="B373" s="243"/>
      <c r="C373" s="244"/>
      <c r="D373" s="245" t="s">
        <v>193</v>
      </c>
      <c r="E373" s="246" t="s">
        <v>19</v>
      </c>
      <c r="F373" s="247" t="s">
        <v>704</v>
      </c>
      <c r="G373" s="244"/>
      <c r="H373" s="248">
        <v>26.562999999999999</v>
      </c>
      <c r="I373" s="249"/>
      <c r="J373" s="244"/>
      <c r="K373" s="244"/>
      <c r="L373" s="250"/>
      <c r="M373" s="251"/>
      <c r="N373" s="252"/>
      <c r="O373" s="252"/>
      <c r="P373" s="252"/>
      <c r="Q373" s="252"/>
      <c r="R373" s="252"/>
      <c r="S373" s="252"/>
      <c r="T373" s="25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4" t="s">
        <v>193</v>
      </c>
      <c r="AU373" s="254" t="s">
        <v>88</v>
      </c>
      <c r="AV373" s="13" t="s">
        <v>88</v>
      </c>
      <c r="AW373" s="13" t="s">
        <v>37</v>
      </c>
      <c r="AX373" s="13" t="s">
        <v>78</v>
      </c>
      <c r="AY373" s="254" t="s">
        <v>185</v>
      </c>
    </row>
    <row r="374" s="13" customFormat="1">
      <c r="A374" s="13"/>
      <c r="B374" s="243"/>
      <c r="C374" s="244"/>
      <c r="D374" s="245" t="s">
        <v>193</v>
      </c>
      <c r="E374" s="246" t="s">
        <v>19</v>
      </c>
      <c r="F374" s="247" t="s">
        <v>705</v>
      </c>
      <c r="G374" s="244"/>
      <c r="H374" s="248">
        <v>-4.4100000000000001</v>
      </c>
      <c r="I374" s="249"/>
      <c r="J374" s="244"/>
      <c r="K374" s="244"/>
      <c r="L374" s="250"/>
      <c r="M374" s="251"/>
      <c r="N374" s="252"/>
      <c r="O374" s="252"/>
      <c r="P374" s="252"/>
      <c r="Q374" s="252"/>
      <c r="R374" s="252"/>
      <c r="S374" s="252"/>
      <c r="T374" s="25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4" t="s">
        <v>193</v>
      </c>
      <c r="AU374" s="254" t="s">
        <v>88</v>
      </c>
      <c r="AV374" s="13" t="s">
        <v>88</v>
      </c>
      <c r="AW374" s="13" t="s">
        <v>37</v>
      </c>
      <c r="AX374" s="13" t="s">
        <v>78</v>
      </c>
      <c r="AY374" s="254" t="s">
        <v>185</v>
      </c>
    </row>
    <row r="375" s="14" customFormat="1">
      <c r="A375" s="14"/>
      <c r="B375" s="255"/>
      <c r="C375" s="256"/>
      <c r="D375" s="245" t="s">
        <v>193</v>
      </c>
      <c r="E375" s="257" t="s">
        <v>19</v>
      </c>
      <c r="F375" s="258" t="s">
        <v>706</v>
      </c>
      <c r="G375" s="256"/>
      <c r="H375" s="257" t="s">
        <v>19</v>
      </c>
      <c r="I375" s="259"/>
      <c r="J375" s="256"/>
      <c r="K375" s="256"/>
      <c r="L375" s="260"/>
      <c r="M375" s="261"/>
      <c r="N375" s="262"/>
      <c r="O375" s="262"/>
      <c r="P375" s="262"/>
      <c r="Q375" s="262"/>
      <c r="R375" s="262"/>
      <c r="S375" s="262"/>
      <c r="T375" s="26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4" t="s">
        <v>193</v>
      </c>
      <c r="AU375" s="264" t="s">
        <v>88</v>
      </c>
      <c r="AV375" s="14" t="s">
        <v>86</v>
      </c>
      <c r="AW375" s="14" t="s">
        <v>37</v>
      </c>
      <c r="AX375" s="14" t="s">
        <v>78</v>
      </c>
      <c r="AY375" s="264" t="s">
        <v>185</v>
      </c>
    </row>
    <row r="376" s="13" customFormat="1">
      <c r="A376" s="13"/>
      <c r="B376" s="243"/>
      <c r="C376" s="244"/>
      <c r="D376" s="245" t="s">
        <v>193</v>
      </c>
      <c r="E376" s="246" t="s">
        <v>19</v>
      </c>
      <c r="F376" s="247" t="s">
        <v>704</v>
      </c>
      <c r="G376" s="244"/>
      <c r="H376" s="248">
        <v>26.562999999999999</v>
      </c>
      <c r="I376" s="249"/>
      <c r="J376" s="244"/>
      <c r="K376" s="244"/>
      <c r="L376" s="250"/>
      <c r="M376" s="251"/>
      <c r="N376" s="252"/>
      <c r="O376" s="252"/>
      <c r="P376" s="252"/>
      <c r="Q376" s="252"/>
      <c r="R376" s="252"/>
      <c r="S376" s="252"/>
      <c r="T376" s="25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4" t="s">
        <v>193</v>
      </c>
      <c r="AU376" s="254" t="s">
        <v>88</v>
      </c>
      <c r="AV376" s="13" t="s">
        <v>88</v>
      </c>
      <c r="AW376" s="13" t="s">
        <v>37</v>
      </c>
      <c r="AX376" s="13" t="s">
        <v>78</v>
      </c>
      <c r="AY376" s="254" t="s">
        <v>185</v>
      </c>
    </row>
    <row r="377" s="13" customFormat="1">
      <c r="A377" s="13"/>
      <c r="B377" s="243"/>
      <c r="C377" s="244"/>
      <c r="D377" s="245" t="s">
        <v>193</v>
      </c>
      <c r="E377" s="246" t="s">
        <v>19</v>
      </c>
      <c r="F377" s="247" t="s">
        <v>705</v>
      </c>
      <c r="G377" s="244"/>
      <c r="H377" s="248">
        <v>-4.4100000000000001</v>
      </c>
      <c r="I377" s="249"/>
      <c r="J377" s="244"/>
      <c r="K377" s="244"/>
      <c r="L377" s="250"/>
      <c r="M377" s="251"/>
      <c r="N377" s="252"/>
      <c r="O377" s="252"/>
      <c r="P377" s="252"/>
      <c r="Q377" s="252"/>
      <c r="R377" s="252"/>
      <c r="S377" s="252"/>
      <c r="T377" s="25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4" t="s">
        <v>193</v>
      </c>
      <c r="AU377" s="254" t="s">
        <v>88</v>
      </c>
      <c r="AV377" s="13" t="s">
        <v>88</v>
      </c>
      <c r="AW377" s="13" t="s">
        <v>37</v>
      </c>
      <c r="AX377" s="13" t="s">
        <v>78</v>
      </c>
      <c r="AY377" s="254" t="s">
        <v>185</v>
      </c>
    </row>
    <row r="378" s="14" customFormat="1">
      <c r="A378" s="14"/>
      <c r="B378" s="255"/>
      <c r="C378" s="256"/>
      <c r="D378" s="245" t="s">
        <v>193</v>
      </c>
      <c r="E378" s="257" t="s">
        <v>19</v>
      </c>
      <c r="F378" s="258" t="s">
        <v>707</v>
      </c>
      <c r="G378" s="256"/>
      <c r="H378" s="257" t="s">
        <v>19</v>
      </c>
      <c r="I378" s="259"/>
      <c r="J378" s="256"/>
      <c r="K378" s="256"/>
      <c r="L378" s="260"/>
      <c r="M378" s="261"/>
      <c r="N378" s="262"/>
      <c r="O378" s="262"/>
      <c r="P378" s="262"/>
      <c r="Q378" s="262"/>
      <c r="R378" s="262"/>
      <c r="S378" s="262"/>
      <c r="T378" s="26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4" t="s">
        <v>193</v>
      </c>
      <c r="AU378" s="264" t="s">
        <v>88</v>
      </c>
      <c r="AV378" s="14" t="s">
        <v>86</v>
      </c>
      <c r="AW378" s="14" t="s">
        <v>37</v>
      </c>
      <c r="AX378" s="14" t="s">
        <v>78</v>
      </c>
      <c r="AY378" s="264" t="s">
        <v>185</v>
      </c>
    </row>
    <row r="379" s="13" customFormat="1">
      <c r="A379" s="13"/>
      <c r="B379" s="243"/>
      <c r="C379" s="244"/>
      <c r="D379" s="245" t="s">
        <v>193</v>
      </c>
      <c r="E379" s="246" t="s">
        <v>19</v>
      </c>
      <c r="F379" s="247" t="s">
        <v>708</v>
      </c>
      <c r="G379" s="244"/>
      <c r="H379" s="248">
        <v>13.813000000000001</v>
      </c>
      <c r="I379" s="249"/>
      <c r="J379" s="244"/>
      <c r="K379" s="244"/>
      <c r="L379" s="250"/>
      <c r="M379" s="251"/>
      <c r="N379" s="252"/>
      <c r="O379" s="252"/>
      <c r="P379" s="252"/>
      <c r="Q379" s="252"/>
      <c r="R379" s="252"/>
      <c r="S379" s="252"/>
      <c r="T379" s="25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4" t="s">
        <v>193</v>
      </c>
      <c r="AU379" s="254" t="s">
        <v>88</v>
      </c>
      <c r="AV379" s="13" t="s">
        <v>88</v>
      </c>
      <c r="AW379" s="13" t="s">
        <v>37</v>
      </c>
      <c r="AX379" s="13" t="s">
        <v>78</v>
      </c>
      <c r="AY379" s="254" t="s">
        <v>185</v>
      </c>
    </row>
    <row r="380" s="13" customFormat="1">
      <c r="A380" s="13"/>
      <c r="B380" s="243"/>
      <c r="C380" s="244"/>
      <c r="D380" s="245" t="s">
        <v>193</v>
      </c>
      <c r="E380" s="246" t="s">
        <v>19</v>
      </c>
      <c r="F380" s="247" t="s">
        <v>709</v>
      </c>
      <c r="G380" s="244"/>
      <c r="H380" s="248">
        <v>-1.5760000000000001</v>
      </c>
      <c r="I380" s="249"/>
      <c r="J380" s="244"/>
      <c r="K380" s="244"/>
      <c r="L380" s="250"/>
      <c r="M380" s="251"/>
      <c r="N380" s="252"/>
      <c r="O380" s="252"/>
      <c r="P380" s="252"/>
      <c r="Q380" s="252"/>
      <c r="R380" s="252"/>
      <c r="S380" s="252"/>
      <c r="T380" s="25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4" t="s">
        <v>193</v>
      </c>
      <c r="AU380" s="254" t="s">
        <v>88</v>
      </c>
      <c r="AV380" s="13" t="s">
        <v>88</v>
      </c>
      <c r="AW380" s="13" t="s">
        <v>37</v>
      </c>
      <c r="AX380" s="13" t="s">
        <v>78</v>
      </c>
      <c r="AY380" s="254" t="s">
        <v>185</v>
      </c>
    </row>
    <row r="381" s="14" customFormat="1">
      <c r="A381" s="14"/>
      <c r="B381" s="255"/>
      <c r="C381" s="256"/>
      <c r="D381" s="245" t="s">
        <v>193</v>
      </c>
      <c r="E381" s="257" t="s">
        <v>19</v>
      </c>
      <c r="F381" s="258" t="s">
        <v>710</v>
      </c>
      <c r="G381" s="256"/>
      <c r="H381" s="257" t="s">
        <v>19</v>
      </c>
      <c r="I381" s="259"/>
      <c r="J381" s="256"/>
      <c r="K381" s="256"/>
      <c r="L381" s="260"/>
      <c r="M381" s="261"/>
      <c r="N381" s="262"/>
      <c r="O381" s="262"/>
      <c r="P381" s="262"/>
      <c r="Q381" s="262"/>
      <c r="R381" s="262"/>
      <c r="S381" s="262"/>
      <c r="T381" s="26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4" t="s">
        <v>193</v>
      </c>
      <c r="AU381" s="264" t="s">
        <v>88</v>
      </c>
      <c r="AV381" s="14" t="s">
        <v>86</v>
      </c>
      <c r="AW381" s="14" t="s">
        <v>37</v>
      </c>
      <c r="AX381" s="14" t="s">
        <v>78</v>
      </c>
      <c r="AY381" s="264" t="s">
        <v>185</v>
      </c>
    </row>
    <row r="382" s="13" customFormat="1">
      <c r="A382" s="13"/>
      <c r="B382" s="243"/>
      <c r="C382" s="244"/>
      <c r="D382" s="245" t="s">
        <v>193</v>
      </c>
      <c r="E382" s="246" t="s">
        <v>19</v>
      </c>
      <c r="F382" s="247" t="s">
        <v>711</v>
      </c>
      <c r="G382" s="244"/>
      <c r="H382" s="248">
        <v>38.037999999999997</v>
      </c>
      <c r="I382" s="249"/>
      <c r="J382" s="244"/>
      <c r="K382" s="244"/>
      <c r="L382" s="250"/>
      <c r="M382" s="251"/>
      <c r="N382" s="252"/>
      <c r="O382" s="252"/>
      <c r="P382" s="252"/>
      <c r="Q382" s="252"/>
      <c r="R382" s="252"/>
      <c r="S382" s="252"/>
      <c r="T382" s="25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4" t="s">
        <v>193</v>
      </c>
      <c r="AU382" s="254" t="s">
        <v>88</v>
      </c>
      <c r="AV382" s="13" t="s">
        <v>88</v>
      </c>
      <c r="AW382" s="13" t="s">
        <v>37</v>
      </c>
      <c r="AX382" s="13" t="s">
        <v>78</v>
      </c>
      <c r="AY382" s="254" t="s">
        <v>185</v>
      </c>
    </row>
    <row r="383" s="13" customFormat="1">
      <c r="A383" s="13"/>
      <c r="B383" s="243"/>
      <c r="C383" s="244"/>
      <c r="D383" s="245" t="s">
        <v>193</v>
      </c>
      <c r="E383" s="246" t="s">
        <v>19</v>
      </c>
      <c r="F383" s="247" t="s">
        <v>709</v>
      </c>
      <c r="G383" s="244"/>
      <c r="H383" s="248">
        <v>-1.5760000000000001</v>
      </c>
      <c r="I383" s="249"/>
      <c r="J383" s="244"/>
      <c r="K383" s="244"/>
      <c r="L383" s="250"/>
      <c r="M383" s="251"/>
      <c r="N383" s="252"/>
      <c r="O383" s="252"/>
      <c r="P383" s="252"/>
      <c r="Q383" s="252"/>
      <c r="R383" s="252"/>
      <c r="S383" s="252"/>
      <c r="T383" s="25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4" t="s">
        <v>193</v>
      </c>
      <c r="AU383" s="254" t="s">
        <v>88</v>
      </c>
      <c r="AV383" s="13" t="s">
        <v>88</v>
      </c>
      <c r="AW383" s="13" t="s">
        <v>37</v>
      </c>
      <c r="AX383" s="13" t="s">
        <v>78</v>
      </c>
      <c r="AY383" s="254" t="s">
        <v>185</v>
      </c>
    </row>
    <row r="384" s="13" customFormat="1">
      <c r="A384" s="13"/>
      <c r="B384" s="243"/>
      <c r="C384" s="244"/>
      <c r="D384" s="245" t="s">
        <v>193</v>
      </c>
      <c r="E384" s="246" t="s">
        <v>19</v>
      </c>
      <c r="F384" s="247" t="s">
        <v>705</v>
      </c>
      <c r="G384" s="244"/>
      <c r="H384" s="248">
        <v>-4.4100000000000001</v>
      </c>
      <c r="I384" s="249"/>
      <c r="J384" s="244"/>
      <c r="K384" s="244"/>
      <c r="L384" s="250"/>
      <c r="M384" s="251"/>
      <c r="N384" s="252"/>
      <c r="O384" s="252"/>
      <c r="P384" s="252"/>
      <c r="Q384" s="252"/>
      <c r="R384" s="252"/>
      <c r="S384" s="252"/>
      <c r="T384" s="25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4" t="s">
        <v>193</v>
      </c>
      <c r="AU384" s="254" t="s">
        <v>88</v>
      </c>
      <c r="AV384" s="13" t="s">
        <v>88</v>
      </c>
      <c r="AW384" s="13" t="s">
        <v>37</v>
      </c>
      <c r="AX384" s="13" t="s">
        <v>78</v>
      </c>
      <c r="AY384" s="254" t="s">
        <v>185</v>
      </c>
    </row>
    <row r="385" s="14" customFormat="1">
      <c r="A385" s="14"/>
      <c r="B385" s="255"/>
      <c r="C385" s="256"/>
      <c r="D385" s="245" t="s">
        <v>193</v>
      </c>
      <c r="E385" s="257" t="s">
        <v>19</v>
      </c>
      <c r="F385" s="258" t="s">
        <v>712</v>
      </c>
      <c r="G385" s="256"/>
      <c r="H385" s="257" t="s">
        <v>19</v>
      </c>
      <c r="I385" s="259"/>
      <c r="J385" s="256"/>
      <c r="K385" s="256"/>
      <c r="L385" s="260"/>
      <c r="M385" s="261"/>
      <c r="N385" s="262"/>
      <c r="O385" s="262"/>
      <c r="P385" s="262"/>
      <c r="Q385" s="262"/>
      <c r="R385" s="262"/>
      <c r="S385" s="262"/>
      <c r="T385" s="26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4" t="s">
        <v>193</v>
      </c>
      <c r="AU385" s="264" t="s">
        <v>88</v>
      </c>
      <c r="AV385" s="14" t="s">
        <v>86</v>
      </c>
      <c r="AW385" s="14" t="s">
        <v>37</v>
      </c>
      <c r="AX385" s="14" t="s">
        <v>78</v>
      </c>
      <c r="AY385" s="264" t="s">
        <v>185</v>
      </c>
    </row>
    <row r="386" s="13" customFormat="1">
      <c r="A386" s="13"/>
      <c r="B386" s="243"/>
      <c r="C386" s="244"/>
      <c r="D386" s="245" t="s">
        <v>193</v>
      </c>
      <c r="E386" s="246" t="s">
        <v>19</v>
      </c>
      <c r="F386" s="247" t="s">
        <v>713</v>
      </c>
      <c r="G386" s="244"/>
      <c r="H386" s="248">
        <v>14.449999999999999</v>
      </c>
      <c r="I386" s="249"/>
      <c r="J386" s="244"/>
      <c r="K386" s="244"/>
      <c r="L386" s="250"/>
      <c r="M386" s="251"/>
      <c r="N386" s="252"/>
      <c r="O386" s="252"/>
      <c r="P386" s="252"/>
      <c r="Q386" s="252"/>
      <c r="R386" s="252"/>
      <c r="S386" s="252"/>
      <c r="T386" s="25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4" t="s">
        <v>193</v>
      </c>
      <c r="AU386" s="254" t="s">
        <v>88</v>
      </c>
      <c r="AV386" s="13" t="s">
        <v>88</v>
      </c>
      <c r="AW386" s="13" t="s">
        <v>37</v>
      </c>
      <c r="AX386" s="13" t="s">
        <v>78</v>
      </c>
      <c r="AY386" s="254" t="s">
        <v>185</v>
      </c>
    </row>
    <row r="387" s="14" customFormat="1">
      <c r="A387" s="14"/>
      <c r="B387" s="255"/>
      <c r="C387" s="256"/>
      <c r="D387" s="245" t="s">
        <v>193</v>
      </c>
      <c r="E387" s="257" t="s">
        <v>19</v>
      </c>
      <c r="F387" s="258" t="s">
        <v>714</v>
      </c>
      <c r="G387" s="256"/>
      <c r="H387" s="257" t="s">
        <v>19</v>
      </c>
      <c r="I387" s="259"/>
      <c r="J387" s="256"/>
      <c r="K387" s="256"/>
      <c r="L387" s="260"/>
      <c r="M387" s="261"/>
      <c r="N387" s="262"/>
      <c r="O387" s="262"/>
      <c r="P387" s="262"/>
      <c r="Q387" s="262"/>
      <c r="R387" s="262"/>
      <c r="S387" s="262"/>
      <c r="T387" s="26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4" t="s">
        <v>193</v>
      </c>
      <c r="AU387" s="264" t="s">
        <v>88</v>
      </c>
      <c r="AV387" s="14" t="s">
        <v>86</v>
      </c>
      <c r="AW387" s="14" t="s">
        <v>37</v>
      </c>
      <c r="AX387" s="14" t="s">
        <v>78</v>
      </c>
      <c r="AY387" s="264" t="s">
        <v>185</v>
      </c>
    </row>
    <row r="388" s="13" customFormat="1">
      <c r="A388" s="13"/>
      <c r="B388" s="243"/>
      <c r="C388" s="244"/>
      <c r="D388" s="245" t="s">
        <v>193</v>
      </c>
      <c r="E388" s="246" t="s">
        <v>19</v>
      </c>
      <c r="F388" s="247" t="s">
        <v>715</v>
      </c>
      <c r="G388" s="244"/>
      <c r="H388" s="248">
        <v>31.024999999999999</v>
      </c>
      <c r="I388" s="249"/>
      <c r="J388" s="244"/>
      <c r="K388" s="244"/>
      <c r="L388" s="250"/>
      <c r="M388" s="251"/>
      <c r="N388" s="252"/>
      <c r="O388" s="252"/>
      <c r="P388" s="252"/>
      <c r="Q388" s="252"/>
      <c r="R388" s="252"/>
      <c r="S388" s="252"/>
      <c r="T388" s="25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4" t="s">
        <v>193</v>
      </c>
      <c r="AU388" s="254" t="s">
        <v>88</v>
      </c>
      <c r="AV388" s="13" t="s">
        <v>88</v>
      </c>
      <c r="AW388" s="13" t="s">
        <v>37</v>
      </c>
      <c r="AX388" s="13" t="s">
        <v>78</v>
      </c>
      <c r="AY388" s="254" t="s">
        <v>185</v>
      </c>
    </row>
    <row r="389" s="13" customFormat="1">
      <c r="A389" s="13"/>
      <c r="B389" s="243"/>
      <c r="C389" s="244"/>
      <c r="D389" s="245" t="s">
        <v>193</v>
      </c>
      <c r="E389" s="246" t="s">
        <v>19</v>
      </c>
      <c r="F389" s="247" t="s">
        <v>709</v>
      </c>
      <c r="G389" s="244"/>
      <c r="H389" s="248">
        <v>-1.5760000000000001</v>
      </c>
      <c r="I389" s="249"/>
      <c r="J389" s="244"/>
      <c r="K389" s="244"/>
      <c r="L389" s="250"/>
      <c r="M389" s="251"/>
      <c r="N389" s="252"/>
      <c r="O389" s="252"/>
      <c r="P389" s="252"/>
      <c r="Q389" s="252"/>
      <c r="R389" s="252"/>
      <c r="S389" s="252"/>
      <c r="T389" s="25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4" t="s">
        <v>193</v>
      </c>
      <c r="AU389" s="254" t="s">
        <v>88</v>
      </c>
      <c r="AV389" s="13" t="s">
        <v>88</v>
      </c>
      <c r="AW389" s="13" t="s">
        <v>37</v>
      </c>
      <c r="AX389" s="13" t="s">
        <v>78</v>
      </c>
      <c r="AY389" s="254" t="s">
        <v>185</v>
      </c>
    </row>
    <row r="390" s="14" customFormat="1">
      <c r="A390" s="14"/>
      <c r="B390" s="255"/>
      <c r="C390" s="256"/>
      <c r="D390" s="245" t="s">
        <v>193</v>
      </c>
      <c r="E390" s="257" t="s">
        <v>19</v>
      </c>
      <c r="F390" s="258" t="s">
        <v>716</v>
      </c>
      <c r="G390" s="256"/>
      <c r="H390" s="257" t="s">
        <v>19</v>
      </c>
      <c r="I390" s="259"/>
      <c r="J390" s="256"/>
      <c r="K390" s="256"/>
      <c r="L390" s="260"/>
      <c r="M390" s="261"/>
      <c r="N390" s="262"/>
      <c r="O390" s="262"/>
      <c r="P390" s="262"/>
      <c r="Q390" s="262"/>
      <c r="R390" s="262"/>
      <c r="S390" s="262"/>
      <c r="T390" s="26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4" t="s">
        <v>193</v>
      </c>
      <c r="AU390" s="264" t="s">
        <v>88</v>
      </c>
      <c r="AV390" s="14" t="s">
        <v>86</v>
      </c>
      <c r="AW390" s="14" t="s">
        <v>37</v>
      </c>
      <c r="AX390" s="14" t="s">
        <v>78</v>
      </c>
      <c r="AY390" s="264" t="s">
        <v>185</v>
      </c>
    </row>
    <row r="391" s="13" customFormat="1">
      <c r="A391" s="13"/>
      <c r="B391" s="243"/>
      <c r="C391" s="244"/>
      <c r="D391" s="245" t="s">
        <v>193</v>
      </c>
      <c r="E391" s="246" t="s">
        <v>19</v>
      </c>
      <c r="F391" s="247" t="s">
        <v>717</v>
      </c>
      <c r="G391" s="244"/>
      <c r="H391" s="248">
        <v>10.4</v>
      </c>
      <c r="I391" s="249"/>
      <c r="J391" s="244"/>
      <c r="K391" s="244"/>
      <c r="L391" s="250"/>
      <c r="M391" s="251"/>
      <c r="N391" s="252"/>
      <c r="O391" s="252"/>
      <c r="P391" s="252"/>
      <c r="Q391" s="252"/>
      <c r="R391" s="252"/>
      <c r="S391" s="252"/>
      <c r="T391" s="25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4" t="s">
        <v>193</v>
      </c>
      <c r="AU391" s="254" t="s">
        <v>88</v>
      </c>
      <c r="AV391" s="13" t="s">
        <v>88</v>
      </c>
      <c r="AW391" s="13" t="s">
        <v>37</v>
      </c>
      <c r="AX391" s="13" t="s">
        <v>78</v>
      </c>
      <c r="AY391" s="254" t="s">
        <v>185</v>
      </c>
    </row>
    <row r="392" s="13" customFormat="1">
      <c r="A392" s="13"/>
      <c r="B392" s="243"/>
      <c r="C392" s="244"/>
      <c r="D392" s="245" t="s">
        <v>193</v>
      </c>
      <c r="E392" s="246" t="s">
        <v>19</v>
      </c>
      <c r="F392" s="247" t="s">
        <v>718</v>
      </c>
      <c r="G392" s="244"/>
      <c r="H392" s="248">
        <v>-1.97</v>
      </c>
      <c r="I392" s="249"/>
      <c r="J392" s="244"/>
      <c r="K392" s="244"/>
      <c r="L392" s="250"/>
      <c r="M392" s="251"/>
      <c r="N392" s="252"/>
      <c r="O392" s="252"/>
      <c r="P392" s="252"/>
      <c r="Q392" s="252"/>
      <c r="R392" s="252"/>
      <c r="S392" s="252"/>
      <c r="T392" s="25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4" t="s">
        <v>193</v>
      </c>
      <c r="AU392" s="254" t="s">
        <v>88</v>
      </c>
      <c r="AV392" s="13" t="s">
        <v>88</v>
      </c>
      <c r="AW392" s="13" t="s">
        <v>37</v>
      </c>
      <c r="AX392" s="13" t="s">
        <v>78</v>
      </c>
      <c r="AY392" s="254" t="s">
        <v>185</v>
      </c>
    </row>
    <row r="393" s="14" customFormat="1">
      <c r="A393" s="14"/>
      <c r="B393" s="255"/>
      <c r="C393" s="256"/>
      <c r="D393" s="245" t="s">
        <v>193</v>
      </c>
      <c r="E393" s="257" t="s">
        <v>19</v>
      </c>
      <c r="F393" s="258" t="s">
        <v>719</v>
      </c>
      <c r="G393" s="256"/>
      <c r="H393" s="257" t="s">
        <v>19</v>
      </c>
      <c r="I393" s="259"/>
      <c r="J393" s="256"/>
      <c r="K393" s="256"/>
      <c r="L393" s="260"/>
      <c r="M393" s="261"/>
      <c r="N393" s="262"/>
      <c r="O393" s="262"/>
      <c r="P393" s="262"/>
      <c r="Q393" s="262"/>
      <c r="R393" s="262"/>
      <c r="S393" s="262"/>
      <c r="T393" s="26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4" t="s">
        <v>193</v>
      </c>
      <c r="AU393" s="264" t="s">
        <v>88</v>
      </c>
      <c r="AV393" s="14" t="s">
        <v>86</v>
      </c>
      <c r="AW393" s="14" t="s">
        <v>37</v>
      </c>
      <c r="AX393" s="14" t="s">
        <v>78</v>
      </c>
      <c r="AY393" s="264" t="s">
        <v>185</v>
      </c>
    </row>
    <row r="394" s="13" customFormat="1">
      <c r="A394" s="13"/>
      <c r="B394" s="243"/>
      <c r="C394" s="244"/>
      <c r="D394" s="245" t="s">
        <v>193</v>
      </c>
      <c r="E394" s="246" t="s">
        <v>19</v>
      </c>
      <c r="F394" s="247" t="s">
        <v>720</v>
      </c>
      <c r="G394" s="244"/>
      <c r="H394" s="248">
        <v>23.725000000000001</v>
      </c>
      <c r="I394" s="249"/>
      <c r="J394" s="244"/>
      <c r="K394" s="244"/>
      <c r="L394" s="250"/>
      <c r="M394" s="251"/>
      <c r="N394" s="252"/>
      <c r="O394" s="252"/>
      <c r="P394" s="252"/>
      <c r="Q394" s="252"/>
      <c r="R394" s="252"/>
      <c r="S394" s="252"/>
      <c r="T394" s="25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4" t="s">
        <v>193</v>
      </c>
      <c r="AU394" s="254" t="s">
        <v>88</v>
      </c>
      <c r="AV394" s="13" t="s">
        <v>88</v>
      </c>
      <c r="AW394" s="13" t="s">
        <v>37</v>
      </c>
      <c r="AX394" s="13" t="s">
        <v>78</v>
      </c>
      <c r="AY394" s="254" t="s">
        <v>185</v>
      </c>
    </row>
    <row r="395" s="13" customFormat="1">
      <c r="A395" s="13"/>
      <c r="B395" s="243"/>
      <c r="C395" s="244"/>
      <c r="D395" s="245" t="s">
        <v>193</v>
      </c>
      <c r="E395" s="246" t="s">
        <v>19</v>
      </c>
      <c r="F395" s="247" t="s">
        <v>709</v>
      </c>
      <c r="G395" s="244"/>
      <c r="H395" s="248">
        <v>-1.5760000000000001</v>
      </c>
      <c r="I395" s="249"/>
      <c r="J395" s="244"/>
      <c r="K395" s="244"/>
      <c r="L395" s="250"/>
      <c r="M395" s="251"/>
      <c r="N395" s="252"/>
      <c r="O395" s="252"/>
      <c r="P395" s="252"/>
      <c r="Q395" s="252"/>
      <c r="R395" s="252"/>
      <c r="S395" s="252"/>
      <c r="T395" s="25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4" t="s">
        <v>193</v>
      </c>
      <c r="AU395" s="254" t="s">
        <v>88</v>
      </c>
      <c r="AV395" s="13" t="s">
        <v>88</v>
      </c>
      <c r="AW395" s="13" t="s">
        <v>37</v>
      </c>
      <c r="AX395" s="13" t="s">
        <v>78</v>
      </c>
      <c r="AY395" s="254" t="s">
        <v>185</v>
      </c>
    </row>
    <row r="396" s="14" customFormat="1">
      <c r="A396" s="14"/>
      <c r="B396" s="255"/>
      <c r="C396" s="256"/>
      <c r="D396" s="245" t="s">
        <v>193</v>
      </c>
      <c r="E396" s="257" t="s">
        <v>19</v>
      </c>
      <c r="F396" s="258" t="s">
        <v>721</v>
      </c>
      <c r="G396" s="256"/>
      <c r="H396" s="257" t="s">
        <v>19</v>
      </c>
      <c r="I396" s="259"/>
      <c r="J396" s="256"/>
      <c r="K396" s="256"/>
      <c r="L396" s="260"/>
      <c r="M396" s="261"/>
      <c r="N396" s="262"/>
      <c r="O396" s="262"/>
      <c r="P396" s="262"/>
      <c r="Q396" s="262"/>
      <c r="R396" s="262"/>
      <c r="S396" s="262"/>
      <c r="T396" s="26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4" t="s">
        <v>193</v>
      </c>
      <c r="AU396" s="264" t="s">
        <v>88</v>
      </c>
      <c r="AV396" s="14" t="s">
        <v>86</v>
      </c>
      <c r="AW396" s="14" t="s">
        <v>37</v>
      </c>
      <c r="AX396" s="14" t="s">
        <v>78</v>
      </c>
      <c r="AY396" s="264" t="s">
        <v>185</v>
      </c>
    </row>
    <row r="397" s="13" customFormat="1">
      <c r="A397" s="13"/>
      <c r="B397" s="243"/>
      <c r="C397" s="244"/>
      <c r="D397" s="245" t="s">
        <v>193</v>
      </c>
      <c r="E397" s="246" t="s">
        <v>19</v>
      </c>
      <c r="F397" s="247" t="s">
        <v>722</v>
      </c>
      <c r="G397" s="244"/>
      <c r="H397" s="248">
        <v>15.925000000000001</v>
      </c>
      <c r="I397" s="249"/>
      <c r="J397" s="244"/>
      <c r="K397" s="244"/>
      <c r="L397" s="250"/>
      <c r="M397" s="251"/>
      <c r="N397" s="252"/>
      <c r="O397" s="252"/>
      <c r="P397" s="252"/>
      <c r="Q397" s="252"/>
      <c r="R397" s="252"/>
      <c r="S397" s="252"/>
      <c r="T397" s="25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4" t="s">
        <v>193</v>
      </c>
      <c r="AU397" s="254" t="s">
        <v>88</v>
      </c>
      <c r="AV397" s="13" t="s">
        <v>88</v>
      </c>
      <c r="AW397" s="13" t="s">
        <v>37</v>
      </c>
      <c r="AX397" s="13" t="s">
        <v>78</v>
      </c>
      <c r="AY397" s="254" t="s">
        <v>185</v>
      </c>
    </row>
    <row r="398" s="13" customFormat="1">
      <c r="A398" s="13"/>
      <c r="B398" s="243"/>
      <c r="C398" s="244"/>
      <c r="D398" s="245" t="s">
        <v>193</v>
      </c>
      <c r="E398" s="246" t="s">
        <v>19</v>
      </c>
      <c r="F398" s="247" t="s">
        <v>723</v>
      </c>
      <c r="G398" s="244"/>
      <c r="H398" s="248">
        <v>-3.1520000000000001</v>
      </c>
      <c r="I398" s="249"/>
      <c r="J398" s="244"/>
      <c r="K398" s="244"/>
      <c r="L398" s="250"/>
      <c r="M398" s="251"/>
      <c r="N398" s="252"/>
      <c r="O398" s="252"/>
      <c r="P398" s="252"/>
      <c r="Q398" s="252"/>
      <c r="R398" s="252"/>
      <c r="S398" s="252"/>
      <c r="T398" s="25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4" t="s">
        <v>193</v>
      </c>
      <c r="AU398" s="254" t="s">
        <v>88</v>
      </c>
      <c r="AV398" s="13" t="s">
        <v>88</v>
      </c>
      <c r="AW398" s="13" t="s">
        <v>37</v>
      </c>
      <c r="AX398" s="13" t="s">
        <v>78</v>
      </c>
      <c r="AY398" s="254" t="s">
        <v>185</v>
      </c>
    </row>
    <row r="399" s="14" customFormat="1">
      <c r="A399" s="14"/>
      <c r="B399" s="255"/>
      <c r="C399" s="256"/>
      <c r="D399" s="245" t="s">
        <v>193</v>
      </c>
      <c r="E399" s="257" t="s">
        <v>19</v>
      </c>
      <c r="F399" s="258" t="s">
        <v>724</v>
      </c>
      <c r="G399" s="256"/>
      <c r="H399" s="257" t="s">
        <v>19</v>
      </c>
      <c r="I399" s="259"/>
      <c r="J399" s="256"/>
      <c r="K399" s="256"/>
      <c r="L399" s="260"/>
      <c r="M399" s="261"/>
      <c r="N399" s="262"/>
      <c r="O399" s="262"/>
      <c r="P399" s="262"/>
      <c r="Q399" s="262"/>
      <c r="R399" s="262"/>
      <c r="S399" s="262"/>
      <c r="T399" s="26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4" t="s">
        <v>193</v>
      </c>
      <c r="AU399" s="264" t="s">
        <v>88</v>
      </c>
      <c r="AV399" s="14" t="s">
        <v>86</v>
      </c>
      <c r="AW399" s="14" t="s">
        <v>37</v>
      </c>
      <c r="AX399" s="14" t="s">
        <v>78</v>
      </c>
      <c r="AY399" s="264" t="s">
        <v>185</v>
      </c>
    </row>
    <row r="400" s="13" customFormat="1">
      <c r="A400" s="13"/>
      <c r="B400" s="243"/>
      <c r="C400" s="244"/>
      <c r="D400" s="245" t="s">
        <v>193</v>
      </c>
      <c r="E400" s="246" t="s">
        <v>19</v>
      </c>
      <c r="F400" s="247" t="s">
        <v>725</v>
      </c>
      <c r="G400" s="244"/>
      <c r="H400" s="248">
        <v>8.2880000000000003</v>
      </c>
      <c r="I400" s="249"/>
      <c r="J400" s="244"/>
      <c r="K400" s="244"/>
      <c r="L400" s="250"/>
      <c r="M400" s="251"/>
      <c r="N400" s="252"/>
      <c r="O400" s="252"/>
      <c r="P400" s="252"/>
      <c r="Q400" s="252"/>
      <c r="R400" s="252"/>
      <c r="S400" s="252"/>
      <c r="T400" s="25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4" t="s">
        <v>193</v>
      </c>
      <c r="AU400" s="254" t="s">
        <v>88</v>
      </c>
      <c r="AV400" s="13" t="s">
        <v>88</v>
      </c>
      <c r="AW400" s="13" t="s">
        <v>37</v>
      </c>
      <c r="AX400" s="13" t="s">
        <v>78</v>
      </c>
      <c r="AY400" s="254" t="s">
        <v>185</v>
      </c>
    </row>
    <row r="401" s="14" customFormat="1">
      <c r="A401" s="14"/>
      <c r="B401" s="255"/>
      <c r="C401" s="256"/>
      <c r="D401" s="245" t="s">
        <v>193</v>
      </c>
      <c r="E401" s="257" t="s">
        <v>19</v>
      </c>
      <c r="F401" s="258" t="s">
        <v>726</v>
      </c>
      <c r="G401" s="256"/>
      <c r="H401" s="257" t="s">
        <v>19</v>
      </c>
      <c r="I401" s="259"/>
      <c r="J401" s="256"/>
      <c r="K401" s="256"/>
      <c r="L401" s="260"/>
      <c r="M401" s="261"/>
      <c r="N401" s="262"/>
      <c r="O401" s="262"/>
      <c r="P401" s="262"/>
      <c r="Q401" s="262"/>
      <c r="R401" s="262"/>
      <c r="S401" s="262"/>
      <c r="T401" s="26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4" t="s">
        <v>193</v>
      </c>
      <c r="AU401" s="264" t="s">
        <v>88</v>
      </c>
      <c r="AV401" s="14" t="s">
        <v>86</v>
      </c>
      <c r="AW401" s="14" t="s">
        <v>37</v>
      </c>
      <c r="AX401" s="14" t="s">
        <v>78</v>
      </c>
      <c r="AY401" s="264" t="s">
        <v>185</v>
      </c>
    </row>
    <row r="402" s="13" customFormat="1">
      <c r="A402" s="13"/>
      <c r="B402" s="243"/>
      <c r="C402" s="244"/>
      <c r="D402" s="245" t="s">
        <v>193</v>
      </c>
      <c r="E402" s="246" t="s">
        <v>19</v>
      </c>
      <c r="F402" s="247" t="s">
        <v>727</v>
      </c>
      <c r="G402" s="244"/>
      <c r="H402" s="248">
        <v>15.925000000000001</v>
      </c>
      <c r="I402" s="249"/>
      <c r="J402" s="244"/>
      <c r="K402" s="244"/>
      <c r="L402" s="250"/>
      <c r="M402" s="251"/>
      <c r="N402" s="252"/>
      <c r="O402" s="252"/>
      <c r="P402" s="252"/>
      <c r="Q402" s="252"/>
      <c r="R402" s="252"/>
      <c r="S402" s="252"/>
      <c r="T402" s="25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4" t="s">
        <v>193</v>
      </c>
      <c r="AU402" s="254" t="s">
        <v>88</v>
      </c>
      <c r="AV402" s="13" t="s">
        <v>88</v>
      </c>
      <c r="AW402" s="13" t="s">
        <v>37</v>
      </c>
      <c r="AX402" s="13" t="s">
        <v>78</v>
      </c>
      <c r="AY402" s="254" t="s">
        <v>185</v>
      </c>
    </row>
    <row r="403" s="13" customFormat="1">
      <c r="A403" s="13"/>
      <c r="B403" s="243"/>
      <c r="C403" s="244"/>
      <c r="D403" s="245" t="s">
        <v>193</v>
      </c>
      <c r="E403" s="246" t="s">
        <v>19</v>
      </c>
      <c r="F403" s="247" t="s">
        <v>709</v>
      </c>
      <c r="G403" s="244"/>
      <c r="H403" s="248">
        <v>-1.5760000000000001</v>
      </c>
      <c r="I403" s="249"/>
      <c r="J403" s="244"/>
      <c r="K403" s="244"/>
      <c r="L403" s="250"/>
      <c r="M403" s="251"/>
      <c r="N403" s="252"/>
      <c r="O403" s="252"/>
      <c r="P403" s="252"/>
      <c r="Q403" s="252"/>
      <c r="R403" s="252"/>
      <c r="S403" s="252"/>
      <c r="T403" s="25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4" t="s">
        <v>193</v>
      </c>
      <c r="AU403" s="254" t="s">
        <v>88</v>
      </c>
      <c r="AV403" s="13" t="s">
        <v>88</v>
      </c>
      <c r="AW403" s="13" t="s">
        <v>37</v>
      </c>
      <c r="AX403" s="13" t="s">
        <v>78</v>
      </c>
      <c r="AY403" s="254" t="s">
        <v>185</v>
      </c>
    </row>
    <row r="404" s="14" customFormat="1">
      <c r="A404" s="14"/>
      <c r="B404" s="255"/>
      <c r="C404" s="256"/>
      <c r="D404" s="245" t="s">
        <v>193</v>
      </c>
      <c r="E404" s="257" t="s">
        <v>19</v>
      </c>
      <c r="F404" s="258" t="s">
        <v>728</v>
      </c>
      <c r="G404" s="256"/>
      <c r="H404" s="257" t="s">
        <v>19</v>
      </c>
      <c r="I404" s="259"/>
      <c r="J404" s="256"/>
      <c r="K404" s="256"/>
      <c r="L404" s="260"/>
      <c r="M404" s="261"/>
      <c r="N404" s="262"/>
      <c r="O404" s="262"/>
      <c r="P404" s="262"/>
      <c r="Q404" s="262"/>
      <c r="R404" s="262"/>
      <c r="S404" s="262"/>
      <c r="T404" s="26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4" t="s">
        <v>193</v>
      </c>
      <c r="AU404" s="264" t="s">
        <v>88</v>
      </c>
      <c r="AV404" s="14" t="s">
        <v>86</v>
      </c>
      <c r="AW404" s="14" t="s">
        <v>37</v>
      </c>
      <c r="AX404" s="14" t="s">
        <v>78</v>
      </c>
      <c r="AY404" s="264" t="s">
        <v>185</v>
      </c>
    </row>
    <row r="405" s="13" customFormat="1">
      <c r="A405" s="13"/>
      <c r="B405" s="243"/>
      <c r="C405" s="244"/>
      <c r="D405" s="245" t="s">
        <v>193</v>
      </c>
      <c r="E405" s="246" t="s">
        <v>19</v>
      </c>
      <c r="F405" s="247" t="s">
        <v>729</v>
      </c>
      <c r="G405" s="244"/>
      <c r="H405" s="248">
        <v>7.7999999999999998</v>
      </c>
      <c r="I405" s="249"/>
      <c r="J405" s="244"/>
      <c r="K405" s="244"/>
      <c r="L405" s="250"/>
      <c r="M405" s="251"/>
      <c r="N405" s="252"/>
      <c r="O405" s="252"/>
      <c r="P405" s="252"/>
      <c r="Q405" s="252"/>
      <c r="R405" s="252"/>
      <c r="S405" s="252"/>
      <c r="T405" s="25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4" t="s">
        <v>193</v>
      </c>
      <c r="AU405" s="254" t="s">
        <v>88</v>
      </c>
      <c r="AV405" s="13" t="s">
        <v>88</v>
      </c>
      <c r="AW405" s="13" t="s">
        <v>37</v>
      </c>
      <c r="AX405" s="13" t="s">
        <v>78</v>
      </c>
      <c r="AY405" s="254" t="s">
        <v>185</v>
      </c>
    </row>
    <row r="406" s="13" customFormat="1">
      <c r="A406" s="13"/>
      <c r="B406" s="243"/>
      <c r="C406" s="244"/>
      <c r="D406" s="245" t="s">
        <v>193</v>
      </c>
      <c r="E406" s="246" t="s">
        <v>19</v>
      </c>
      <c r="F406" s="247" t="s">
        <v>709</v>
      </c>
      <c r="G406" s="244"/>
      <c r="H406" s="248">
        <v>-1.5760000000000001</v>
      </c>
      <c r="I406" s="249"/>
      <c r="J406" s="244"/>
      <c r="K406" s="244"/>
      <c r="L406" s="250"/>
      <c r="M406" s="251"/>
      <c r="N406" s="252"/>
      <c r="O406" s="252"/>
      <c r="P406" s="252"/>
      <c r="Q406" s="252"/>
      <c r="R406" s="252"/>
      <c r="S406" s="252"/>
      <c r="T406" s="25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4" t="s">
        <v>193</v>
      </c>
      <c r="AU406" s="254" t="s">
        <v>88</v>
      </c>
      <c r="AV406" s="13" t="s">
        <v>88</v>
      </c>
      <c r="AW406" s="13" t="s">
        <v>37</v>
      </c>
      <c r="AX406" s="13" t="s">
        <v>78</v>
      </c>
      <c r="AY406" s="254" t="s">
        <v>185</v>
      </c>
    </row>
    <row r="407" s="14" customFormat="1">
      <c r="A407" s="14"/>
      <c r="B407" s="255"/>
      <c r="C407" s="256"/>
      <c r="D407" s="245" t="s">
        <v>193</v>
      </c>
      <c r="E407" s="257" t="s">
        <v>19</v>
      </c>
      <c r="F407" s="258" t="s">
        <v>730</v>
      </c>
      <c r="G407" s="256"/>
      <c r="H407" s="257" t="s">
        <v>19</v>
      </c>
      <c r="I407" s="259"/>
      <c r="J407" s="256"/>
      <c r="K407" s="256"/>
      <c r="L407" s="260"/>
      <c r="M407" s="261"/>
      <c r="N407" s="262"/>
      <c r="O407" s="262"/>
      <c r="P407" s="262"/>
      <c r="Q407" s="262"/>
      <c r="R407" s="262"/>
      <c r="S407" s="262"/>
      <c r="T407" s="26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4" t="s">
        <v>193</v>
      </c>
      <c r="AU407" s="264" t="s">
        <v>88</v>
      </c>
      <c r="AV407" s="14" t="s">
        <v>86</v>
      </c>
      <c r="AW407" s="14" t="s">
        <v>37</v>
      </c>
      <c r="AX407" s="14" t="s">
        <v>78</v>
      </c>
      <c r="AY407" s="264" t="s">
        <v>185</v>
      </c>
    </row>
    <row r="408" s="13" customFormat="1">
      <c r="A408" s="13"/>
      <c r="B408" s="243"/>
      <c r="C408" s="244"/>
      <c r="D408" s="245" t="s">
        <v>193</v>
      </c>
      <c r="E408" s="246" t="s">
        <v>19</v>
      </c>
      <c r="F408" s="247" t="s">
        <v>731</v>
      </c>
      <c r="G408" s="244"/>
      <c r="H408" s="248">
        <v>23.725000000000001</v>
      </c>
      <c r="I408" s="249"/>
      <c r="J408" s="244"/>
      <c r="K408" s="244"/>
      <c r="L408" s="250"/>
      <c r="M408" s="251"/>
      <c r="N408" s="252"/>
      <c r="O408" s="252"/>
      <c r="P408" s="252"/>
      <c r="Q408" s="252"/>
      <c r="R408" s="252"/>
      <c r="S408" s="252"/>
      <c r="T408" s="25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4" t="s">
        <v>193</v>
      </c>
      <c r="AU408" s="254" t="s">
        <v>88</v>
      </c>
      <c r="AV408" s="13" t="s">
        <v>88</v>
      </c>
      <c r="AW408" s="13" t="s">
        <v>37</v>
      </c>
      <c r="AX408" s="13" t="s">
        <v>78</v>
      </c>
      <c r="AY408" s="254" t="s">
        <v>185</v>
      </c>
    </row>
    <row r="409" s="13" customFormat="1">
      <c r="A409" s="13"/>
      <c r="B409" s="243"/>
      <c r="C409" s="244"/>
      <c r="D409" s="245" t="s">
        <v>193</v>
      </c>
      <c r="E409" s="246" t="s">
        <v>19</v>
      </c>
      <c r="F409" s="247" t="s">
        <v>723</v>
      </c>
      <c r="G409" s="244"/>
      <c r="H409" s="248">
        <v>-3.1520000000000001</v>
      </c>
      <c r="I409" s="249"/>
      <c r="J409" s="244"/>
      <c r="K409" s="244"/>
      <c r="L409" s="250"/>
      <c r="M409" s="251"/>
      <c r="N409" s="252"/>
      <c r="O409" s="252"/>
      <c r="P409" s="252"/>
      <c r="Q409" s="252"/>
      <c r="R409" s="252"/>
      <c r="S409" s="252"/>
      <c r="T409" s="25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4" t="s">
        <v>193</v>
      </c>
      <c r="AU409" s="254" t="s">
        <v>88</v>
      </c>
      <c r="AV409" s="13" t="s">
        <v>88</v>
      </c>
      <c r="AW409" s="13" t="s">
        <v>37</v>
      </c>
      <c r="AX409" s="13" t="s">
        <v>78</v>
      </c>
      <c r="AY409" s="254" t="s">
        <v>185</v>
      </c>
    </row>
    <row r="410" s="14" customFormat="1">
      <c r="A410" s="14"/>
      <c r="B410" s="255"/>
      <c r="C410" s="256"/>
      <c r="D410" s="245" t="s">
        <v>193</v>
      </c>
      <c r="E410" s="257" t="s">
        <v>19</v>
      </c>
      <c r="F410" s="258" t="s">
        <v>732</v>
      </c>
      <c r="G410" s="256"/>
      <c r="H410" s="257" t="s">
        <v>19</v>
      </c>
      <c r="I410" s="259"/>
      <c r="J410" s="256"/>
      <c r="K410" s="256"/>
      <c r="L410" s="260"/>
      <c r="M410" s="261"/>
      <c r="N410" s="262"/>
      <c r="O410" s="262"/>
      <c r="P410" s="262"/>
      <c r="Q410" s="262"/>
      <c r="R410" s="262"/>
      <c r="S410" s="262"/>
      <c r="T410" s="26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4" t="s">
        <v>193</v>
      </c>
      <c r="AU410" s="264" t="s">
        <v>88</v>
      </c>
      <c r="AV410" s="14" t="s">
        <v>86</v>
      </c>
      <c r="AW410" s="14" t="s">
        <v>37</v>
      </c>
      <c r="AX410" s="14" t="s">
        <v>78</v>
      </c>
      <c r="AY410" s="264" t="s">
        <v>185</v>
      </c>
    </row>
    <row r="411" s="13" customFormat="1">
      <c r="A411" s="13"/>
      <c r="B411" s="243"/>
      <c r="C411" s="244"/>
      <c r="D411" s="245" t="s">
        <v>193</v>
      </c>
      <c r="E411" s="246" t="s">
        <v>19</v>
      </c>
      <c r="F411" s="247" t="s">
        <v>733</v>
      </c>
      <c r="G411" s="244"/>
      <c r="H411" s="248">
        <v>9.9130000000000003</v>
      </c>
      <c r="I411" s="249"/>
      <c r="J411" s="244"/>
      <c r="K411" s="244"/>
      <c r="L411" s="250"/>
      <c r="M411" s="251"/>
      <c r="N411" s="252"/>
      <c r="O411" s="252"/>
      <c r="P411" s="252"/>
      <c r="Q411" s="252"/>
      <c r="R411" s="252"/>
      <c r="S411" s="252"/>
      <c r="T411" s="25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4" t="s">
        <v>193</v>
      </c>
      <c r="AU411" s="254" t="s">
        <v>88</v>
      </c>
      <c r="AV411" s="13" t="s">
        <v>88</v>
      </c>
      <c r="AW411" s="13" t="s">
        <v>37</v>
      </c>
      <c r="AX411" s="13" t="s">
        <v>78</v>
      </c>
      <c r="AY411" s="254" t="s">
        <v>185</v>
      </c>
    </row>
    <row r="412" s="14" customFormat="1">
      <c r="A412" s="14"/>
      <c r="B412" s="255"/>
      <c r="C412" s="256"/>
      <c r="D412" s="245" t="s">
        <v>193</v>
      </c>
      <c r="E412" s="257" t="s">
        <v>19</v>
      </c>
      <c r="F412" s="258" t="s">
        <v>734</v>
      </c>
      <c r="G412" s="256"/>
      <c r="H412" s="257" t="s">
        <v>19</v>
      </c>
      <c r="I412" s="259"/>
      <c r="J412" s="256"/>
      <c r="K412" s="256"/>
      <c r="L412" s="260"/>
      <c r="M412" s="261"/>
      <c r="N412" s="262"/>
      <c r="O412" s="262"/>
      <c r="P412" s="262"/>
      <c r="Q412" s="262"/>
      <c r="R412" s="262"/>
      <c r="S412" s="262"/>
      <c r="T412" s="26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4" t="s">
        <v>193</v>
      </c>
      <c r="AU412" s="264" t="s">
        <v>88</v>
      </c>
      <c r="AV412" s="14" t="s">
        <v>86</v>
      </c>
      <c r="AW412" s="14" t="s">
        <v>37</v>
      </c>
      <c r="AX412" s="14" t="s">
        <v>78</v>
      </c>
      <c r="AY412" s="264" t="s">
        <v>185</v>
      </c>
    </row>
    <row r="413" s="15" customFormat="1">
      <c r="A413" s="15"/>
      <c r="B413" s="265"/>
      <c r="C413" s="266"/>
      <c r="D413" s="245" t="s">
        <v>193</v>
      </c>
      <c r="E413" s="267" t="s">
        <v>19</v>
      </c>
      <c r="F413" s="268" t="s">
        <v>196</v>
      </c>
      <c r="G413" s="266"/>
      <c r="H413" s="269">
        <v>235.1930000000001</v>
      </c>
      <c r="I413" s="270"/>
      <c r="J413" s="266"/>
      <c r="K413" s="266"/>
      <c r="L413" s="271"/>
      <c r="M413" s="272"/>
      <c r="N413" s="273"/>
      <c r="O413" s="273"/>
      <c r="P413" s="273"/>
      <c r="Q413" s="273"/>
      <c r="R413" s="273"/>
      <c r="S413" s="273"/>
      <c r="T413" s="274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75" t="s">
        <v>193</v>
      </c>
      <c r="AU413" s="275" t="s">
        <v>88</v>
      </c>
      <c r="AV413" s="15" t="s">
        <v>191</v>
      </c>
      <c r="AW413" s="15" t="s">
        <v>37</v>
      </c>
      <c r="AX413" s="15" t="s">
        <v>86</v>
      </c>
      <c r="AY413" s="275" t="s">
        <v>185</v>
      </c>
    </row>
    <row r="414" s="2" customFormat="1" ht="33" customHeight="1">
      <c r="A414" s="40"/>
      <c r="B414" s="41"/>
      <c r="C414" s="229" t="s">
        <v>735</v>
      </c>
      <c r="D414" s="229" t="s">
        <v>187</v>
      </c>
      <c r="E414" s="230" t="s">
        <v>736</v>
      </c>
      <c r="F414" s="231" t="s">
        <v>737</v>
      </c>
      <c r="G414" s="232" t="s">
        <v>190</v>
      </c>
      <c r="H414" s="233">
        <v>1.1599999999999999</v>
      </c>
      <c r="I414" s="234"/>
      <c r="J414" s="235">
        <f>ROUND(I414*H414,2)</f>
        <v>0</v>
      </c>
      <c r="K414" s="236"/>
      <c r="L414" s="46"/>
      <c r="M414" s="237" t="s">
        <v>19</v>
      </c>
      <c r="N414" s="238" t="s">
        <v>49</v>
      </c>
      <c r="O414" s="86"/>
      <c r="P414" s="239">
        <f>O414*H414</f>
        <v>0</v>
      </c>
      <c r="Q414" s="239">
        <v>0.056809999999999999</v>
      </c>
      <c r="R414" s="239">
        <f>Q414*H414</f>
        <v>0.065899599999999989</v>
      </c>
      <c r="S414" s="239">
        <v>0</v>
      </c>
      <c r="T414" s="240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41" t="s">
        <v>191</v>
      </c>
      <c r="AT414" s="241" t="s">
        <v>187</v>
      </c>
      <c r="AU414" s="241" t="s">
        <v>88</v>
      </c>
      <c r="AY414" s="19" t="s">
        <v>185</v>
      </c>
      <c r="BE414" s="242">
        <f>IF(N414="základní",J414,0)</f>
        <v>0</v>
      </c>
      <c r="BF414" s="242">
        <f>IF(N414="snížená",J414,0)</f>
        <v>0</v>
      </c>
      <c r="BG414" s="242">
        <f>IF(N414="zákl. přenesená",J414,0)</f>
        <v>0</v>
      </c>
      <c r="BH414" s="242">
        <f>IF(N414="sníž. přenesená",J414,0)</f>
        <v>0</v>
      </c>
      <c r="BI414" s="242">
        <f>IF(N414="nulová",J414,0)</f>
        <v>0</v>
      </c>
      <c r="BJ414" s="19" t="s">
        <v>86</v>
      </c>
      <c r="BK414" s="242">
        <f>ROUND(I414*H414,2)</f>
        <v>0</v>
      </c>
      <c r="BL414" s="19" t="s">
        <v>191</v>
      </c>
      <c r="BM414" s="241" t="s">
        <v>738</v>
      </c>
    </row>
    <row r="415" s="13" customFormat="1">
      <c r="A415" s="13"/>
      <c r="B415" s="243"/>
      <c r="C415" s="244"/>
      <c r="D415" s="245" t="s">
        <v>193</v>
      </c>
      <c r="E415" s="246" t="s">
        <v>19</v>
      </c>
      <c r="F415" s="247" t="s">
        <v>739</v>
      </c>
      <c r="G415" s="244"/>
      <c r="H415" s="248">
        <v>1.1599999999999999</v>
      </c>
      <c r="I415" s="249"/>
      <c r="J415" s="244"/>
      <c r="K415" s="244"/>
      <c r="L415" s="250"/>
      <c r="M415" s="251"/>
      <c r="N415" s="252"/>
      <c r="O415" s="252"/>
      <c r="P415" s="252"/>
      <c r="Q415" s="252"/>
      <c r="R415" s="252"/>
      <c r="S415" s="252"/>
      <c r="T415" s="25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4" t="s">
        <v>193</v>
      </c>
      <c r="AU415" s="254" t="s">
        <v>88</v>
      </c>
      <c r="AV415" s="13" t="s">
        <v>88</v>
      </c>
      <c r="AW415" s="13" t="s">
        <v>37</v>
      </c>
      <c r="AX415" s="13" t="s">
        <v>78</v>
      </c>
      <c r="AY415" s="254" t="s">
        <v>185</v>
      </c>
    </row>
    <row r="416" s="14" customFormat="1">
      <c r="A416" s="14"/>
      <c r="B416" s="255"/>
      <c r="C416" s="256"/>
      <c r="D416" s="245" t="s">
        <v>193</v>
      </c>
      <c r="E416" s="257" t="s">
        <v>19</v>
      </c>
      <c r="F416" s="258" t="s">
        <v>740</v>
      </c>
      <c r="G416" s="256"/>
      <c r="H416" s="257" t="s">
        <v>19</v>
      </c>
      <c r="I416" s="259"/>
      <c r="J416" s="256"/>
      <c r="K416" s="256"/>
      <c r="L416" s="260"/>
      <c r="M416" s="261"/>
      <c r="N416" s="262"/>
      <c r="O416" s="262"/>
      <c r="P416" s="262"/>
      <c r="Q416" s="262"/>
      <c r="R416" s="262"/>
      <c r="S416" s="262"/>
      <c r="T416" s="26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4" t="s">
        <v>193</v>
      </c>
      <c r="AU416" s="264" t="s">
        <v>88</v>
      </c>
      <c r="AV416" s="14" t="s">
        <v>86</v>
      </c>
      <c r="AW416" s="14" t="s">
        <v>37</v>
      </c>
      <c r="AX416" s="14" t="s">
        <v>78</v>
      </c>
      <c r="AY416" s="264" t="s">
        <v>185</v>
      </c>
    </row>
    <row r="417" s="15" customFormat="1">
      <c r="A417" s="15"/>
      <c r="B417" s="265"/>
      <c r="C417" s="266"/>
      <c r="D417" s="245" t="s">
        <v>193</v>
      </c>
      <c r="E417" s="267" t="s">
        <v>19</v>
      </c>
      <c r="F417" s="268" t="s">
        <v>196</v>
      </c>
      <c r="G417" s="266"/>
      <c r="H417" s="269">
        <v>1.1599999999999999</v>
      </c>
      <c r="I417" s="270"/>
      <c r="J417" s="266"/>
      <c r="K417" s="266"/>
      <c r="L417" s="271"/>
      <c r="M417" s="272"/>
      <c r="N417" s="273"/>
      <c r="O417" s="273"/>
      <c r="P417" s="273"/>
      <c r="Q417" s="273"/>
      <c r="R417" s="273"/>
      <c r="S417" s="273"/>
      <c r="T417" s="274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5" t="s">
        <v>193</v>
      </c>
      <c r="AU417" s="275" t="s">
        <v>88</v>
      </c>
      <c r="AV417" s="15" t="s">
        <v>191</v>
      </c>
      <c r="AW417" s="15" t="s">
        <v>37</v>
      </c>
      <c r="AX417" s="15" t="s">
        <v>86</v>
      </c>
      <c r="AY417" s="275" t="s">
        <v>185</v>
      </c>
    </row>
    <row r="418" s="12" customFormat="1" ht="22.8" customHeight="1">
      <c r="A418" s="12"/>
      <c r="B418" s="213"/>
      <c r="C418" s="214"/>
      <c r="D418" s="215" t="s">
        <v>77</v>
      </c>
      <c r="E418" s="227" t="s">
        <v>191</v>
      </c>
      <c r="F418" s="227" t="s">
        <v>741</v>
      </c>
      <c r="G418" s="214"/>
      <c r="H418" s="214"/>
      <c r="I418" s="217"/>
      <c r="J418" s="228">
        <f>BK418</f>
        <v>0</v>
      </c>
      <c r="K418" s="214"/>
      <c r="L418" s="219"/>
      <c r="M418" s="220"/>
      <c r="N418" s="221"/>
      <c r="O418" s="221"/>
      <c r="P418" s="222">
        <f>SUM(P419:P553)</f>
        <v>0</v>
      </c>
      <c r="Q418" s="221"/>
      <c r="R418" s="222">
        <f>SUM(R419:R553)</f>
        <v>9.6810035599999988</v>
      </c>
      <c r="S418" s="221"/>
      <c r="T418" s="223">
        <f>SUM(T419:T553)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24" t="s">
        <v>86</v>
      </c>
      <c r="AT418" s="225" t="s">
        <v>77</v>
      </c>
      <c r="AU418" s="225" t="s">
        <v>86</v>
      </c>
      <c r="AY418" s="224" t="s">
        <v>185</v>
      </c>
      <c r="BK418" s="226">
        <f>SUM(BK419:BK553)</f>
        <v>0</v>
      </c>
    </row>
    <row r="419" s="2" customFormat="1" ht="21.75" customHeight="1">
      <c r="A419" s="40"/>
      <c r="B419" s="41"/>
      <c r="C419" s="229" t="s">
        <v>742</v>
      </c>
      <c r="D419" s="229" t="s">
        <v>187</v>
      </c>
      <c r="E419" s="230" t="s">
        <v>743</v>
      </c>
      <c r="F419" s="231" t="s">
        <v>744</v>
      </c>
      <c r="G419" s="232" t="s">
        <v>206</v>
      </c>
      <c r="H419" s="233">
        <v>3.5310000000000001</v>
      </c>
      <c r="I419" s="234"/>
      <c r="J419" s="235">
        <f>ROUND(I419*H419,2)</f>
        <v>0</v>
      </c>
      <c r="K419" s="236"/>
      <c r="L419" s="46"/>
      <c r="M419" s="237" t="s">
        <v>19</v>
      </c>
      <c r="N419" s="238" t="s">
        <v>49</v>
      </c>
      <c r="O419" s="86"/>
      <c r="P419" s="239">
        <f>O419*H419</f>
        <v>0</v>
      </c>
      <c r="Q419" s="239">
        <v>2.4533999999999998</v>
      </c>
      <c r="R419" s="239">
        <f>Q419*H419</f>
        <v>8.6629553999999995</v>
      </c>
      <c r="S419" s="239">
        <v>0</v>
      </c>
      <c r="T419" s="240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41" t="s">
        <v>191</v>
      </c>
      <c r="AT419" s="241" t="s">
        <v>187</v>
      </c>
      <c r="AU419" s="241" t="s">
        <v>88</v>
      </c>
      <c r="AY419" s="19" t="s">
        <v>185</v>
      </c>
      <c r="BE419" s="242">
        <f>IF(N419="základní",J419,0)</f>
        <v>0</v>
      </c>
      <c r="BF419" s="242">
        <f>IF(N419="snížená",J419,0)</f>
        <v>0</v>
      </c>
      <c r="BG419" s="242">
        <f>IF(N419="zákl. přenesená",J419,0)</f>
        <v>0</v>
      </c>
      <c r="BH419" s="242">
        <f>IF(N419="sníž. přenesená",J419,0)</f>
        <v>0</v>
      </c>
      <c r="BI419" s="242">
        <f>IF(N419="nulová",J419,0)</f>
        <v>0</v>
      </c>
      <c r="BJ419" s="19" t="s">
        <v>86</v>
      </c>
      <c r="BK419" s="242">
        <f>ROUND(I419*H419,2)</f>
        <v>0</v>
      </c>
      <c r="BL419" s="19" t="s">
        <v>191</v>
      </c>
      <c r="BM419" s="241" t="s">
        <v>745</v>
      </c>
    </row>
    <row r="420" s="13" customFormat="1">
      <c r="A420" s="13"/>
      <c r="B420" s="243"/>
      <c r="C420" s="244"/>
      <c r="D420" s="245" t="s">
        <v>193</v>
      </c>
      <c r="E420" s="246" t="s">
        <v>19</v>
      </c>
      <c r="F420" s="247" t="s">
        <v>746</v>
      </c>
      <c r="G420" s="244"/>
      <c r="H420" s="248">
        <v>0.055</v>
      </c>
      <c r="I420" s="249"/>
      <c r="J420" s="244"/>
      <c r="K420" s="244"/>
      <c r="L420" s="250"/>
      <c r="M420" s="251"/>
      <c r="N420" s="252"/>
      <c r="O420" s="252"/>
      <c r="P420" s="252"/>
      <c r="Q420" s="252"/>
      <c r="R420" s="252"/>
      <c r="S420" s="252"/>
      <c r="T420" s="25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4" t="s">
        <v>193</v>
      </c>
      <c r="AU420" s="254" t="s">
        <v>88</v>
      </c>
      <c r="AV420" s="13" t="s">
        <v>88</v>
      </c>
      <c r="AW420" s="13" t="s">
        <v>37</v>
      </c>
      <c r="AX420" s="13" t="s">
        <v>78</v>
      </c>
      <c r="AY420" s="254" t="s">
        <v>185</v>
      </c>
    </row>
    <row r="421" s="14" customFormat="1">
      <c r="A421" s="14"/>
      <c r="B421" s="255"/>
      <c r="C421" s="256"/>
      <c r="D421" s="245" t="s">
        <v>193</v>
      </c>
      <c r="E421" s="257" t="s">
        <v>19</v>
      </c>
      <c r="F421" s="258" t="s">
        <v>699</v>
      </c>
      <c r="G421" s="256"/>
      <c r="H421" s="257" t="s">
        <v>19</v>
      </c>
      <c r="I421" s="259"/>
      <c r="J421" s="256"/>
      <c r="K421" s="256"/>
      <c r="L421" s="260"/>
      <c r="M421" s="261"/>
      <c r="N421" s="262"/>
      <c r="O421" s="262"/>
      <c r="P421" s="262"/>
      <c r="Q421" s="262"/>
      <c r="R421" s="262"/>
      <c r="S421" s="262"/>
      <c r="T421" s="26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4" t="s">
        <v>193</v>
      </c>
      <c r="AU421" s="264" t="s">
        <v>88</v>
      </c>
      <c r="AV421" s="14" t="s">
        <v>86</v>
      </c>
      <c r="AW421" s="14" t="s">
        <v>37</v>
      </c>
      <c r="AX421" s="14" t="s">
        <v>78</v>
      </c>
      <c r="AY421" s="264" t="s">
        <v>185</v>
      </c>
    </row>
    <row r="422" s="16" customFormat="1">
      <c r="A422" s="16"/>
      <c r="B422" s="293"/>
      <c r="C422" s="294"/>
      <c r="D422" s="245" t="s">
        <v>193</v>
      </c>
      <c r="E422" s="295" t="s">
        <v>19</v>
      </c>
      <c r="F422" s="296" t="s">
        <v>747</v>
      </c>
      <c r="G422" s="294"/>
      <c r="H422" s="297">
        <v>0.055</v>
      </c>
      <c r="I422" s="298"/>
      <c r="J422" s="294"/>
      <c r="K422" s="294"/>
      <c r="L422" s="299"/>
      <c r="M422" s="300"/>
      <c r="N422" s="301"/>
      <c r="O422" s="301"/>
      <c r="P422" s="301"/>
      <c r="Q422" s="301"/>
      <c r="R422" s="301"/>
      <c r="S422" s="301"/>
      <c r="T422" s="302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T422" s="303" t="s">
        <v>193</v>
      </c>
      <c r="AU422" s="303" t="s">
        <v>88</v>
      </c>
      <c r="AV422" s="16" t="s">
        <v>203</v>
      </c>
      <c r="AW422" s="16" t="s">
        <v>37</v>
      </c>
      <c r="AX422" s="16" t="s">
        <v>78</v>
      </c>
      <c r="AY422" s="303" t="s">
        <v>185</v>
      </c>
    </row>
    <row r="423" s="13" customFormat="1">
      <c r="A423" s="13"/>
      <c r="B423" s="243"/>
      <c r="C423" s="244"/>
      <c r="D423" s="245" t="s">
        <v>193</v>
      </c>
      <c r="E423" s="246" t="s">
        <v>19</v>
      </c>
      <c r="F423" s="247" t="s">
        <v>748</v>
      </c>
      <c r="G423" s="244"/>
      <c r="H423" s="248">
        <v>0.17499999999999999</v>
      </c>
      <c r="I423" s="249"/>
      <c r="J423" s="244"/>
      <c r="K423" s="244"/>
      <c r="L423" s="250"/>
      <c r="M423" s="251"/>
      <c r="N423" s="252"/>
      <c r="O423" s="252"/>
      <c r="P423" s="252"/>
      <c r="Q423" s="252"/>
      <c r="R423" s="252"/>
      <c r="S423" s="252"/>
      <c r="T423" s="25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4" t="s">
        <v>193</v>
      </c>
      <c r="AU423" s="254" t="s">
        <v>88</v>
      </c>
      <c r="AV423" s="13" t="s">
        <v>88</v>
      </c>
      <c r="AW423" s="13" t="s">
        <v>37</v>
      </c>
      <c r="AX423" s="13" t="s">
        <v>78</v>
      </c>
      <c r="AY423" s="254" t="s">
        <v>185</v>
      </c>
    </row>
    <row r="424" s="14" customFormat="1">
      <c r="A424" s="14"/>
      <c r="B424" s="255"/>
      <c r="C424" s="256"/>
      <c r="D424" s="245" t="s">
        <v>193</v>
      </c>
      <c r="E424" s="257" t="s">
        <v>19</v>
      </c>
      <c r="F424" s="258" t="s">
        <v>706</v>
      </c>
      <c r="G424" s="256"/>
      <c r="H424" s="257" t="s">
        <v>19</v>
      </c>
      <c r="I424" s="259"/>
      <c r="J424" s="256"/>
      <c r="K424" s="256"/>
      <c r="L424" s="260"/>
      <c r="M424" s="261"/>
      <c r="N424" s="262"/>
      <c r="O424" s="262"/>
      <c r="P424" s="262"/>
      <c r="Q424" s="262"/>
      <c r="R424" s="262"/>
      <c r="S424" s="262"/>
      <c r="T424" s="26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4" t="s">
        <v>193</v>
      </c>
      <c r="AU424" s="264" t="s">
        <v>88</v>
      </c>
      <c r="AV424" s="14" t="s">
        <v>86</v>
      </c>
      <c r="AW424" s="14" t="s">
        <v>37</v>
      </c>
      <c r="AX424" s="14" t="s">
        <v>78</v>
      </c>
      <c r="AY424" s="264" t="s">
        <v>185</v>
      </c>
    </row>
    <row r="425" s="13" customFormat="1">
      <c r="A425" s="13"/>
      <c r="B425" s="243"/>
      <c r="C425" s="244"/>
      <c r="D425" s="245" t="s">
        <v>193</v>
      </c>
      <c r="E425" s="246" t="s">
        <v>19</v>
      </c>
      <c r="F425" s="247" t="s">
        <v>748</v>
      </c>
      <c r="G425" s="244"/>
      <c r="H425" s="248">
        <v>0.17499999999999999</v>
      </c>
      <c r="I425" s="249"/>
      <c r="J425" s="244"/>
      <c r="K425" s="244"/>
      <c r="L425" s="250"/>
      <c r="M425" s="251"/>
      <c r="N425" s="252"/>
      <c r="O425" s="252"/>
      <c r="P425" s="252"/>
      <c r="Q425" s="252"/>
      <c r="R425" s="252"/>
      <c r="S425" s="252"/>
      <c r="T425" s="25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4" t="s">
        <v>193</v>
      </c>
      <c r="AU425" s="254" t="s">
        <v>88</v>
      </c>
      <c r="AV425" s="13" t="s">
        <v>88</v>
      </c>
      <c r="AW425" s="13" t="s">
        <v>37</v>
      </c>
      <c r="AX425" s="13" t="s">
        <v>78</v>
      </c>
      <c r="AY425" s="254" t="s">
        <v>185</v>
      </c>
    </row>
    <row r="426" s="14" customFormat="1">
      <c r="A426" s="14"/>
      <c r="B426" s="255"/>
      <c r="C426" s="256"/>
      <c r="D426" s="245" t="s">
        <v>193</v>
      </c>
      <c r="E426" s="257" t="s">
        <v>19</v>
      </c>
      <c r="F426" s="258" t="s">
        <v>749</v>
      </c>
      <c r="G426" s="256"/>
      <c r="H426" s="257" t="s">
        <v>19</v>
      </c>
      <c r="I426" s="259"/>
      <c r="J426" s="256"/>
      <c r="K426" s="256"/>
      <c r="L426" s="260"/>
      <c r="M426" s="261"/>
      <c r="N426" s="262"/>
      <c r="O426" s="262"/>
      <c r="P426" s="262"/>
      <c r="Q426" s="262"/>
      <c r="R426" s="262"/>
      <c r="S426" s="262"/>
      <c r="T426" s="26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4" t="s">
        <v>193</v>
      </c>
      <c r="AU426" s="264" t="s">
        <v>88</v>
      </c>
      <c r="AV426" s="14" t="s">
        <v>86</v>
      </c>
      <c r="AW426" s="14" t="s">
        <v>37</v>
      </c>
      <c r="AX426" s="14" t="s">
        <v>78</v>
      </c>
      <c r="AY426" s="264" t="s">
        <v>185</v>
      </c>
    </row>
    <row r="427" s="13" customFormat="1">
      <c r="A427" s="13"/>
      <c r="B427" s="243"/>
      <c r="C427" s="244"/>
      <c r="D427" s="245" t="s">
        <v>193</v>
      </c>
      <c r="E427" s="246" t="s">
        <v>19</v>
      </c>
      <c r="F427" s="247" t="s">
        <v>750</v>
      </c>
      <c r="G427" s="244"/>
      <c r="H427" s="248">
        <v>0.090999999999999998</v>
      </c>
      <c r="I427" s="249"/>
      <c r="J427" s="244"/>
      <c r="K427" s="244"/>
      <c r="L427" s="250"/>
      <c r="M427" s="251"/>
      <c r="N427" s="252"/>
      <c r="O427" s="252"/>
      <c r="P427" s="252"/>
      <c r="Q427" s="252"/>
      <c r="R427" s="252"/>
      <c r="S427" s="252"/>
      <c r="T427" s="25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4" t="s">
        <v>193</v>
      </c>
      <c r="AU427" s="254" t="s">
        <v>88</v>
      </c>
      <c r="AV427" s="13" t="s">
        <v>88</v>
      </c>
      <c r="AW427" s="13" t="s">
        <v>37</v>
      </c>
      <c r="AX427" s="13" t="s">
        <v>78</v>
      </c>
      <c r="AY427" s="254" t="s">
        <v>185</v>
      </c>
    </row>
    <row r="428" s="14" customFormat="1">
      <c r="A428" s="14"/>
      <c r="B428" s="255"/>
      <c r="C428" s="256"/>
      <c r="D428" s="245" t="s">
        <v>193</v>
      </c>
      <c r="E428" s="257" t="s">
        <v>19</v>
      </c>
      <c r="F428" s="258" t="s">
        <v>710</v>
      </c>
      <c r="G428" s="256"/>
      <c r="H428" s="257" t="s">
        <v>19</v>
      </c>
      <c r="I428" s="259"/>
      <c r="J428" s="256"/>
      <c r="K428" s="256"/>
      <c r="L428" s="260"/>
      <c r="M428" s="261"/>
      <c r="N428" s="262"/>
      <c r="O428" s="262"/>
      <c r="P428" s="262"/>
      <c r="Q428" s="262"/>
      <c r="R428" s="262"/>
      <c r="S428" s="262"/>
      <c r="T428" s="26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4" t="s">
        <v>193</v>
      </c>
      <c r="AU428" s="264" t="s">
        <v>88</v>
      </c>
      <c r="AV428" s="14" t="s">
        <v>86</v>
      </c>
      <c r="AW428" s="14" t="s">
        <v>37</v>
      </c>
      <c r="AX428" s="14" t="s">
        <v>78</v>
      </c>
      <c r="AY428" s="264" t="s">
        <v>185</v>
      </c>
    </row>
    <row r="429" s="13" customFormat="1">
      <c r="A429" s="13"/>
      <c r="B429" s="243"/>
      <c r="C429" s="244"/>
      <c r="D429" s="245" t="s">
        <v>193</v>
      </c>
      <c r="E429" s="246" t="s">
        <v>19</v>
      </c>
      <c r="F429" s="247" t="s">
        <v>751</v>
      </c>
      <c r="G429" s="244"/>
      <c r="H429" s="248">
        <v>0.251</v>
      </c>
      <c r="I429" s="249"/>
      <c r="J429" s="244"/>
      <c r="K429" s="244"/>
      <c r="L429" s="250"/>
      <c r="M429" s="251"/>
      <c r="N429" s="252"/>
      <c r="O429" s="252"/>
      <c r="P429" s="252"/>
      <c r="Q429" s="252"/>
      <c r="R429" s="252"/>
      <c r="S429" s="252"/>
      <c r="T429" s="25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4" t="s">
        <v>193</v>
      </c>
      <c r="AU429" s="254" t="s">
        <v>88</v>
      </c>
      <c r="AV429" s="13" t="s">
        <v>88</v>
      </c>
      <c r="AW429" s="13" t="s">
        <v>37</v>
      </c>
      <c r="AX429" s="13" t="s">
        <v>78</v>
      </c>
      <c r="AY429" s="254" t="s">
        <v>185</v>
      </c>
    </row>
    <row r="430" s="14" customFormat="1">
      <c r="A430" s="14"/>
      <c r="B430" s="255"/>
      <c r="C430" s="256"/>
      <c r="D430" s="245" t="s">
        <v>193</v>
      </c>
      <c r="E430" s="257" t="s">
        <v>19</v>
      </c>
      <c r="F430" s="258" t="s">
        <v>712</v>
      </c>
      <c r="G430" s="256"/>
      <c r="H430" s="257" t="s">
        <v>19</v>
      </c>
      <c r="I430" s="259"/>
      <c r="J430" s="256"/>
      <c r="K430" s="256"/>
      <c r="L430" s="260"/>
      <c r="M430" s="261"/>
      <c r="N430" s="262"/>
      <c r="O430" s="262"/>
      <c r="P430" s="262"/>
      <c r="Q430" s="262"/>
      <c r="R430" s="262"/>
      <c r="S430" s="262"/>
      <c r="T430" s="26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4" t="s">
        <v>193</v>
      </c>
      <c r="AU430" s="264" t="s">
        <v>88</v>
      </c>
      <c r="AV430" s="14" t="s">
        <v>86</v>
      </c>
      <c r="AW430" s="14" t="s">
        <v>37</v>
      </c>
      <c r="AX430" s="14" t="s">
        <v>78</v>
      </c>
      <c r="AY430" s="264" t="s">
        <v>185</v>
      </c>
    </row>
    <row r="431" s="13" customFormat="1">
      <c r="A431" s="13"/>
      <c r="B431" s="243"/>
      <c r="C431" s="244"/>
      <c r="D431" s="245" t="s">
        <v>193</v>
      </c>
      <c r="E431" s="246" t="s">
        <v>19</v>
      </c>
      <c r="F431" s="247" t="s">
        <v>752</v>
      </c>
      <c r="G431" s="244"/>
      <c r="H431" s="248">
        <v>0.095000000000000001</v>
      </c>
      <c r="I431" s="249"/>
      <c r="J431" s="244"/>
      <c r="K431" s="244"/>
      <c r="L431" s="250"/>
      <c r="M431" s="251"/>
      <c r="N431" s="252"/>
      <c r="O431" s="252"/>
      <c r="P431" s="252"/>
      <c r="Q431" s="252"/>
      <c r="R431" s="252"/>
      <c r="S431" s="252"/>
      <c r="T431" s="25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4" t="s">
        <v>193</v>
      </c>
      <c r="AU431" s="254" t="s">
        <v>88</v>
      </c>
      <c r="AV431" s="13" t="s">
        <v>88</v>
      </c>
      <c r="AW431" s="13" t="s">
        <v>37</v>
      </c>
      <c r="AX431" s="13" t="s">
        <v>78</v>
      </c>
      <c r="AY431" s="254" t="s">
        <v>185</v>
      </c>
    </row>
    <row r="432" s="14" customFormat="1">
      <c r="A432" s="14"/>
      <c r="B432" s="255"/>
      <c r="C432" s="256"/>
      <c r="D432" s="245" t="s">
        <v>193</v>
      </c>
      <c r="E432" s="257" t="s">
        <v>19</v>
      </c>
      <c r="F432" s="258" t="s">
        <v>714</v>
      </c>
      <c r="G432" s="256"/>
      <c r="H432" s="257" t="s">
        <v>19</v>
      </c>
      <c r="I432" s="259"/>
      <c r="J432" s="256"/>
      <c r="K432" s="256"/>
      <c r="L432" s="260"/>
      <c r="M432" s="261"/>
      <c r="N432" s="262"/>
      <c r="O432" s="262"/>
      <c r="P432" s="262"/>
      <c r="Q432" s="262"/>
      <c r="R432" s="262"/>
      <c r="S432" s="262"/>
      <c r="T432" s="26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4" t="s">
        <v>193</v>
      </c>
      <c r="AU432" s="264" t="s">
        <v>88</v>
      </c>
      <c r="AV432" s="14" t="s">
        <v>86</v>
      </c>
      <c r="AW432" s="14" t="s">
        <v>37</v>
      </c>
      <c r="AX432" s="14" t="s">
        <v>78</v>
      </c>
      <c r="AY432" s="264" t="s">
        <v>185</v>
      </c>
    </row>
    <row r="433" s="13" customFormat="1">
      <c r="A433" s="13"/>
      <c r="B433" s="243"/>
      <c r="C433" s="244"/>
      <c r="D433" s="245" t="s">
        <v>193</v>
      </c>
      <c r="E433" s="246" t="s">
        <v>19</v>
      </c>
      <c r="F433" s="247" t="s">
        <v>753</v>
      </c>
      <c r="G433" s="244"/>
      <c r="H433" s="248">
        <v>0.20399999999999999</v>
      </c>
      <c r="I433" s="249"/>
      <c r="J433" s="244"/>
      <c r="K433" s="244"/>
      <c r="L433" s="250"/>
      <c r="M433" s="251"/>
      <c r="N433" s="252"/>
      <c r="O433" s="252"/>
      <c r="P433" s="252"/>
      <c r="Q433" s="252"/>
      <c r="R433" s="252"/>
      <c r="S433" s="252"/>
      <c r="T433" s="25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4" t="s">
        <v>193</v>
      </c>
      <c r="AU433" s="254" t="s">
        <v>88</v>
      </c>
      <c r="AV433" s="13" t="s">
        <v>88</v>
      </c>
      <c r="AW433" s="13" t="s">
        <v>37</v>
      </c>
      <c r="AX433" s="13" t="s">
        <v>78</v>
      </c>
      <c r="AY433" s="254" t="s">
        <v>185</v>
      </c>
    </row>
    <row r="434" s="14" customFormat="1">
      <c r="A434" s="14"/>
      <c r="B434" s="255"/>
      <c r="C434" s="256"/>
      <c r="D434" s="245" t="s">
        <v>193</v>
      </c>
      <c r="E434" s="257" t="s">
        <v>19</v>
      </c>
      <c r="F434" s="258" t="s">
        <v>716</v>
      </c>
      <c r="G434" s="256"/>
      <c r="H434" s="257" t="s">
        <v>19</v>
      </c>
      <c r="I434" s="259"/>
      <c r="J434" s="256"/>
      <c r="K434" s="256"/>
      <c r="L434" s="260"/>
      <c r="M434" s="261"/>
      <c r="N434" s="262"/>
      <c r="O434" s="262"/>
      <c r="P434" s="262"/>
      <c r="Q434" s="262"/>
      <c r="R434" s="262"/>
      <c r="S434" s="262"/>
      <c r="T434" s="26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4" t="s">
        <v>193</v>
      </c>
      <c r="AU434" s="264" t="s">
        <v>88</v>
      </c>
      <c r="AV434" s="14" t="s">
        <v>86</v>
      </c>
      <c r="AW434" s="14" t="s">
        <v>37</v>
      </c>
      <c r="AX434" s="14" t="s">
        <v>78</v>
      </c>
      <c r="AY434" s="264" t="s">
        <v>185</v>
      </c>
    </row>
    <row r="435" s="13" customFormat="1">
      <c r="A435" s="13"/>
      <c r="B435" s="243"/>
      <c r="C435" s="244"/>
      <c r="D435" s="245" t="s">
        <v>193</v>
      </c>
      <c r="E435" s="246" t="s">
        <v>19</v>
      </c>
      <c r="F435" s="247" t="s">
        <v>754</v>
      </c>
      <c r="G435" s="244"/>
      <c r="H435" s="248">
        <v>0.089999999999999997</v>
      </c>
      <c r="I435" s="249"/>
      <c r="J435" s="244"/>
      <c r="K435" s="244"/>
      <c r="L435" s="250"/>
      <c r="M435" s="251"/>
      <c r="N435" s="252"/>
      <c r="O435" s="252"/>
      <c r="P435" s="252"/>
      <c r="Q435" s="252"/>
      <c r="R435" s="252"/>
      <c r="S435" s="252"/>
      <c r="T435" s="25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4" t="s">
        <v>193</v>
      </c>
      <c r="AU435" s="254" t="s">
        <v>88</v>
      </c>
      <c r="AV435" s="13" t="s">
        <v>88</v>
      </c>
      <c r="AW435" s="13" t="s">
        <v>37</v>
      </c>
      <c r="AX435" s="13" t="s">
        <v>78</v>
      </c>
      <c r="AY435" s="254" t="s">
        <v>185</v>
      </c>
    </row>
    <row r="436" s="14" customFormat="1">
      <c r="A436" s="14"/>
      <c r="B436" s="255"/>
      <c r="C436" s="256"/>
      <c r="D436" s="245" t="s">
        <v>193</v>
      </c>
      <c r="E436" s="257" t="s">
        <v>19</v>
      </c>
      <c r="F436" s="258" t="s">
        <v>719</v>
      </c>
      <c r="G436" s="256"/>
      <c r="H436" s="257" t="s">
        <v>19</v>
      </c>
      <c r="I436" s="259"/>
      <c r="J436" s="256"/>
      <c r="K436" s="256"/>
      <c r="L436" s="260"/>
      <c r="M436" s="261"/>
      <c r="N436" s="262"/>
      <c r="O436" s="262"/>
      <c r="P436" s="262"/>
      <c r="Q436" s="262"/>
      <c r="R436" s="262"/>
      <c r="S436" s="262"/>
      <c r="T436" s="26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4" t="s">
        <v>193</v>
      </c>
      <c r="AU436" s="264" t="s">
        <v>88</v>
      </c>
      <c r="AV436" s="14" t="s">
        <v>86</v>
      </c>
      <c r="AW436" s="14" t="s">
        <v>37</v>
      </c>
      <c r="AX436" s="14" t="s">
        <v>78</v>
      </c>
      <c r="AY436" s="264" t="s">
        <v>185</v>
      </c>
    </row>
    <row r="437" s="13" customFormat="1">
      <c r="A437" s="13"/>
      <c r="B437" s="243"/>
      <c r="C437" s="244"/>
      <c r="D437" s="245" t="s">
        <v>193</v>
      </c>
      <c r="E437" s="246" t="s">
        <v>19</v>
      </c>
      <c r="F437" s="247" t="s">
        <v>755</v>
      </c>
      <c r="G437" s="244"/>
      <c r="H437" s="248">
        <v>0.20399999999999999</v>
      </c>
      <c r="I437" s="249"/>
      <c r="J437" s="244"/>
      <c r="K437" s="244"/>
      <c r="L437" s="250"/>
      <c r="M437" s="251"/>
      <c r="N437" s="252"/>
      <c r="O437" s="252"/>
      <c r="P437" s="252"/>
      <c r="Q437" s="252"/>
      <c r="R437" s="252"/>
      <c r="S437" s="252"/>
      <c r="T437" s="25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4" t="s">
        <v>193</v>
      </c>
      <c r="AU437" s="254" t="s">
        <v>88</v>
      </c>
      <c r="AV437" s="13" t="s">
        <v>88</v>
      </c>
      <c r="AW437" s="13" t="s">
        <v>37</v>
      </c>
      <c r="AX437" s="13" t="s">
        <v>78</v>
      </c>
      <c r="AY437" s="254" t="s">
        <v>185</v>
      </c>
    </row>
    <row r="438" s="14" customFormat="1">
      <c r="A438" s="14"/>
      <c r="B438" s="255"/>
      <c r="C438" s="256"/>
      <c r="D438" s="245" t="s">
        <v>193</v>
      </c>
      <c r="E438" s="257" t="s">
        <v>19</v>
      </c>
      <c r="F438" s="258" t="s">
        <v>721</v>
      </c>
      <c r="G438" s="256"/>
      <c r="H438" s="257" t="s">
        <v>19</v>
      </c>
      <c r="I438" s="259"/>
      <c r="J438" s="256"/>
      <c r="K438" s="256"/>
      <c r="L438" s="260"/>
      <c r="M438" s="261"/>
      <c r="N438" s="262"/>
      <c r="O438" s="262"/>
      <c r="P438" s="262"/>
      <c r="Q438" s="262"/>
      <c r="R438" s="262"/>
      <c r="S438" s="262"/>
      <c r="T438" s="26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4" t="s">
        <v>193</v>
      </c>
      <c r="AU438" s="264" t="s">
        <v>88</v>
      </c>
      <c r="AV438" s="14" t="s">
        <v>86</v>
      </c>
      <c r="AW438" s="14" t="s">
        <v>37</v>
      </c>
      <c r="AX438" s="14" t="s">
        <v>78</v>
      </c>
      <c r="AY438" s="264" t="s">
        <v>185</v>
      </c>
    </row>
    <row r="439" s="13" customFormat="1">
      <c r="A439" s="13"/>
      <c r="B439" s="243"/>
      <c r="C439" s="244"/>
      <c r="D439" s="245" t="s">
        <v>193</v>
      </c>
      <c r="E439" s="246" t="s">
        <v>19</v>
      </c>
      <c r="F439" s="247" t="s">
        <v>756</v>
      </c>
      <c r="G439" s="244"/>
      <c r="H439" s="248">
        <v>0.13700000000000001</v>
      </c>
      <c r="I439" s="249"/>
      <c r="J439" s="244"/>
      <c r="K439" s="244"/>
      <c r="L439" s="250"/>
      <c r="M439" s="251"/>
      <c r="N439" s="252"/>
      <c r="O439" s="252"/>
      <c r="P439" s="252"/>
      <c r="Q439" s="252"/>
      <c r="R439" s="252"/>
      <c r="S439" s="252"/>
      <c r="T439" s="25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4" t="s">
        <v>193</v>
      </c>
      <c r="AU439" s="254" t="s">
        <v>88</v>
      </c>
      <c r="AV439" s="13" t="s">
        <v>88</v>
      </c>
      <c r="AW439" s="13" t="s">
        <v>37</v>
      </c>
      <c r="AX439" s="13" t="s">
        <v>78</v>
      </c>
      <c r="AY439" s="254" t="s">
        <v>185</v>
      </c>
    </row>
    <row r="440" s="14" customFormat="1">
      <c r="A440" s="14"/>
      <c r="B440" s="255"/>
      <c r="C440" s="256"/>
      <c r="D440" s="245" t="s">
        <v>193</v>
      </c>
      <c r="E440" s="257" t="s">
        <v>19</v>
      </c>
      <c r="F440" s="258" t="s">
        <v>724</v>
      </c>
      <c r="G440" s="256"/>
      <c r="H440" s="257" t="s">
        <v>19</v>
      </c>
      <c r="I440" s="259"/>
      <c r="J440" s="256"/>
      <c r="K440" s="256"/>
      <c r="L440" s="260"/>
      <c r="M440" s="261"/>
      <c r="N440" s="262"/>
      <c r="O440" s="262"/>
      <c r="P440" s="262"/>
      <c r="Q440" s="262"/>
      <c r="R440" s="262"/>
      <c r="S440" s="262"/>
      <c r="T440" s="26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4" t="s">
        <v>193</v>
      </c>
      <c r="AU440" s="264" t="s">
        <v>88</v>
      </c>
      <c r="AV440" s="14" t="s">
        <v>86</v>
      </c>
      <c r="AW440" s="14" t="s">
        <v>37</v>
      </c>
      <c r="AX440" s="14" t="s">
        <v>78</v>
      </c>
      <c r="AY440" s="264" t="s">
        <v>185</v>
      </c>
    </row>
    <row r="441" s="13" customFormat="1">
      <c r="A441" s="13"/>
      <c r="B441" s="243"/>
      <c r="C441" s="244"/>
      <c r="D441" s="245" t="s">
        <v>193</v>
      </c>
      <c r="E441" s="246" t="s">
        <v>19</v>
      </c>
      <c r="F441" s="247" t="s">
        <v>757</v>
      </c>
      <c r="G441" s="244"/>
      <c r="H441" s="248">
        <v>0.070999999999999994</v>
      </c>
      <c r="I441" s="249"/>
      <c r="J441" s="244"/>
      <c r="K441" s="244"/>
      <c r="L441" s="250"/>
      <c r="M441" s="251"/>
      <c r="N441" s="252"/>
      <c r="O441" s="252"/>
      <c r="P441" s="252"/>
      <c r="Q441" s="252"/>
      <c r="R441" s="252"/>
      <c r="S441" s="252"/>
      <c r="T441" s="25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4" t="s">
        <v>193</v>
      </c>
      <c r="AU441" s="254" t="s">
        <v>88</v>
      </c>
      <c r="AV441" s="13" t="s">
        <v>88</v>
      </c>
      <c r="AW441" s="13" t="s">
        <v>37</v>
      </c>
      <c r="AX441" s="13" t="s">
        <v>78</v>
      </c>
      <c r="AY441" s="254" t="s">
        <v>185</v>
      </c>
    </row>
    <row r="442" s="14" customFormat="1">
      <c r="A442" s="14"/>
      <c r="B442" s="255"/>
      <c r="C442" s="256"/>
      <c r="D442" s="245" t="s">
        <v>193</v>
      </c>
      <c r="E442" s="257" t="s">
        <v>19</v>
      </c>
      <c r="F442" s="258" t="s">
        <v>726</v>
      </c>
      <c r="G442" s="256"/>
      <c r="H442" s="257" t="s">
        <v>19</v>
      </c>
      <c r="I442" s="259"/>
      <c r="J442" s="256"/>
      <c r="K442" s="256"/>
      <c r="L442" s="260"/>
      <c r="M442" s="261"/>
      <c r="N442" s="262"/>
      <c r="O442" s="262"/>
      <c r="P442" s="262"/>
      <c r="Q442" s="262"/>
      <c r="R442" s="262"/>
      <c r="S442" s="262"/>
      <c r="T442" s="26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4" t="s">
        <v>193</v>
      </c>
      <c r="AU442" s="264" t="s">
        <v>88</v>
      </c>
      <c r="AV442" s="14" t="s">
        <v>86</v>
      </c>
      <c r="AW442" s="14" t="s">
        <v>37</v>
      </c>
      <c r="AX442" s="14" t="s">
        <v>78</v>
      </c>
      <c r="AY442" s="264" t="s">
        <v>185</v>
      </c>
    </row>
    <row r="443" s="13" customFormat="1">
      <c r="A443" s="13"/>
      <c r="B443" s="243"/>
      <c r="C443" s="244"/>
      <c r="D443" s="245" t="s">
        <v>193</v>
      </c>
      <c r="E443" s="246" t="s">
        <v>19</v>
      </c>
      <c r="F443" s="247" t="s">
        <v>758</v>
      </c>
      <c r="G443" s="244"/>
      <c r="H443" s="248">
        <v>0.13700000000000001</v>
      </c>
      <c r="I443" s="249"/>
      <c r="J443" s="244"/>
      <c r="K443" s="244"/>
      <c r="L443" s="250"/>
      <c r="M443" s="251"/>
      <c r="N443" s="252"/>
      <c r="O443" s="252"/>
      <c r="P443" s="252"/>
      <c r="Q443" s="252"/>
      <c r="R443" s="252"/>
      <c r="S443" s="252"/>
      <c r="T443" s="25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4" t="s">
        <v>193</v>
      </c>
      <c r="AU443" s="254" t="s">
        <v>88</v>
      </c>
      <c r="AV443" s="13" t="s">
        <v>88</v>
      </c>
      <c r="AW443" s="13" t="s">
        <v>37</v>
      </c>
      <c r="AX443" s="13" t="s">
        <v>78</v>
      </c>
      <c r="AY443" s="254" t="s">
        <v>185</v>
      </c>
    </row>
    <row r="444" s="14" customFormat="1">
      <c r="A444" s="14"/>
      <c r="B444" s="255"/>
      <c r="C444" s="256"/>
      <c r="D444" s="245" t="s">
        <v>193</v>
      </c>
      <c r="E444" s="257" t="s">
        <v>19</v>
      </c>
      <c r="F444" s="258" t="s">
        <v>728</v>
      </c>
      <c r="G444" s="256"/>
      <c r="H444" s="257" t="s">
        <v>19</v>
      </c>
      <c r="I444" s="259"/>
      <c r="J444" s="256"/>
      <c r="K444" s="256"/>
      <c r="L444" s="260"/>
      <c r="M444" s="261"/>
      <c r="N444" s="262"/>
      <c r="O444" s="262"/>
      <c r="P444" s="262"/>
      <c r="Q444" s="262"/>
      <c r="R444" s="262"/>
      <c r="S444" s="262"/>
      <c r="T444" s="26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4" t="s">
        <v>193</v>
      </c>
      <c r="AU444" s="264" t="s">
        <v>88</v>
      </c>
      <c r="AV444" s="14" t="s">
        <v>86</v>
      </c>
      <c r="AW444" s="14" t="s">
        <v>37</v>
      </c>
      <c r="AX444" s="14" t="s">
        <v>78</v>
      </c>
      <c r="AY444" s="264" t="s">
        <v>185</v>
      </c>
    </row>
    <row r="445" s="13" customFormat="1">
      <c r="A445" s="13"/>
      <c r="B445" s="243"/>
      <c r="C445" s="244"/>
      <c r="D445" s="245" t="s">
        <v>193</v>
      </c>
      <c r="E445" s="246" t="s">
        <v>19</v>
      </c>
      <c r="F445" s="247" t="s">
        <v>759</v>
      </c>
      <c r="G445" s="244"/>
      <c r="H445" s="248">
        <v>0.067000000000000004</v>
      </c>
      <c r="I445" s="249"/>
      <c r="J445" s="244"/>
      <c r="K445" s="244"/>
      <c r="L445" s="250"/>
      <c r="M445" s="251"/>
      <c r="N445" s="252"/>
      <c r="O445" s="252"/>
      <c r="P445" s="252"/>
      <c r="Q445" s="252"/>
      <c r="R445" s="252"/>
      <c r="S445" s="252"/>
      <c r="T445" s="25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4" t="s">
        <v>193</v>
      </c>
      <c r="AU445" s="254" t="s">
        <v>88</v>
      </c>
      <c r="AV445" s="13" t="s">
        <v>88</v>
      </c>
      <c r="AW445" s="13" t="s">
        <v>37</v>
      </c>
      <c r="AX445" s="13" t="s">
        <v>78</v>
      </c>
      <c r="AY445" s="254" t="s">
        <v>185</v>
      </c>
    </row>
    <row r="446" s="14" customFormat="1">
      <c r="A446" s="14"/>
      <c r="B446" s="255"/>
      <c r="C446" s="256"/>
      <c r="D446" s="245" t="s">
        <v>193</v>
      </c>
      <c r="E446" s="257" t="s">
        <v>19</v>
      </c>
      <c r="F446" s="258" t="s">
        <v>730</v>
      </c>
      <c r="G446" s="256"/>
      <c r="H446" s="257" t="s">
        <v>19</v>
      </c>
      <c r="I446" s="259"/>
      <c r="J446" s="256"/>
      <c r="K446" s="256"/>
      <c r="L446" s="260"/>
      <c r="M446" s="261"/>
      <c r="N446" s="262"/>
      <c r="O446" s="262"/>
      <c r="P446" s="262"/>
      <c r="Q446" s="262"/>
      <c r="R446" s="262"/>
      <c r="S446" s="262"/>
      <c r="T446" s="26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4" t="s">
        <v>193</v>
      </c>
      <c r="AU446" s="264" t="s">
        <v>88</v>
      </c>
      <c r="AV446" s="14" t="s">
        <v>86</v>
      </c>
      <c r="AW446" s="14" t="s">
        <v>37</v>
      </c>
      <c r="AX446" s="14" t="s">
        <v>78</v>
      </c>
      <c r="AY446" s="264" t="s">
        <v>185</v>
      </c>
    </row>
    <row r="447" s="13" customFormat="1">
      <c r="A447" s="13"/>
      <c r="B447" s="243"/>
      <c r="C447" s="244"/>
      <c r="D447" s="245" t="s">
        <v>193</v>
      </c>
      <c r="E447" s="246" t="s">
        <v>19</v>
      </c>
      <c r="F447" s="247" t="s">
        <v>760</v>
      </c>
      <c r="G447" s="244"/>
      <c r="H447" s="248">
        <v>0.20399999999999999</v>
      </c>
      <c r="I447" s="249"/>
      <c r="J447" s="244"/>
      <c r="K447" s="244"/>
      <c r="L447" s="250"/>
      <c r="M447" s="251"/>
      <c r="N447" s="252"/>
      <c r="O447" s="252"/>
      <c r="P447" s="252"/>
      <c r="Q447" s="252"/>
      <c r="R447" s="252"/>
      <c r="S447" s="252"/>
      <c r="T447" s="25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4" t="s">
        <v>193</v>
      </c>
      <c r="AU447" s="254" t="s">
        <v>88</v>
      </c>
      <c r="AV447" s="13" t="s">
        <v>88</v>
      </c>
      <c r="AW447" s="13" t="s">
        <v>37</v>
      </c>
      <c r="AX447" s="13" t="s">
        <v>78</v>
      </c>
      <c r="AY447" s="254" t="s">
        <v>185</v>
      </c>
    </row>
    <row r="448" s="14" customFormat="1">
      <c r="A448" s="14"/>
      <c r="B448" s="255"/>
      <c r="C448" s="256"/>
      <c r="D448" s="245" t="s">
        <v>193</v>
      </c>
      <c r="E448" s="257" t="s">
        <v>19</v>
      </c>
      <c r="F448" s="258" t="s">
        <v>732</v>
      </c>
      <c r="G448" s="256"/>
      <c r="H448" s="257" t="s">
        <v>19</v>
      </c>
      <c r="I448" s="259"/>
      <c r="J448" s="256"/>
      <c r="K448" s="256"/>
      <c r="L448" s="260"/>
      <c r="M448" s="261"/>
      <c r="N448" s="262"/>
      <c r="O448" s="262"/>
      <c r="P448" s="262"/>
      <c r="Q448" s="262"/>
      <c r="R448" s="262"/>
      <c r="S448" s="262"/>
      <c r="T448" s="26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4" t="s">
        <v>193</v>
      </c>
      <c r="AU448" s="264" t="s">
        <v>88</v>
      </c>
      <c r="AV448" s="14" t="s">
        <v>86</v>
      </c>
      <c r="AW448" s="14" t="s">
        <v>37</v>
      </c>
      <c r="AX448" s="14" t="s">
        <v>78</v>
      </c>
      <c r="AY448" s="264" t="s">
        <v>185</v>
      </c>
    </row>
    <row r="449" s="13" customFormat="1">
      <c r="A449" s="13"/>
      <c r="B449" s="243"/>
      <c r="C449" s="244"/>
      <c r="D449" s="245" t="s">
        <v>193</v>
      </c>
      <c r="E449" s="246" t="s">
        <v>19</v>
      </c>
      <c r="F449" s="247" t="s">
        <v>761</v>
      </c>
      <c r="G449" s="244"/>
      <c r="H449" s="248">
        <v>0.085000000000000006</v>
      </c>
      <c r="I449" s="249"/>
      <c r="J449" s="244"/>
      <c r="K449" s="244"/>
      <c r="L449" s="250"/>
      <c r="M449" s="251"/>
      <c r="N449" s="252"/>
      <c r="O449" s="252"/>
      <c r="P449" s="252"/>
      <c r="Q449" s="252"/>
      <c r="R449" s="252"/>
      <c r="S449" s="252"/>
      <c r="T449" s="25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4" t="s">
        <v>193</v>
      </c>
      <c r="AU449" s="254" t="s">
        <v>88</v>
      </c>
      <c r="AV449" s="13" t="s">
        <v>88</v>
      </c>
      <c r="AW449" s="13" t="s">
        <v>37</v>
      </c>
      <c r="AX449" s="13" t="s">
        <v>78</v>
      </c>
      <c r="AY449" s="254" t="s">
        <v>185</v>
      </c>
    </row>
    <row r="450" s="14" customFormat="1">
      <c r="A450" s="14"/>
      <c r="B450" s="255"/>
      <c r="C450" s="256"/>
      <c r="D450" s="245" t="s">
        <v>193</v>
      </c>
      <c r="E450" s="257" t="s">
        <v>19</v>
      </c>
      <c r="F450" s="258" t="s">
        <v>734</v>
      </c>
      <c r="G450" s="256"/>
      <c r="H450" s="257" t="s">
        <v>19</v>
      </c>
      <c r="I450" s="259"/>
      <c r="J450" s="256"/>
      <c r="K450" s="256"/>
      <c r="L450" s="260"/>
      <c r="M450" s="261"/>
      <c r="N450" s="262"/>
      <c r="O450" s="262"/>
      <c r="P450" s="262"/>
      <c r="Q450" s="262"/>
      <c r="R450" s="262"/>
      <c r="S450" s="262"/>
      <c r="T450" s="26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4" t="s">
        <v>193</v>
      </c>
      <c r="AU450" s="264" t="s">
        <v>88</v>
      </c>
      <c r="AV450" s="14" t="s">
        <v>86</v>
      </c>
      <c r="AW450" s="14" t="s">
        <v>37</v>
      </c>
      <c r="AX450" s="14" t="s">
        <v>78</v>
      </c>
      <c r="AY450" s="264" t="s">
        <v>185</v>
      </c>
    </row>
    <row r="451" s="16" customFormat="1">
      <c r="A451" s="16"/>
      <c r="B451" s="293"/>
      <c r="C451" s="294"/>
      <c r="D451" s="245" t="s">
        <v>193</v>
      </c>
      <c r="E451" s="295" t="s">
        <v>19</v>
      </c>
      <c r="F451" s="296" t="s">
        <v>762</v>
      </c>
      <c r="G451" s="294"/>
      <c r="H451" s="297">
        <v>1.9859999999999998</v>
      </c>
      <c r="I451" s="298"/>
      <c r="J451" s="294"/>
      <c r="K451" s="294"/>
      <c r="L451" s="299"/>
      <c r="M451" s="300"/>
      <c r="N451" s="301"/>
      <c r="O451" s="301"/>
      <c r="P451" s="301"/>
      <c r="Q451" s="301"/>
      <c r="R451" s="301"/>
      <c r="S451" s="301"/>
      <c r="T451" s="302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T451" s="303" t="s">
        <v>193</v>
      </c>
      <c r="AU451" s="303" t="s">
        <v>88</v>
      </c>
      <c r="AV451" s="16" t="s">
        <v>203</v>
      </c>
      <c r="AW451" s="16" t="s">
        <v>37</v>
      </c>
      <c r="AX451" s="16" t="s">
        <v>78</v>
      </c>
      <c r="AY451" s="303" t="s">
        <v>185</v>
      </c>
    </row>
    <row r="452" s="13" customFormat="1">
      <c r="A452" s="13"/>
      <c r="B452" s="243"/>
      <c r="C452" s="244"/>
      <c r="D452" s="245" t="s">
        <v>193</v>
      </c>
      <c r="E452" s="246" t="s">
        <v>19</v>
      </c>
      <c r="F452" s="247" t="s">
        <v>763</v>
      </c>
      <c r="G452" s="244"/>
      <c r="H452" s="248">
        <v>0.34000000000000002</v>
      </c>
      <c r="I452" s="249"/>
      <c r="J452" s="244"/>
      <c r="K452" s="244"/>
      <c r="L452" s="250"/>
      <c r="M452" s="251"/>
      <c r="N452" s="252"/>
      <c r="O452" s="252"/>
      <c r="P452" s="252"/>
      <c r="Q452" s="252"/>
      <c r="R452" s="252"/>
      <c r="S452" s="252"/>
      <c r="T452" s="25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4" t="s">
        <v>193</v>
      </c>
      <c r="AU452" s="254" t="s">
        <v>88</v>
      </c>
      <c r="AV452" s="13" t="s">
        <v>88</v>
      </c>
      <c r="AW452" s="13" t="s">
        <v>37</v>
      </c>
      <c r="AX452" s="13" t="s">
        <v>78</v>
      </c>
      <c r="AY452" s="254" t="s">
        <v>185</v>
      </c>
    </row>
    <row r="453" s="14" customFormat="1">
      <c r="A453" s="14"/>
      <c r="B453" s="255"/>
      <c r="C453" s="256"/>
      <c r="D453" s="245" t="s">
        <v>193</v>
      </c>
      <c r="E453" s="257" t="s">
        <v>19</v>
      </c>
      <c r="F453" s="258" t="s">
        <v>625</v>
      </c>
      <c r="G453" s="256"/>
      <c r="H453" s="257" t="s">
        <v>19</v>
      </c>
      <c r="I453" s="259"/>
      <c r="J453" s="256"/>
      <c r="K453" s="256"/>
      <c r="L453" s="260"/>
      <c r="M453" s="261"/>
      <c r="N453" s="262"/>
      <c r="O453" s="262"/>
      <c r="P453" s="262"/>
      <c r="Q453" s="262"/>
      <c r="R453" s="262"/>
      <c r="S453" s="262"/>
      <c r="T453" s="26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4" t="s">
        <v>193</v>
      </c>
      <c r="AU453" s="264" t="s">
        <v>88</v>
      </c>
      <c r="AV453" s="14" t="s">
        <v>86</v>
      </c>
      <c r="AW453" s="14" t="s">
        <v>37</v>
      </c>
      <c r="AX453" s="14" t="s">
        <v>78</v>
      </c>
      <c r="AY453" s="264" t="s">
        <v>185</v>
      </c>
    </row>
    <row r="454" s="16" customFormat="1">
      <c r="A454" s="16"/>
      <c r="B454" s="293"/>
      <c r="C454" s="294"/>
      <c r="D454" s="245" t="s">
        <v>193</v>
      </c>
      <c r="E454" s="295" t="s">
        <v>19</v>
      </c>
      <c r="F454" s="296" t="s">
        <v>764</v>
      </c>
      <c r="G454" s="294"/>
      <c r="H454" s="297">
        <v>0.34000000000000002</v>
      </c>
      <c r="I454" s="298"/>
      <c r="J454" s="294"/>
      <c r="K454" s="294"/>
      <c r="L454" s="299"/>
      <c r="M454" s="300"/>
      <c r="N454" s="301"/>
      <c r="O454" s="301"/>
      <c r="P454" s="301"/>
      <c r="Q454" s="301"/>
      <c r="R454" s="301"/>
      <c r="S454" s="301"/>
      <c r="T454" s="302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T454" s="303" t="s">
        <v>193</v>
      </c>
      <c r="AU454" s="303" t="s">
        <v>88</v>
      </c>
      <c r="AV454" s="16" t="s">
        <v>203</v>
      </c>
      <c r="AW454" s="16" t="s">
        <v>37</v>
      </c>
      <c r="AX454" s="16" t="s">
        <v>78</v>
      </c>
      <c r="AY454" s="303" t="s">
        <v>185</v>
      </c>
    </row>
    <row r="455" s="13" customFormat="1">
      <c r="A455" s="13"/>
      <c r="B455" s="243"/>
      <c r="C455" s="244"/>
      <c r="D455" s="245" t="s">
        <v>193</v>
      </c>
      <c r="E455" s="246" t="s">
        <v>19</v>
      </c>
      <c r="F455" s="247" t="s">
        <v>765</v>
      </c>
      <c r="G455" s="244"/>
      <c r="H455" s="248">
        <v>1.1499999999999999</v>
      </c>
      <c r="I455" s="249"/>
      <c r="J455" s="244"/>
      <c r="K455" s="244"/>
      <c r="L455" s="250"/>
      <c r="M455" s="251"/>
      <c r="N455" s="252"/>
      <c r="O455" s="252"/>
      <c r="P455" s="252"/>
      <c r="Q455" s="252"/>
      <c r="R455" s="252"/>
      <c r="S455" s="252"/>
      <c r="T455" s="25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4" t="s">
        <v>193</v>
      </c>
      <c r="AU455" s="254" t="s">
        <v>88</v>
      </c>
      <c r="AV455" s="13" t="s">
        <v>88</v>
      </c>
      <c r="AW455" s="13" t="s">
        <v>37</v>
      </c>
      <c r="AX455" s="13" t="s">
        <v>78</v>
      </c>
      <c r="AY455" s="254" t="s">
        <v>185</v>
      </c>
    </row>
    <row r="456" s="16" customFormat="1">
      <c r="A456" s="16"/>
      <c r="B456" s="293"/>
      <c r="C456" s="294"/>
      <c r="D456" s="245" t="s">
        <v>193</v>
      </c>
      <c r="E456" s="295" t="s">
        <v>19</v>
      </c>
      <c r="F456" s="296" t="s">
        <v>766</v>
      </c>
      <c r="G456" s="294"/>
      <c r="H456" s="297">
        <v>1.1499999999999999</v>
      </c>
      <c r="I456" s="298"/>
      <c r="J456" s="294"/>
      <c r="K456" s="294"/>
      <c r="L456" s="299"/>
      <c r="M456" s="300"/>
      <c r="N456" s="301"/>
      <c r="O456" s="301"/>
      <c r="P456" s="301"/>
      <c r="Q456" s="301"/>
      <c r="R456" s="301"/>
      <c r="S456" s="301"/>
      <c r="T456" s="302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T456" s="303" t="s">
        <v>193</v>
      </c>
      <c r="AU456" s="303" t="s">
        <v>88</v>
      </c>
      <c r="AV456" s="16" t="s">
        <v>203</v>
      </c>
      <c r="AW456" s="16" t="s">
        <v>37</v>
      </c>
      <c r="AX456" s="16" t="s">
        <v>78</v>
      </c>
      <c r="AY456" s="303" t="s">
        <v>185</v>
      </c>
    </row>
    <row r="457" s="15" customFormat="1">
      <c r="A457" s="15"/>
      <c r="B457" s="265"/>
      <c r="C457" s="266"/>
      <c r="D457" s="245" t="s">
        <v>193</v>
      </c>
      <c r="E457" s="267" t="s">
        <v>19</v>
      </c>
      <c r="F457" s="268" t="s">
        <v>196</v>
      </c>
      <c r="G457" s="266"/>
      <c r="H457" s="269">
        <v>3.5309999999999997</v>
      </c>
      <c r="I457" s="270"/>
      <c r="J457" s="266"/>
      <c r="K457" s="266"/>
      <c r="L457" s="271"/>
      <c r="M457" s="272"/>
      <c r="N457" s="273"/>
      <c r="O457" s="273"/>
      <c r="P457" s="273"/>
      <c r="Q457" s="273"/>
      <c r="R457" s="273"/>
      <c r="S457" s="273"/>
      <c r="T457" s="274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75" t="s">
        <v>193</v>
      </c>
      <c r="AU457" s="275" t="s">
        <v>88</v>
      </c>
      <c r="AV457" s="15" t="s">
        <v>191</v>
      </c>
      <c r="AW457" s="15" t="s">
        <v>37</v>
      </c>
      <c r="AX457" s="15" t="s">
        <v>86</v>
      </c>
      <c r="AY457" s="275" t="s">
        <v>185</v>
      </c>
    </row>
    <row r="458" s="2" customFormat="1" ht="21.75" customHeight="1">
      <c r="A458" s="40"/>
      <c r="B458" s="41"/>
      <c r="C458" s="229" t="s">
        <v>767</v>
      </c>
      <c r="D458" s="229" t="s">
        <v>187</v>
      </c>
      <c r="E458" s="230" t="s">
        <v>768</v>
      </c>
      <c r="F458" s="231" t="s">
        <v>769</v>
      </c>
      <c r="G458" s="232" t="s">
        <v>190</v>
      </c>
      <c r="H458" s="233">
        <v>84.280000000000001</v>
      </c>
      <c r="I458" s="234"/>
      <c r="J458" s="235">
        <f>ROUND(I458*H458,2)</f>
        <v>0</v>
      </c>
      <c r="K458" s="236"/>
      <c r="L458" s="46"/>
      <c r="M458" s="237" t="s">
        <v>19</v>
      </c>
      <c r="N458" s="238" t="s">
        <v>49</v>
      </c>
      <c r="O458" s="86"/>
      <c r="P458" s="239">
        <f>O458*H458</f>
        <v>0</v>
      </c>
      <c r="Q458" s="239">
        <v>0.0057600000000000004</v>
      </c>
      <c r="R458" s="239">
        <f>Q458*H458</f>
        <v>0.48545280000000002</v>
      </c>
      <c r="S458" s="239">
        <v>0</v>
      </c>
      <c r="T458" s="240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41" t="s">
        <v>191</v>
      </c>
      <c r="AT458" s="241" t="s">
        <v>187</v>
      </c>
      <c r="AU458" s="241" t="s">
        <v>88</v>
      </c>
      <c r="AY458" s="19" t="s">
        <v>185</v>
      </c>
      <c r="BE458" s="242">
        <f>IF(N458="základní",J458,0)</f>
        <v>0</v>
      </c>
      <c r="BF458" s="242">
        <f>IF(N458="snížená",J458,0)</f>
        <v>0</v>
      </c>
      <c r="BG458" s="242">
        <f>IF(N458="zákl. přenesená",J458,0)</f>
        <v>0</v>
      </c>
      <c r="BH458" s="242">
        <f>IF(N458="sníž. přenesená",J458,0)</f>
        <v>0</v>
      </c>
      <c r="BI458" s="242">
        <f>IF(N458="nulová",J458,0)</f>
        <v>0</v>
      </c>
      <c r="BJ458" s="19" t="s">
        <v>86</v>
      </c>
      <c r="BK458" s="242">
        <f>ROUND(I458*H458,2)</f>
        <v>0</v>
      </c>
      <c r="BL458" s="19" t="s">
        <v>191</v>
      </c>
      <c r="BM458" s="241" t="s">
        <v>770</v>
      </c>
    </row>
    <row r="459" s="13" customFormat="1">
      <c r="A459" s="13"/>
      <c r="B459" s="243"/>
      <c r="C459" s="244"/>
      <c r="D459" s="245" t="s">
        <v>193</v>
      </c>
      <c r="E459" s="246" t="s">
        <v>19</v>
      </c>
      <c r="F459" s="247" t="s">
        <v>771</v>
      </c>
      <c r="G459" s="244"/>
      <c r="H459" s="248">
        <v>1.9199999999999999</v>
      </c>
      <c r="I459" s="249"/>
      <c r="J459" s="244"/>
      <c r="K459" s="244"/>
      <c r="L459" s="250"/>
      <c r="M459" s="251"/>
      <c r="N459" s="252"/>
      <c r="O459" s="252"/>
      <c r="P459" s="252"/>
      <c r="Q459" s="252"/>
      <c r="R459" s="252"/>
      <c r="S459" s="252"/>
      <c r="T459" s="25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4" t="s">
        <v>193</v>
      </c>
      <c r="AU459" s="254" t="s">
        <v>88</v>
      </c>
      <c r="AV459" s="13" t="s">
        <v>88</v>
      </c>
      <c r="AW459" s="13" t="s">
        <v>37</v>
      </c>
      <c r="AX459" s="13" t="s">
        <v>78</v>
      </c>
      <c r="AY459" s="254" t="s">
        <v>185</v>
      </c>
    </row>
    <row r="460" s="14" customFormat="1">
      <c r="A460" s="14"/>
      <c r="B460" s="255"/>
      <c r="C460" s="256"/>
      <c r="D460" s="245" t="s">
        <v>193</v>
      </c>
      <c r="E460" s="257" t="s">
        <v>19</v>
      </c>
      <c r="F460" s="258" t="s">
        <v>699</v>
      </c>
      <c r="G460" s="256"/>
      <c r="H460" s="257" t="s">
        <v>19</v>
      </c>
      <c r="I460" s="259"/>
      <c r="J460" s="256"/>
      <c r="K460" s="256"/>
      <c r="L460" s="260"/>
      <c r="M460" s="261"/>
      <c r="N460" s="262"/>
      <c r="O460" s="262"/>
      <c r="P460" s="262"/>
      <c r="Q460" s="262"/>
      <c r="R460" s="262"/>
      <c r="S460" s="262"/>
      <c r="T460" s="26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4" t="s">
        <v>193</v>
      </c>
      <c r="AU460" s="264" t="s">
        <v>88</v>
      </c>
      <c r="AV460" s="14" t="s">
        <v>86</v>
      </c>
      <c r="AW460" s="14" t="s">
        <v>37</v>
      </c>
      <c r="AX460" s="14" t="s">
        <v>78</v>
      </c>
      <c r="AY460" s="264" t="s">
        <v>185</v>
      </c>
    </row>
    <row r="461" s="16" customFormat="1">
      <c r="A461" s="16"/>
      <c r="B461" s="293"/>
      <c r="C461" s="294"/>
      <c r="D461" s="245" t="s">
        <v>193</v>
      </c>
      <c r="E461" s="295" t="s">
        <v>19</v>
      </c>
      <c r="F461" s="296" t="s">
        <v>747</v>
      </c>
      <c r="G461" s="294"/>
      <c r="H461" s="297">
        <v>1.9199999999999999</v>
      </c>
      <c r="I461" s="298"/>
      <c r="J461" s="294"/>
      <c r="K461" s="294"/>
      <c r="L461" s="299"/>
      <c r="M461" s="300"/>
      <c r="N461" s="301"/>
      <c r="O461" s="301"/>
      <c r="P461" s="301"/>
      <c r="Q461" s="301"/>
      <c r="R461" s="301"/>
      <c r="S461" s="301"/>
      <c r="T461" s="302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T461" s="303" t="s">
        <v>193</v>
      </c>
      <c r="AU461" s="303" t="s">
        <v>88</v>
      </c>
      <c r="AV461" s="16" t="s">
        <v>203</v>
      </c>
      <c r="AW461" s="16" t="s">
        <v>37</v>
      </c>
      <c r="AX461" s="16" t="s">
        <v>78</v>
      </c>
      <c r="AY461" s="303" t="s">
        <v>185</v>
      </c>
    </row>
    <row r="462" s="13" customFormat="1">
      <c r="A462" s="13"/>
      <c r="B462" s="243"/>
      <c r="C462" s="244"/>
      <c r="D462" s="245" t="s">
        <v>193</v>
      </c>
      <c r="E462" s="246" t="s">
        <v>19</v>
      </c>
      <c r="F462" s="247" t="s">
        <v>772</v>
      </c>
      <c r="G462" s="244"/>
      <c r="H462" s="248">
        <v>5</v>
      </c>
      <c r="I462" s="249"/>
      <c r="J462" s="244"/>
      <c r="K462" s="244"/>
      <c r="L462" s="250"/>
      <c r="M462" s="251"/>
      <c r="N462" s="252"/>
      <c r="O462" s="252"/>
      <c r="P462" s="252"/>
      <c r="Q462" s="252"/>
      <c r="R462" s="252"/>
      <c r="S462" s="252"/>
      <c r="T462" s="25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4" t="s">
        <v>193</v>
      </c>
      <c r="AU462" s="254" t="s">
        <v>88</v>
      </c>
      <c r="AV462" s="13" t="s">
        <v>88</v>
      </c>
      <c r="AW462" s="13" t="s">
        <v>37</v>
      </c>
      <c r="AX462" s="13" t="s">
        <v>78</v>
      </c>
      <c r="AY462" s="254" t="s">
        <v>185</v>
      </c>
    </row>
    <row r="463" s="14" customFormat="1">
      <c r="A463" s="14"/>
      <c r="B463" s="255"/>
      <c r="C463" s="256"/>
      <c r="D463" s="245" t="s">
        <v>193</v>
      </c>
      <c r="E463" s="257" t="s">
        <v>19</v>
      </c>
      <c r="F463" s="258" t="s">
        <v>706</v>
      </c>
      <c r="G463" s="256"/>
      <c r="H463" s="257" t="s">
        <v>19</v>
      </c>
      <c r="I463" s="259"/>
      <c r="J463" s="256"/>
      <c r="K463" s="256"/>
      <c r="L463" s="260"/>
      <c r="M463" s="261"/>
      <c r="N463" s="262"/>
      <c r="O463" s="262"/>
      <c r="P463" s="262"/>
      <c r="Q463" s="262"/>
      <c r="R463" s="262"/>
      <c r="S463" s="262"/>
      <c r="T463" s="26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4" t="s">
        <v>193</v>
      </c>
      <c r="AU463" s="264" t="s">
        <v>88</v>
      </c>
      <c r="AV463" s="14" t="s">
        <v>86</v>
      </c>
      <c r="AW463" s="14" t="s">
        <v>37</v>
      </c>
      <c r="AX463" s="14" t="s">
        <v>78</v>
      </c>
      <c r="AY463" s="264" t="s">
        <v>185</v>
      </c>
    </row>
    <row r="464" s="13" customFormat="1">
      <c r="A464" s="13"/>
      <c r="B464" s="243"/>
      <c r="C464" s="244"/>
      <c r="D464" s="245" t="s">
        <v>193</v>
      </c>
      <c r="E464" s="246" t="s">
        <v>19</v>
      </c>
      <c r="F464" s="247" t="s">
        <v>772</v>
      </c>
      <c r="G464" s="244"/>
      <c r="H464" s="248">
        <v>5</v>
      </c>
      <c r="I464" s="249"/>
      <c r="J464" s="244"/>
      <c r="K464" s="244"/>
      <c r="L464" s="250"/>
      <c r="M464" s="251"/>
      <c r="N464" s="252"/>
      <c r="O464" s="252"/>
      <c r="P464" s="252"/>
      <c r="Q464" s="252"/>
      <c r="R464" s="252"/>
      <c r="S464" s="252"/>
      <c r="T464" s="25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4" t="s">
        <v>193</v>
      </c>
      <c r="AU464" s="254" t="s">
        <v>88</v>
      </c>
      <c r="AV464" s="13" t="s">
        <v>88</v>
      </c>
      <c r="AW464" s="13" t="s">
        <v>37</v>
      </c>
      <c r="AX464" s="13" t="s">
        <v>78</v>
      </c>
      <c r="AY464" s="254" t="s">
        <v>185</v>
      </c>
    </row>
    <row r="465" s="14" customFormat="1">
      <c r="A465" s="14"/>
      <c r="B465" s="255"/>
      <c r="C465" s="256"/>
      <c r="D465" s="245" t="s">
        <v>193</v>
      </c>
      <c r="E465" s="257" t="s">
        <v>19</v>
      </c>
      <c r="F465" s="258" t="s">
        <v>749</v>
      </c>
      <c r="G465" s="256"/>
      <c r="H465" s="257" t="s">
        <v>19</v>
      </c>
      <c r="I465" s="259"/>
      <c r="J465" s="256"/>
      <c r="K465" s="256"/>
      <c r="L465" s="260"/>
      <c r="M465" s="261"/>
      <c r="N465" s="262"/>
      <c r="O465" s="262"/>
      <c r="P465" s="262"/>
      <c r="Q465" s="262"/>
      <c r="R465" s="262"/>
      <c r="S465" s="262"/>
      <c r="T465" s="26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4" t="s">
        <v>193</v>
      </c>
      <c r="AU465" s="264" t="s">
        <v>88</v>
      </c>
      <c r="AV465" s="14" t="s">
        <v>86</v>
      </c>
      <c r="AW465" s="14" t="s">
        <v>37</v>
      </c>
      <c r="AX465" s="14" t="s">
        <v>78</v>
      </c>
      <c r="AY465" s="264" t="s">
        <v>185</v>
      </c>
    </row>
    <row r="466" s="13" customFormat="1">
      <c r="A466" s="13"/>
      <c r="B466" s="243"/>
      <c r="C466" s="244"/>
      <c r="D466" s="245" t="s">
        <v>193</v>
      </c>
      <c r="E466" s="246" t="s">
        <v>19</v>
      </c>
      <c r="F466" s="247" t="s">
        <v>773</v>
      </c>
      <c r="G466" s="244"/>
      <c r="H466" s="248">
        <v>2.6000000000000001</v>
      </c>
      <c r="I466" s="249"/>
      <c r="J466" s="244"/>
      <c r="K466" s="244"/>
      <c r="L466" s="250"/>
      <c r="M466" s="251"/>
      <c r="N466" s="252"/>
      <c r="O466" s="252"/>
      <c r="P466" s="252"/>
      <c r="Q466" s="252"/>
      <c r="R466" s="252"/>
      <c r="S466" s="252"/>
      <c r="T466" s="25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4" t="s">
        <v>193</v>
      </c>
      <c r="AU466" s="254" t="s">
        <v>88</v>
      </c>
      <c r="AV466" s="13" t="s">
        <v>88</v>
      </c>
      <c r="AW466" s="13" t="s">
        <v>37</v>
      </c>
      <c r="AX466" s="13" t="s">
        <v>78</v>
      </c>
      <c r="AY466" s="254" t="s">
        <v>185</v>
      </c>
    </row>
    <row r="467" s="14" customFormat="1">
      <c r="A467" s="14"/>
      <c r="B467" s="255"/>
      <c r="C467" s="256"/>
      <c r="D467" s="245" t="s">
        <v>193</v>
      </c>
      <c r="E467" s="257" t="s">
        <v>19</v>
      </c>
      <c r="F467" s="258" t="s">
        <v>710</v>
      </c>
      <c r="G467" s="256"/>
      <c r="H467" s="257" t="s">
        <v>19</v>
      </c>
      <c r="I467" s="259"/>
      <c r="J467" s="256"/>
      <c r="K467" s="256"/>
      <c r="L467" s="260"/>
      <c r="M467" s="261"/>
      <c r="N467" s="262"/>
      <c r="O467" s="262"/>
      <c r="P467" s="262"/>
      <c r="Q467" s="262"/>
      <c r="R467" s="262"/>
      <c r="S467" s="262"/>
      <c r="T467" s="26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4" t="s">
        <v>193</v>
      </c>
      <c r="AU467" s="264" t="s">
        <v>88</v>
      </c>
      <c r="AV467" s="14" t="s">
        <v>86</v>
      </c>
      <c r="AW467" s="14" t="s">
        <v>37</v>
      </c>
      <c r="AX467" s="14" t="s">
        <v>78</v>
      </c>
      <c r="AY467" s="264" t="s">
        <v>185</v>
      </c>
    </row>
    <row r="468" s="13" customFormat="1">
      <c r="A468" s="13"/>
      <c r="B468" s="243"/>
      <c r="C468" s="244"/>
      <c r="D468" s="245" t="s">
        <v>193</v>
      </c>
      <c r="E468" s="246" t="s">
        <v>19</v>
      </c>
      <c r="F468" s="247" t="s">
        <v>774</v>
      </c>
      <c r="G468" s="244"/>
      <c r="H468" s="248">
        <v>7.1600000000000001</v>
      </c>
      <c r="I468" s="249"/>
      <c r="J468" s="244"/>
      <c r="K468" s="244"/>
      <c r="L468" s="250"/>
      <c r="M468" s="251"/>
      <c r="N468" s="252"/>
      <c r="O468" s="252"/>
      <c r="P468" s="252"/>
      <c r="Q468" s="252"/>
      <c r="R468" s="252"/>
      <c r="S468" s="252"/>
      <c r="T468" s="25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4" t="s">
        <v>193</v>
      </c>
      <c r="AU468" s="254" t="s">
        <v>88</v>
      </c>
      <c r="AV468" s="13" t="s">
        <v>88</v>
      </c>
      <c r="AW468" s="13" t="s">
        <v>37</v>
      </c>
      <c r="AX468" s="13" t="s">
        <v>78</v>
      </c>
      <c r="AY468" s="254" t="s">
        <v>185</v>
      </c>
    </row>
    <row r="469" s="14" customFormat="1">
      <c r="A469" s="14"/>
      <c r="B469" s="255"/>
      <c r="C469" s="256"/>
      <c r="D469" s="245" t="s">
        <v>193</v>
      </c>
      <c r="E469" s="257" t="s">
        <v>19</v>
      </c>
      <c r="F469" s="258" t="s">
        <v>712</v>
      </c>
      <c r="G469" s="256"/>
      <c r="H469" s="257" t="s">
        <v>19</v>
      </c>
      <c r="I469" s="259"/>
      <c r="J469" s="256"/>
      <c r="K469" s="256"/>
      <c r="L469" s="260"/>
      <c r="M469" s="261"/>
      <c r="N469" s="262"/>
      <c r="O469" s="262"/>
      <c r="P469" s="262"/>
      <c r="Q469" s="262"/>
      <c r="R469" s="262"/>
      <c r="S469" s="262"/>
      <c r="T469" s="26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4" t="s">
        <v>193</v>
      </c>
      <c r="AU469" s="264" t="s">
        <v>88</v>
      </c>
      <c r="AV469" s="14" t="s">
        <v>86</v>
      </c>
      <c r="AW469" s="14" t="s">
        <v>37</v>
      </c>
      <c r="AX469" s="14" t="s">
        <v>78</v>
      </c>
      <c r="AY469" s="264" t="s">
        <v>185</v>
      </c>
    </row>
    <row r="470" s="13" customFormat="1">
      <c r="A470" s="13"/>
      <c r="B470" s="243"/>
      <c r="C470" s="244"/>
      <c r="D470" s="245" t="s">
        <v>193</v>
      </c>
      <c r="E470" s="246" t="s">
        <v>19</v>
      </c>
      <c r="F470" s="247" t="s">
        <v>775</v>
      </c>
      <c r="G470" s="244"/>
      <c r="H470" s="248">
        <v>2.7200000000000002</v>
      </c>
      <c r="I470" s="249"/>
      <c r="J470" s="244"/>
      <c r="K470" s="244"/>
      <c r="L470" s="250"/>
      <c r="M470" s="251"/>
      <c r="N470" s="252"/>
      <c r="O470" s="252"/>
      <c r="P470" s="252"/>
      <c r="Q470" s="252"/>
      <c r="R470" s="252"/>
      <c r="S470" s="252"/>
      <c r="T470" s="25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4" t="s">
        <v>193</v>
      </c>
      <c r="AU470" s="254" t="s">
        <v>88</v>
      </c>
      <c r="AV470" s="13" t="s">
        <v>88</v>
      </c>
      <c r="AW470" s="13" t="s">
        <v>37</v>
      </c>
      <c r="AX470" s="13" t="s">
        <v>78</v>
      </c>
      <c r="AY470" s="254" t="s">
        <v>185</v>
      </c>
    </row>
    <row r="471" s="14" customFormat="1">
      <c r="A471" s="14"/>
      <c r="B471" s="255"/>
      <c r="C471" s="256"/>
      <c r="D471" s="245" t="s">
        <v>193</v>
      </c>
      <c r="E471" s="257" t="s">
        <v>19</v>
      </c>
      <c r="F471" s="258" t="s">
        <v>714</v>
      </c>
      <c r="G471" s="256"/>
      <c r="H471" s="257" t="s">
        <v>19</v>
      </c>
      <c r="I471" s="259"/>
      <c r="J471" s="256"/>
      <c r="K471" s="256"/>
      <c r="L471" s="260"/>
      <c r="M471" s="261"/>
      <c r="N471" s="262"/>
      <c r="O471" s="262"/>
      <c r="P471" s="262"/>
      <c r="Q471" s="262"/>
      <c r="R471" s="262"/>
      <c r="S471" s="262"/>
      <c r="T471" s="26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4" t="s">
        <v>193</v>
      </c>
      <c r="AU471" s="264" t="s">
        <v>88</v>
      </c>
      <c r="AV471" s="14" t="s">
        <v>86</v>
      </c>
      <c r="AW471" s="14" t="s">
        <v>37</v>
      </c>
      <c r="AX471" s="14" t="s">
        <v>78</v>
      </c>
      <c r="AY471" s="264" t="s">
        <v>185</v>
      </c>
    </row>
    <row r="472" s="13" customFormat="1">
      <c r="A472" s="13"/>
      <c r="B472" s="243"/>
      <c r="C472" s="244"/>
      <c r="D472" s="245" t="s">
        <v>193</v>
      </c>
      <c r="E472" s="246" t="s">
        <v>19</v>
      </c>
      <c r="F472" s="247" t="s">
        <v>776</v>
      </c>
      <c r="G472" s="244"/>
      <c r="H472" s="248">
        <v>5.8399999999999999</v>
      </c>
      <c r="I472" s="249"/>
      <c r="J472" s="244"/>
      <c r="K472" s="244"/>
      <c r="L472" s="250"/>
      <c r="M472" s="251"/>
      <c r="N472" s="252"/>
      <c r="O472" s="252"/>
      <c r="P472" s="252"/>
      <c r="Q472" s="252"/>
      <c r="R472" s="252"/>
      <c r="S472" s="252"/>
      <c r="T472" s="25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4" t="s">
        <v>193</v>
      </c>
      <c r="AU472" s="254" t="s">
        <v>88</v>
      </c>
      <c r="AV472" s="13" t="s">
        <v>88</v>
      </c>
      <c r="AW472" s="13" t="s">
        <v>37</v>
      </c>
      <c r="AX472" s="13" t="s">
        <v>78</v>
      </c>
      <c r="AY472" s="254" t="s">
        <v>185</v>
      </c>
    </row>
    <row r="473" s="14" customFormat="1">
      <c r="A473" s="14"/>
      <c r="B473" s="255"/>
      <c r="C473" s="256"/>
      <c r="D473" s="245" t="s">
        <v>193</v>
      </c>
      <c r="E473" s="257" t="s">
        <v>19</v>
      </c>
      <c r="F473" s="258" t="s">
        <v>716</v>
      </c>
      <c r="G473" s="256"/>
      <c r="H473" s="257" t="s">
        <v>19</v>
      </c>
      <c r="I473" s="259"/>
      <c r="J473" s="256"/>
      <c r="K473" s="256"/>
      <c r="L473" s="260"/>
      <c r="M473" s="261"/>
      <c r="N473" s="262"/>
      <c r="O473" s="262"/>
      <c r="P473" s="262"/>
      <c r="Q473" s="262"/>
      <c r="R473" s="262"/>
      <c r="S473" s="262"/>
      <c r="T473" s="26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4" t="s">
        <v>193</v>
      </c>
      <c r="AU473" s="264" t="s">
        <v>88</v>
      </c>
      <c r="AV473" s="14" t="s">
        <v>86</v>
      </c>
      <c r="AW473" s="14" t="s">
        <v>37</v>
      </c>
      <c r="AX473" s="14" t="s">
        <v>78</v>
      </c>
      <c r="AY473" s="264" t="s">
        <v>185</v>
      </c>
    </row>
    <row r="474" s="13" customFormat="1">
      <c r="A474" s="13"/>
      <c r="B474" s="243"/>
      <c r="C474" s="244"/>
      <c r="D474" s="245" t="s">
        <v>193</v>
      </c>
      <c r="E474" s="246" t="s">
        <v>19</v>
      </c>
      <c r="F474" s="247" t="s">
        <v>777</v>
      </c>
      <c r="G474" s="244"/>
      <c r="H474" s="248">
        <v>2.5600000000000001</v>
      </c>
      <c r="I474" s="249"/>
      <c r="J474" s="244"/>
      <c r="K474" s="244"/>
      <c r="L474" s="250"/>
      <c r="M474" s="251"/>
      <c r="N474" s="252"/>
      <c r="O474" s="252"/>
      <c r="P474" s="252"/>
      <c r="Q474" s="252"/>
      <c r="R474" s="252"/>
      <c r="S474" s="252"/>
      <c r="T474" s="25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4" t="s">
        <v>193</v>
      </c>
      <c r="AU474" s="254" t="s">
        <v>88</v>
      </c>
      <c r="AV474" s="13" t="s">
        <v>88</v>
      </c>
      <c r="AW474" s="13" t="s">
        <v>37</v>
      </c>
      <c r="AX474" s="13" t="s">
        <v>78</v>
      </c>
      <c r="AY474" s="254" t="s">
        <v>185</v>
      </c>
    </row>
    <row r="475" s="14" customFormat="1">
      <c r="A475" s="14"/>
      <c r="B475" s="255"/>
      <c r="C475" s="256"/>
      <c r="D475" s="245" t="s">
        <v>193</v>
      </c>
      <c r="E475" s="257" t="s">
        <v>19</v>
      </c>
      <c r="F475" s="258" t="s">
        <v>719</v>
      </c>
      <c r="G475" s="256"/>
      <c r="H475" s="257" t="s">
        <v>19</v>
      </c>
      <c r="I475" s="259"/>
      <c r="J475" s="256"/>
      <c r="K475" s="256"/>
      <c r="L475" s="260"/>
      <c r="M475" s="261"/>
      <c r="N475" s="262"/>
      <c r="O475" s="262"/>
      <c r="P475" s="262"/>
      <c r="Q475" s="262"/>
      <c r="R475" s="262"/>
      <c r="S475" s="262"/>
      <c r="T475" s="26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4" t="s">
        <v>193</v>
      </c>
      <c r="AU475" s="264" t="s">
        <v>88</v>
      </c>
      <c r="AV475" s="14" t="s">
        <v>86</v>
      </c>
      <c r="AW475" s="14" t="s">
        <v>37</v>
      </c>
      <c r="AX475" s="14" t="s">
        <v>78</v>
      </c>
      <c r="AY475" s="264" t="s">
        <v>185</v>
      </c>
    </row>
    <row r="476" s="13" customFormat="1">
      <c r="A476" s="13"/>
      <c r="B476" s="243"/>
      <c r="C476" s="244"/>
      <c r="D476" s="245" t="s">
        <v>193</v>
      </c>
      <c r="E476" s="246" t="s">
        <v>19</v>
      </c>
      <c r="F476" s="247" t="s">
        <v>778</v>
      </c>
      <c r="G476" s="244"/>
      <c r="H476" s="248">
        <v>5.8399999999999999</v>
      </c>
      <c r="I476" s="249"/>
      <c r="J476" s="244"/>
      <c r="K476" s="244"/>
      <c r="L476" s="250"/>
      <c r="M476" s="251"/>
      <c r="N476" s="252"/>
      <c r="O476" s="252"/>
      <c r="P476" s="252"/>
      <c r="Q476" s="252"/>
      <c r="R476" s="252"/>
      <c r="S476" s="252"/>
      <c r="T476" s="25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4" t="s">
        <v>193</v>
      </c>
      <c r="AU476" s="254" t="s">
        <v>88</v>
      </c>
      <c r="AV476" s="13" t="s">
        <v>88</v>
      </c>
      <c r="AW476" s="13" t="s">
        <v>37</v>
      </c>
      <c r="AX476" s="13" t="s">
        <v>78</v>
      </c>
      <c r="AY476" s="254" t="s">
        <v>185</v>
      </c>
    </row>
    <row r="477" s="14" customFormat="1">
      <c r="A477" s="14"/>
      <c r="B477" s="255"/>
      <c r="C477" s="256"/>
      <c r="D477" s="245" t="s">
        <v>193</v>
      </c>
      <c r="E477" s="257" t="s">
        <v>19</v>
      </c>
      <c r="F477" s="258" t="s">
        <v>721</v>
      </c>
      <c r="G477" s="256"/>
      <c r="H477" s="257" t="s">
        <v>19</v>
      </c>
      <c r="I477" s="259"/>
      <c r="J477" s="256"/>
      <c r="K477" s="256"/>
      <c r="L477" s="260"/>
      <c r="M477" s="261"/>
      <c r="N477" s="262"/>
      <c r="O477" s="262"/>
      <c r="P477" s="262"/>
      <c r="Q477" s="262"/>
      <c r="R477" s="262"/>
      <c r="S477" s="262"/>
      <c r="T477" s="26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4" t="s">
        <v>193</v>
      </c>
      <c r="AU477" s="264" t="s">
        <v>88</v>
      </c>
      <c r="AV477" s="14" t="s">
        <v>86</v>
      </c>
      <c r="AW477" s="14" t="s">
        <v>37</v>
      </c>
      <c r="AX477" s="14" t="s">
        <v>78</v>
      </c>
      <c r="AY477" s="264" t="s">
        <v>185</v>
      </c>
    </row>
    <row r="478" s="13" customFormat="1">
      <c r="A478" s="13"/>
      <c r="B478" s="243"/>
      <c r="C478" s="244"/>
      <c r="D478" s="245" t="s">
        <v>193</v>
      </c>
      <c r="E478" s="246" t="s">
        <v>19</v>
      </c>
      <c r="F478" s="247" t="s">
        <v>779</v>
      </c>
      <c r="G478" s="244"/>
      <c r="H478" s="248">
        <v>3.9199999999999999</v>
      </c>
      <c r="I478" s="249"/>
      <c r="J478" s="244"/>
      <c r="K478" s="244"/>
      <c r="L478" s="250"/>
      <c r="M478" s="251"/>
      <c r="N478" s="252"/>
      <c r="O478" s="252"/>
      <c r="P478" s="252"/>
      <c r="Q478" s="252"/>
      <c r="R478" s="252"/>
      <c r="S478" s="252"/>
      <c r="T478" s="25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4" t="s">
        <v>193</v>
      </c>
      <c r="AU478" s="254" t="s">
        <v>88</v>
      </c>
      <c r="AV478" s="13" t="s">
        <v>88</v>
      </c>
      <c r="AW478" s="13" t="s">
        <v>37</v>
      </c>
      <c r="AX478" s="13" t="s">
        <v>78</v>
      </c>
      <c r="AY478" s="254" t="s">
        <v>185</v>
      </c>
    </row>
    <row r="479" s="14" customFormat="1">
      <c r="A479" s="14"/>
      <c r="B479" s="255"/>
      <c r="C479" s="256"/>
      <c r="D479" s="245" t="s">
        <v>193</v>
      </c>
      <c r="E479" s="257" t="s">
        <v>19</v>
      </c>
      <c r="F479" s="258" t="s">
        <v>724</v>
      </c>
      <c r="G479" s="256"/>
      <c r="H479" s="257" t="s">
        <v>19</v>
      </c>
      <c r="I479" s="259"/>
      <c r="J479" s="256"/>
      <c r="K479" s="256"/>
      <c r="L479" s="260"/>
      <c r="M479" s="261"/>
      <c r="N479" s="262"/>
      <c r="O479" s="262"/>
      <c r="P479" s="262"/>
      <c r="Q479" s="262"/>
      <c r="R479" s="262"/>
      <c r="S479" s="262"/>
      <c r="T479" s="26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4" t="s">
        <v>193</v>
      </c>
      <c r="AU479" s="264" t="s">
        <v>88</v>
      </c>
      <c r="AV479" s="14" t="s">
        <v>86</v>
      </c>
      <c r="AW479" s="14" t="s">
        <v>37</v>
      </c>
      <c r="AX479" s="14" t="s">
        <v>78</v>
      </c>
      <c r="AY479" s="264" t="s">
        <v>185</v>
      </c>
    </row>
    <row r="480" s="13" customFormat="1">
      <c r="A480" s="13"/>
      <c r="B480" s="243"/>
      <c r="C480" s="244"/>
      <c r="D480" s="245" t="s">
        <v>193</v>
      </c>
      <c r="E480" s="246" t="s">
        <v>19</v>
      </c>
      <c r="F480" s="247" t="s">
        <v>780</v>
      </c>
      <c r="G480" s="244"/>
      <c r="H480" s="248">
        <v>2.04</v>
      </c>
      <c r="I480" s="249"/>
      <c r="J480" s="244"/>
      <c r="K480" s="244"/>
      <c r="L480" s="250"/>
      <c r="M480" s="251"/>
      <c r="N480" s="252"/>
      <c r="O480" s="252"/>
      <c r="P480" s="252"/>
      <c r="Q480" s="252"/>
      <c r="R480" s="252"/>
      <c r="S480" s="252"/>
      <c r="T480" s="25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4" t="s">
        <v>193</v>
      </c>
      <c r="AU480" s="254" t="s">
        <v>88</v>
      </c>
      <c r="AV480" s="13" t="s">
        <v>88</v>
      </c>
      <c r="AW480" s="13" t="s">
        <v>37</v>
      </c>
      <c r="AX480" s="13" t="s">
        <v>78</v>
      </c>
      <c r="AY480" s="254" t="s">
        <v>185</v>
      </c>
    </row>
    <row r="481" s="14" customFormat="1">
      <c r="A481" s="14"/>
      <c r="B481" s="255"/>
      <c r="C481" s="256"/>
      <c r="D481" s="245" t="s">
        <v>193</v>
      </c>
      <c r="E481" s="257" t="s">
        <v>19</v>
      </c>
      <c r="F481" s="258" t="s">
        <v>726</v>
      </c>
      <c r="G481" s="256"/>
      <c r="H481" s="257" t="s">
        <v>19</v>
      </c>
      <c r="I481" s="259"/>
      <c r="J481" s="256"/>
      <c r="K481" s="256"/>
      <c r="L481" s="260"/>
      <c r="M481" s="261"/>
      <c r="N481" s="262"/>
      <c r="O481" s="262"/>
      <c r="P481" s="262"/>
      <c r="Q481" s="262"/>
      <c r="R481" s="262"/>
      <c r="S481" s="262"/>
      <c r="T481" s="26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4" t="s">
        <v>193</v>
      </c>
      <c r="AU481" s="264" t="s">
        <v>88</v>
      </c>
      <c r="AV481" s="14" t="s">
        <v>86</v>
      </c>
      <c r="AW481" s="14" t="s">
        <v>37</v>
      </c>
      <c r="AX481" s="14" t="s">
        <v>78</v>
      </c>
      <c r="AY481" s="264" t="s">
        <v>185</v>
      </c>
    </row>
    <row r="482" s="13" customFormat="1">
      <c r="A482" s="13"/>
      <c r="B482" s="243"/>
      <c r="C482" s="244"/>
      <c r="D482" s="245" t="s">
        <v>193</v>
      </c>
      <c r="E482" s="246" t="s">
        <v>19</v>
      </c>
      <c r="F482" s="247" t="s">
        <v>781</v>
      </c>
      <c r="G482" s="244"/>
      <c r="H482" s="248">
        <v>3.9199999999999999</v>
      </c>
      <c r="I482" s="249"/>
      <c r="J482" s="244"/>
      <c r="K482" s="244"/>
      <c r="L482" s="250"/>
      <c r="M482" s="251"/>
      <c r="N482" s="252"/>
      <c r="O482" s="252"/>
      <c r="P482" s="252"/>
      <c r="Q482" s="252"/>
      <c r="R482" s="252"/>
      <c r="S482" s="252"/>
      <c r="T482" s="25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4" t="s">
        <v>193</v>
      </c>
      <c r="AU482" s="254" t="s">
        <v>88</v>
      </c>
      <c r="AV482" s="13" t="s">
        <v>88</v>
      </c>
      <c r="AW482" s="13" t="s">
        <v>37</v>
      </c>
      <c r="AX482" s="13" t="s">
        <v>78</v>
      </c>
      <c r="AY482" s="254" t="s">
        <v>185</v>
      </c>
    </row>
    <row r="483" s="14" customFormat="1">
      <c r="A483" s="14"/>
      <c r="B483" s="255"/>
      <c r="C483" s="256"/>
      <c r="D483" s="245" t="s">
        <v>193</v>
      </c>
      <c r="E483" s="257" t="s">
        <v>19</v>
      </c>
      <c r="F483" s="258" t="s">
        <v>728</v>
      </c>
      <c r="G483" s="256"/>
      <c r="H483" s="257" t="s">
        <v>19</v>
      </c>
      <c r="I483" s="259"/>
      <c r="J483" s="256"/>
      <c r="K483" s="256"/>
      <c r="L483" s="260"/>
      <c r="M483" s="261"/>
      <c r="N483" s="262"/>
      <c r="O483" s="262"/>
      <c r="P483" s="262"/>
      <c r="Q483" s="262"/>
      <c r="R483" s="262"/>
      <c r="S483" s="262"/>
      <c r="T483" s="26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4" t="s">
        <v>193</v>
      </c>
      <c r="AU483" s="264" t="s">
        <v>88</v>
      </c>
      <c r="AV483" s="14" t="s">
        <v>86</v>
      </c>
      <c r="AW483" s="14" t="s">
        <v>37</v>
      </c>
      <c r="AX483" s="14" t="s">
        <v>78</v>
      </c>
      <c r="AY483" s="264" t="s">
        <v>185</v>
      </c>
    </row>
    <row r="484" s="13" customFormat="1">
      <c r="A484" s="13"/>
      <c r="B484" s="243"/>
      <c r="C484" s="244"/>
      <c r="D484" s="245" t="s">
        <v>193</v>
      </c>
      <c r="E484" s="246" t="s">
        <v>19</v>
      </c>
      <c r="F484" s="247" t="s">
        <v>782</v>
      </c>
      <c r="G484" s="244"/>
      <c r="H484" s="248">
        <v>1.9199999999999999</v>
      </c>
      <c r="I484" s="249"/>
      <c r="J484" s="244"/>
      <c r="K484" s="244"/>
      <c r="L484" s="250"/>
      <c r="M484" s="251"/>
      <c r="N484" s="252"/>
      <c r="O484" s="252"/>
      <c r="P484" s="252"/>
      <c r="Q484" s="252"/>
      <c r="R484" s="252"/>
      <c r="S484" s="252"/>
      <c r="T484" s="25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4" t="s">
        <v>193</v>
      </c>
      <c r="AU484" s="254" t="s">
        <v>88</v>
      </c>
      <c r="AV484" s="13" t="s">
        <v>88</v>
      </c>
      <c r="AW484" s="13" t="s">
        <v>37</v>
      </c>
      <c r="AX484" s="13" t="s">
        <v>78</v>
      </c>
      <c r="AY484" s="254" t="s">
        <v>185</v>
      </c>
    </row>
    <row r="485" s="14" customFormat="1">
      <c r="A485" s="14"/>
      <c r="B485" s="255"/>
      <c r="C485" s="256"/>
      <c r="D485" s="245" t="s">
        <v>193</v>
      </c>
      <c r="E485" s="257" t="s">
        <v>19</v>
      </c>
      <c r="F485" s="258" t="s">
        <v>730</v>
      </c>
      <c r="G485" s="256"/>
      <c r="H485" s="257" t="s">
        <v>19</v>
      </c>
      <c r="I485" s="259"/>
      <c r="J485" s="256"/>
      <c r="K485" s="256"/>
      <c r="L485" s="260"/>
      <c r="M485" s="261"/>
      <c r="N485" s="262"/>
      <c r="O485" s="262"/>
      <c r="P485" s="262"/>
      <c r="Q485" s="262"/>
      <c r="R485" s="262"/>
      <c r="S485" s="262"/>
      <c r="T485" s="26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4" t="s">
        <v>193</v>
      </c>
      <c r="AU485" s="264" t="s">
        <v>88</v>
      </c>
      <c r="AV485" s="14" t="s">
        <v>86</v>
      </c>
      <c r="AW485" s="14" t="s">
        <v>37</v>
      </c>
      <c r="AX485" s="14" t="s">
        <v>78</v>
      </c>
      <c r="AY485" s="264" t="s">
        <v>185</v>
      </c>
    </row>
    <row r="486" s="13" customFormat="1">
      <c r="A486" s="13"/>
      <c r="B486" s="243"/>
      <c r="C486" s="244"/>
      <c r="D486" s="245" t="s">
        <v>193</v>
      </c>
      <c r="E486" s="246" t="s">
        <v>19</v>
      </c>
      <c r="F486" s="247" t="s">
        <v>783</v>
      </c>
      <c r="G486" s="244"/>
      <c r="H486" s="248">
        <v>5.8399999999999999</v>
      </c>
      <c r="I486" s="249"/>
      <c r="J486" s="244"/>
      <c r="K486" s="244"/>
      <c r="L486" s="250"/>
      <c r="M486" s="251"/>
      <c r="N486" s="252"/>
      <c r="O486" s="252"/>
      <c r="P486" s="252"/>
      <c r="Q486" s="252"/>
      <c r="R486" s="252"/>
      <c r="S486" s="252"/>
      <c r="T486" s="25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4" t="s">
        <v>193</v>
      </c>
      <c r="AU486" s="254" t="s">
        <v>88</v>
      </c>
      <c r="AV486" s="13" t="s">
        <v>88</v>
      </c>
      <c r="AW486" s="13" t="s">
        <v>37</v>
      </c>
      <c r="AX486" s="13" t="s">
        <v>78</v>
      </c>
      <c r="AY486" s="254" t="s">
        <v>185</v>
      </c>
    </row>
    <row r="487" s="14" customFormat="1">
      <c r="A487" s="14"/>
      <c r="B487" s="255"/>
      <c r="C487" s="256"/>
      <c r="D487" s="245" t="s">
        <v>193</v>
      </c>
      <c r="E487" s="257" t="s">
        <v>19</v>
      </c>
      <c r="F487" s="258" t="s">
        <v>732</v>
      </c>
      <c r="G487" s="256"/>
      <c r="H487" s="257" t="s">
        <v>19</v>
      </c>
      <c r="I487" s="259"/>
      <c r="J487" s="256"/>
      <c r="K487" s="256"/>
      <c r="L487" s="260"/>
      <c r="M487" s="261"/>
      <c r="N487" s="262"/>
      <c r="O487" s="262"/>
      <c r="P487" s="262"/>
      <c r="Q487" s="262"/>
      <c r="R487" s="262"/>
      <c r="S487" s="262"/>
      <c r="T487" s="26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4" t="s">
        <v>193</v>
      </c>
      <c r="AU487" s="264" t="s">
        <v>88</v>
      </c>
      <c r="AV487" s="14" t="s">
        <v>86</v>
      </c>
      <c r="AW487" s="14" t="s">
        <v>37</v>
      </c>
      <c r="AX487" s="14" t="s">
        <v>78</v>
      </c>
      <c r="AY487" s="264" t="s">
        <v>185</v>
      </c>
    </row>
    <row r="488" s="13" customFormat="1">
      <c r="A488" s="13"/>
      <c r="B488" s="243"/>
      <c r="C488" s="244"/>
      <c r="D488" s="245" t="s">
        <v>193</v>
      </c>
      <c r="E488" s="246" t="s">
        <v>19</v>
      </c>
      <c r="F488" s="247" t="s">
        <v>784</v>
      </c>
      <c r="G488" s="244"/>
      <c r="H488" s="248">
        <v>2.4399999999999999</v>
      </c>
      <c r="I488" s="249"/>
      <c r="J488" s="244"/>
      <c r="K488" s="244"/>
      <c r="L488" s="250"/>
      <c r="M488" s="251"/>
      <c r="N488" s="252"/>
      <c r="O488" s="252"/>
      <c r="P488" s="252"/>
      <c r="Q488" s="252"/>
      <c r="R488" s="252"/>
      <c r="S488" s="252"/>
      <c r="T488" s="25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4" t="s">
        <v>193</v>
      </c>
      <c r="AU488" s="254" t="s">
        <v>88</v>
      </c>
      <c r="AV488" s="13" t="s">
        <v>88</v>
      </c>
      <c r="AW488" s="13" t="s">
        <v>37</v>
      </c>
      <c r="AX488" s="13" t="s">
        <v>78</v>
      </c>
      <c r="AY488" s="254" t="s">
        <v>185</v>
      </c>
    </row>
    <row r="489" s="14" customFormat="1">
      <c r="A489" s="14"/>
      <c r="B489" s="255"/>
      <c r="C489" s="256"/>
      <c r="D489" s="245" t="s">
        <v>193</v>
      </c>
      <c r="E489" s="257" t="s">
        <v>19</v>
      </c>
      <c r="F489" s="258" t="s">
        <v>734</v>
      </c>
      <c r="G489" s="256"/>
      <c r="H489" s="257" t="s">
        <v>19</v>
      </c>
      <c r="I489" s="259"/>
      <c r="J489" s="256"/>
      <c r="K489" s="256"/>
      <c r="L489" s="260"/>
      <c r="M489" s="261"/>
      <c r="N489" s="262"/>
      <c r="O489" s="262"/>
      <c r="P489" s="262"/>
      <c r="Q489" s="262"/>
      <c r="R489" s="262"/>
      <c r="S489" s="262"/>
      <c r="T489" s="26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4" t="s">
        <v>193</v>
      </c>
      <c r="AU489" s="264" t="s">
        <v>88</v>
      </c>
      <c r="AV489" s="14" t="s">
        <v>86</v>
      </c>
      <c r="AW489" s="14" t="s">
        <v>37</v>
      </c>
      <c r="AX489" s="14" t="s">
        <v>78</v>
      </c>
      <c r="AY489" s="264" t="s">
        <v>185</v>
      </c>
    </row>
    <row r="490" s="16" customFormat="1">
      <c r="A490" s="16"/>
      <c r="B490" s="293"/>
      <c r="C490" s="294"/>
      <c r="D490" s="245" t="s">
        <v>193</v>
      </c>
      <c r="E490" s="295" t="s">
        <v>19</v>
      </c>
      <c r="F490" s="296" t="s">
        <v>762</v>
      </c>
      <c r="G490" s="294"/>
      <c r="H490" s="297">
        <v>56.799999999999997</v>
      </c>
      <c r="I490" s="298"/>
      <c r="J490" s="294"/>
      <c r="K490" s="294"/>
      <c r="L490" s="299"/>
      <c r="M490" s="300"/>
      <c r="N490" s="301"/>
      <c r="O490" s="301"/>
      <c r="P490" s="301"/>
      <c r="Q490" s="301"/>
      <c r="R490" s="301"/>
      <c r="S490" s="301"/>
      <c r="T490" s="302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T490" s="303" t="s">
        <v>193</v>
      </c>
      <c r="AU490" s="303" t="s">
        <v>88</v>
      </c>
      <c r="AV490" s="16" t="s">
        <v>203</v>
      </c>
      <c r="AW490" s="16" t="s">
        <v>37</v>
      </c>
      <c r="AX490" s="16" t="s">
        <v>78</v>
      </c>
      <c r="AY490" s="303" t="s">
        <v>185</v>
      </c>
    </row>
    <row r="491" s="13" customFormat="1">
      <c r="A491" s="13"/>
      <c r="B491" s="243"/>
      <c r="C491" s="244"/>
      <c r="D491" s="245" t="s">
        <v>193</v>
      </c>
      <c r="E491" s="246" t="s">
        <v>19</v>
      </c>
      <c r="F491" s="247" t="s">
        <v>785</v>
      </c>
      <c r="G491" s="244"/>
      <c r="H491" s="248">
        <v>7.1600000000000001</v>
      </c>
      <c r="I491" s="249"/>
      <c r="J491" s="244"/>
      <c r="K491" s="244"/>
      <c r="L491" s="250"/>
      <c r="M491" s="251"/>
      <c r="N491" s="252"/>
      <c r="O491" s="252"/>
      <c r="P491" s="252"/>
      <c r="Q491" s="252"/>
      <c r="R491" s="252"/>
      <c r="S491" s="252"/>
      <c r="T491" s="25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4" t="s">
        <v>193</v>
      </c>
      <c r="AU491" s="254" t="s">
        <v>88</v>
      </c>
      <c r="AV491" s="13" t="s">
        <v>88</v>
      </c>
      <c r="AW491" s="13" t="s">
        <v>37</v>
      </c>
      <c r="AX491" s="13" t="s">
        <v>78</v>
      </c>
      <c r="AY491" s="254" t="s">
        <v>185</v>
      </c>
    </row>
    <row r="492" s="14" customFormat="1">
      <c r="A492" s="14"/>
      <c r="B492" s="255"/>
      <c r="C492" s="256"/>
      <c r="D492" s="245" t="s">
        <v>193</v>
      </c>
      <c r="E492" s="257" t="s">
        <v>19</v>
      </c>
      <c r="F492" s="258" t="s">
        <v>625</v>
      </c>
      <c r="G492" s="256"/>
      <c r="H492" s="257" t="s">
        <v>19</v>
      </c>
      <c r="I492" s="259"/>
      <c r="J492" s="256"/>
      <c r="K492" s="256"/>
      <c r="L492" s="260"/>
      <c r="M492" s="261"/>
      <c r="N492" s="262"/>
      <c r="O492" s="262"/>
      <c r="P492" s="262"/>
      <c r="Q492" s="262"/>
      <c r="R492" s="262"/>
      <c r="S492" s="262"/>
      <c r="T492" s="26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4" t="s">
        <v>193</v>
      </c>
      <c r="AU492" s="264" t="s">
        <v>88</v>
      </c>
      <c r="AV492" s="14" t="s">
        <v>86</v>
      </c>
      <c r="AW492" s="14" t="s">
        <v>37</v>
      </c>
      <c r="AX492" s="14" t="s">
        <v>78</v>
      </c>
      <c r="AY492" s="264" t="s">
        <v>185</v>
      </c>
    </row>
    <row r="493" s="16" customFormat="1">
      <c r="A493" s="16"/>
      <c r="B493" s="293"/>
      <c r="C493" s="294"/>
      <c r="D493" s="245" t="s">
        <v>193</v>
      </c>
      <c r="E493" s="295" t="s">
        <v>19</v>
      </c>
      <c r="F493" s="296" t="s">
        <v>764</v>
      </c>
      <c r="G493" s="294"/>
      <c r="H493" s="297">
        <v>7.1600000000000001</v>
      </c>
      <c r="I493" s="298"/>
      <c r="J493" s="294"/>
      <c r="K493" s="294"/>
      <c r="L493" s="299"/>
      <c r="M493" s="300"/>
      <c r="N493" s="301"/>
      <c r="O493" s="301"/>
      <c r="P493" s="301"/>
      <c r="Q493" s="301"/>
      <c r="R493" s="301"/>
      <c r="S493" s="301"/>
      <c r="T493" s="302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T493" s="303" t="s">
        <v>193</v>
      </c>
      <c r="AU493" s="303" t="s">
        <v>88</v>
      </c>
      <c r="AV493" s="16" t="s">
        <v>203</v>
      </c>
      <c r="AW493" s="16" t="s">
        <v>37</v>
      </c>
      <c r="AX493" s="16" t="s">
        <v>78</v>
      </c>
      <c r="AY493" s="303" t="s">
        <v>185</v>
      </c>
    </row>
    <row r="494" s="13" customFormat="1">
      <c r="A494" s="13"/>
      <c r="B494" s="243"/>
      <c r="C494" s="244"/>
      <c r="D494" s="245" t="s">
        <v>193</v>
      </c>
      <c r="E494" s="246" t="s">
        <v>19</v>
      </c>
      <c r="F494" s="247" t="s">
        <v>786</v>
      </c>
      <c r="G494" s="244"/>
      <c r="H494" s="248">
        <v>18.399999999999999</v>
      </c>
      <c r="I494" s="249"/>
      <c r="J494" s="244"/>
      <c r="K494" s="244"/>
      <c r="L494" s="250"/>
      <c r="M494" s="251"/>
      <c r="N494" s="252"/>
      <c r="O494" s="252"/>
      <c r="P494" s="252"/>
      <c r="Q494" s="252"/>
      <c r="R494" s="252"/>
      <c r="S494" s="252"/>
      <c r="T494" s="25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4" t="s">
        <v>193</v>
      </c>
      <c r="AU494" s="254" t="s">
        <v>88</v>
      </c>
      <c r="AV494" s="13" t="s">
        <v>88</v>
      </c>
      <c r="AW494" s="13" t="s">
        <v>37</v>
      </c>
      <c r="AX494" s="13" t="s">
        <v>78</v>
      </c>
      <c r="AY494" s="254" t="s">
        <v>185</v>
      </c>
    </row>
    <row r="495" s="16" customFormat="1">
      <c r="A495" s="16"/>
      <c r="B495" s="293"/>
      <c r="C495" s="294"/>
      <c r="D495" s="245" t="s">
        <v>193</v>
      </c>
      <c r="E495" s="295" t="s">
        <v>19</v>
      </c>
      <c r="F495" s="296" t="s">
        <v>766</v>
      </c>
      <c r="G495" s="294"/>
      <c r="H495" s="297">
        <v>18.399999999999999</v>
      </c>
      <c r="I495" s="298"/>
      <c r="J495" s="294"/>
      <c r="K495" s="294"/>
      <c r="L495" s="299"/>
      <c r="M495" s="300"/>
      <c r="N495" s="301"/>
      <c r="O495" s="301"/>
      <c r="P495" s="301"/>
      <c r="Q495" s="301"/>
      <c r="R495" s="301"/>
      <c r="S495" s="301"/>
      <c r="T495" s="302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T495" s="303" t="s">
        <v>193</v>
      </c>
      <c r="AU495" s="303" t="s">
        <v>88</v>
      </c>
      <c r="AV495" s="16" t="s">
        <v>203</v>
      </c>
      <c r="AW495" s="16" t="s">
        <v>37</v>
      </c>
      <c r="AX495" s="16" t="s">
        <v>78</v>
      </c>
      <c r="AY495" s="303" t="s">
        <v>185</v>
      </c>
    </row>
    <row r="496" s="15" customFormat="1">
      <c r="A496" s="15"/>
      <c r="B496" s="265"/>
      <c r="C496" s="266"/>
      <c r="D496" s="245" t="s">
        <v>193</v>
      </c>
      <c r="E496" s="267" t="s">
        <v>19</v>
      </c>
      <c r="F496" s="268" t="s">
        <v>196</v>
      </c>
      <c r="G496" s="266"/>
      <c r="H496" s="269">
        <v>84.280000000000001</v>
      </c>
      <c r="I496" s="270"/>
      <c r="J496" s="266"/>
      <c r="K496" s="266"/>
      <c r="L496" s="271"/>
      <c r="M496" s="272"/>
      <c r="N496" s="273"/>
      <c r="O496" s="273"/>
      <c r="P496" s="273"/>
      <c r="Q496" s="273"/>
      <c r="R496" s="273"/>
      <c r="S496" s="273"/>
      <c r="T496" s="274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75" t="s">
        <v>193</v>
      </c>
      <c r="AU496" s="275" t="s">
        <v>88</v>
      </c>
      <c r="AV496" s="15" t="s">
        <v>191</v>
      </c>
      <c r="AW496" s="15" t="s">
        <v>37</v>
      </c>
      <c r="AX496" s="15" t="s">
        <v>86</v>
      </c>
      <c r="AY496" s="275" t="s">
        <v>185</v>
      </c>
    </row>
    <row r="497" s="2" customFormat="1" ht="21.75" customHeight="1">
      <c r="A497" s="40"/>
      <c r="B497" s="41"/>
      <c r="C497" s="229" t="s">
        <v>787</v>
      </c>
      <c r="D497" s="229" t="s">
        <v>187</v>
      </c>
      <c r="E497" s="230" t="s">
        <v>788</v>
      </c>
      <c r="F497" s="231" t="s">
        <v>789</v>
      </c>
      <c r="G497" s="232" t="s">
        <v>190</v>
      </c>
      <c r="H497" s="233">
        <v>84.280000000000001</v>
      </c>
      <c r="I497" s="234"/>
      <c r="J497" s="235">
        <f>ROUND(I497*H497,2)</f>
        <v>0</v>
      </c>
      <c r="K497" s="236"/>
      <c r="L497" s="46"/>
      <c r="M497" s="237" t="s">
        <v>19</v>
      </c>
      <c r="N497" s="238" t="s">
        <v>49</v>
      </c>
      <c r="O497" s="86"/>
      <c r="P497" s="239">
        <f>O497*H497</f>
        <v>0</v>
      </c>
      <c r="Q497" s="239">
        <v>0</v>
      </c>
      <c r="R497" s="239">
        <f>Q497*H497</f>
        <v>0</v>
      </c>
      <c r="S497" s="239">
        <v>0</v>
      </c>
      <c r="T497" s="240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41" t="s">
        <v>191</v>
      </c>
      <c r="AT497" s="241" t="s">
        <v>187</v>
      </c>
      <c r="AU497" s="241" t="s">
        <v>88</v>
      </c>
      <c r="AY497" s="19" t="s">
        <v>185</v>
      </c>
      <c r="BE497" s="242">
        <f>IF(N497="základní",J497,0)</f>
        <v>0</v>
      </c>
      <c r="BF497" s="242">
        <f>IF(N497="snížená",J497,0)</f>
        <v>0</v>
      </c>
      <c r="BG497" s="242">
        <f>IF(N497="zákl. přenesená",J497,0)</f>
        <v>0</v>
      </c>
      <c r="BH497" s="242">
        <f>IF(N497="sníž. přenesená",J497,0)</f>
        <v>0</v>
      </c>
      <c r="BI497" s="242">
        <f>IF(N497="nulová",J497,0)</f>
        <v>0</v>
      </c>
      <c r="BJ497" s="19" t="s">
        <v>86</v>
      </c>
      <c r="BK497" s="242">
        <f>ROUND(I497*H497,2)</f>
        <v>0</v>
      </c>
      <c r="BL497" s="19" t="s">
        <v>191</v>
      </c>
      <c r="BM497" s="241" t="s">
        <v>790</v>
      </c>
    </row>
    <row r="498" s="2" customFormat="1" ht="21.75" customHeight="1">
      <c r="A498" s="40"/>
      <c r="B498" s="41"/>
      <c r="C498" s="229" t="s">
        <v>791</v>
      </c>
      <c r="D498" s="229" t="s">
        <v>187</v>
      </c>
      <c r="E498" s="230" t="s">
        <v>792</v>
      </c>
      <c r="F498" s="231" t="s">
        <v>793</v>
      </c>
      <c r="G498" s="232" t="s">
        <v>239</v>
      </c>
      <c r="H498" s="233">
        <v>0.50600000000000001</v>
      </c>
      <c r="I498" s="234"/>
      <c r="J498" s="235">
        <f>ROUND(I498*H498,2)</f>
        <v>0</v>
      </c>
      <c r="K498" s="236"/>
      <c r="L498" s="46"/>
      <c r="M498" s="237" t="s">
        <v>19</v>
      </c>
      <c r="N498" s="238" t="s">
        <v>49</v>
      </c>
      <c r="O498" s="86"/>
      <c r="P498" s="239">
        <f>O498*H498</f>
        <v>0</v>
      </c>
      <c r="Q498" s="239">
        <v>1.0525599999999999</v>
      </c>
      <c r="R498" s="239">
        <f>Q498*H498</f>
        <v>0.53259535999999996</v>
      </c>
      <c r="S498" s="239">
        <v>0</v>
      </c>
      <c r="T498" s="240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41" t="s">
        <v>191</v>
      </c>
      <c r="AT498" s="241" t="s">
        <v>187</v>
      </c>
      <c r="AU498" s="241" t="s">
        <v>88</v>
      </c>
      <c r="AY498" s="19" t="s">
        <v>185</v>
      </c>
      <c r="BE498" s="242">
        <f>IF(N498="základní",J498,0)</f>
        <v>0</v>
      </c>
      <c r="BF498" s="242">
        <f>IF(N498="snížená",J498,0)</f>
        <v>0</v>
      </c>
      <c r="BG498" s="242">
        <f>IF(N498="zákl. přenesená",J498,0)</f>
        <v>0</v>
      </c>
      <c r="BH498" s="242">
        <f>IF(N498="sníž. přenesená",J498,0)</f>
        <v>0</v>
      </c>
      <c r="BI498" s="242">
        <f>IF(N498="nulová",J498,0)</f>
        <v>0</v>
      </c>
      <c r="BJ498" s="19" t="s">
        <v>86</v>
      </c>
      <c r="BK498" s="242">
        <f>ROUND(I498*H498,2)</f>
        <v>0</v>
      </c>
      <c r="BL498" s="19" t="s">
        <v>191</v>
      </c>
      <c r="BM498" s="241" t="s">
        <v>794</v>
      </c>
    </row>
    <row r="499" s="13" customFormat="1">
      <c r="A499" s="13"/>
      <c r="B499" s="243"/>
      <c r="C499" s="244"/>
      <c r="D499" s="245" t="s">
        <v>193</v>
      </c>
      <c r="E499" s="246" t="s">
        <v>19</v>
      </c>
      <c r="F499" s="247" t="s">
        <v>795</v>
      </c>
      <c r="G499" s="244"/>
      <c r="H499" s="248">
        <v>0.01</v>
      </c>
      <c r="I499" s="249"/>
      <c r="J499" s="244"/>
      <c r="K499" s="244"/>
      <c r="L499" s="250"/>
      <c r="M499" s="251"/>
      <c r="N499" s="252"/>
      <c r="O499" s="252"/>
      <c r="P499" s="252"/>
      <c r="Q499" s="252"/>
      <c r="R499" s="252"/>
      <c r="S499" s="252"/>
      <c r="T499" s="25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4" t="s">
        <v>193</v>
      </c>
      <c r="AU499" s="254" t="s">
        <v>88</v>
      </c>
      <c r="AV499" s="13" t="s">
        <v>88</v>
      </c>
      <c r="AW499" s="13" t="s">
        <v>37</v>
      </c>
      <c r="AX499" s="13" t="s">
        <v>78</v>
      </c>
      <c r="AY499" s="254" t="s">
        <v>185</v>
      </c>
    </row>
    <row r="500" s="13" customFormat="1">
      <c r="A500" s="13"/>
      <c r="B500" s="243"/>
      <c r="C500" s="244"/>
      <c r="D500" s="245" t="s">
        <v>193</v>
      </c>
      <c r="E500" s="246" t="s">
        <v>19</v>
      </c>
      <c r="F500" s="247" t="s">
        <v>796</v>
      </c>
      <c r="G500" s="244"/>
      <c r="H500" s="248">
        <v>0.002</v>
      </c>
      <c r="I500" s="249"/>
      <c r="J500" s="244"/>
      <c r="K500" s="244"/>
      <c r="L500" s="250"/>
      <c r="M500" s="251"/>
      <c r="N500" s="252"/>
      <c r="O500" s="252"/>
      <c r="P500" s="252"/>
      <c r="Q500" s="252"/>
      <c r="R500" s="252"/>
      <c r="S500" s="252"/>
      <c r="T500" s="25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4" t="s">
        <v>193</v>
      </c>
      <c r="AU500" s="254" t="s">
        <v>88</v>
      </c>
      <c r="AV500" s="13" t="s">
        <v>88</v>
      </c>
      <c r="AW500" s="13" t="s">
        <v>37</v>
      </c>
      <c r="AX500" s="13" t="s">
        <v>78</v>
      </c>
      <c r="AY500" s="254" t="s">
        <v>185</v>
      </c>
    </row>
    <row r="501" s="14" customFormat="1">
      <c r="A501" s="14"/>
      <c r="B501" s="255"/>
      <c r="C501" s="256"/>
      <c r="D501" s="245" t="s">
        <v>193</v>
      </c>
      <c r="E501" s="257" t="s">
        <v>19</v>
      </c>
      <c r="F501" s="258" t="s">
        <v>699</v>
      </c>
      <c r="G501" s="256"/>
      <c r="H501" s="257" t="s">
        <v>19</v>
      </c>
      <c r="I501" s="259"/>
      <c r="J501" s="256"/>
      <c r="K501" s="256"/>
      <c r="L501" s="260"/>
      <c r="M501" s="261"/>
      <c r="N501" s="262"/>
      <c r="O501" s="262"/>
      <c r="P501" s="262"/>
      <c r="Q501" s="262"/>
      <c r="R501" s="262"/>
      <c r="S501" s="262"/>
      <c r="T501" s="26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4" t="s">
        <v>193</v>
      </c>
      <c r="AU501" s="264" t="s">
        <v>88</v>
      </c>
      <c r="AV501" s="14" t="s">
        <v>86</v>
      </c>
      <c r="AW501" s="14" t="s">
        <v>37</v>
      </c>
      <c r="AX501" s="14" t="s">
        <v>78</v>
      </c>
      <c r="AY501" s="264" t="s">
        <v>185</v>
      </c>
    </row>
    <row r="502" s="16" customFormat="1">
      <c r="A502" s="16"/>
      <c r="B502" s="293"/>
      <c r="C502" s="294"/>
      <c r="D502" s="245" t="s">
        <v>193</v>
      </c>
      <c r="E502" s="295" t="s">
        <v>19</v>
      </c>
      <c r="F502" s="296" t="s">
        <v>747</v>
      </c>
      <c r="G502" s="294"/>
      <c r="H502" s="297">
        <v>0.012</v>
      </c>
      <c r="I502" s="298"/>
      <c r="J502" s="294"/>
      <c r="K502" s="294"/>
      <c r="L502" s="299"/>
      <c r="M502" s="300"/>
      <c r="N502" s="301"/>
      <c r="O502" s="301"/>
      <c r="P502" s="301"/>
      <c r="Q502" s="301"/>
      <c r="R502" s="301"/>
      <c r="S502" s="301"/>
      <c r="T502" s="302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303" t="s">
        <v>193</v>
      </c>
      <c r="AU502" s="303" t="s">
        <v>88</v>
      </c>
      <c r="AV502" s="16" t="s">
        <v>203</v>
      </c>
      <c r="AW502" s="16" t="s">
        <v>37</v>
      </c>
      <c r="AX502" s="16" t="s">
        <v>78</v>
      </c>
      <c r="AY502" s="303" t="s">
        <v>185</v>
      </c>
    </row>
    <row r="503" s="13" customFormat="1">
      <c r="A503" s="13"/>
      <c r="B503" s="243"/>
      <c r="C503" s="244"/>
      <c r="D503" s="245" t="s">
        <v>193</v>
      </c>
      <c r="E503" s="246" t="s">
        <v>19</v>
      </c>
      <c r="F503" s="247" t="s">
        <v>797</v>
      </c>
      <c r="G503" s="244"/>
      <c r="H503" s="248">
        <v>0.025999999999999999</v>
      </c>
      <c r="I503" s="249"/>
      <c r="J503" s="244"/>
      <c r="K503" s="244"/>
      <c r="L503" s="250"/>
      <c r="M503" s="251"/>
      <c r="N503" s="252"/>
      <c r="O503" s="252"/>
      <c r="P503" s="252"/>
      <c r="Q503" s="252"/>
      <c r="R503" s="252"/>
      <c r="S503" s="252"/>
      <c r="T503" s="25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4" t="s">
        <v>193</v>
      </c>
      <c r="AU503" s="254" t="s">
        <v>88</v>
      </c>
      <c r="AV503" s="13" t="s">
        <v>88</v>
      </c>
      <c r="AW503" s="13" t="s">
        <v>37</v>
      </c>
      <c r="AX503" s="13" t="s">
        <v>78</v>
      </c>
      <c r="AY503" s="254" t="s">
        <v>185</v>
      </c>
    </row>
    <row r="504" s="13" customFormat="1">
      <c r="A504" s="13"/>
      <c r="B504" s="243"/>
      <c r="C504" s="244"/>
      <c r="D504" s="245" t="s">
        <v>193</v>
      </c>
      <c r="E504" s="246" t="s">
        <v>19</v>
      </c>
      <c r="F504" s="247" t="s">
        <v>798</v>
      </c>
      <c r="G504" s="244"/>
      <c r="H504" s="248">
        <v>0.0040000000000000001</v>
      </c>
      <c r="I504" s="249"/>
      <c r="J504" s="244"/>
      <c r="K504" s="244"/>
      <c r="L504" s="250"/>
      <c r="M504" s="251"/>
      <c r="N504" s="252"/>
      <c r="O504" s="252"/>
      <c r="P504" s="252"/>
      <c r="Q504" s="252"/>
      <c r="R504" s="252"/>
      <c r="S504" s="252"/>
      <c r="T504" s="25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4" t="s">
        <v>193</v>
      </c>
      <c r="AU504" s="254" t="s">
        <v>88</v>
      </c>
      <c r="AV504" s="13" t="s">
        <v>88</v>
      </c>
      <c r="AW504" s="13" t="s">
        <v>37</v>
      </c>
      <c r="AX504" s="13" t="s">
        <v>78</v>
      </c>
      <c r="AY504" s="254" t="s">
        <v>185</v>
      </c>
    </row>
    <row r="505" s="14" customFormat="1">
      <c r="A505" s="14"/>
      <c r="B505" s="255"/>
      <c r="C505" s="256"/>
      <c r="D505" s="245" t="s">
        <v>193</v>
      </c>
      <c r="E505" s="257" t="s">
        <v>19</v>
      </c>
      <c r="F505" s="258" t="s">
        <v>706</v>
      </c>
      <c r="G505" s="256"/>
      <c r="H505" s="257" t="s">
        <v>19</v>
      </c>
      <c r="I505" s="259"/>
      <c r="J505" s="256"/>
      <c r="K505" s="256"/>
      <c r="L505" s="260"/>
      <c r="M505" s="261"/>
      <c r="N505" s="262"/>
      <c r="O505" s="262"/>
      <c r="P505" s="262"/>
      <c r="Q505" s="262"/>
      <c r="R505" s="262"/>
      <c r="S505" s="262"/>
      <c r="T505" s="26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4" t="s">
        <v>193</v>
      </c>
      <c r="AU505" s="264" t="s">
        <v>88</v>
      </c>
      <c r="AV505" s="14" t="s">
        <v>86</v>
      </c>
      <c r="AW505" s="14" t="s">
        <v>37</v>
      </c>
      <c r="AX505" s="14" t="s">
        <v>78</v>
      </c>
      <c r="AY505" s="264" t="s">
        <v>185</v>
      </c>
    </row>
    <row r="506" s="13" customFormat="1">
      <c r="A506" s="13"/>
      <c r="B506" s="243"/>
      <c r="C506" s="244"/>
      <c r="D506" s="245" t="s">
        <v>193</v>
      </c>
      <c r="E506" s="246" t="s">
        <v>19</v>
      </c>
      <c r="F506" s="247" t="s">
        <v>797</v>
      </c>
      <c r="G506" s="244"/>
      <c r="H506" s="248">
        <v>0.025999999999999999</v>
      </c>
      <c r="I506" s="249"/>
      <c r="J506" s="244"/>
      <c r="K506" s="244"/>
      <c r="L506" s="250"/>
      <c r="M506" s="251"/>
      <c r="N506" s="252"/>
      <c r="O506" s="252"/>
      <c r="P506" s="252"/>
      <c r="Q506" s="252"/>
      <c r="R506" s="252"/>
      <c r="S506" s="252"/>
      <c r="T506" s="25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4" t="s">
        <v>193</v>
      </c>
      <c r="AU506" s="254" t="s">
        <v>88</v>
      </c>
      <c r="AV506" s="13" t="s">
        <v>88</v>
      </c>
      <c r="AW506" s="13" t="s">
        <v>37</v>
      </c>
      <c r="AX506" s="13" t="s">
        <v>78</v>
      </c>
      <c r="AY506" s="254" t="s">
        <v>185</v>
      </c>
    </row>
    <row r="507" s="13" customFormat="1">
      <c r="A507" s="13"/>
      <c r="B507" s="243"/>
      <c r="C507" s="244"/>
      <c r="D507" s="245" t="s">
        <v>193</v>
      </c>
      <c r="E507" s="246" t="s">
        <v>19</v>
      </c>
      <c r="F507" s="247" t="s">
        <v>798</v>
      </c>
      <c r="G507" s="244"/>
      <c r="H507" s="248">
        <v>0.0040000000000000001</v>
      </c>
      <c r="I507" s="249"/>
      <c r="J507" s="244"/>
      <c r="K507" s="244"/>
      <c r="L507" s="250"/>
      <c r="M507" s="251"/>
      <c r="N507" s="252"/>
      <c r="O507" s="252"/>
      <c r="P507" s="252"/>
      <c r="Q507" s="252"/>
      <c r="R507" s="252"/>
      <c r="S507" s="252"/>
      <c r="T507" s="25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4" t="s">
        <v>193</v>
      </c>
      <c r="AU507" s="254" t="s">
        <v>88</v>
      </c>
      <c r="AV507" s="13" t="s">
        <v>88</v>
      </c>
      <c r="AW507" s="13" t="s">
        <v>37</v>
      </c>
      <c r="AX507" s="13" t="s">
        <v>78</v>
      </c>
      <c r="AY507" s="254" t="s">
        <v>185</v>
      </c>
    </row>
    <row r="508" s="14" customFormat="1">
      <c r="A508" s="14"/>
      <c r="B508" s="255"/>
      <c r="C508" s="256"/>
      <c r="D508" s="245" t="s">
        <v>193</v>
      </c>
      <c r="E508" s="257" t="s">
        <v>19</v>
      </c>
      <c r="F508" s="258" t="s">
        <v>749</v>
      </c>
      <c r="G508" s="256"/>
      <c r="H508" s="257" t="s">
        <v>19</v>
      </c>
      <c r="I508" s="259"/>
      <c r="J508" s="256"/>
      <c r="K508" s="256"/>
      <c r="L508" s="260"/>
      <c r="M508" s="261"/>
      <c r="N508" s="262"/>
      <c r="O508" s="262"/>
      <c r="P508" s="262"/>
      <c r="Q508" s="262"/>
      <c r="R508" s="262"/>
      <c r="S508" s="262"/>
      <c r="T508" s="26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4" t="s">
        <v>193</v>
      </c>
      <c r="AU508" s="264" t="s">
        <v>88</v>
      </c>
      <c r="AV508" s="14" t="s">
        <v>86</v>
      </c>
      <c r="AW508" s="14" t="s">
        <v>37</v>
      </c>
      <c r="AX508" s="14" t="s">
        <v>78</v>
      </c>
      <c r="AY508" s="264" t="s">
        <v>185</v>
      </c>
    </row>
    <row r="509" s="13" customFormat="1">
      <c r="A509" s="13"/>
      <c r="B509" s="243"/>
      <c r="C509" s="244"/>
      <c r="D509" s="245" t="s">
        <v>193</v>
      </c>
      <c r="E509" s="246" t="s">
        <v>19</v>
      </c>
      <c r="F509" s="247" t="s">
        <v>799</v>
      </c>
      <c r="G509" s="244"/>
      <c r="H509" s="248">
        <v>0.012999999999999999</v>
      </c>
      <c r="I509" s="249"/>
      <c r="J509" s="244"/>
      <c r="K509" s="244"/>
      <c r="L509" s="250"/>
      <c r="M509" s="251"/>
      <c r="N509" s="252"/>
      <c r="O509" s="252"/>
      <c r="P509" s="252"/>
      <c r="Q509" s="252"/>
      <c r="R509" s="252"/>
      <c r="S509" s="252"/>
      <c r="T509" s="25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4" t="s">
        <v>193</v>
      </c>
      <c r="AU509" s="254" t="s">
        <v>88</v>
      </c>
      <c r="AV509" s="13" t="s">
        <v>88</v>
      </c>
      <c r="AW509" s="13" t="s">
        <v>37</v>
      </c>
      <c r="AX509" s="13" t="s">
        <v>78</v>
      </c>
      <c r="AY509" s="254" t="s">
        <v>185</v>
      </c>
    </row>
    <row r="510" s="13" customFormat="1">
      <c r="A510" s="13"/>
      <c r="B510" s="243"/>
      <c r="C510" s="244"/>
      <c r="D510" s="245" t="s">
        <v>193</v>
      </c>
      <c r="E510" s="246" t="s">
        <v>19</v>
      </c>
      <c r="F510" s="247" t="s">
        <v>800</v>
      </c>
      <c r="G510" s="244"/>
      <c r="H510" s="248">
        <v>0.002</v>
      </c>
      <c r="I510" s="249"/>
      <c r="J510" s="244"/>
      <c r="K510" s="244"/>
      <c r="L510" s="250"/>
      <c r="M510" s="251"/>
      <c r="N510" s="252"/>
      <c r="O510" s="252"/>
      <c r="P510" s="252"/>
      <c r="Q510" s="252"/>
      <c r="R510" s="252"/>
      <c r="S510" s="252"/>
      <c r="T510" s="25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4" t="s">
        <v>193</v>
      </c>
      <c r="AU510" s="254" t="s">
        <v>88</v>
      </c>
      <c r="AV510" s="13" t="s">
        <v>88</v>
      </c>
      <c r="AW510" s="13" t="s">
        <v>37</v>
      </c>
      <c r="AX510" s="13" t="s">
        <v>78</v>
      </c>
      <c r="AY510" s="254" t="s">
        <v>185</v>
      </c>
    </row>
    <row r="511" s="14" customFormat="1">
      <c r="A511" s="14"/>
      <c r="B511" s="255"/>
      <c r="C511" s="256"/>
      <c r="D511" s="245" t="s">
        <v>193</v>
      </c>
      <c r="E511" s="257" t="s">
        <v>19</v>
      </c>
      <c r="F511" s="258" t="s">
        <v>710</v>
      </c>
      <c r="G511" s="256"/>
      <c r="H511" s="257" t="s">
        <v>19</v>
      </c>
      <c r="I511" s="259"/>
      <c r="J511" s="256"/>
      <c r="K511" s="256"/>
      <c r="L511" s="260"/>
      <c r="M511" s="261"/>
      <c r="N511" s="262"/>
      <c r="O511" s="262"/>
      <c r="P511" s="262"/>
      <c r="Q511" s="262"/>
      <c r="R511" s="262"/>
      <c r="S511" s="262"/>
      <c r="T511" s="26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4" t="s">
        <v>193</v>
      </c>
      <c r="AU511" s="264" t="s">
        <v>88</v>
      </c>
      <c r="AV511" s="14" t="s">
        <v>86</v>
      </c>
      <c r="AW511" s="14" t="s">
        <v>37</v>
      </c>
      <c r="AX511" s="14" t="s">
        <v>78</v>
      </c>
      <c r="AY511" s="264" t="s">
        <v>185</v>
      </c>
    </row>
    <row r="512" s="13" customFormat="1">
      <c r="A512" s="13"/>
      <c r="B512" s="243"/>
      <c r="C512" s="244"/>
      <c r="D512" s="245" t="s">
        <v>193</v>
      </c>
      <c r="E512" s="246" t="s">
        <v>19</v>
      </c>
      <c r="F512" s="247" t="s">
        <v>801</v>
      </c>
      <c r="G512" s="244"/>
      <c r="H512" s="248">
        <v>0.036999999999999998</v>
      </c>
      <c r="I512" s="249"/>
      <c r="J512" s="244"/>
      <c r="K512" s="244"/>
      <c r="L512" s="250"/>
      <c r="M512" s="251"/>
      <c r="N512" s="252"/>
      <c r="O512" s="252"/>
      <c r="P512" s="252"/>
      <c r="Q512" s="252"/>
      <c r="R512" s="252"/>
      <c r="S512" s="252"/>
      <c r="T512" s="25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4" t="s">
        <v>193</v>
      </c>
      <c r="AU512" s="254" t="s">
        <v>88</v>
      </c>
      <c r="AV512" s="13" t="s">
        <v>88</v>
      </c>
      <c r="AW512" s="13" t="s">
        <v>37</v>
      </c>
      <c r="AX512" s="13" t="s">
        <v>78</v>
      </c>
      <c r="AY512" s="254" t="s">
        <v>185</v>
      </c>
    </row>
    <row r="513" s="13" customFormat="1">
      <c r="A513" s="13"/>
      <c r="B513" s="243"/>
      <c r="C513" s="244"/>
      <c r="D513" s="245" t="s">
        <v>193</v>
      </c>
      <c r="E513" s="246" t="s">
        <v>19</v>
      </c>
      <c r="F513" s="247" t="s">
        <v>802</v>
      </c>
      <c r="G513" s="244"/>
      <c r="H513" s="248">
        <v>0.0060000000000000001</v>
      </c>
      <c r="I513" s="249"/>
      <c r="J513" s="244"/>
      <c r="K513" s="244"/>
      <c r="L513" s="250"/>
      <c r="M513" s="251"/>
      <c r="N513" s="252"/>
      <c r="O513" s="252"/>
      <c r="P513" s="252"/>
      <c r="Q513" s="252"/>
      <c r="R513" s="252"/>
      <c r="S513" s="252"/>
      <c r="T513" s="25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4" t="s">
        <v>193</v>
      </c>
      <c r="AU513" s="254" t="s">
        <v>88</v>
      </c>
      <c r="AV513" s="13" t="s">
        <v>88</v>
      </c>
      <c r="AW513" s="13" t="s">
        <v>37</v>
      </c>
      <c r="AX513" s="13" t="s">
        <v>78</v>
      </c>
      <c r="AY513" s="254" t="s">
        <v>185</v>
      </c>
    </row>
    <row r="514" s="14" customFormat="1">
      <c r="A514" s="14"/>
      <c r="B514" s="255"/>
      <c r="C514" s="256"/>
      <c r="D514" s="245" t="s">
        <v>193</v>
      </c>
      <c r="E514" s="257" t="s">
        <v>19</v>
      </c>
      <c r="F514" s="258" t="s">
        <v>712</v>
      </c>
      <c r="G514" s="256"/>
      <c r="H514" s="257" t="s">
        <v>19</v>
      </c>
      <c r="I514" s="259"/>
      <c r="J514" s="256"/>
      <c r="K514" s="256"/>
      <c r="L514" s="260"/>
      <c r="M514" s="261"/>
      <c r="N514" s="262"/>
      <c r="O514" s="262"/>
      <c r="P514" s="262"/>
      <c r="Q514" s="262"/>
      <c r="R514" s="262"/>
      <c r="S514" s="262"/>
      <c r="T514" s="26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4" t="s">
        <v>193</v>
      </c>
      <c r="AU514" s="264" t="s">
        <v>88</v>
      </c>
      <c r="AV514" s="14" t="s">
        <v>86</v>
      </c>
      <c r="AW514" s="14" t="s">
        <v>37</v>
      </c>
      <c r="AX514" s="14" t="s">
        <v>78</v>
      </c>
      <c r="AY514" s="264" t="s">
        <v>185</v>
      </c>
    </row>
    <row r="515" s="13" customFormat="1">
      <c r="A515" s="13"/>
      <c r="B515" s="243"/>
      <c r="C515" s="244"/>
      <c r="D515" s="245" t="s">
        <v>193</v>
      </c>
      <c r="E515" s="246" t="s">
        <v>19</v>
      </c>
      <c r="F515" s="247" t="s">
        <v>803</v>
      </c>
      <c r="G515" s="244"/>
      <c r="H515" s="248">
        <v>0.014</v>
      </c>
      <c r="I515" s="249"/>
      <c r="J515" s="244"/>
      <c r="K515" s="244"/>
      <c r="L515" s="250"/>
      <c r="M515" s="251"/>
      <c r="N515" s="252"/>
      <c r="O515" s="252"/>
      <c r="P515" s="252"/>
      <c r="Q515" s="252"/>
      <c r="R515" s="252"/>
      <c r="S515" s="252"/>
      <c r="T515" s="25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4" t="s">
        <v>193</v>
      </c>
      <c r="AU515" s="254" t="s">
        <v>88</v>
      </c>
      <c r="AV515" s="13" t="s">
        <v>88</v>
      </c>
      <c r="AW515" s="13" t="s">
        <v>37</v>
      </c>
      <c r="AX515" s="13" t="s">
        <v>78</v>
      </c>
      <c r="AY515" s="254" t="s">
        <v>185</v>
      </c>
    </row>
    <row r="516" s="13" customFormat="1">
      <c r="A516" s="13"/>
      <c r="B516" s="243"/>
      <c r="C516" s="244"/>
      <c r="D516" s="245" t="s">
        <v>193</v>
      </c>
      <c r="E516" s="246" t="s">
        <v>19</v>
      </c>
      <c r="F516" s="247" t="s">
        <v>804</v>
      </c>
      <c r="G516" s="244"/>
      <c r="H516" s="248">
        <v>0.002</v>
      </c>
      <c r="I516" s="249"/>
      <c r="J516" s="244"/>
      <c r="K516" s="244"/>
      <c r="L516" s="250"/>
      <c r="M516" s="251"/>
      <c r="N516" s="252"/>
      <c r="O516" s="252"/>
      <c r="P516" s="252"/>
      <c r="Q516" s="252"/>
      <c r="R516" s="252"/>
      <c r="S516" s="252"/>
      <c r="T516" s="25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4" t="s">
        <v>193</v>
      </c>
      <c r="AU516" s="254" t="s">
        <v>88</v>
      </c>
      <c r="AV516" s="13" t="s">
        <v>88</v>
      </c>
      <c r="AW516" s="13" t="s">
        <v>37</v>
      </c>
      <c r="AX516" s="13" t="s">
        <v>78</v>
      </c>
      <c r="AY516" s="254" t="s">
        <v>185</v>
      </c>
    </row>
    <row r="517" s="14" customFormat="1">
      <c r="A517" s="14"/>
      <c r="B517" s="255"/>
      <c r="C517" s="256"/>
      <c r="D517" s="245" t="s">
        <v>193</v>
      </c>
      <c r="E517" s="257" t="s">
        <v>19</v>
      </c>
      <c r="F517" s="258" t="s">
        <v>714</v>
      </c>
      <c r="G517" s="256"/>
      <c r="H517" s="257" t="s">
        <v>19</v>
      </c>
      <c r="I517" s="259"/>
      <c r="J517" s="256"/>
      <c r="K517" s="256"/>
      <c r="L517" s="260"/>
      <c r="M517" s="261"/>
      <c r="N517" s="262"/>
      <c r="O517" s="262"/>
      <c r="P517" s="262"/>
      <c r="Q517" s="262"/>
      <c r="R517" s="262"/>
      <c r="S517" s="262"/>
      <c r="T517" s="26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4" t="s">
        <v>193</v>
      </c>
      <c r="AU517" s="264" t="s">
        <v>88</v>
      </c>
      <c r="AV517" s="14" t="s">
        <v>86</v>
      </c>
      <c r="AW517" s="14" t="s">
        <v>37</v>
      </c>
      <c r="AX517" s="14" t="s">
        <v>78</v>
      </c>
      <c r="AY517" s="264" t="s">
        <v>185</v>
      </c>
    </row>
    <row r="518" s="13" customFormat="1">
      <c r="A518" s="13"/>
      <c r="B518" s="243"/>
      <c r="C518" s="244"/>
      <c r="D518" s="245" t="s">
        <v>193</v>
      </c>
      <c r="E518" s="246" t="s">
        <v>19</v>
      </c>
      <c r="F518" s="247" t="s">
        <v>805</v>
      </c>
      <c r="G518" s="244"/>
      <c r="H518" s="248">
        <v>0.029999999999999999</v>
      </c>
      <c r="I518" s="249"/>
      <c r="J518" s="244"/>
      <c r="K518" s="244"/>
      <c r="L518" s="250"/>
      <c r="M518" s="251"/>
      <c r="N518" s="252"/>
      <c r="O518" s="252"/>
      <c r="P518" s="252"/>
      <c r="Q518" s="252"/>
      <c r="R518" s="252"/>
      <c r="S518" s="252"/>
      <c r="T518" s="25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4" t="s">
        <v>193</v>
      </c>
      <c r="AU518" s="254" t="s">
        <v>88</v>
      </c>
      <c r="AV518" s="13" t="s">
        <v>88</v>
      </c>
      <c r="AW518" s="13" t="s">
        <v>37</v>
      </c>
      <c r="AX518" s="13" t="s">
        <v>78</v>
      </c>
      <c r="AY518" s="254" t="s">
        <v>185</v>
      </c>
    </row>
    <row r="519" s="13" customFormat="1">
      <c r="A519" s="13"/>
      <c r="B519" s="243"/>
      <c r="C519" s="244"/>
      <c r="D519" s="245" t="s">
        <v>193</v>
      </c>
      <c r="E519" s="246" t="s">
        <v>19</v>
      </c>
      <c r="F519" s="247" t="s">
        <v>806</v>
      </c>
      <c r="G519" s="244"/>
      <c r="H519" s="248">
        <v>0.0050000000000000001</v>
      </c>
      <c r="I519" s="249"/>
      <c r="J519" s="244"/>
      <c r="K519" s="244"/>
      <c r="L519" s="250"/>
      <c r="M519" s="251"/>
      <c r="N519" s="252"/>
      <c r="O519" s="252"/>
      <c r="P519" s="252"/>
      <c r="Q519" s="252"/>
      <c r="R519" s="252"/>
      <c r="S519" s="252"/>
      <c r="T519" s="25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4" t="s">
        <v>193</v>
      </c>
      <c r="AU519" s="254" t="s">
        <v>88</v>
      </c>
      <c r="AV519" s="13" t="s">
        <v>88</v>
      </c>
      <c r="AW519" s="13" t="s">
        <v>37</v>
      </c>
      <c r="AX519" s="13" t="s">
        <v>78</v>
      </c>
      <c r="AY519" s="254" t="s">
        <v>185</v>
      </c>
    </row>
    <row r="520" s="14" customFormat="1">
      <c r="A520" s="14"/>
      <c r="B520" s="255"/>
      <c r="C520" s="256"/>
      <c r="D520" s="245" t="s">
        <v>193</v>
      </c>
      <c r="E520" s="257" t="s">
        <v>19</v>
      </c>
      <c r="F520" s="258" t="s">
        <v>716</v>
      </c>
      <c r="G520" s="256"/>
      <c r="H520" s="257" t="s">
        <v>19</v>
      </c>
      <c r="I520" s="259"/>
      <c r="J520" s="256"/>
      <c r="K520" s="256"/>
      <c r="L520" s="260"/>
      <c r="M520" s="261"/>
      <c r="N520" s="262"/>
      <c r="O520" s="262"/>
      <c r="P520" s="262"/>
      <c r="Q520" s="262"/>
      <c r="R520" s="262"/>
      <c r="S520" s="262"/>
      <c r="T520" s="26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4" t="s">
        <v>193</v>
      </c>
      <c r="AU520" s="264" t="s">
        <v>88</v>
      </c>
      <c r="AV520" s="14" t="s">
        <v>86</v>
      </c>
      <c r="AW520" s="14" t="s">
        <v>37</v>
      </c>
      <c r="AX520" s="14" t="s">
        <v>78</v>
      </c>
      <c r="AY520" s="264" t="s">
        <v>185</v>
      </c>
    </row>
    <row r="521" s="13" customFormat="1">
      <c r="A521" s="13"/>
      <c r="B521" s="243"/>
      <c r="C521" s="244"/>
      <c r="D521" s="245" t="s">
        <v>193</v>
      </c>
      <c r="E521" s="246" t="s">
        <v>19</v>
      </c>
      <c r="F521" s="247" t="s">
        <v>807</v>
      </c>
      <c r="G521" s="244"/>
      <c r="H521" s="248">
        <v>0.012999999999999999</v>
      </c>
      <c r="I521" s="249"/>
      <c r="J521" s="244"/>
      <c r="K521" s="244"/>
      <c r="L521" s="250"/>
      <c r="M521" s="251"/>
      <c r="N521" s="252"/>
      <c r="O521" s="252"/>
      <c r="P521" s="252"/>
      <c r="Q521" s="252"/>
      <c r="R521" s="252"/>
      <c r="S521" s="252"/>
      <c r="T521" s="25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4" t="s">
        <v>193</v>
      </c>
      <c r="AU521" s="254" t="s">
        <v>88</v>
      </c>
      <c r="AV521" s="13" t="s">
        <v>88</v>
      </c>
      <c r="AW521" s="13" t="s">
        <v>37</v>
      </c>
      <c r="AX521" s="13" t="s">
        <v>78</v>
      </c>
      <c r="AY521" s="254" t="s">
        <v>185</v>
      </c>
    </row>
    <row r="522" s="13" customFormat="1">
      <c r="A522" s="13"/>
      <c r="B522" s="243"/>
      <c r="C522" s="244"/>
      <c r="D522" s="245" t="s">
        <v>193</v>
      </c>
      <c r="E522" s="246" t="s">
        <v>19</v>
      </c>
      <c r="F522" s="247" t="s">
        <v>808</v>
      </c>
      <c r="G522" s="244"/>
      <c r="H522" s="248">
        <v>0.002</v>
      </c>
      <c r="I522" s="249"/>
      <c r="J522" s="244"/>
      <c r="K522" s="244"/>
      <c r="L522" s="250"/>
      <c r="M522" s="251"/>
      <c r="N522" s="252"/>
      <c r="O522" s="252"/>
      <c r="P522" s="252"/>
      <c r="Q522" s="252"/>
      <c r="R522" s="252"/>
      <c r="S522" s="252"/>
      <c r="T522" s="25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4" t="s">
        <v>193</v>
      </c>
      <c r="AU522" s="254" t="s">
        <v>88</v>
      </c>
      <c r="AV522" s="13" t="s">
        <v>88</v>
      </c>
      <c r="AW522" s="13" t="s">
        <v>37</v>
      </c>
      <c r="AX522" s="13" t="s">
        <v>78</v>
      </c>
      <c r="AY522" s="254" t="s">
        <v>185</v>
      </c>
    </row>
    <row r="523" s="14" customFormat="1">
      <c r="A523" s="14"/>
      <c r="B523" s="255"/>
      <c r="C523" s="256"/>
      <c r="D523" s="245" t="s">
        <v>193</v>
      </c>
      <c r="E523" s="257" t="s">
        <v>19</v>
      </c>
      <c r="F523" s="258" t="s">
        <v>719</v>
      </c>
      <c r="G523" s="256"/>
      <c r="H523" s="257" t="s">
        <v>19</v>
      </c>
      <c r="I523" s="259"/>
      <c r="J523" s="256"/>
      <c r="K523" s="256"/>
      <c r="L523" s="260"/>
      <c r="M523" s="261"/>
      <c r="N523" s="262"/>
      <c r="O523" s="262"/>
      <c r="P523" s="262"/>
      <c r="Q523" s="262"/>
      <c r="R523" s="262"/>
      <c r="S523" s="262"/>
      <c r="T523" s="263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4" t="s">
        <v>193</v>
      </c>
      <c r="AU523" s="264" t="s">
        <v>88</v>
      </c>
      <c r="AV523" s="14" t="s">
        <v>86</v>
      </c>
      <c r="AW523" s="14" t="s">
        <v>37</v>
      </c>
      <c r="AX523" s="14" t="s">
        <v>78</v>
      </c>
      <c r="AY523" s="264" t="s">
        <v>185</v>
      </c>
    </row>
    <row r="524" s="13" customFormat="1">
      <c r="A524" s="13"/>
      <c r="B524" s="243"/>
      <c r="C524" s="244"/>
      <c r="D524" s="245" t="s">
        <v>193</v>
      </c>
      <c r="E524" s="246" t="s">
        <v>19</v>
      </c>
      <c r="F524" s="247" t="s">
        <v>809</v>
      </c>
      <c r="G524" s="244"/>
      <c r="H524" s="248">
        <v>0.029999999999999999</v>
      </c>
      <c r="I524" s="249"/>
      <c r="J524" s="244"/>
      <c r="K524" s="244"/>
      <c r="L524" s="250"/>
      <c r="M524" s="251"/>
      <c r="N524" s="252"/>
      <c r="O524" s="252"/>
      <c r="P524" s="252"/>
      <c r="Q524" s="252"/>
      <c r="R524" s="252"/>
      <c r="S524" s="252"/>
      <c r="T524" s="25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4" t="s">
        <v>193</v>
      </c>
      <c r="AU524" s="254" t="s">
        <v>88</v>
      </c>
      <c r="AV524" s="13" t="s">
        <v>88</v>
      </c>
      <c r="AW524" s="13" t="s">
        <v>37</v>
      </c>
      <c r="AX524" s="13" t="s">
        <v>78</v>
      </c>
      <c r="AY524" s="254" t="s">
        <v>185</v>
      </c>
    </row>
    <row r="525" s="13" customFormat="1">
      <c r="A525" s="13"/>
      <c r="B525" s="243"/>
      <c r="C525" s="244"/>
      <c r="D525" s="245" t="s">
        <v>193</v>
      </c>
      <c r="E525" s="246" t="s">
        <v>19</v>
      </c>
      <c r="F525" s="247" t="s">
        <v>810</v>
      </c>
      <c r="G525" s="244"/>
      <c r="H525" s="248">
        <v>0.0050000000000000001</v>
      </c>
      <c r="I525" s="249"/>
      <c r="J525" s="244"/>
      <c r="K525" s="244"/>
      <c r="L525" s="250"/>
      <c r="M525" s="251"/>
      <c r="N525" s="252"/>
      <c r="O525" s="252"/>
      <c r="P525" s="252"/>
      <c r="Q525" s="252"/>
      <c r="R525" s="252"/>
      <c r="S525" s="252"/>
      <c r="T525" s="25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4" t="s">
        <v>193</v>
      </c>
      <c r="AU525" s="254" t="s">
        <v>88</v>
      </c>
      <c r="AV525" s="13" t="s">
        <v>88</v>
      </c>
      <c r="AW525" s="13" t="s">
        <v>37</v>
      </c>
      <c r="AX525" s="13" t="s">
        <v>78</v>
      </c>
      <c r="AY525" s="254" t="s">
        <v>185</v>
      </c>
    </row>
    <row r="526" s="14" customFormat="1">
      <c r="A526" s="14"/>
      <c r="B526" s="255"/>
      <c r="C526" s="256"/>
      <c r="D526" s="245" t="s">
        <v>193</v>
      </c>
      <c r="E526" s="257" t="s">
        <v>19</v>
      </c>
      <c r="F526" s="258" t="s">
        <v>721</v>
      </c>
      <c r="G526" s="256"/>
      <c r="H526" s="257" t="s">
        <v>19</v>
      </c>
      <c r="I526" s="259"/>
      <c r="J526" s="256"/>
      <c r="K526" s="256"/>
      <c r="L526" s="260"/>
      <c r="M526" s="261"/>
      <c r="N526" s="262"/>
      <c r="O526" s="262"/>
      <c r="P526" s="262"/>
      <c r="Q526" s="262"/>
      <c r="R526" s="262"/>
      <c r="S526" s="262"/>
      <c r="T526" s="26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4" t="s">
        <v>193</v>
      </c>
      <c r="AU526" s="264" t="s">
        <v>88</v>
      </c>
      <c r="AV526" s="14" t="s">
        <v>86</v>
      </c>
      <c r="AW526" s="14" t="s">
        <v>37</v>
      </c>
      <c r="AX526" s="14" t="s">
        <v>78</v>
      </c>
      <c r="AY526" s="264" t="s">
        <v>185</v>
      </c>
    </row>
    <row r="527" s="13" customFormat="1">
      <c r="A527" s="13"/>
      <c r="B527" s="243"/>
      <c r="C527" s="244"/>
      <c r="D527" s="245" t="s">
        <v>193</v>
      </c>
      <c r="E527" s="246" t="s">
        <v>19</v>
      </c>
      <c r="F527" s="247" t="s">
        <v>811</v>
      </c>
      <c r="G527" s="244"/>
      <c r="H527" s="248">
        <v>0.02</v>
      </c>
      <c r="I527" s="249"/>
      <c r="J527" s="244"/>
      <c r="K527" s="244"/>
      <c r="L527" s="250"/>
      <c r="M527" s="251"/>
      <c r="N527" s="252"/>
      <c r="O527" s="252"/>
      <c r="P527" s="252"/>
      <c r="Q527" s="252"/>
      <c r="R527" s="252"/>
      <c r="S527" s="252"/>
      <c r="T527" s="25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4" t="s">
        <v>193</v>
      </c>
      <c r="AU527" s="254" t="s">
        <v>88</v>
      </c>
      <c r="AV527" s="13" t="s">
        <v>88</v>
      </c>
      <c r="AW527" s="13" t="s">
        <v>37</v>
      </c>
      <c r="AX527" s="13" t="s">
        <v>78</v>
      </c>
      <c r="AY527" s="254" t="s">
        <v>185</v>
      </c>
    </row>
    <row r="528" s="13" customFormat="1">
      <c r="A528" s="13"/>
      <c r="B528" s="243"/>
      <c r="C528" s="244"/>
      <c r="D528" s="245" t="s">
        <v>193</v>
      </c>
      <c r="E528" s="246" t="s">
        <v>19</v>
      </c>
      <c r="F528" s="247" t="s">
        <v>812</v>
      </c>
      <c r="G528" s="244"/>
      <c r="H528" s="248">
        <v>0.0030000000000000001</v>
      </c>
      <c r="I528" s="249"/>
      <c r="J528" s="244"/>
      <c r="K528" s="244"/>
      <c r="L528" s="250"/>
      <c r="M528" s="251"/>
      <c r="N528" s="252"/>
      <c r="O528" s="252"/>
      <c r="P528" s="252"/>
      <c r="Q528" s="252"/>
      <c r="R528" s="252"/>
      <c r="S528" s="252"/>
      <c r="T528" s="25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4" t="s">
        <v>193</v>
      </c>
      <c r="AU528" s="254" t="s">
        <v>88</v>
      </c>
      <c r="AV528" s="13" t="s">
        <v>88</v>
      </c>
      <c r="AW528" s="13" t="s">
        <v>37</v>
      </c>
      <c r="AX528" s="13" t="s">
        <v>78</v>
      </c>
      <c r="AY528" s="254" t="s">
        <v>185</v>
      </c>
    </row>
    <row r="529" s="14" customFormat="1">
      <c r="A529" s="14"/>
      <c r="B529" s="255"/>
      <c r="C529" s="256"/>
      <c r="D529" s="245" t="s">
        <v>193</v>
      </c>
      <c r="E529" s="257" t="s">
        <v>19</v>
      </c>
      <c r="F529" s="258" t="s">
        <v>724</v>
      </c>
      <c r="G529" s="256"/>
      <c r="H529" s="257" t="s">
        <v>19</v>
      </c>
      <c r="I529" s="259"/>
      <c r="J529" s="256"/>
      <c r="K529" s="256"/>
      <c r="L529" s="260"/>
      <c r="M529" s="261"/>
      <c r="N529" s="262"/>
      <c r="O529" s="262"/>
      <c r="P529" s="262"/>
      <c r="Q529" s="262"/>
      <c r="R529" s="262"/>
      <c r="S529" s="262"/>
      <c r="T529" s="26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4" t="s">
        <v>193</v>
      </c>
      <c r="AU529" s="264" t="s">
        <v>88</v>
      </c>
      <c r="AV529" s="14" t="s">
        <v>86</v>
      </c>
      <c r="AW529" s="14" t="s">
        <v>37</v>
      </c>
      <c r="AX529" s="14" t="s">
        <v>78</v>
      </c>
      <c r="AY529" s="264" t="s">
        <v>185</v>
      </c>
    </row>
    <row r="530" s="13" customFormat="1">
      <c r="A530" s="13"/>
      <c r="B530" s="243"/>
      <c r="C530" s="244"/>
      <c r="D530" s="245" t="s">
        <v>193</v>
      </c>
      <c r="E530" s="246" t="s">
        <v>19</v>
      </c>
      <c r="F530" s="247" t="s">
        <v>813</v>
      </c>
      <c r="G530" s="244"/>
      <c r="H530" s="248">
        <v>0.01</v>
      </c>
      <c r="I530" s="249"/>
      <c r="J530" s="244"/>
      <c r="K530" s="244"/>
      <c r="L530" s="250"/>
      <c r="M530" s="251"/>
      <c r="N530" s="252"/>
      <c r="O530" s="252"/>
      <c r="P530" s="252"/>
      <c r="Q530" s="252"/>
      <c r="R530" s="252"/>
      <c r="S530" s="252"/>
      <c r="T530" s="25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4" t="s">
        <v>193</v>
      </c>
      <c r="AU530" s="254" t="s">
        <v>88</v>
      </c>
      <c r="AV530" s="13" t="s">
        <v>88</v>
      </c>
      <c r="AW530" s="13" t="s">
        <v>37</v>
      </c>
      <c r="AX530" s="13" t="s">
        <v>78</v>
      </c>
      <c r="AY530" s="254" t="s">
        <v>185</v>
      </c>
    </row>
    <row r="531" s="13" customFormat="1">
      <c r="A531" s="13"/>
      <c r="B531" s="243"/>
      <c r="C531" s="244"/>
      <c r="D531" s="245" t="s">
        <v>193</v>
      </c>
      <c r="E531" s="246" t="s">
        <v>19</v>
      </c>
      <c r="F531" s="247" t="s">
        <v>814</v>
      </c>
      <c r="G531" s="244"/>
      <c r="H531" s="248">
        <v>0.002</v>
      </c>
      <c r="I531" s="249"/>
      <c r="J531" s="244"/>
      <c r="K531" s="244"/>
      <c r="L531" s="250"/>
      <c r="M531" s="251"/>
      <c r="N531" s="252"/>
      <c r="O531" s="252"/>
      <c r="P531" s="252"/>
      <c r="Q531" s="252"/>
      <c r="R531" s="252"/>
      <c r="S531" s="252"/>
      <c r="T531" s="25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4" t="s">
        <v>193</v>
      </c>
      <c r="AU531" s="254" t="s">
        <v>88</v>
      </c>
      <c r="AV531" s="13" t="s">
        <v>88</v>
      </c>
      <c r="AW531" s="13" t="s">
        <v>37</v>
      </c>
      <c r="AX531" s="13" t="s">
        <v>78</v>
      </c>
      <c r="AY531" s="254" t="s">
        <v>185</v>
      </c>
    </row>
    <row r="532" s="14" customFormat="1">
      <c r="A532" s="14"/>
      <c r="B532" s="255"/>
      <c r="C532" s="256"/>
      <c r="D532" s="245" t="s">
        <v>193</v>
      </c>
      <c r="E532" s="257" t="s">
        <v>19</v>
      </c>
      <c r="F532" s="258" t="s">
        <v>726</v>
      </c>
      <c r="G532" s="256"/>
      <c r="H532" s="257" t="s">
        <v>19</v>
      </c>
      <c r="I532" s="259"/>
      <c r="J532" s="256"/>
      <c r="K532" s="256"/>
      <c r="L532" s="260"/>
      <c r="M532" s="261"/>
      <c r="N532" s="262"/>
      <c r="O532" s="262"/>
      <c r="P532" s="262"/>
      <c r="Q532" s="262"/>
      <c r="R532" s="262"/>
      <c r="S532" s="262"/>
      <c r="T532" s="26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4" t="s">
        <v>193</v>
      </c>
      <c r="AU532" s="264" t="s">
        <v>88</v>
      </c>
      <c r="AV532" s="14" t="s">
        <v>86</v>
      </c>
      <c r="AW532" s="14" t="s">
        <v>37</v>
      </c>
      <c r="AX532" s="14" t="s">
        <v>78</v>
      </c>
      <c r="AY532" s="264" t="s">
        <v>185</v>
      </c>
    </row>
    <row r="533" s="13" customFormat="1">
      <c r="A533" s="13"/>
      <c r="B533" s="243"/>
      <c r="C533" s="244"/>
      <c r="D533" s="245" t="s">
        <v>193</v>
      </c>
      <c r="E533" s="246" t="s">
        <v>19</v>
      </c>
      <c r="F533" s="247" t="s">
        <v>815</v>
      </c>
      <c r="G533" s="244"/>
      <c r="H533" s="248">
        <v>0.02</v>
      </c>
      <c r="I533" s="249"/>
      <c r="J533" s="244"/>
      <c r="K533" s="244"/>
      <c r="L533" s="250"/>
      <c r="M533" s="251"/>
      <c r="N533" s="252"/>
      <c r="O533" s="252"/>
      <c r="P533" s="252"/>
      <c r="Q533" s="252"/>
      <c r="R533" s="252"/>
      <c r="S533" s="252"/>
      <c r="T533" s="25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4" t="s">
        <v>193</v>
      </c>
      <c r="AU533" s="254" t="s">
        <v>88</v>
      </c>
      <c r="AV533" s="13" t="s">
        <v>88</v>
      </c>
      <c r="AW533" s="13" t="s">
        <v>37</v>
      </c>
      <c r="AX533" s="13" t="s">
        <v>78</v>
      </c>
      <c r="AY533" s="254" t="s">
        <v>185</v>
      </c>
    </row>
    <row r="534" s="13" customFormat="1">
      <c r="A534" s="13"/>
      <c r="B534" s="243"/>
      <c r="C534" s="244"/>
      <c r="D534" s="245" t="s">
        <v>193</v>
      </c>
      <c r="E534" s="246" t="s">
        <v>19</v>
      </c>
      <c r="F534" s="247" t="s">
        <v>816</v>
      </c>
      <c r="G534" s="244"/>
      <c r="H534" s="248">
        <v>0.0030000000000000001</v>
      </c>
      <c r="I534" s="249"/>
      <c r="J534" s="244"/>
      <c r="K534" s="244"/>
      <c r="L534" s="250"/>
      <c r="M534" s="251"/>
      <c r="N534" s="252"/>
      <c r="O534" s="252"/>
      <c r="P534" s="252"/>
      <c r="Q534" s="252"/>
      <c r="R534" s="252"/>
      <c r="S534" s="252"/>
      <c r="T534" s="25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4" t="s">
        <v>193</v>
      </c>
      <c r="AU534" s="254" t="s">
        <v>88</v>
      </c>
      <c r="AV534" s="13" t="s">
        <v>88</v>
      </c>
      <c r="AW534" s="13" t="s">
        <v>37</v>
      </c>
      <c r="AX534" s="13" t="s">
        <v>78</v>
      </c>
      <c r="AY534" s="254" t="s">
        <v>185</v>
      </c>
    </row>
    <row r="535" s="14" customFormat="1">
      <c r="A535" s="14"/>
      <c r="B535" s="255"/>
      <c r="C535" s="256"/>
      <c r="D535" s="245" t="s">
        <v>193</v>
      </c>
      <c r="E535" s="257" t="s">
        <v>19</v>
      </c>
      <c r="F535" s="258" t="s">
        <v>728</v>
      </c>
      <c r="G535" s="256"/>
      <c r="H535" s="257" t="s">
        <v>19</v>
      </c>
      <c r="I535" s="259"/>
      <c r="J535" s="256"/>
      <c r="K535" s="256"/>
      <c r="L535" s="260"/>
      <c r="M535" s="261"/>
      <c r="N535" s="262"/>
      <c r="O535" s="262"/>
      <c r="P535" s="262"/>
      <c r="Q535" s="262"/>
      <c r="R535" s="262"/>
      <c r="S535" s="262"/>
      <c r="T535" s="263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4" t="s">
        <v>193</v>
      </c>
      <c r="AU535" s="264" t="s">
        <v>88</v>
      </c>
      <c r="AV535" s="14" t="s">
        <v>86</v>
      </c>
      <c r="AW535" s="14" t="s">
        <v>37</v>
      </c>
      <c r="AX535" s="14" t="s">
        <v>78</v>
      </c>
      <c r="AY535" s="264" t="s">
        <v>185</v>
      </c>
    </row>
    <row r="536" s="13" customFormat="1">
      <c r="A536" s="13"/>
      <c r="B536" s="243"/>
      <c r="C536" s="244"/>
      <c r="D536" s="245" t="s">
        <v>193</v>
      </c>
      <c r="E536" s="246" t="s">
        <v>19</v>
      </c>
      <c r="F536" s="247" t="s">
        <v>817</v>
      </c>
      <c r="G536" s="244"/>
      <c r="H536" s="248">
        <v>0.01</v>
      </c>
      <c r="I536" s="249"/>
      <c r="J536" s="244"/>
      <c r="K536" s="244"/>
      <c r="L536" s="250"/>
      <c r="M536" s="251"/>
      <c r="N536" s="252"/>
      <c r="O536" s="252"/>
      <c r="P536" s="252"/>
      <c r="Q536" s="252"/>
      <c r="R536" s="252"/>
      <c r="S536" s="252"/>
      <c r="T536" s="25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4" t="s">
        <v>193</v>
      </c>
      <c r="AU536" s="254" t="s">
        <v>88</v>
      </c>
      <c r="AV536" s="13" t="s">
        <v>88</v>
      </c>
      <c r="AW536" s="13" t="s">
        <v>37</v>
      </c>
      <c r="AX536" s="13" t="s">
        <v>78</v>
      </c>
      <c r="AY536" s="254" t="s">
        <v>185</v>
      </c>
    </row>
    <row r="537" s="13" customFormat="1">
      <c r="A537" s="13"/>
      <c r="B537" s="243"/>
      <c r="C537" s="244"/>
      <c r="D537" s="245" t="s">
        <v>193</v>
      </c>
      <c r="E537" s="246" t="s">
        <v>19</v>
      </c>
      <c r="F537" s="247" t="s">
        <v>818</v>
      </c>
      <c r="G537" s="244"/>
      <c r="H537" s="248">
        <v>0.002</v>
      </c>
      <c r="I537" s="249"/>
      <c r="J537" s="244"/>
      <c r="K537" s="244"/>
      <c r="L537" s="250"/>
      <c r="M537" s="251"/>
      <c r="N537" s="252"/>
      <c r="O537" s="252"/>
      <c r="P537" s="252"/>
      <c r="Q537" s="252"/>
      <c r="R537" s="252"/>
      <c r="S537" s="252"/>
      <c r="T537" s="25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4" t="s">
        <v>193</v>
      </c>
      <c r="AU537" s="254" t="s">
        <v>88</v>
      </c>
      <c r="AV537" s="13" t="s">
        <v>88</v>
      </c>
      <c r="AW537" s="13" t="s">
        <v>37</v>
      </c>
      <c r="AX537" s="13" t="s">
        <v>78</v>
      </c>
      <c r="AY537" s="254" t="s">
        <v>185</v>
      </c>
    </row>
    <row r="538" s="14" customFormat="1">
      <c r="A538" s="14"/>
      <c r="B538" s="255"/>
      <c r="C538" s="256"/>
      <c r="D538" s="245" t="s">
        <v>193</v>
      </c>
      <c r="E538" s="257" t="s">
        <v>19</v>
      </c>
      <c r="F538" s="258" t="s">
        <v>730</v>
      </c>
      <c r="G538" s="256"/>
      <c r="H538" s="257" t="s">
        <v>19</v>
      </c>
      <c r="I538" s="259"/>
      <c r="J538" s="256"/>
      <c r="K538" s="256"/>
      <c r="L538" s="260"/>
      <c r="M538" s="261"/>
      <c r="N538" s="262"/>
      <c r="O538" s="262"/>
      <c r="P538" s="262"/>
      <c r="Q538" s="262"/>
      <c r="R538" s="262"/>
      <c r="S538" s="262"/>
      <c r="T538" s="26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4" t="s">
        <v>193</v>
      </c>
      <c r="AU538" s="264" t="s">
        <v>88</v>
      </c>
      <c r="AV538" s="14" t="s">
        <v>86</v>
      </c>
      <c r="AW538" s="14" t="s">
        <v>37</v>
      </c>
      <c r="AX538" s="14" t="s">
        <v>78</v>
      </c>
      <c r="AY538" s="264" t="s">
        <v>185</v>
      </c>
    </row>
    <row r="539" s="13" customFormat="1">
      <c r="A539" s="13"/>
      <c r="B539" s="243"/>
      <c r="C539" s="244"/>
      <c r="D539" s="245" t="s">
        <v>193</v>
      </c>
      <c r="E539" s="246" t="s">
        <v>19</v>
      </c>
      <c r="F539" s="247" t="s">
        <v>819</v>
      </c>
      <c r="G539" s="244"/>
      <c r="H539" s="248">
        <v>0.029999999999999999</v>
      </c>
      <c r="I539" s="249"/>
      <c r="J539" s="244"/>
      <c r="K539" s="244"/>
      <c r="L539" s="250"/>
      <c r="M539" s="251"/>
      <c r="N539" s="252"/>
      <c r="O539" s="252"/>
      <c r="P539" s="252"/>
      <c r="Q539" s="252"/>
      <c r="R539" s="252"/>
      <c r="S539" s="252"/>
      <c r="T539" s="25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4" t="s">
        <v>193</v>
      </c>
      <c r="AU539" s="254" t="s">
        <v>88</v>
      </c>
      <c r="AV539" s="13" t="s">
        <v>88</v>
      </c>
      <c r="AW539" s="13" t="s">
        <v>37</v>
      </c>
      <c r="AX539" s="13" t="s">
        <v>78</v>
      </c>
      <c r="AY539" s="254" t="s">
        <v>185</v>
      </c>
    </row>
    <row r="540" s="13" customFormat="1">
      <c r="A540" s="13"/>
      <c r="B540" s="243"/>
      <c r="C540" s="244"/>
      <c r="D540" s="245" t="s">
        <v>193</v>
      </c>
      <c r="E540" s="246" t="s">
        <v>19</v>
      </c>
      <c r="F540" s="247" t="s">
        <v>820</v>
      </c>
      <c r="G540" s="244"/>
      <c r="H540" s="248">
        <v>0.0050000000000000001</v>
      </c>
      <c r="I540" s="249"/>
      <c r="J540" s="244"/>
      <c r="K540" s="244"/>
      <c r="L540" s="250"/>
      <c r="M540" s="251"/>
      <c r="N540" s="252"/>
      <c r="O540" s="252"/>
      <c r="P540" s="252"/>
      <c r="Q540" s="252"/>
      <c r="R540" s="252"/>
      <c r="S540" s="252"/>
      <c r="T540" s="25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4" t="s">
        <v>193</v>
      </c>
      <c r="AU540" s="254" t="s">
        <v>88</v>
      </c>
      <c r="AV540" s="13" t="s">
        <v>88</v>
      </c>
      <c r="AW540" s="13" t="s">
        <v>37</v>
      </c>
      <c r="AX540" s="13" t="s">
        <v>78</v>
      </c>
      <c r="AY540" s="254" t="s">
        <v>185</v>
      </c>
    </row>
    <row r="541" s="14" customFormat="1">
      <c r="A541" s="14"/>
      <c r="B541" s="255"/>
      <c r="C541" s="256"/>
      <c r="D541" s="245" t="s">
        <v>193</v>
      </c>
      <c r="E541" s="257" t="s">
        <v>19</v>
      </c>
      <c r="F541" s="258" t="s">
        <v>732</v>
      </c>
      <c r="G541" s="256"/>
      <c r="H541" s="257" t="s">
        <v>19</v>
      </c>
      <c r="I541" s="259"/>
      <c r="J541" s="256"/>
      <c r="K541" s="256"/>
      <c r="L541" s="260"/>
      <c r="M541" s="261"/>
      <c r="N541" s="262"/>
      <c r="O541" s="262"/>
      <c r="P541" s="262"/>
      <c r="Q541" s="262"/>
      <c r="R541" s="262"/>
      <c r="S541" s="262"/>
      <c r="T541" s="26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4" t="s">
        <v>193</v>
      </c>
      <c r="AU541" s="264" t="s">
        <v>88</v>
      </c>
      <c r="AV541" s="14" t="s">
        <v>86</v>
      </c>
      <c r="AW541" s="14" t="s">
        <v>37</v>
      </c>
      <c r="AX541" s="14" t="s">
        <v>78</v>
      </c>
      <c r="AY541" s="264" t="s">
        <v>185</v>
      </c>
    </row>
    <row r="542" s="13" customFormat="1">
      <c r="A542" s="13"/>
      <c r="B542" s="243"/>
      <c r="C542" s="244"/>
      <c r="D542" s="245" t="s">
        <v>193</v>
      </c>
      <c r="E542" s="246" t="s">
        <v>19</v>
      </c>
      <c r="F542" s="247" t="s">
        <v>821</v>
      </c>
      <c r="G542" s="244"/>
      <c r="H542" s="248">
        <v>0.012</v>
      </c>
      <c r="I542" s="249"/>
      <c r="J542" s="244"/>
      <c r="K542" s="244"/>
      <c r="L542" s="250"/>
      <c r="M542" s="251"/>
      <c r="N542" s="252"/>
      <c r="O542" s="252"/>
      <c r="P542" s="252"/>
      <c r="Q542" s="252"/>
      <c r="R542" s="252"/>
      <c r="S542" s="252"/>
      <c r="T542" s="25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4" t="s">
        <v>193</v>
      </c>
      <c r="AU542" s="254" t="s">
        <v>88</v>
      </c>
      <c r="AV542" s="13" t="s">
        <v>88</v>
      </c>
      <c r="AW542" s="13" t="s">
        <v>37</v>
      </c>
      <c r="AX542" s="13" t="s">
        <v>78</v>
      </c>
      <c r="AY542" s="254" t="s">
        <v>185</v>
      </c>
    </row>
    <row r="543" s="13" customFormat="1">
      <c r="A543" s="13"/>
      <c r="B543" s="243"/>
      <c r="C543" s="244"/>
      <c r="D543" s="245" t="s">
        <v>193</v>
      </c>
      <c r="E543" s="246" t="s">
        <v>19</v>
      </c>
      <c r="F543" s="247" t="s">
        <v>822</v>
      </c>
      <c r="G543" s="244"/>
      <c r="H543" s="248">
        <v>0.002</v>
      </c>
      <c r="I543" s="249"/>
      <c r="J543" s="244"/>
      <c r="K543" s="244"/>
      <c r="L543" s="250"/>
      <c r="M543" s="251"/>
      <c r="N543" s="252"/>
      <c r="O543" s="252"/>
      <c r="P543" s="252"/>
      <c r="Q543" s="252"/>
      <c r="R543" s="252"/>
      <c r="S543" s="252"/>
      <c r="T543" s="25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4" t="s">
        <v>193</v>
      </c>
      <c r="AU543" s="254" t="s">
        <v>88</v>
      </c>
      <c r="AV543" s="13" t="s">
        <v>88</v>
      </c>
      <c r="AW543" s="13" t="s">
        <v>37</v>
      </c>
      <c r="AX543" s="13" t="s">
        <v>78</v>
      </c>
      <c r="AY543" s="254" t="s">
        <v>185</v>
      </c>
    </row>
    <row r="544" s="14" customFormat="1">
      <c r="A544" s="14"/>
      <c r="B544" s="255"/>
      <c r="C544" s="256"/>
      <c r="D544" s="245" t="s">
        <v>193</v>
      </c>
      <c r="E544" s="257" t="s">
        <v>19</v>
      </c>
      <c r="F544" s="258" t="s">
        <v>734</v>
      </c>
      <c r="G544" s="256"/>
      <c r="H544" s="257" t="s">
        <v>19</v>
      </c>
      <c r="I544" s="259"/>
      <c r="J544" s="256"/>
      <c r="K544" s="256"/>
      <c r="L544" s="260"/>
      <c r="M544" s="261"/>
      <c r="N544" s="262"/>
      <c r="O544" s="262"/>
      <c r="P544" s="262"/>
      <c r="Q544" s="262"/>
      <c r="R544" s="262"/>
      <c r="S544" s="262"/>
      <c r="T544" s="26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4" t="s">
        <v>193</v>
      </c>
      <c r="AU544" s="264" t="s">
        <v>88</v>
      </c>
      <c r="AV544" s="14" t="s">
        <v>86</v>
      </c>
      <c r="AW544" s="14" t="s">
        <v>37</v>
      </c>
      <c r="AX544" s="14" t="s">
        <v>78</v>
      </c>
      <c r="AY544" s="264" t="s">
        <v>185</v>
      </c>
    </row>
    <row r="545" s="16" customFormat="1">
      <c r="A545" s="16"/>
      <c r="B545" s="293"/>
      <c r="C545" s="294"/>
      <c r="D545" s="245" t="s">
        <v>193</v>
      </c>
      <c r="E545" s="295" t="s">
        <v>19</v>
      </c>
      <c r="F545" s="296" t="s">
        <v>762</v>
      </c>
      <c r="G545" s="294"/>
      <c r="H545" s="297">
        <v>0.33800000000000008</v>
      </c>
      <c r="I545" s="298"/>
      <c r="J545" s="294"/>
      <c r="K545" s="294"/>
      <c r="L545" s="299"/>
      <c r="M545" s="300"/>
      <c r="N545" s="301"/>
      <c r="O545" s="301"/>
      <c r="P545" s="301"/>
      <c r="Q545" s="301"/>
      <c r="R545" s="301"/>
      <c r="S545" s="301"/>
      <c r="T545" s="302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T545" s="303" t="s">
        <v>193</v>
      </c>
      <c r="AU545" s="303" t="s">
        <v>88</v>
      </c>
      <c r="AV545" s="16" t="s">
        <v>203</v>
      </c>
      <c r="AW545" s="16" t="s">
        <v>37</v>
      </c>
      <c r="AX545" s="16" t="s">
        <v>78</v>
      </c>
      <c r="AY545" s="303" t="s">
        <v>185</v>
      </c>
    </row>
    <row r="546" s="13" customFormat="1">
      <c r="A546" s="13"/>
      <c r="B546" s="243"/>
      <c r="C546" s="244"/>
      <c r="D546" s="245" t="s">
        <v>193</v>
      </c>
      <c r="E546" s="246" t="s">
        <v>19</v>
      </c>
      <c r="F546" s="247" t="s">
        <v>823</v>
      </c>
      <c r="G546" s="244"/>
      <c r="H546" s="248">
        <v>0.036999999999999998</v>
      </c>
      <c r="I546" s="249"/>
      <c r="J546" s="244"/>
      <c r="K546" s="244"/>
      <c r="L546" s="250"/>
      <c r="M546" s="251"/>
      <c r="N546" s="252"/>
      <c r="O546" s="252"/>
      <c r="P546" s="252"/>
      <c r="Q546" s="252"/>
      <c r="R546" s="252"/>
      <c r="S546" s="252"/>
      <c r="T546" s="25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4" t="s">
        <v>193</v>
      </c>
      <c r="AU546" s="254" t="s">
        <v>88</v>
      </c>
      <c r="AV546" s="13" t="s">
        <v>88</v>
      </c>
      <c r="AW546" s="13" t="s">
        <v>37</v>
      </c>
      <c r="AX546" s="13" t="s">
        <v>78</v>
      </c>
      <c r="AY546" s="254" t="s">
        <v>185</v>
      </c>
    </row>
    <row r="547" s="13" customFormat="1">
      <c r="A547" s="13"/>
      <c r="B547" s="243"/>
      <c r="C547" s="244"/>
      <c r="D547" s="245" t="s">
        <v>193</v>
      </c>
      <c r="E547" s="246" t="s">
        <v>19</v>
      </c>
      <c r="F547" s="247" t="s">
        <v>824</v>
      </c>
      <c r="G547" s="244"/>
      <c r="H547" s="248">
        <v>0.0070000000000000001</v>
      </c>
      <c r="I547" s="249"/>
      <c r="J547" s="244"/>
      <c r="K547" s="244"/>
      <c r="L547" s="250"/>
      <c r="M547" s="251"/>
      <c r="N547" s="252"/>
      <c r="O547" s="252"/>
      <c r="P547" s="252"/>
      <c r="Q547" s="252"/>
      <c r="R547" s="252"/>
      <c r="S547" s="252"/>
      <c r="T547" s="25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4" t="s">
        <v>193</v>
      </c>
      <c r="AU547" s="254" t="s">
        <v>88</v>
      </c>
      <c r="AV547" s="13" t="s">
        <v>88</v>
      </c>
      <c r="AW547" s="13" t="s">
        <v>37</v>
      </c>
      <c r="AX547" s="13" t="s">
        <v>78</v>
      </c>
      <c r="AY547" s="254" t="s">
        <v>185</v>
      </c>
    </row>
    <row r="548" s="14" customFormat="1">
      <c r="A548" s="14"/>
      <c r="B548" s="255"/>
      <c r="C548" s="256"/>
      <c r="D548" s="245" t="s">
        <v>193</v>
      </c>
      <c r="E548" s="257" t="s">
        <v>19</v>
      </c>
      <c r="F548" s="258" t="s">
        <v>625</v>
      </c>
      <c r="G548" s="256"/>
      <c r="H548" s="257" t="s">
        <v>19</v>
      </c>
      <c r="I548" s="259"/>
      <c r="J548" s="256"/>
      <c r="K548" s="256"/>
      <c r="L548" s="260"/>
      <c r="M548" s="261"/>
      <c r="N548" s="262"/>
      <c r="O548" s="262"/>
      <c r="P548" s="262"/>
      <c r="Q548" s="262"/>
      <c r="R548" s="262"/>
      <c r="S548" s="262"/>
      <c r="T548" s="26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4" t="s">
        <v>193</v>
      </c>
      <c r="AU548" s="264" t="s">
        <v>88</v>
      </c>
      <c r="AV548" s="14" t="s">
        <v>86</v>
      </c>
      <c r="AW548" s="14" t="s">
        <v>37</v>
      </c>
      <c r="AX548" s="14" t="s">
        <v>78</v>
      </c>
      <c r="AY548" s="264" t="s">
        <v>185</v>
      </c>
    </row>
    <row r="549" s="16" customFormat="1">
      <c r="A549" s="16"/>
      <c r="B549" s="293"/>
      <c r="C549" s="294"/>
      <c r="D549" s="245" t="s">
        <v>193</v>
      </c>
      <c r="E549" s="295" t="s">
        <v>19</v>
      </c>
      <c r="F549" s="296" t="s">
        <v>764</v>
      </c>
      <c r="G549" s="294"/>
      <c r="H549" s="297">
        <v>0.043999999999999997</v>
      </c>
      <c r="I549" s="298"/>
      <c r="J549" s="294"/>
      <c r="K549" s="294"/>
      <c r="L549" s="299"/>
      <c r="M549" s="300"/>
      <c r="N549" s="301"/>
      <c r="O549" s="301"/>
      <c r="P549" s="301"/>
      <c r="Q549" s="301"/>
      <c r="R549" s="301"/>
      <c r="S549" s="301"/>
      <c r="T549" s="302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T549" s="303" t="s">
        <v>193</v>
      </c>
      <c r="AU549" s="303" t="s">
        <v>88</v>
      </c>
      <c r="AV549" s="16" t="s">
        <v>203</v>
      </c>
      <c r="AW549" s="16" t="s">
        <v>37</v>
      </c>
      <c r="AX549" s="16" t="s">
        <v>78</v>
      </c>
      <c r="AY549" s="303" t="s">
        <v>185</v>
      </c>
    </row>
    <row r="550" s="13" customFormat="1">
      <c r="A550" s="13"/>
      <c r="B550" s="243"/>
      <c r="C550" s="244"/>
      <c r="D550" s="245" t="s">
        <v>193</v>
      </c>
      <c r="E550" s="246" t="s">
        <v>19</v>
      </c>
      <c r="F550" s="247" t="s">
        <v>825</v>
      </c>
      <c r="G550" s="244"/>
      <c r="H550" s="248">
        <v>0.094</v>
      </c>
      <c r="I550" s="249"/>
      <c r="J550" s="244"/>
      <c r="K550" s="244"/>
      <c r="L550" s="250"/>
      <c r="M550" s="251"/>
      <c r="N550" s="252"/>
      <c r="O550" s="252"/>
      <c r="P550" s="252"/>
      <c r="Q550" s="252"/>
      <c r="R550" s="252"/>
      <c r="S550" s="252"/>
      <c r="T550" s="25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4" t="s">
        <v>193</v>
      </c>
      <c r="AU550" s="254" t="s">
        <v>88</v>
      </c>
      <c r="AV550" s="13" t="s">
        <v>88</v>
      </c>
      <c r="AW550" s="13" t="s">
        <v>37</v>
      </c>
      <c r="AX550" s="13" t="s">
        <v>78</v>
      </c>
      <c r="AY550" s="254" t="s">
        <v>185</v>
      </c>
    </row>
    <row r="551" s="13" customFormat="1">
      <c r="A551" s="13"/>
      <c r="B551" s="243"/>
      <c r="C551" s="244"/>
      <c r="D551" s="245" t="s">
        <v>193</v>
      </c>
      <c r="E551" s="246" t="s">
        <v>19</v>
      </c>
      <c r="F551" s="247" t="s">
        <v>826</v>
      </c>
      <c r="G551" s="244"/>
      <c r="H551" s="248">
        <v>0.017999999999999999</v>
      </c>
      <c r="I551" s="249"/>
      <c r="J551" s="244"/>
      <c r="K551" s="244"/>
      <c r="L551" s="250"/>
      <c r="M551" s="251"/>
      <c r="N551" s="252"/>
      <c r="O551" s="252"/>
      <c r="P551" s="252"/>
      <c r="Q551" s="252"/>
      <c r="R551" s="252"/>
      <c r="S551" s="252"/>
      <c r="T551" s="25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4" t="s">
        <v>193</v>
      </c>
      <c r="AU551" s="254" t="s">
        <v>88</v>
      </c>
      <c r="AV551" s="13" t="s">
        <v>88</v>
      </c>
      <c r="AW551" s="13" t="s">
        <v>37</v>
      </c>
      <c r="AX551" s="13" t="s">
        <v>78</v>
      </c>
      <c r="AY551" s="254" t="s">
        <v>185</v>
      </c>
    </row>
    <row r="552" s="16" customFormat="1">
      <c r="A552" s="16"/>
      <c r="B552" s="293"/>
      <c r="C552" s="294"/>
      <c r="D552" s="245" t="s">
        <v>193</v>
      </c>
      <c r="E552" s="295" t="s">
        <v>19</v>
      </c>
      <c r="F552" s="296" t="s">
        <v>766</v>
      </c>
      <c r="G552" s="294"/>
      <c r="H552" s="297">
        <v>0.112</v>
      </c>
      <c r="I552" s="298"/>
      <c r="J552" s="294"/>
      <c r="K552" s="294"/>
      <c r="L552" s="299"/>
      <c r="M552" s="300"/>
      <c r="N552" s="301"/>
      <c r="O552" s="301"/>
      <c r="P552" s="301"/>
      <c r="Q552" s="301"/>
      <c r="R552" s="301"/>
      <c r="S552" s="301"/>
      <c r="T552" s="302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T552" s="303" t="s">
        <v>193</v>
      </c>
      <c r="AU552" s="303" t="s">
        <v>88</v>
      </c>
      <c r="AV552" s="16" t="s">
        <v>203</v>
      </c>
      <c r="AW552" s="16" t="s">
        <v>37</v>
      </c>
      <c r="AX552" s="16" t="s">
        <v>78</v>
      </c>
      <c r="AY552" s="303" t="s">
        <v>185</v>
      </c>
    </row>
    <row r="553" s="15" customFormat="1">
      <c r="A553" s="15"/>
      <c r="B553" s="265"/>
      <c r="C553" s="266"/>
      <c r="D553" s="245" t="s">
        <v>193</v>
      </c>
      <c r="E553" s="267" t="s">
        <v>19</v>
      </c>
      <c r="F553" s="268" t="s">
        <v>196</v>
      </c>
      <c r="G553" s="266"/>
      <c r="H553" s="269">
        <v>0.50600000000000012</v>
      </c>
      <c r="I553" s="270"/>
      <c r="J553" s="266"/>
      <c r="K553" s="266"/>
      <c r="L553" s="271"/>
      <c r="M553" s="272"/>
      <c r="N553" s="273"/>
      <c r="O553" s="273"/>
      <c r="P553" s="273"/>
      <c r="Q553" s="273"/>
      <c r="R553" s="273"/>
      <c r="S553" s="273"/>
      <c r="T553" s="274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75" t="s">
        <v>193</v>
      </c>
      <c r="AU553" s="275" t="s">
        <v>88</v>
      </c>
      <c r="AV553" s="15" t="s">
        <v>191</v>
      </c>
      <c r="AW553" s="15" t="s">
        <v>37</v>
      </c>
      <c r="AX553" s="15" t="s">
        <v>86</v>
      </c>
      <c r="AY553" s="275" t="s">
        <v>185</v>
      </c>
    </row>
    <row r="554" s="12" customFormat="1" ht="22.8" customHeight="1">
      <c r="A554" s="12"/>
      <c r="B554" s="213"/>
      <c r="C554" s="214"/>
      <c r="D554" s="215" t="s">
        <v>77</v>
      </c>
      <c r="E554" s="227" t="s">
        <v>224</v>
      </c>
      <c r="F554" s="227" t="s">
        <v>827</v>
      </c>
      <c r="G554" s="214"/>
      <c r="H554" s="214"/>
      <c r="I554" s="217"/>
      <c r="J554" s="228">
        <f>BK554</f>
        <v>0</v>
      </c>
      <c r="K554" s="214"/>
      <c r="L554" s="219"/>
      <c r="M554" s="220"/>
      <c r="N554" s="221"/>
      <c r="O554" s="221"/>
      <c r="P554" s="222">
        <f>SUM(P555:P857)</f>
        <v>0</v>
      </c>
      <c r="Q554" s="221"/>
      <c r="R554" s="222">
        <f>SUM(R555:R857)</f>
        <v>102.63963700999999</v>
      </c>
      <c r="S554" s="221"/>
      <c r="T554" s="223">
        <f>SUM(T555:T857)</f>
        <v>0</v>
      </c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R554" s="224" t="s">
        <v>86</v>
      </c>
      <c r="AT554" s="225" t="s">
        <v>77</v>
      </c>
      <c r="AU554" s="225" t="s">
        <v>86</v>
      </c>
      <c r="AY554" s="224" t="s">
        <v>185</v>
      </c>
      <c r="BK554" s="226">
        <f>SUM(BK555:BK857)</f>
        <v>0</v>
      </c>
    </row>
    <row r="555" s="2" customFormat="1" ht="33" customHeight="1">
      <c r="A555" s="40"/>
      <c r="B555" s="41"/>
      <c r="C555" s="229" t="s">
        <v>828</v>
      </c>
      <c r="D555" s="229" t="s">
        <v>187</v>
      </c>
      <c r="E555" s="230" t="s">
        <v>829</v>
      </c>
      <c r="F555" s="231" t="s">
        <v>830</v>
      </c>
      <c r="G555" s="232" t="s">
        <v>190</v>
      </c>
      <c r="H555" s="233">
        <v>240.27000000000001</v>
      </c>
      <c r="I555" s="234"/>
      <c r="J555" s="235">
        <f>ROUND(I555*H555,2)</f>
        <v>0</v>
      </c>
      <c r="K555" s="236"/>
      <c r="L555" s="46"/>
      <c r="M555" s="237" t="s">
        <v>19</v>
      </c>
      <c r="N555" s="238" t="s">
        <v>49</v>
      </c>
      <c r="O555" s="86"/>
      <c r="P555" s="239">
        <f>O555*H555</f>
        <v>0</v>
      </c>
      <c r="Q555" s="239">
        <v>0.015400000000000001</v>
      </c>
      <c r="R555" s="239">
        <f>Q555*H555</f>
        <v>3.7001580000000001</v>
      </c>
      <c r="S555" s="239">
        <v>0</v>
      </c>
      <c r="T555" s="240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41" t="s">
        <v>191</v>
      </c>
      <c r="AT555" s="241" t="s">
        <v>187</v>
      </c>
      <c r="AU555" s="241" t="s">
        <v>88</v>
      </c>
      <c r="AY555" s="19" t="s">
        <v>185</v>
      </c>
      <c r="BE555" s="242">
        <f>IF(N555="základní",J555,0)</f>
        <v>0</v>
      </c>
      <c r="BF555" s="242">
        <f>IF(N555="snížená",J555,0)</f>
        <v>0</v>
      </c>
      <c r="BG555" s="242">
        <f>IF(N555="zákl. přenesená",J555,0)</f>
        <v>0</v>
      </c>
      <c r="BH555" s="242">
        <f>IF(N555="sníž. přenesená",J555,0)</f>
        <v>0</v>
      </c>
      <c r="BI555" s="242">
        <f>IF(N555="nulová",J555,0)</f>
        <v>0</v>
      </c>
      <c r="BJ555" s="19" t="s">
        <v>86</v>
      </c>
      <c r="BK555" s="242">
        <f>ROUND(I555*H555,2)</f>
        <v>0</v>
      </c>
      <c r="BL555" s="19" t="s">
        <v>191</v>
      </c>
      <c r="BM555" s="241" t="s">
        <v>831</v>
      </c>
    </row>
    <row r="556" s="13" customFormat="1">
      <c r="A556" s="13"/>
      <c r="B556" s="243"/>
      <c r="C556" s="244"/>
      <c r="D556" s="245" t="s">
        <v>193</v>
      </c>
      <c r="E556" s="246" t="s">
        <v>19</v>
      </c>
      <c r="F556" s="247" t="s">
        <v>832</v>
      </c>
      <c r="G556" s="244"/>
      <c r="H556" s="248">
        <v>27.370000000000001</v>
      </c>
      <c r="I556" s="249"/>
      <c r="J556" s="244"/>
      <c r="K556" s="244"/>
      <c r="L556" s="250"/>
      <c r="M556" s="251"/>
      <c r="N556" s="252"/>
      <c r="O556" s="252"/>
      <c r="P556" s="252"/>
      <c r="Q556" s="252"/>
      <c r="R556" s="252"/>
      <c r="S556" s="252"/>
      <c r="T556" s="25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4" t="s">
        <v>193</v>
      </c>
      <c r="AU556" s="254" t="s">
        <v>88</v>
      </c>
      <c r="AV556" s="13" t="s">
        <v>88</v>
      </c>
      <c r="AW556" s="13" t="s">
        <v>37</v>
      </c>
      <c r="AX556" s="13" t="s">
        <v>78</v>
      </c>
      <c r="AY556" s="254" t="s">
        <v>185</v>
      </c>
    </row>
    <row r="557" s="13" customFormat="1">
      <c r="A557" s="13"/>
      <c r="B557" s="243"/>
      <c r="C557" s="244"/>
      <c r="D557" s="245" t="s">
        <v>193</v>
      </c>
      <c r="E557" s="246" t="s">
        <v>19</v>
      </c>
      <c r="F557" s="247" t="s">
        <v>698</v>
      </c>
      <c r="G557" s="244"/>
      <c r="H557" s="248">
        <v>-1.1819999999999999</v>
      </c>
      <c r="I557" s="249"/>
      <c r="J557" s="244"/>
      <c r="K557" s="244"/>
      <c r="L557" s="250"/>
      <c r="M557" s="251"/>
      <c r="N557" s="252"/>
      <c r="O557" s="252"/>
      <c r="P557" s="252"/>
      <c r="Q557" s="252"/>
      <c r="R557" s="252"/>
      <c r="S557" s="252"/>
      <c r="T557" s="25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4" t="s">
        <v>193</v>
      </c>
      <c r="AU557" s="254" t="s">
        <v>88</v>
      </c>
      <c r="AV557" s="13" t="s">
        <v>88</v>
      </c>
      <c r="AW557" s="13" t="s">
        <v>37</v>
      </c>
      <c r="AX557" s="13" t="s">
        <v>78</v>
      </c>
      <c r="AY557" s="254" t="s">
        <v>185</v>
      </c>
    </row>
    <row r="558" s="13" customFormat="1">
      <c r="A558" s="13"/>
      <c r="B558" s="243"/>
      <c r="C558" s="244"/>
      <c r="D558" s="245" t="s">
        <v>193</v>
      </c>
      <c r="E558" s="246" t="s">
        <v>19</v>
      </c>
      <c r="F558" s="247" t="s">
        <v>723</v>
      </c>
      <c r="G558" s="244"/>
      <c r="H558" s="248">
        <v>-3.1520000000000001</v>
      </c>
      <c r="I558" s="249"/>
      <c r="J558" s="244"/>
      <c r="K558" s="244"/>
      <c r="L558" s="250"/>
      <c r="M558" s="251"/>
      <c r="N558" s="252"/>
      <c r="O558" s="252"/>
      <c r="P558" s="252"/>
      <c r="Q558" s="252"/>
      <c r="R558" s="252"/>
      <c r="S558" s="252"/>
      <c r="T558" s="25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4" t="s">
        <v>193</v>
      </c>
      <c r="AU558" s="254" t="s">
        <v>88</v>
      </c>
      <c r="AV558" s="13" t="s">
        <v>88</v>
      </c>
      <c r="AW558" s="13" t="s">
        <v>37</v>
      </c>
      <c r="AX558" s="13" t="s">
        <v>78</v>
      </c>
      <c r="AY558" s="254" t="s">
        <v>185</v>
      </c>
    </row>
    <row r="559" s="14" customFormat="1">
      <c r="A559" s="14"/>
      <c r="B559" s="255"/>
      <c r="C559" s="256"/>
      <c r="D559" s="245" t="s">
        <v>193</v>
      </c>
      <c r="E559" s="257" t="s">
        <v>19</v>
      </c>
      <c r="F559" s="258" t="s">
        <v>833</v>
      </c>
      <c r="G559" s="256"/>
      <c r="H559" s="257" t="s">
        <v>19</v>
      </c>
      <c r="I559" s="259"/>
      <c r="J559" s="256"/>
      <c r="K559" s="256"/>
      <c r="L559" s="260"/>
      <c r="M559" s="261"/>
      <c r="N559" s="262"/>
      <c r="O559" s="262"/>
      <c r="P559" s="262"/>
      <c r="Q559" s="262"/>
      <c r="R559" s="262"/>
      <c r="S559" s="262"/>
      <c r="T559" s="26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4" t="s">
        <v>193</v>
      </c>
      <c r="AU559" s="264" t="s">
        <v>88</v>
      </c>
      <c r="AV559" s="14" t="s">
        <v>86</v>
      </c>
      <c r="AW559" s="14" t="s">
        <v>37</v>
      </c>
      <c r="AX559" s="14" t="s">
        <v>78</v>
      </c>
      <c r="AY559" s="264" t="s">
        <v>185</v>
      </c>
    </row>
    <row r="560" s="13" customFormat="1">
      <c r="A560" s="13"/>
      <c r="B560" s="243"/>
      <c r="C560" s="244"/>
      <c r="D560" s="245" t="s">
        <v>193</v>
      </c>
      <c r="E560" s="246" t="s">
        <v>19</v>
      </c>
      <c r="F560" s="247" t="s">
        <v>834</v>
      </c>
      <c r="G560" s="244"/>
      <c r="H560" s="248">
        <v>11.27</v>
      </c>
      <c r="I560" s="249"/>
      <c r="J560" s="244"/>
      <c r="K560" s="244"/>
      <c r="L560" s="250"/>
      <c r="M560" s="251"/>
      <c r="N560" s="252"/>
      <c r="O560" s="252"/>
      <c r="P560" s="252"/>
      <c r="Q560" s="252"/>
      <c r="R560" s="252"/>
      <c r="S560" s="252"/>
      <c r="T560" s="25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4" t="s">
        <v>193</v>
      </c>
      <c r="AU560" s="254" t="s">
        <v>88</v>
      </c>
      <c r="AV560" s="13" t="s">
        <v>88</v>
      </c>
      <c r="AW560" s="13" t="s">
        <v>37</v>
      </c>
      <c r="AX560" s="13" t="s">
        <v>78</v>
      </c>
      <c r="AY560" s="254" t="s">
        <v>185</v>
      </c>
    </row>
    <row r="561" s="13" customFormat="1">
      <c r="A561" s="13"/>
      <c r="B561" s="243"/>
      <c r="C561" s="244"/>
      <c r="D561" s="245" t="s">
        <v>193</v>
      </c>
      <c r="E561" s="246" t="s">
        <v>19</v>
      </c>
      <c r="F561" s="247" t="s">
        <v>698</v>
      </c>
      <c r="G561" s="244"/>
      <c r="H561" s="248">
        <v>-1.1819999999999999</v>
      </c>
      <c r="I561" s="249"/>
      <c r="J561" s="244"/>
      <c r="K561" s="244"/>
      <c r="L561" s="250"/>
      <c r="M561" s="251"/>
      <c r="N561" s="252"/>
      <c r="O561" s="252"/>
      <c r="P561" s="252"/>
      <c r="Q561" s="252"/>
      <c r="R561" s="252"/>
      <c r="S561" s="252"/>
      <c r="T561" s="25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4" t="s">
        <v>193</v>
      </c>
      <c r="AU561" s="254" t="s">
        <v>88</v>
      </c>
      <c r="AV561" s="13" t="s">
        <v>88</v>
      </c>
      <c r="AW561" s="13" t="s">
        <v>37</v>
      </c>
      <c r="AX561" s="13" t="s">
        <v>78</v>
      </c>
      <c r="AY561" s="254" t="s">
        <v>185</v>
      </c>
    </row>
    <row r="562" s="14" customFormat="1">
      <c r="A562" s="14"/>
      <c r="B562" s="255"/>
      <c r="C562" s="256"/>
      <c r="D562" s="245" t="s">
        <v>193</v>
      </c>
      <c r="E562" s="257" t="s">
        <v>19</v>
      </c>
      <c r="F562" s="258" t="s">
        <v>835</v>
      </c>
      <c r="G562" s="256"/>
      <c r="H562" s="257" t="s">
        <v>19</v>
      </c>
      <c r="I562" s="259"/>
      <c r="J562" s="256"/>
      <c r="K562" s="256"/>
      <c r="L562" s="260"/>
      <c r="M562" s="261"/>
      <c r="N562" s="262"/>
      <c r="O562" s="262"/>
      <c r="P562" s="262"/>
      <c r="Q562" s="262"/>
      <c r="R562" s="262"/>
      <c r="S562" s="262"/>
      <c r="T562" s="26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4" t="s">
        <v>193</v>
      </c>
      <c r="AU562" s="264" t="s">
        <v>88</v>
      </c>
      <c r="AV562" s="14" t="s">
        <v>86</v>
      </c>
      <c r="AW562" s="14" t="s">
        <v>37</v>
      </c>
      <c r="AX562" s="14" t="s">
        <v>78</v>
      </c>
      <c r="AY562" s="264" t="s">
        <v>185</v>
      </c>
    </row>
    <row r="563" s="13" customFormat="1">
      <c r="A563" s="13"/>
      <c r="B563" s="243"/>
      <c r="C563" s="244"/>
      <c r="D563" s="245" t="s">
        <v>193</v>
      </c>
      <c r="E563" s="246" t="s">
        <v>19</v>
      </c>
      <c r="F563" s="247" t="s">
        <v>836</v>
      </c>
      <c r="G563" s="244"/>
      <c r="H563" s="248">
        <v>36.57</v>
      </c>
      <c r="I563" s="249"/>
      <c r="J563" s="244"/>
      <c r="K563" s="244"/>
      <c r="L563" s="250"/>
      <c r="M563" s="251"/>
      <c r="N563" s="252"/>
      <c r="O563" s="252"/>
      <c r="P563" s="252"/>
      <c r="Q563" s="252"/>
      <c r="R563" s="252"/>
      <c r="S563" s="252"/>
      <c r="T563" s="25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4" t="s">
        <v>193</v>
      </c>
      <c r="AU563" s="254" t="s">
        <v>88</v>
      </c>
      <c r="AV563" s="13" t="s">
        <v>88</v>
      </c>
      <c r="AW563" s="13" t="s">
        <v>37</v>
      </c>
      <c r="AX563" s="13" t="s">
        <v>78</v>
      </c>
      <c r="AY563" s="254" t="s">
        <v>185</v>
      </c>
    </row>
    <row r="564" s="13" customFormat="1">
      <c r="A564" s="13"/>
      <c r="B564" s="243"/>
      <c r="C564" s="244"/>
      <c r="D564" s="245" t="s">
        <v>193</v>
      </c>
      <c r="E564" s="246" t="s">
        <v>19</v>
      </c>
      <c r="F564" s="247" t="s">
        <v>723</v>
      </c>
      <c r="G564" s="244"/>
      <c r="H564" s="248">
        <v>-3.1520000000000001</v>
      </c>
      <c r="I564" s="249"/>
      <c r="J564" s="244"/>
      <c r="K564" s="244"/>
      <c r="L564" s="250"/>
      <c r="M564" s="251"/>
      <c r="N564" s="252"/>
      <c r="O564" s="252"/>
      <c r="P564" s="252"/>
      <c r="Q564" s="252"/>
      <c r="R564" s="252"/>
      <c r="S564" s="252"/>
      <c r="T564" s="25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4" t="s">
        <v>193</v>
      </c>
      <c r="AU564" s="254" t="s">
        <v>88</v>
      </c>
      <c r="AV564" s="13" t="s">
        <v>88</v>
      </c>
      <c r="AW564" s="13" t="s">
        <v>37</v>
      </c>
      <c r="AX564" s="13" t="s">
        <v>78</v>
      </c>
      <c r="AY564" s="254" t="s">
        <v>185</v>
      </c>
    </row>
    <row r="565" s="13" customFormat="1">
      <c r="A565" s="13"/>
      <c r="B565" s="243"/>
      <c r="C565" s="244"/>
      <c r="D565" s="245" t="s">
        <v>193</v>
      </c>
      <c r="E565" s="246" t="s">
        <v>19</v>
      </c>
      <c r="F565" s="247" t="s">
        <v>837</v>
      </c>
      <c r="G565" s="244"/>
      <c r="H565" s="248">
        <v>-3.9399999999999999</v>
      </c>
      <c r="I565" s="249"/>
      <c r="J565" s="244"/>
      <c r="K565" s="244"/>
      <c r="L565" s="250"/>
      <c r="M565" s="251"/>
      <c r="N565" s="252"/>
      <c r="O565" s="252"/>
      <c r="P565" s="252"/>
      <c r="Q565" s="252"/>
      <c r="R565" s="252"/>
      <c r="S565" s="252"/>
      <c r="T565" s="25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4" t="s">
        <v>193</v>
      </c>
      <c r="AU565" s="254" t="s">
        <v>88</v>
      </c>
      <c r="AV565" s="13" t="s">
        <v>88</v>
      </c>
      <c r="AW565" s="13" t="s">
        <v>37</v>
      </c>
      <c r="AX565" s="13" t="s">
        <v>78</v>
      </c>
      <c r="AY565" s="254" t="s">
        <v>185</v>
      </c>
    </row>
    <row r="566" s="13" customFormat="1">
      <c r="A566" s="13"/>
      <c r="B566" s="243"/>
      <c r="C566" s="244"/>
      <c r="D566" s="245" t="s">
        <v>193</v>
      </c>
      <c r="E566" s="246" t="s">
        <v>19</v>
      </c>
      <c r="F566" s="247" t="s">
        <v>838</v>
      </c>
      <c r="G566" s="244"/>
      <c r="H566" s="248">
        <v>1.3500000000000001</v>
      </c>
      <c r="I566" s="249"/>
      <c r="J566" s="244"/>
      <c r="K566" s="244"/>
      <c r="L566" s="250"/>
      <c r="M566" s="251"/>
      <c r="N566" s="252"/>
      <c r="O566" s="252"/>
      <c r="P566" s="252"/>
      <c r="Q566" s="252"/>
      <c r="R566" s="252"/>
      <c r="S566" s="252"/>
      <c r="T566" s="25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4" t="s">
        <v>193</v>
      </c>
      <c r="AU566" s="254" t="s">
        <v>88</v>
      </c>
      <c r="AV566" s="13" t="s">
        <v>88</v>
      </c>
      <c r="AW566" s="13" t="s">
        <v>37</v>
      </c>
      <c r="AX566" s="13" t="s">
        <v>78</v>
      </c>
      <c r="AY566" s="254" t="s">
        <v>185</v>
      </c>
    </row>
    <row r="567" s="14" customFormat="1">
      <c r="A567" s="14"/>
      <c r="B567" s="255"/>
      <c r="C567" s="256"/>
      <c r="D567" s="245" t="s">
        <v>193</v>
      </c>
      <c r="E567" s="257" t="s">
        <v>19</v>
      </c>
      <c r="F567" s="258" t="s">
        <v>839</v>
      </c>
      <c r="G567" s="256"/>
      <c r="H567" s="257" t="s">
        <v>19</v>
      </c>
      <c r="I567" s="259"/>
      <c r="J567" s="256"/>
      <c r="K567" s="256"/>
      <c r="L567" s="260"/>
      <c r="M567" s="261"/>
      <c r="N567" s="262"/>
      <c r="O567" s="262"/>
      <c r="P567" s="262"/>
      <c r="Q567" s="262"/>
      <c r="R567" s="262"/>
      <c r="S567" s="262"/>
      <c r="T567" s="26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4" t="s">
        <v>193</v>
      </c>
      <c r="AU567" s="264" t="s">
        <v>88</v>
      </c>
      <c r="AV567" s="14" t="s">
        <v>86</v>
      </c>
      <c r="AW567" s="14" t="s">
        <v>37</v>
      </c>
      <c r="AX567" s="14" t="s">
        <v>78</v>
      </c>
      <c r="AY567" s="264" t="s">
        <v>185</v>
      </c>
    </row>
    <row r="568" s="13" customFormat="1">
      <c r="A568" s="13"/>
      <c r="B568" s="243"/>
      <c r="C568" s="244"/>
      <c r="D568" s="245" t="s">
        <v>193</v>
      </c>
      <c r="E568" s="246" t="s">
        <v>19</v>
      </c>
      <c r="F568" s="247" t="s">
        <v>840</v>
      </c>
      <c r="G568" s="244"/>
      <c r="H568" s="248">
        <v>18.399999999999999</v>
      </c>
      <c r="I568" s="249"/>
      <c r="J568" s="244"/>
      <c r="K568" s="244"/>
      <c r="L568" s="250"/>
      <c r="M568" s="251"/>
      <c r="N568" s="252"/>
      <c r="O568" s="252"/>
      <c r="P568" s="252"/>
      <c r="Q568" s="252"/>
      <c r="R568" s="252"/>
      <c r="S568" s="252"/>
      <c r="T568" s="25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4" t="s">
        <v>193</v>
      </c>
      <c r="AU568" s="254" t="s">
        <v>88</v>
      </c>
      <c r="AV568" s="13" t="s">
        <v>88</v>
      </c>
      <c r="AW568" s="13" t="s">
        <v>37</v>
      </c>
      <c r="AX568" s="13" t="s">
        <v>78</v>
      </c>
      <c r="AY568" s="254" t="s">
        <v>185</v>
      </c>
    </row>
    <row r="569" s="13" customFormat="1">
      <c r="A569" s="13"/>
      <c r="B569" s="243"/>
      <c r="C569" s="244"/>
      <c r="D569" s="245" t="s">
        <v>193</v>
      </c>
      <c r="E569" s="246" t="s">
        <v>19</v>
      </c>
      <c r="F569" s="247" t="s">
        <v>718</v>
      </c>
      <c r="G569" s="244"/>
      <c r="H569" s="248">
        <v>-1.97</v>
      </c>
      <c r="I569" s="249"/>
      <c r="J569" s="244"/>
      <c r="K569" s="244"/>
      <c r="L569" s="250"/>
      <c r="M569" s="251"/>
      <c r="N569" s="252"/>
      <c r="O569" s="252"/>
      <c r="P569" s="252"/>
      <c r="Q569" s="252"/>
      <c r="R569" s="252"/>
      <c r="S569" s="252"/>
      <c r="T569" s="25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4" t="s">
        <v>193</v>
      </c>
      <c r="AU569" s="254" t="s">
        <v>88</v>
      </c>
      <c r="AV569" s="13" t="s">
        <v>88</v>
      </c>
      <c r="AW569" s="13" t="s">
        <v>37</v>
      </c>
      <c r="AX569" s="13" t="s">
        <v>78</v>
      </c>
      <c r="AY569" s="254" t="s">
        <v>185</v>
      </c>
    </row>
    <row r="570" s="13" customFormat="1">
      <c r="A570" s="13"/>
      <c r="B570" s="243"/>
      <c r="C570" s="244"/>
      <c r="D570" s="245" t="s">
        <v>193</v>
      </c>
      <c r="E570" s="246" t="s">
        <v>19</v>
      </c>
      <c r="F570" s="247" t="s">
        <v>841</v>
      </c>
      <c r="G570" s="244"/>
      <c r="H570" s="248">
        <v>0.84999999999999998</v>
      </c>
      <c r="I570" s="249"/>
      <c r="J570" s="244"/>
      <c r="K570" s="244"/>
      <c r="L570" s="250"/>
      <c r="M570" s="251"/>
      <c r="N570" s="252"/>
      <c r="O570" s="252"/>
      <c r="P570" s="252"/>
      <c r="Q570" s="252"/>
      <c r="R570" s="252"/>
      <c r="S570" s="252"/>
      <c r="T570" s="25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4" t="s">
        <v>193</v>
      </c>
      <c r="AU570" s="254" t="s">
        <v>88</v>
      </c>
      <c r="AV570" s="13" t="s">
        <v>88</v>
      </c>
      <c r="AW570" s="13" t="s">
        <v>37</v>
      </c>
      <c r="AX570" s="13" t="s">
        <v>78</v>
      </c>
      <c r="AY570" s="254" t="s">
        <v>185</v>
      </c>
    </row>
    <row r="571" s="14" customFormat="1">
      <c r="A571" s="14"/>
      <c r="B571" s="255"/>
      <c r="C571" s="256"/>
      <c r="D571" s="245" t="s">
        <v>193</v>
      </c>
      <c r="E571" s="257" t="s">
        <v>19</v>
      </c>
      <c r="F571" s="258" t="s">
        <v>682</v>
      </c>
      <c r="G571" s="256"/>
      <c r="H571" s="257" t="s">
        <v>19</v>
      </c>
      <c r="I571" s="259"/>
      <c r="J571" s="256"/>
      <c r="K571" s="256"/>
      <c r="L571" s="260"/>
      <c r="M571" s="261"/>
      <c r="N571" s="262"/>
      <c r="O571" s="262"/>
      <c r="P571" s="262"/>
      <c r="Q571" s="262"/>
      <c r="R571" s="262"/>
      <c r="S571" s="262"/>
      <c r="T571" s="26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4" t="s">
        <v>193</v>
      </c>
      <c r="AU571" s="264" t="s">
        <v>88</v>
      </c>
      <c r="AV571" s="14" t="s">
        <v>86</v>
      </c>
      <c r="AW571" s="14" t="s">
        <v>37</v>
      </c>
      <c r="AX571" s="14" t="s">
        <v>78</v>
      </c>
      <c r="AY571" s="264" t="s">
        <v>185</v>
      </c>
    </row>
    <row r="572" s="13" customFormat="1">
      <c r="A572" s="13"/>
      <c r="B572" s="243"/>
      <c r="C572" s="244"/>
      <c r="D572" s="245" t="s">
        <v>193</v>
      </c>
      <c r="E572" s="246" t="s">
        <v>19</v>
      </c>
      <c r="F572" s="247" t="s">
        <v>842</v>
      </c>
      <c r="G572" s="244"/>
      <c r="H572" s="248">
        <v>61.524999999999999</v>
      </c>
      <c r="I572" s="249"/>
      <c r="J572" s="244"/>
      <c r="K572" s="244"/>
      <c r="L572" s="250"/>
      <c r="M572" s="251"/>
      <c r="N572" s="252"/>
      <c r="O572" s="252"/>
      <c r="P572" s="252"/>
      <c r="Q572" s="252"/>
      <c r="R572" s="252"/>
      <c r="S572" s="252"/>
      <c r="T572" s="25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4" t="s">
        <v>193</v>
      </c>
      <c r="AU572" s="254" t="s">
        <v>88</v>
      </c>
      <c r="AV572" s="13" t="s">
        <v>88</v>
      </c>
      <c r="AW572" s="13" t="s">
        <v>37</v>
      </c>
      <c r="AX572" s="13" t="s">
        <v>78</v>
      </c>
      <c r="AY572" s="254" t="s">
        <v>185</v>
      </c>
    </row>
    <row r="573" s="13" customFormat="1">
      <c r="A573" s="13"/>
      <c r="B573" s="243"/>
      <c r="C573" s="244"/>
      <c r="D573" s="245" t="s">
        <v>193</v>
      </c>
      <c r="E573" s="246" t="s">
        <v>19</v>
      </c>
      <c r="F573" s="247" t="s">
        <v>723</v>
      </c>
      <c r="G573" s="244"/>
      <c r="H573" s="248">
        <v>-3.1520000000000001</v>
      </c>
      <c r="I573" s="249"/>
      <c r="J573" s="244"/>
      <c r="K573" s="244"/>
      <c r="L573" s="250"/>
      <c r="M573" s="251"/>
      <c r="N573" s="252"/>
      <c r="O573" s="252"/>
      <c r="P573" s="252"/>
      <c r="Q573" s="252"/>
      <c r="R573" s="252"/>
      <c r="S573" s="252"/>
      <c r="T573" s="25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4" t="s">
        <v>193</v>
      </c>
      <c r="AU573" s="254" t="s">
        <v>88</v>
      </c>
      <c r="AV573" s="13" t="s">
        <v>88</v>
      </c>
      <c r="AW573" s="13" t="s">
        <v>37</v>
      </c>
      <c r="AX573" s="13" t="s">
        <v>78</v>
      </c>
      <c r="AY573" s="254" t="s">
        <v>185</v>
      </c>
    </row>
    <row r="574" s="13" customFormat="1">
      <c r="A574" s="13"/>
      <c r="B574" s="243"/>
      <c r="C574" s="244"/>
      <c r="D574" s="245" t="s">
        <v>193</v>
      </c>
      <c r="E574" s="246" t="s">
        <v>19</v>
      </c>
      <c r="F574" s="247" t="s">
        <v>718</v>
      </c>
      <c r="G574" s="244"/>
      <c r="H574" s="248">
        <v>-1.97</v>
      </c>
      <c r="I574" s="249"/>
      <c r="J574" s="244"/>
      <c r="K574" s="244"/>
      <c r="L574" s="250"/>
      <c r="M574" s="251"/>
      <c r="N574" s="252"/>
      <c r="O574" s="252"/>
      <c r="P574" s="252"/>
      <c r="Q574" s="252"/>
      <c r="R574" s="252"/>
      <c r="S574" s="252"/>
      <c r="T574" s="25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4" t="s">
        <v>193</v>
      </c>
      <c r="AU574" s="254" t="s">
        <v>88</v>
      </c>
      <c r="AV574" s="13" t="s">
        <v>88</v>
      </c>
      <c r="AW574" s="13" t="s">
        <v>37</v>
      </c>
      <c r="AX574" s="13" t="s">
        <v>78</v>
      </c>
      <c r="AY574" s="254" t="s">
        <v>185</v>
      </c>
    </row>
    <row r="575" s="13" customFormat="1">
      <c r="A575" s="13"/>
      <c r="B575" s="243"/>
      <c r="C575" s="244"/>
      <c r="D575" s="245" t="s">
        <v>193</v>
      </c>
      <c r="E575" s="246" t="s">
        <v>19</v>
      </c>
      <c r="F575" s="247" t="s">
        <v>838</v>
      </c>
      <c r="G575" s="244"/>
      <c r="H575" s="248">
        <v>1.3500000000000001</v>
      </c>
      <c r="I575" s="249"/>
      <c r="J575" s="244"/>
      <c r="K575" s="244"/>
      <c r="L575" s="250"/>
      <c r="M575" s="251"/>
      <c r="N575" s="252"/>
      <c r="O575" s="252"/>
      <c r="P575" s="252"/>
      <c r="Q575" s="252"/>
      <c r="R575" s="252"/>
      <c r="S575" s="252"/>
      <c r="T575" s="25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4" t="s">
        <v>193</v>
      </c>
      <c r="AU575" s="254" t="s">
        <v>88</v>
      </c>
      <c r="AV575" s="13" t="s">
        <v>88</v>
      </c>
      <c r="AW575" s="13" t="s">
        <v>37</v>
      </c>
      <c r="AX575" s="13" t="s">
        <v>78</v>
      </c>
      <c r="AY575" s="254" t="s">
        <v>185</v>
      </c>
    </row>
    <row r="576" s="13" customFormat="1">
      <c r="A576" s="13"/>
      <c r="B576" s="243"/>
      <c r="C576" s="244"/>
      <c r="D576" s="245" t="s">
        <v>193</v>
      </c>
      <c r="E576" s="246" t="s">
        <v>19</v>
      </c>
      <c r="F576" s="247" t="s">
        <v>843</v>
      </c>
      <c r="G576" s="244"/>
      <c r="H576" s="248">
        <v>-8.8200000000000003</v>
      </c>
      <c r="I576" s="249"/>
      <c r="J576" s="244"/>
      <c r="K576" s="244"/>
      <c r="L576" s="250"/>
      <c r="M576" s="251"/>
      <c r="N576" s="252"/>
      <c r="O576" s="252"/>
      <c r="P576" s="252"/>
      <c r="Q576" s="252"/>
      <c r="R576" s="252"/>
      <c r="S576" s="252"/>
      <c r="T576" s="25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4" t="s">
        <v>193</v>
      </c>
      <c r="AU576" s="254" t="s">
        <v>88</v>
      </c>
      <c r="AV576" s="13" t="s">
        <v>88</v>
      </c>
      <c r="AW576" s="13" t="s">
        <v>37</v>
      </c>
      <c r="AX576" s="13" t="s">
        <v>78</v>
      </c>
      <c r="AY576" s="254" t="s">
        <v>185</v>
      </c>
    </row>
    <row r="577" s="13" customFormat="1">
      <c r="A577" s="13"/>
      <c r="B577" s="243"/>
      <c r="C577" s="244"/>
      <c r="D577" s="245" t="s">
        <v>193</v>
      </c>
      <c r="E577" s="246" t="s">
        <v>19</v>
      </c>
      <c r="F577" s="247" t="s">
        <v>844</v>
      </c>
      <c r="G577" s="244"/>
      <c r="H577" s="248">
        <v>4.4249999999999998</v>
      </c>
      <c r="I577" s="249"/>
      <c r="J577" s="244"/>
      <c r="K577" s="244"/>
      <c r="L577" s="250"/>
      <c r="M577" s="251"/>
      <c r="N577" s="252"/>
      <c r="O577" s="252"/>
      <c r="P577" s="252"/>
      <c r="Q577" s="252"/>
      <c r="R577" s="252"/>
      <c r="S577" s="252"/>
      <c r="T577" s="25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4" t="s">
        <v>193</v>
      </c>
      <c r="AU577" s="254" t="s">
        <v>88</v>
      </c>
      <c r="AV577" s="13" t="s">
        <v>88</v>
      </c>
      <c r="AW577" s="13" t="s">
        <v>37</v>
      </c>
      <c r="AX577" s="13" t="s">
        <v>78</v>
      </c>
      <c r="AY577" s="254" t="s">
        <v>185</v>
      </c>
    </row>
    <row r="578" s="14" customFormat="1">
      <c r="A578" s="14"/>
      <c r="B578" s="255"/>
      <c r="C578" s="256"/>
      <c r="D578" s="245" t="s">
        <v>193</v>
      </c>
      <c r="E578" s="257" t="s">
        <v>19</v>
      </c>
      <c r="F578" s="258" t="s">
        <v>845</v>
      </c>
      <c r="G578" s="256"/>
      <c r="H578" s="257" t="s">
        <v>19</v>
      </c>
      <c r="I578" s="259"/>
      <c r="J578" s="256"/>
      <c r="K578" s="256"/>
      <c r="L578" s="260"/>
      <c r="M578" s="261"/>
      <c r="N578" s="262"/>
      <c r="O578" s="262"/>
      <c r="P578" s="262"/>
      <c r="Q578" s="262"/>
      <c r="R578" s="262"/>
      <c r="S578" s="262"/>
      <c r="T578" s="26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4" t="s">
        <v>193</v>
      </c>
      <c r="AU578" s="264" t="s">
        <v>88</v>
      </c>
      <c r="AV578" s="14" t="s">
        <v>86</v>
      </c>
      <c r="AW578" s="14" t="s">
        <v>37</v>
      </c>
      <c r="AX578" s="14" t="s">
        <v>78</v>
      </c>
      <c r="AY578" s="264" t="s">
        <v>185</v>
      </c>
    </row>
    <row r="579" s="13" customFormat="1">
      <c r="A579" s="13"/>
      <c r="B579" s="243"/>
      <c r="C579" s="244"/>
      <c r="D579" s="245" t="s">
        <v>193</v>
      </c>
      <c r="E579" s="246" t="s">
        <v>19</v>
      </c>
      <c r="F579" s="247" t="s">
        <v>846</v>
      </c>
      <c r="G579" s="244"/>
      <c r="H579" s="248">
        <v>24.495000000000001</v>
      </c>
      <c r="I579" s="249"/>
      <c r="J579" s="244"/>
      <c r="K579" s="244"/>
      <c r="L579" s="250"/>
      <c r="M579" s="251"/>
      <c r="N579" s="252"/>
      <c r="O579" s="252"/>
      <c r="P579" s="252"/>
      <c r="Q579" s="252"/>
      <c r="R579" s="252"/>
      <c r="S579" s="252"/>
      <c r="T579" s="25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4" t="s">
        <v>193</v>
      </c>
      <c r="AU579" s="254" t="s">
        <v>88</v>
      </c>
      <c r="AV579" s="13" t="s">
        <v>88</v>
      </c>
      <c r="AW579" s="13" t="s">
        <v>37</v>
      </c>
      <c r="AX579" s="13" t="s">
        <v>78</v>
      </c>
      <c r="AY579" s="254" t="s">
        <v>185</v>
      </c>
    </row>
    <row r="580" s="13" customFormat="1">
      <c r="A580" s="13"/>
      <c r="B580" s="243"/>
      <c r="C580" s="244"/>
      <c r="D580" s="245" t="s">
        <v>193</v>
      </c>
      <c r="E580" s="246" t="s">
        <v>19</v>
      </c>
      <c r="F580" s="247" t="s">
        <v>705</v>
      </c>
      <c r="G580" s="244"/>
      <c r="H580" s="248">
        <v>-4.4100000000000001</v>
      </c>
      <c r="I580" s="249"/>
      <c r="J580" s="244"/>
      <c r="K580" s="244"/>
      <c r="L580" s="250"/>
      <c r="M580" s="251"/>
      <c r="N580" s="252"/>
      <c r="O580" s="252"/>
      <c r="P580" s="252"/>
      <c r="Q580" s="252"/>
      <c r="R580" s="252"/>
      <c r="S580" s="252"/>
      <c r="T580" s="25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4" t="s">
        <v>193</v>
      </c>
      <c r="AU580" s="254" t="s">
        <v>88</v>
      </c>
      <c r="AV580" s="13" t="s">
        <v>88</v>
      </c>
      <c r="AW580" s="13" t="s">
        <v>37</v>
      </c>
      <c r="AX580" s="13" t="s">
        <v>78</v>
      </c>
      <c r="AY580" s="254" t="s">
        <v>185</v>
      </c>
    </row>
    <row r="581" s="13" customFormat="1">
      <c r="A581" s="13"/>
      <c r="B581" s="243"/>
      <c r="C581" s="244"/>
      <c r="D581" s="245" t="s">
        <v>193</v>
      </c>
      <c r="E581" s="246" t="s">
        <v>19</v>
      </c>
      <c r="F581" s="247" t="s">
        <v>847</v>
      </c>
      <c r="G581" s="244"/>
      <c r="H581" s="248">
        <v>4.4249999999999998</v>
      </c>
      <c r="I581" s="249"/>
      <c r="J581" s="244"/>
      <c r="K581" s="244"/>
      <c r="L581" s="250"/>
      <c r="M581" s="251"/>
      <c r="N581" s="252"/>
      <c r="O581" s="252"/>
      <c r="P581" s="252"/>
      <c r="Q581" s="252"/>
      <c r="R581" s="252"/>
      <c r="S581" s="252"/>
      <c r="T581" s="25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4" t="s">
        <v>193</v>
      </c>
      <c r="AU581" s="254" t="s">
        <v>88</v>
      </c>
      <c r="AV581" s="13" t="s">
        <v>88</v>
      </c>
      <c r="AW581" s="13" t="s">
        <v>37</v>
      </c>
      <c r="AX581" s="13" t="s">
        <v>78</v>
      </c>
      <c r="AY581" s="254" t="s">
        <v>185</v>
      </c>
    </row>
    <row r="582" s="14" customFormat="1">
      <c r="A582" s="14"/>
      <c r="B582" s="255"/>
      <c r="C582" s="256"/>
      <c r="D582" s="245" t="s">
        <v>193</v>
      </c>
      <c r="E582" s="257" t="s">
        <v>19</v>
      </c>
      <c r="F582" s="258" t="s">
        <v>848</v>
      </c>
      <c r="G582" s="256"/>
      <c r="H582" s="257" t="s">
        <v>19</v>
      </c>
      <c r="I582" s="259"/>
      <c r="J582" s="256"/>
      <c r="K582" s="256"/>
      <c r="L582" s="260"/>
      <c r="M582" s="261"/>
      <c r="N582" s="262"/>
      <c r="O582" s="262"/>
      <c r="P582" s="262"/>
      <c r="Q582" s="262"/>
      <c r="R582" s="262"/>
      <c r="S582" s="262"/>
      <c r="T582" s="26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4" t="s">
        <v>193</v>
      </c>
      <c r="AU582" s="264" t="s">
        <v>88</v>
      </c>
      <c r="AV582" s="14" t="s">
        <v>86</v>
      </c>
      <c r="AW582" s="14" t="s">
        <v>37</v>
      </c>
      <c r="AX582" s="14" t="s">
        <v>78</v>
      </c>
      <c r="AY582" s="264" t="s">
        <v>185</v>
      </c>
    </row>
    <row r="583" s="13" customFormat="1">
      <c r="A583" s="13"/>
      <c r="B583" s="243"/>
      <c r="C583" s="244"/>
      <c r="D583" s="245" t="s">
        <v>193</v>
      </c>
      <c r="E583" s="246" t="s">
        <v>19</v>
      </c>
      <c r="F583" s="247" t="s">
        <v>849</v>
      </c>
      <c r="G583" s="244"/>
      <c r="H583" s="248">
        <v>21.16</v>
      </c>
      <c r="I583" s="249"/>
      <c r="J583" s="244"/>
      <c r="K583" s="244"/>
      <c r="L583" s="250"/>
      <c r="M583" s="251"/>
      <c r="N583" s="252"/>
      <c r="O583" s="252"/>
      <c r="P583" s="252"/>
      <c r="Q583" s="252"/>
      <c r="R583" s="252"/>
      <c r="S583" s="252"/>
      <c r="T583" s="25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4" t="s">
        <v>193</v>
      </c>
      <c r="AU583" s="254" t="s">
        <v>88</v>
      </c>
      <c r="AV583" s="13" t="s">
        <v>88</v>
      </c>
      <c r="AW583" s="13" t="s">
        <v>37</v>
      </c>
      <c r="AX583" s="13" t="s">
        <v>78</v>
      </c>
      <c r="AY583" s="254" t="s">
        <v>185</v>
      </c>
    </row>
    <row r="584" s="13" customFormat="1">
      <c r="A584" s="13"/>
      <c r="B584" s="243"/>
      <c r="C584" s="244"/>
      <c r="D584" s="245" t="s">
        <v>193</v>
      </c>
      <c r="E584" s="246" t="s">
        <v>19</v>
      </c>
      <c r="F584" s="247" t="s">
        <v>709</v>
      </c>
      <c r="G584" s="244"/>
      <c r="H584" s="248">
        <v>-1.5760000000000001</v>
      </c>
      <c r="I584" s="249"/>
      <c r="J584" s="244"/>
      <c r="K584" s="244"/>
      <c r="L584" s="250"/>
      <c r="M584" s="251"/>
      <c r="N584" s="252"/>
      <c r="O584" s="252"/>
      <c r="P584" s="252"/>
      <c r="Q584" s="252"/>
      <c r="R584" s="252"/>
      <c r="S584" s="252"/>
      <c r="T584" s="25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4" t="s">
        <v>193</v>
      </c>
      <c r="AU584" s="254" t="s">
        <v>88</v>
      </c>
      <c r="AV584" s="13" t="s">
        <v>88</v>
      </c>
      <c r="AW584" s="13" t="s">
        <v>37</v>
      </c>
      <c r="AX584" s="13" t="s">
        <v>78</v>
      </c>
      <c r="AY584" s="254" t="s">
        <v>185</v>
      </c>
    </row>
    <row r="585" s="13" customFormat="1">
      <c r="A585" s="13"/>
      <c r="B585" s="243"/>
      <c r="C585" s="244"/>
      <c r="D585" s="245" t="s">
        <v>193</v>
      </c>
      <c r="E585" s="246" t="s">
        <v>19</v>
      </c>
      <c r="F585" s="247" t="s">
        <v>850</v>
      </c>
      <c r="G585" s="244"/>
      <c r="H585" s="248">
        <v>0.90000000000000002</v>
      </c>
      <c r="I585" s="249"/>
      <c r="J585" s="244"/>
      <c r="K585" s="244"/>
      <c r="L585" s="250"/>
      <c r="M585" s="251"/>
      <c r="N585" s="252"/>
      <c r="O585" s="252"/>
      <c r="P585" s="252"/>
      <c r="Q585" s="252"/>
      <c r="R585" s="252"/>
      <c r="S585" s="252"/>
      <c r="T585" s="25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4" t="s">
        <v>193</v>
      </c>
      <c r="AU585" s="254" t="s">
        <v>88</v>
      </c>
      <c r="AV585" s="13" t="s">
        <v>88</v>
      </c>
      <c r="AW585" s="13" t="s">
        <v>37</v>
      </c>
      <c r="AX585" s="13" t="s">
        <v>78</v>
      </c>
      <c r="AY585" s="254" t="s">
        <v>185</v>
      </c>
    </row>
    <row r="586" s="14" customFormat="1">
      <c r="A586" s="14"/>
      <c r="B586" s="255"/>
      <c r="C586" s="256"/>
      <c r="D586" s="245" t="s">
        <v>193</v>
      </c>
      <c r="E586" s="257" t="s">
        <v>19</v>
      </c>
      <c r="F586" s="258" t="s">
        <v>851</v>
      </c>
      <c r="G586" s="256"/>
      <c r="H586" s="257" t="s">
        <v>19</v>
      </c>
      <c r="I586" s="259"/>
      <c r="J586" s="256"/>
      <c r="K586" s="256"/>
      <c r="L586" s="260"/>
      <c r="M586" s="261"/>
      <c r="N586" s="262"/>
      <c r="O586" s="262"/>
      <c r="P586" s="262"/>
      <c r="Q586" s="262"/>
      <c r="R586" s="262"/>
      <c r="S586" s="262"/>
      <c r="T586" s="263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4" t="s">
        <v>193</v>
      </c>
      <c r="AU586" s="264" t="s">
        <v>88</v>
      </c>
      <c r="AV586" s="14" t="s">
        <v>86</v>
      </c>
      <c r="AW586" s="14" t="s">
        <v>37</v>
      </c>
      <c r="AX586" s="14" t="s">
        <v>78</v>
      </c>
      <c r="AY586" s="264" t="s">
        <v>185</v>
      </c>
    </row>
    <row r="587" s="13" customFormat="1">
      <c r="A587" s="13"/>
      <c r="B587" s="243"/>
      <c r="C587" s="244"/>
      <c r="D587" s="245" t="s">
        <v>193</v>
      </c>
      <c r="E587" s="246" t="s">
        <v>19</v>
      </c>
      <c r="F587" s="247" t="s">
        <v>852</v>
      </c>
      <c r="G587" s="244"/>
      <c r="H587" s="248">
        <v>14.26</v>
      </c>
      <c r="I587" s="249"/>
      <c r="J587" s="244"/>
      <c r="K587" s="244"/>
      <c r="L587" s="250"/>
      <c r="M587" s="251"/>
      <c r="N587" s="252"/>
      <c r="O587" s="252"/>
      <c r="P587" s="252"/>
      <c r="Q587" s="252"/>
      <c r="R587" s="252"/>
      <c r="S587" s="252"/>
      <c r="T587" s="25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4" t="s">
        <v>193</v>
      </c>
      <c r="AU587" s="254" t="s">
        <v>88</v>
      </c>
      <c r="AV587" s="13" t="s">
        <v>88</v>
      </c>
      <c r="AW587" s="13" t="s">
        <v>37</v>
      </c>
      <c r="AX587" s="13" t="s">
        <v>78</v>
      </c>
      <c r="AY587" s="254" t="s">
        <v>185</v>
      </c>
    </row>
    <row r="588" s="13" customFormat="1">
      <c r="A588" s="13"/>
      <c r="B588" s="243"/>
      <c r="C588" s="244"/>
      <c r="D588" s="245" t="s">
        <v>193</v>
      </c>
      <c r="E588" s="246" t="s">
        <v>19</v>
      </c>
      <c r="F588" s="247" t="s">
        <v>709</v>
      </c>
      <c r="G588" s="244"/>
      <c r="H588" s="248">
        <v>-1.5760000000000001</v>
      </c>
      <c r="I588" s="249"/>
      <c r="J588" s="244"/>
      <c r="K588" s="244"/>
      <c r="L588" s="250"/>
      <c r="M588" s="251"/>
      <c r="N588" s="252"/>
      <c r="O588" s="252"/>
      <c r="P588" s="252"/>
      <c r="Q588" s="252"/>
      <c r="R588" s="252"/>
      <c r="S588" s="252"/>
      <c r="T588" s="25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4" t="s">
        <v>193</v>
      </c>
      <c r="AU588" s="254" t="s">
        <v>88</v>
      </c>
      <c r="AV588" s="13" t="s">
        <v>88</v>
      </c>
      <c r="AW588" s="13" t="s">
        <v>37</v>
      </c>
      <c r="AX588" s="13" t="s">
        <v>78</v>
      </c>
      <c r="AY588" s="254" t="s">
        <v>185</v>
      </c>
    </row>
    <row r="589" s="14" customFormat="1">
      <c r="A589" s="14"/>
      <c r="B589" s="255"/>
      <c r="C589" s="256"/>
      <c r="D589" s="245" t="s">
        <v>193</v>
      </c>
      <c r="E589" s="257" t="s">
        <v>19</v>
      </c>
      <c r="F589" s="258" t="s">
        <v>853</v>
      </c>
      <c r="G589" s="256"/>
      <c r="H589" s="257" t="s">
        <v>19</v>
      </c>
      <c r="I589" s="259"/>
      <c r="J589" s="256"/>
      <c r="K589" s="256"/>
      <c r="L589" s="260"/>
      <c r="M589" s="261"/>
      <c r="N589" s="262"/>
      <c r="O589" s="262"/>
      <c r="P589" s="262"/>
      <c r="Q589" s="262"/>
      <c r="R589" s="262"/>
      <c r="S589" s="262"/>
      <c r="T589" s="26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4" t="s">
        <v>193</v>
      </c>
      <c r="AU589" s="264" t="s">
        <v>88</v>
      </c>
      <c r="AV589" s="14" t="s">
        <v>86</v>
      </c>
      <c r="AW589" s="14" t="s">
        <v>37</v>
      </c>
      <c r="AX589" s="14" t="s">
        <v>78</v>
      </c>
      <c r="AY589" s="264" t="s">
        <v>185</v>
      </c>
    </row>
    <row r="590" s="13" customFormat="1">
      <c r="A590" s="13"/>
      <c r="B590" s="243"/>
      <c r="C590" s="244"/>
      <c r="D590" s="245" t="s">
        <v>193</v>
      </c>
      <c r="E590" s="246" t="s">
        <v>19</v>
      </c>
      <c r="F590" s="247" t="s">
        <v>854</v>
      </c>
      <c r="G590" s="244"/>
      <c r="H590" s="248">
        <v>33.005000000000003</v>
      </c>
      <c r="I590" s="249"/>
      <c r="J590" s="244"/>
      <c r="K590" s="244"/>
      <c r="L590" s="250"/>
      <c r="M590" s="251"/>
      <c r="N590" s="252"/>
      <c r="O590" s="252"/>
      <c r="P590" s="252"/>
      <c r="Q590" s="252"/>
      <c r="R590" s="252"/>
      <c r="S590" s="252"/>
      <c r="T590" s="25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4" t="s">
        <v>193</v>
      </c>
      <c r="AU590" s="254" t="s">
        <v>88</v>
      </c>
      <c r="AV590" s="13" t="s">
        <v>88</v>
      </c>
      <c r="AW590" s="13" t="s">
        <v>37</v>
      </c>
      <c r="AX590" s="13" t="s">
        <v>78</v>
      </c>
      <c r="AY590" s="254" t="s">
        <v>185</v>
      </c>
    </row>
    <row r="591" s="13" customFormat="1">
      <c r="A591" s="13"/>
      <c r="B591" s="243"/>
      <c r="C591" s="244"/>
      <c r="D591" s="245" t="s">
        <v>193</v>
      </c>
      <c r="E591" s="246" t="s">
        <v>19</v>
      </c>
      <c r="F591" s="247" t="s">
        <v>843</v>
      </c>
      <c r="G591" s="244"/>
      <c r="H591" s="248">
        <v>-8.8200000000000003</v>
      </c>
      <c r="I591" s="249"/>
      <c r="J591" s="244"/>
      <c r="K591" s="244"/>
      <c r="L591" s="250"/>
      <c r="M591" s="251"/>
      <c r="N591" s="252"/>
      <c r="O591" s="252"/>
      <c r="P591" s="252"/>
      <c r="Q591" s="252"/>
      <c r="R591" s="252"/>
      <c r="S591" s="252"/>
      <c r="T591" s="25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4" t="s">
        <v>193</v>
      </c>
      <c r="AU591" s="254" t="s">
        <v>88</v>
      </c>
      <c r="AV591" s="13" t="s">
        <v>88</v>
      </c>
      <c r="AW591" s="13" t="s">
        <v>37</v>
      </c>
      <c r="AX591" s="13" t="s">
        <v>78</v>
      </c>
      <c r="AY591" s="254" t="s">
        <v>185</v>
      </c>
    </row>
    <row r="592" s="13" customFormat="1">
      <c r="A592" s="13"/>
      <c r="B592" s="243"/>
      <c r="C592" s="244"/>
      <c r="D592" s="245" t="s">
        <v>193</v>
      </c>
      <c r="E592" s="246" t="s">
        <v>19</v>
      </c>
      <c r="F592" s="247" t="s">
        <v>624</v>
      </c>
      <c r="G592" s="244"/>
      <c r="H592" s="248">
        <v>-1.7729999999999999</v>
      </c>
      <c r="I592" s="249"/>
      <c r="J592" s="244"/>
      <c r="K592" s="244"/>
      <c r="L592" s="250"/>
      <c r="M592" s="251"/>
      <c r="N592" s="252"/>
      <c r="O592" s="252"/>
      <c r="P592" s="252"/>
      <c r="Q592" s="252"/>
      <c r="R592" s="252"/>
      <c r="S592" s="252"/>
      <c r="T592" s="25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4" t="s">
        <v>193</v>
      </c>
      <c r="AU592" s="254" t="s">
        <v>88</v>
      </c>
      <c r="AV592" s="13" t="s">
        <v>88</v>
      </c>
      <c r="AW592" s="13" t="s">
        <v>37</v>
      </c>
      <c r="AX592" s="13" t="s">
        <v>78</v>
      </c>
      <c r="AY592" s="254" t="s">
        <v>185</v>
      </c>
    </row>
    <row r="593" s="13" customFormat="1">
      <c r="A593" s="13"/>
      <c r="B593" s="243"/>
      <c r="C593" s="244"/>
      <c r="D593" s="245" t="s">
        <v>193</v>
      </c>
      <c r="E593" s="246" t="s">
        <v>19</v>
      </c>
      <c r="F593" s="247" t="s">
        <v>855</v>
      </c>
      <c r="G593" s="244"/>
      <c r="H593" s="248">
        <v>0.92500000000000004</v>
      </c>
      <c r="I593" s="249"/>
      <c r="J593" s="244"/>
      <c r="K593" s="244"/>
      <c r="L593" s="250"/>
      <c r="M593" s="251"/>
      <c r="N593" s="252"/>
      <c r="O593" s="252"/>
      <c r="P593" s="252"/>
      <c r="Q593" s="252"/>
      <c r="R593" s="252"/>
      <c r="S593" s="252"/>
      <c r="T593" s="25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4" t="s">
        <v>193</v>
      </c>
      <c r="AU593" s="254" t="s">
        <v>88</v>
      </c>
      <c r="AV593" s="13" t="s">
        <v>88</v>
      </c>
      <c r="AW593" s="13" t="s">
        <v>37</v>
      </c>
      <c r="AX593" s="13" t="s">
        <v>78</v>
      </c>
      <c r="AY593" s="254" t="s">
        <v>185</v>
      </c>
    </row>
    <row r="594" s="14" customFormat="1">
      <c r="A594" s="14"/>
      <c r="B594" s="255"/>
      <c r="C594" s="256"/>
      <c r="D594" s="245" t="s">
        <v>193</v>
      </c>
      <c r="E594" s="257" t="s">
        <v>19</v>
      </c>
      <c r="F594" s="258" t="s">
        <v>856</v>
      </c>
      <c r="G594" s="256"/>
      <c r="H594" s="257" t="s">
        <v>19</v>
      </c>
      <c r="I594" s="259"/>
      <c r="J594" s="256"/>
      <c r="K594" s="256"/>
      <c r="L594" s="260"/>
      <c r="M594" s="261"/>
      <c r="N594" s="262"/>
      <c r="O594" s="262"/>
      <c r="P594" s="262"/>
      <c r="Q594" s="262"/>
      <c r="R594" s="262"/>
      <c r="S594" s="262"/>
      <c r="T594" s="263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4" t="s">
        <v>193</v>
      </c>
      <c r="AU594" s="264" t="s">
        <v>88</v>
      </c>
      <c r="AV594" s="14" t="s">
        <v>86</v>
      </c>
      <c r="AW594" s="14" t="s">
        <v>37</v>
      </c>
      <c r="AX594" s="14" t="s">
        <v>78</v>
      </c>
      <c r="AY594" s="264" t="s">
        <v>185</v>
      </c>
    </row>
    <row r="595" s="13" customFormat="1">
      <c r="A595" s="13"/>
      <c r="B595" s="243"/>
      <c r="C595" s="244"/>
      <c r="D595" s="245" t="s">
        <v>193</v>
      </c>
      <c r="E595" s="246" t="s">
        <v>19</v>
      </c>
      <c r="F595" s="247" t="s">
        <v>857</v>
      </c>
      <c r="G595" s="244"/>
      <c r="H595" s="248">
        <v>24.149999999999999</v>
      </c>
      <c r="I595" s="249"/>
      <c r="J595" s="244"/>
      <c r="K595" s="244"/>
      <c r="L595" s="250"/>
      <c r="M595" s="251"/>
      <c r="N595" s="252"/>
      <c r="O595" s="252"/>
      <c r="P595" s="252"/>
      <c r="Q595" s="252"/>
      <c r="R595" s="252"/>
      <c r="S595" s="252"/>
      <c r="T595" s="25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4" t="s">
        <v>193</v>
      </c>
      <c r="AU595" s="254" t="s">
        <v>88</v>
      </c>
      <c r="AV595" s="13" t="s">
        <v>88</v>
      </c>
      <c r="AW595" s="13" t="s">
        <v>37</v>
      </c>
      <c r="AX595" s="13" t="s">
        <v>78</v>
      </c>
      <c r="AY595" s="254" t="s">
        <v>185</v>
      </c>
    </row>
    <row r="596" s="13" customFormat="1">
      <c r="A596" s="13"/>
      <c r="B596" s="243"/>
      <c r="C596" s="244"/>
      <c r="D596" s="245" t="s">
        <v>193</v>
      </c>
      <c r="E596" s="246" t="s">
        <v>19</v>
      </c>
      <c r="F596" s="247" t="s">
        <v>705</v>
      </c>
      <c r="G596" s="244"/>
      <c r="H596" s="248">
        <v>-4.4100000000000001</v>
      </c>
      <c r="I596" s="249"/>
      <c r="J596" s="244"/>
      <c r="K596" s="244"/>
      <c r="L596" s="250"/>
      <c r="M596" s="251"/>
      <c r="N596" s="252"/>
      <c r="O596" s="252"/>
      <c r="P596" s="252"/>
      <c r="Q596" s="252"/>
      <c r="R596" s="252"/>
      <c r="S596" s="252"/>
      <c r="T596" s="25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4" t="s">
        <v>193</v>
      </c>
      <c r="AU596" s="254" t="s">
        <v>88</v>
      </c>
      <c r="AV596" s="13" t="s">
        <v>88</v>
      </c>
      <c r="AW596" s="13" t="s">
        <v>37</v>
      </c>
      <c r="AX596" s="13" t="s">
        <v>78</v>
      </c>
      <c r="AY596" s="254" t="s">
        <v>185</v>
      </c>
    </row>
    <row r="597" s="13" customFormat="1">
      <c r="A597" s="13"/>
      <c r="B597" s="243"/>
      <c r="C597" s="244"/>
      <c r="D597" s="245" t="s">
        <v>193</v>
      </c>
      <c r="E597" s="246" t="s">
        <v>19</v>
      </c>
      <c r="F597" s="247" t="s">
        <v>858</v>
      </c>
      <c r="G597" s="244"/>
      <c r="H597" s="248">
        <v>4.9249999999999998</v>
      </c>
      <c r="I597" s="249"/>
      <c r="J597" s="244"/>
      <c r="K597" s="244"/>
      <c r="L597" s="250"/>
      <c r="M597" s="251"/>
      <c r="N597" s="252"/>
      <c r="O597" s="252"/>
      <c r="P597" s="252"/>
      <c r="Q597" s="252"/>
      <c r="R597" s="252"/>
      <c r="S597" s="252"/>
      <c r="T597" s="25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4" t="s">
        <v>193</v>
      </c>
      <c r="AU597" s="254" t="s">
        <v>88</v>
      </c>
      <c r="AV597" s="13" t="s">
        <v>88</v>
      </c>
      <c r="AW597" s="13" t="s">
        <v>37</v>
      </c>
      <c r="AX597" s="13" t="s">
        <v>78</v>
      </c>
      <c r="AY597" s="254" t="s">
        <v>185</v>
      </c>
    </row>
    <row r="598" s="14" customFormat="1">
      <c r="A598" s="14"/>
      <c r="B598" s="255"/>
      <c r="C598" s="256"/>
      <c r="D598" s="245" t="s">
        <v>193</v>
      </c>
      <c r="E598" s="257" t="s">
        <v>19</v>
      </c>
      <c r="F598" s="258" t="s">
        <v>859</v>
      </c>
      <c r="G598" s="256"/>
      <c r="H598" s="257" t="s">
        <v>19</v>
      </c>
      <c r="I598" s="259"/>
      <c r="J598" s="256"/>
      <c r="K598" s="256"/>
      <c r="L598" s="260"/>
      <c r="M598" s="261"/>
      <c r="N598" s="262"/>
      <c r="O598" s="262"/>
      <c r="P598" s="262"/>
      <c r="Q598" s="262"/>
      <c r="R598" s="262"/>
      <c r="S598" s="262"/>
      <c r="T598" s="26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4" t="s">
        <v>193</v>
      </c>
      <c r="AU598" s="264" t="s">
        <v>88</v>
      </c>
      <c r="AV598" s="14" t="s">
        <v>86</v>
      </c>
      <c r="AW598" s="14" t="s">
        <v>37</v>
      </c>
      <c r="AX598" s="14" t="s">
        <v>78</v>
      </c>
      <c r="AY598" s="264" t="s">
        <v>185</v>
      </c>
    </row>
    <row r="599" s="15" customFormat="1">
      <c r="A599" s="15"/>
      <c r="B599" s="265"/>
      <c r="C599" s="266"/>
      <c r="D599" s="245" t="s">
        <v>193</v>
      </c>
      <c r="E599" s="267" t="s">
        <v>19</v>
      </c>
      <c r="F599" s="268" t="s">
        <v>196</v>
      </c>
      <c r="G599" s="266"/>
      <c r="H599" s="269">
        <v>240.27000000000007</v>
      </c>
      <c r="I599" s="270"/>
      <c r="J599" s="266"/>
      <c r="K599" s="266"/>
      <c r="L599" s="271"/>
      <c r="M599" s="272"/>
      <c r="N599" s="273"/>
      <c r="O599" s="273"/>
      <c r="P599" s="273"/>
      <c r="Q599" s="273"/>
      <c r="R599" s="273"/>
      <c r="S599" s="273"/>
      <c r="T599" s="274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75" t="s">
        <v>193</v>
      </c>
      <c r="AU599" s="275" t="s">
        <v>88</v>
      </c>
      <c r="AV599" s="15" t="s">
        <v>191</v>
      </c>
      <c r="AW599" s="15" t="s">
        <v>37</v>
      </c>
      <c r="AX599" s="15" t="s">
        <v>86</v>
      </c>
      <c r="AY599" s="275" t="s">
        <v>185</v>
      </c>
    </row>
    <row r="600" s="2" customFormat="1" ht="33" customHeight="1">
      <c r="A600" s="40"/>
      <c r="B600" s="41"/>
      <c r="C600" s="229" t="s">
        <v>860</v>
      </c>
      <c r="D600" s="229" t="s">
        <v>187</v>
      </c>
      <c r="E600" s="230" t="s">
        <v>861</v>
      </c>
      <c r="F600" s="231" t="s">
        <v>862</v>
      </c>
      <c r="G600" s="232" t="s">
        <v>190</v>
      </c>
      <c r="H600" s="233">
        <v>407.928</v>
      </c>
      <c r="I600" s="234"/>
      <c r="J600" s="235">
        <f>ROUND(I600*H600,2)</f>
        <v>0</v>
      </c>
      <c r="K600" s="236"/>
      <c r="L600" s="46"/>
      <c r="M600" s="237" t="s">
        <v>19</v>
      </c>
      <c r="N600" s="238" t="s">
        <v>49</v>
      </c>
      <c r="O600" s="86"/>
      <c r="P600" s="239">
        <f>O600*H600</f>
        <v>0</v>
      </c>
      <c r="Q600" s="239">
        <v>0.018380000000000001</v>
      </c>
      <c r="R600" s="239">
        <f>Q600*H600</f>
        <v>7.4977166400000002</v>
      </c>
      <c r="S600" s="239">
        <v>0</v>
      </c>
      <c r="T600" s="240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41" t="s">
        <v>191</v>
      </c>
      <c r="AT600" s="241" t="s">
        <v>187</v>
      </c>
      <c r="AU600" s="241" t="s">
        <v>88</v>
      </c>
      <c r="AY600" s="19" t="s">
        <v>185</v>
      </c>
      <c r="BE600" s="242">
        <f>IF(N600="základní",J600,0)</f>
        <v>0</v>
      </c>
      <c r="BF600" s="242">
        <f>IF(N600="snížená",J600,0)</f>
        <v>0</v>
      </c>
      <c r="BG600" s="242">
        <f>IF(N600="zákl. přenesená",J600,0)</f>
        <v>0</v>
      </c>
      <c r="BH600" s="242">
        <f>IF(N600="sníž. přenesená",J600,0)</f>
        <v>0</v>
      </c>
      <c r="BI600" s="242">
        <f>IF(N600="nulová",J600,0)</f>
        <v>0</v>
      </c>
      <c r="BJ600" s="19" t="s">
        <v>86</v>
      </c>
      <c r="BK600" s="242">
        <f>ROUND(I600*H600,2)</f>
        <v>0</v>
      </c>
      <c r="BL600" s="19" t="s">
        <v>191</v>
      </c>
      <c r="BM600" s="241" t="s">
        <v>863</v>
      </c>
    </row>
    <row r="601" s="13" customFormat="1">
      <c r="A601" s="13"/>
      <c r="B601" s="243"/>
      <c r="C601" s="244"/>
      <c r="D601" s="245" t="s">
        <v>193</v>
      </c>
      <c r="E601" s="246" t="s">
        <v>19</v>
      </c>
      <c r="F601" s="247" t="s">
        <v>864</v>
      </c>
      <c r="G601" s="244"/>
      <c r="H601" s="248">
        <v>19.379999999999999</v>
      </c>
      <c r="I601" s="249"/>
      <c r="J601" s="244"/>
      <c r="K601" s="244"/>
      <c r="L601" s="250"/>
      <c r="M601" s="251"/>
      <c r="N601" s="252"/>
      <c r="O601" s="252"/>
      <c r="P601" s="252"/>
      <c r="Q601" s="252"/>
      <c r="R601" s="252"/>
      <c r="S601" s="252"/>
      <c r="T601" s="25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4" t="s">
        <v>193</v>
      </c>
      <c r="AU601" s="254" t="s">
        <v>88</v>
      </c>
      <c r="AV601" s="13" t="s">
        <v>88</v>
      </c>
      <c r="AW601" s="13" t="s">
        <v>37</v>
      </c>
      <c r="AX601" s="13" t="s">
        <v>78</v>
      </c>
      <c r="AY601" s="254" t="s">
        <v>185</v>
      </c>
    </row>
    <row r="602" s="13" customFormat="1">
      <c r="A602" s="13"/>
      <c r="B602" s="243"/>
      <c r="C602" s="244"/>
      <c r="D602" s="245" t="s">
        <v>193</v>
      </c>
      <c r="E602" s="246" t="s">
        <v>19</v>
      </c>
      <c r="F602" s="247" t="s">
        <v>709</v>
      </c>
      <c r="G602" s="244"/>
      <c r="H602" s="248">
        <v>-1.5760000000000001</v>
      </c>
      <c r="I602" s="249"/>
      <c r="J602" s="244"/>
      <c r="K602" s="244"/>
      <c r="L602" s="250"/>
      <c r="M602" s="251"/>
      <c r="N602" s="252"/>
      <c r="O602" s="252"/>
      <c r="P602" s="252"/>
      <c r="Q602" s="252"/>
      <c r="R602" s="252"/>
      <c r="S602" s="252"/>
      <c r="T602" s="25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4" t="s">
        <v>193</v>
      </c>
      <c r="AU602" s="254" t="s">
        <v>88</v>
      </c>
      <c r="AV602" s="13" t="s">
        <v>88</v>
      </c>
      <c r="AW602" s="13" t="s">
        <v>37</v>
      </c>
      <c r="AX602" s="13" t="s">
        <v>78</v>
      </c>
      <c r="AY602" s="254" t="s">
        <v>185</v>
      </c>
    </row>
    <row r="603" s="13" customFormat="1">
      <c r="A603" s="13"/>
      <c r="B603" s="243"/>
      <c r="C603" s="244"/>
      <c r="D603" s="245" t="s">
        <v>193</v>
      </c>
      <c r="E603" s="246" t="s">
        <v>19</v>
      </c>
      <c r="F603" s="247" t="s">
        <v>865</v>
      </c>
      <c r="G603" s="244"/>
      <c r="H603" s="248">
        <v>0.55000000000000004</v>
      </c>
      <c r="I603" s="249"/>
      <c r="J603" s="244"/>
      <c r="K603" s="244"/>
      <c r="L603" s="250"/>
      <c r="M603" s="251"/>
      <c r="N603" s="252"/>
      <c r="O603" s="252"/>
      <c r="P603" s="252"/>
      <c r="Q603" s="252"/>
      <c r="R603" s="252"/>
      <c r="S603" s="252"/>
      <c r="T603" s="25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4" t="s">
        <v>193</v>
      </c>
      <c r="AU603" s="254" t="s">
        <v>88</v>
      </c>
      <c r="AV603" s="13" t="s">
        <v>88</v>
      </c>
      <c r="AW603" s="13" t="s">
        <v>37</v>
      </c>
      <c r="AX603" s="13" t="s">
        <v>78</v>
      </c>
      <c r="AY603" s="254" t="s">
        <v>185</v>
      </c>
    </row>
    <row r="604" s="14" customFormat="1">
      <c r="A604" s="14"/>
      <c r="B604" s="255"/>
      <c r="C604" s="256"/>
      <c r="D604" s="245" t="s">
        <v>193</v>
      </c>
      <c r="E604" s="257" t="s">
        <v>19</v>
      </c>
      <c r="F604" s="258" t="s">
        <v>674</v>
      </c>
      <c r="G604" s="256"/>
      <c r="H604" s="257" t="s">
        <v>19</v>
      </c>
      <c r="I604" s="259"/>
      <c r="J604" s="256"/>
      <c r="K604" s="256"/>
      <c r="L604" s="260"/>
      <c r="M604" s="261"/>
      <c r="N604" s="262"/>
      <c r="O604" s="262"/>
      <c r="P604" s="262"/>
      <c r="Q604" s="262"/>
      <c r="R604" s="262"/>
      <c r="S604" s="262"/>
      <c r="T604" s="263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4" t="s">
        <v>193</v>
      </c>
      <c r="AU604" s="264" t="s">
        <v>88</v>
      </c>
      <c r="AV604" s="14" t="s">
        <v>86</v>
      </c>
      <c r="AW604" s="14" t="s">
        <v>37</v>
      </c>
      <c r="AX604" s="14" t="s">
        <v>78</v>
      </c>
      <c r="AY604" s="264" t="s">
        <v>185</v>
      </c>
    </row>
    <row r="605" s="13" customFormat="1">
      <c r="A605" s="13"/>
      <c r="B605" s="243"/>
      <c r="C605" s="244"/>
      <c r="D605" s="245" t="s">
        <v>193</v>
      </c>
      <c r="E605" s="246" t="s">
        <v>19</v>
      </c>
      <c r="F605" s="247" t="s">
        <v>866</v>
      </c>
      <c r="G605" s="244"/>
      <c r="H605" s="248">
        <v>22.440000000000001</v>
      </c>
      <c r="I605" s="249"/>
      <c r="J605" s="244"/>
      <c r="K605" s="244"/>
      <c r="L605" s="250"/>
      <c r="M605" s="251"/>
      <c r="N605" s="252"/>
      <c r="O605" s="252"/>
      <c r="P605" s="252"/>
      <c r="Q605" s="252"/>
      <c r="R605" s="252"/>
      <c r="S605" s="252"/>
      <c r="T605" s="25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4" t="s">
        <v>193</v>
      </c>
      <c r="AU605" s="254" t="s">
        <v>88</v>
      </c>
      <c r="AV605" s="13" t="s">
        <v>88</v>
      </c>
      <c r="AW605" s="13" t="s">
        <v>37</v>
      </c>
      <c r="AX605" s="13" t="s">
        <v>78</v>
      </c>
      <c r="AY605" s="254" t="s">
        <v>185</v>
      </c>
    </row>
    <row r="606" s="13" customFormat="1">
      <c r="A606" s="13"/>
      <c r="B606" s="243"/>
      <c r="C606" s="244"/>
      <c r="D606" s="245" t="s">
        <v>193</v>
      </c>
      <c r="E606" s="246" t="s">
        <v>19</v>
      </c>
      <c r="F606" s="247" t="s">
        <v>709</v>
      </c>
      <c r="G606" s="244"/>
      <c r="H606" s="248">
        <v>-1.5760000000000001</v>
      </c>
      <c r="I606" s="249"/>
      <c r="J606" s="244"/>
      <c r="K606" s="244"/>
      <c r="L606" s="250"/>
      <c r="M606" s="251"/>
      <c r="N606" s="252"/>
      <c r="O606" s="252"/>
      <c r="P606" s="252"/>
      <c r="Q606" s="252"/>
      <c r="R606" s="252"/>
      <c r="S606" s="252"/>
      <c r="T606" s="25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4" t="s">
        <v>193</v>
      </c>
      <c r="AU606" s="254" t="s">
        <v>88</v>
      </c>
      <c r="AV606" s="13" t="s">
        <v>88</v>
      </c>
      <c r="AW606" s="13" t="s">
        <v>37</v>
      </c>
      <c r="AX606" s="13" t="s">
        <v>78</v>
      </c>
      <c r="AY606" s="254" t="s">
        <v>185</v>
      </c>
    </row>
    <row r="607" s="13" customFormat="1">
      <c r="A607" s="13"/>
      <c r="B607" s="243"/>
      <c r="C607" s="244"/>
      <c r="D607" s="245" t="s">
        <v>193</v>
      </c>
      <c r="E607" s="246" t="s">
        <v>19</v>
      </c>
      <c r="F607" s="247" t="s">
        <v>867</v>
      </c>
      <c r="G607" s="244"/>
      <c r="H607" s="248">
        <v>3</v>
      </c>
      <c r="I607" s="249"/>
      <c r="J607" s="244"/>
      <c r="K607" s="244"/>
      <c r="L607" s="250"/>
      <c r="M607" s="251"/>
      <c r="N607" s="252"/>
      <c r="O607" s="252"/>
      <c r="P607" s="252"/>
      <c r="Q607" s="252"/>
      <c r="R607" s="252"/>
      <c r="S607" s="252"/>
      <c r="T607" s="25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4" t="s">
        <v>193</v>
      </c>
      <c r="AU607" s="254" t="s">
        <v>88</v>
      </c>
      <c r="AV607" s="13" t="s">
        <v>88</v>
      </c>
      <c r="AW607" s="13" t="s">
        <v>37</v>
      </c>
      <c r="AX607" s="13" t="s">
        <v>78</v>
      </c>
      <c r="AY607" s="254" t="s">
        <v>185</v>
      </c>
    </row>
    <row r="608" s="14" customFormat="1">
      <c r="A608" s="14"/>
      <c r="B608" s="255"/>
      <c r="C608" s="256"/>
      <c r="D608" s="245" t="s">
        <v>193</v>
      </c>
      <c r="E608" s="257" t="s">
        <v>19</v>
      </c>
      <c r="F608" s="258" t="s">
        <v>676</v>
      </c>
      <c r="G608" s="256"/>
      <c r="H608" s="257" t="s">
        <v>19</v>
      </c>
      <c r="I608" s="259"/>
      <c r="J608" s="256"/>
      <c r="K608" s="256"/>
      <c r="L608" s="260"/>
      <c r="M608" s="261"/>
      <c r="N608" s="262"/>
      <c r="O608" s="262"/>
      <c r="P608" s="262"/>
      <c r="Q608" s="262"/>
      <c r="R608" s="262"/>
      <c r="S608" s="262"/>
      <c r="T608" s="263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4" t="s">
        <v>193</v>
      </c>
      <c r="AU608" s="264" t="s">
        <v>88</v>
      </c>
      <c r="AV608" s="14" t="s">
        <v>86</v>
      </c>
      <c r="AW608" s="14" t="s">
        <v>37</v>
      </c>
      <c r="AX608" s="14" t="s">
        <v>78</v>
      </c>
      <c r="AY608" s="264" t="s">
        <v>185</v>
      </c>
    </row>
    <row r="609" s="13" customFormat="1">
      <c r="A609" s="13"/>
      <c r="B609" s="243"/>
      <c r="C609" s="244"/>
      <c r="D609" s="245" t="s">
        <v>193</v>
      </c>
      <c r="E609" s="246" t="s">
        <v>19</v>
      </c>
      <c r="F609" s="247" t="s">
        <v>868</v>
      </c>
      <c r="G609" s="244"/>
      <c r="H609" s="248">
        <v>27.370000000000001</v>
      </c>
      <c r="I609" s="249"/>
      <c r="J609" s="244"/>
      <c r="K609" s="244"/>
      <c r="L609" s="250"/>
      <c r="M609" s="251"/>
      <c r="N609" s="252"/>
      <c r="O609" s="252"/>
      <c r="P609" s="252"/>
      <c r="Q609" s="252"/>
      <c r="R609" s="252"/>
      <c r="S609" s="252"/>
      <c r="T609" s="25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4" t="s">
        <v>193</v>
      </c>
      <c r="AU609" s="254" t="s">
        <v>88</v>
      </c>
      <c r="AV609" s="13" t="s">
        <v>88</v>
      </c>
      <c r="AW609" s="13" t="s">
        <v>37</v>
      </c>
      <c r="AX609" s="13" t="s">
        <v>78</v>
      </c>
      <c r="AY609" s="254" t="s">
        <v>185</v>
      </c>
    </row>
    <row r="610" s="13" customFormat="1">
      <c r="A610" s="13"/>
      <c r="B610" s="243"/>
      <c r="C610" s="244"/>
      <c r="D610" s="245" t="s">
        <v>193</v>
      </c>
      <c r="E610" s="246" t="s">
        <v>19</v>
      </c>
      <c r="F610" s="247" t="s">
        <v>723</v>
      </c>
      <c r="G610" s="244"/>
      <c r="H610" s="248">
        <v>-3.1520000000000001</v>
      </c>
      <c r="I610" s="249"/>
      <c r="J610" s="244"/>
      <c r="K610" s="244"/>
      <c r="L610" s="250"/>
      <c r="M610" s="251"/>
      <c r="N610" s="252"/>
      <c r="O610" s="252"/>
      <c r="P610" s="252"/>
      <c r="Q610" s="252"/>
      <c r="R610" s="252"/>
      <c r="S610" s="252"/>
      <c r="T610" s="25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4" t="s">
        <v>193</v>
      </c>
      <c r="AU610" s="254" t="s">
        <v>88</v>
      </c>
      <c r="AV610" s="13" t="s">
        <v>88</v>
      </c>
      <c r="AW610" s="13" t="s">
        <v>37</v>
      </c>
      <c r="AX610" s="13" t="s">
        <v>78</v>
      </c>
      <c r="AY610" s="254" t="s">
        <v>185</v>
      </c>
    </row>
    <row r="611" s="13" customFormat="1">
      <c r="A611" s="13"/>
      <c r="B611" s="243"/>
      <c r="C611" s="244"/>
      <c r="D611" s="245" t="s">
        <v>193</v>
      </c>
      <c r="E611" s="246" t="s">
        <v>19</v>
      </c>
      <c r="F611" s="247" t="s">
        <v>869</v>
      </c>
      <c r="G611" s="244"/>
      <c r="H611" s="248">
        <v>1.625</v>
      </c>
      <c r="I611" s="249"/>
      <c r="J611" s="244"/>
      <c r="K611" s="244"/>
      <c r="L611" s="250"/>
      <c r="M611" s="251"/>
      <c r="N611" s="252"/>
      <c r="O611" s="252"/>
      <c r="P611" s="252"/>
      <c r="Q611" s="252"/>
      <c r="R611" s="252"/>
      <c r="S611" s="252"/>
      <c r="T611" s="25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4" t="s">
        <v>193</v>
      </c>
      <c r="AU611" s="254" t="s">
        <v>88</v>
      </c>
      <c r="AV611" s="13" t="s">
        <v>88</v>
      </c>
      <c r="AW611" s="13" t="s">
        <v>37</v>
      </c>
      <c r="AX611" s="13" t="s">
        <v>78</v>
      </c>
      <c r="AY611" s="254" t="s">
        <v>185</v>
      </c>
    </row>
    <row r="612" s="14" customFormat="1">
      <c r="A612" s="14"/>
      <c r="B612" s="255"/>
      <c r="C612" s="256"/>
      <c r="D612" s="245" t="s">
        <v>193</v>
      </c>
      <c r="E612" s="257" t="s">
        <v>19</v>
      </c>
      <c r="F612" s="258" t="s">
        <v>678</v>
      </c>
      <c r="G612" s="256"/>
      <c r="H612" s="257" t="s">
        <v>19</v>
      </c>
      <c r="I612" s="259"/>
      <c r="J612" s="256"/>
      <c r="K612" s="256"/>
      <c r="L612" s="260"/>
      <c r="M612" s="261"/>
      <c r="N612" s="262"/>
      <c r="O612" s="262"/>
      <c r="P612" s="262"/>
      <c r="Q612" s="262"/>
      <c r="R612" s="262"/>
      <c r="S612" s="262"/>
      <c r="T612" s="26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4" t="s">
        <v>193</v>
      </c>
      <c r="AU612" s="264" t="s">
        <v>88</v>
      </c>
      <c r="AV612" s="14" t="s">
        <v>86</v>
      </c>
      <c r="AW612" s="14" t="s">
        <v>37</v>
      </c>
      <c r="AX612" s="14" t="s">
        <v>78</v>
      </c>
      <c r="AY612" s="264" t="s">
        <v>185</v>
      </c>
    </row>
    <row r="613" s="13" customFormat="1">
      <c r="A613" s="13"/>
      <c r="B613" s="243"/>
      <c r="C613" s="244"/>
      <c r="D613" s="245" t="s">
        <v>193</v>
      </c>
      <c r="E613" s="246" t="s">
        <v>19</v>
      </c>
      <c r="F613" s="247" t="s">
        <v>870</v>
      </c>
      <c r="G613" s="244"/>
      <c r="H613" s="248">
        <v>13.09</v>
      </c>
      <c r="I613" s="249"/>
      <c r="J613" s="244"/>
      <c r="K613" s="244"/>
      <c r="L613" s="250"/>
      <c r="M613" s="251"/>
      <c r="N613" s="252"/>
      <c r="O613" s="252"/>
      <c r="P613" s="252"/>
      <c r="Q613" s="252"/>
      <c r="R613" s="252"/>
      <c r="S613" s="252"/>
      <c r="T613" s="25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4" t="s">
        <v>193</v>
      </c>
      <c r="AU613" s="254" t="s">
        <v>88</v>
      </c>
      <c r="AV613" s="13" t="s">
        <v>88</v>
      </c>
      <c r="AW613" s="13" t="s">
        <v>37</v>
      </c>
      <c r="AX613" s="13" t="s">
        <v>78</v>
      </c>
      <c r="AY613" s="254" t="s">
        <v>185</v>
      </c>
    </row>
    <row r="614" s="14" customFormat="1">
      <c r="A614" s="14"/>
      <c r="B614" s="255"/>
      <c r="C614" s="256"/>
      <c r="D614" s="245" t="s">
        <v>193</v>
      </c>
      <c r="E614" s="257" t="s">
        <v>19</v>
      </c>
      <c r="F614" s="258" t="s">
        <v>833</v>
      </c>
      <c r="G614" s="256"/>
      <c r="H614" s="257" t="s">
        <v>19</v>
      </c>
      <c r="I614" s="259"/>
      <c r="J614" s="256"/>
      <c r="K614" s="256"/>
      <c r="L614" s="260"/>
      <c r="M614" s="261"/>
      <c r="N614" s="262"/>
      <c r="O614" s="262"/>
      <c r="P614" s="262"/>
      <c r="Q614" s="262"/>
      <c r="R614" s="262"/>
      <c r="S614" s="262"/>
      <c r="T614" s="263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4" t="s">
        <v>193</v>
      </c>
      <c r="AU614" s="264" t="s">
        <v>88</v>
      </c>
      <c r="AV614" s="14" t="s">
        <v>86</v>
      </c>
      <c r="AW614" s="14" t="s">
        <v>37</v>
      </c>
      <c r="AX614" s="14" t="s">
        <v>78</v>
      </c>
      <c r="AY614" s="264" t="s">
        <v>185</v>
      </c>
    </row>
    <row r="615" s="13" customFormat="1">
      <c r="A615" s="13"/>
      <c r="B615" s="243"/>
      <c r="C615" s="244"/>
      <c r="D615" s="245" t="s">
        <v>193</v>
      </c>
      <c r="E615" s="246" t="s">
        <v>19</v>
      </c>
      <c r="F615" s="247" t="s">
        <v>871</v>
      </c>
      <c r="G615" s="244"/>
      <c r="H615" s="248">
        <v>5.3899999999999997</v>
      </c>
      <c r="I615" s="249"/>
      <c r="J615" s="244"/>
      <c r="K615" s="244"/>
      <c r="L615" s="250"/>
      <c r="M615" s="251"/>
      <c r="N615" s="252"/>
      <c r="O615" s="252"/>
      <c r="P615" s="252"/>
      <c r="Q615" s="252"/>
      <c r="R615" s="252"/>
      <c r="S615" s="252"/>
      <c r="T615" s="25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4" t="s">
        <v>193</v>
      </c>
      <c r="AU615" s="254" t="s">
        <v>88</v>
      </c>
      <c r="AV615" s="13" t="s">
        <v>88</v>
      </c>
      <c r="AW615" s="13" t="s">
        <v>37</v>
      </c>
      <c r="AX615" s="13" t="s">
        <v>78</v>
      </c>
      <c r="AY615" s="254" t="s">
        <v>185</v>
      </c>
    </row>
    <row r="616" s="14" customFormat="1">
      <c r="A616" s="14"/>
      <c r="B616" s="255"/>
      <c r="C616" s="256"/>
      <c r="D616" s="245" t="s">
        <v>193</v>
      </c>
      <c r="E616" s="257" t="s">
        <v>19</v>
      </c>
      <c r="F616" s="258" t="s">
        <v>835</v>
      </c>
      <c r="G616" s="256"/>
      <c r="H616" s="257" t="s">
        <v>19</v>
      </c>
      <c r="I616" s="259"/>
      <c r="J616" s="256"/>
      <c r="K616" s="256"/>
      <c r="L616" s="260"/>
      <c r="M616" s="261"/>
      <c r="N616" s="262"/>
      <c r="O616" s="262"/>
      <c r="P616" s="262"/>
      <c r="Q616" s="262"/>
      <c r="R616" s="262"/>
      <c r="S616" s="262"/>
      <c r="T616" s="263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4" t="s">
        <v>193</v>
      </c>
      <c r="AU616" s="264" t="s">
        <v>88</v>
      </c>
      <c r="AV616" s="14" t="s">
        <v>86</v>
      </c>
      <c r="AW616" s="14" t="s">
        <v>37</v>
      </c>
      <c r="AX616" s="14" t="s">
        <v>78</v>
      </c>
      <c r="AY616" s="264" t="s">
        <v>185</v>
      </c>
    </row>
    <row r="617" s="13" customFormat="1">
      <c r="A617" s="13"/>
      <c r="B617" s="243"/>
      <c r="C617" s="244"/>
      <c r="D617" s="245" t="s">
        <v>193</v>
      </c>
      <c r="E617" s="246" t="s">
        <v>19</v>
      </c>
      <c r="F617" s="247" t="s">
        <v>872</v>
      </c>
      <c r="G617" s="244"/>
      <c r="H617" s="248">
        <v>47.259999999999998</v>
      </c>
      <c r="I617" s="249"/>
      <c r="J617" s="244"/>
      <c r="K617" s="244"/>
      <c r="L617" s="250"/>
      <c r="M617" s="251"/>
      <c r="N617" s="252"/>
      <c r="O617" s="252"/>
      <c r="P617" s="252"/>
      <c r="Q617" s="252"/>
      <c r="R617" s="252"/>
      <c r="S617" s="252"/>
      <c r="T617" s="25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4" t="s">
        <v>193</v>
      </c>
      <c r="AU617" s="254" t="s">
        <v>88</v>
      </c>
      <c r="AV617" s="13" t="s">
        <v>88</v>
      </c>
      <c r="AW617" s="13" t="s">
        <v>37</v>
      </c>
      <c r="AX617" s="13" t="s">
        <v>78</v>
      </c>
      <c r="AY617" s="254" t="s">
        <v>185</v>
      </c>
    </row>
    <row r="618" s="13" customFormat="1">
      <c r="A618" s="13"/>
      <c r="B618" s="243"/>
      <c r="C618" s="244"/>
      <c r="D618" s="245" t="s">
        <v>193</v>
      </c>
      <c r="E618" s="246" t="s">
        <v>19</v>
      </c>
      <c r="F618" s="247" t="s">
        <v>873</v>
      </c>
      <c r="G618" s="244"/>
      <c r="H618" s="248">
        <v>-6.3040000000000003</v>
      </c>
      <c r="I618" s="249"/>
      <c r="J618" s="244"/>
      <c r="K618" s="244"/>
      <c r="L618" s="250"/>
      <c r="M618" s="251"/>
      <c r="N618" s="252"/>
      <c r="O618" s="252"/>
      <c r="P618" s="252"/>
      <c r="Q618" s="252"/>
      <c r="R618" s="252"/>
      <c r="S618" s="252"/>
      <c r="T618" s="25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4" t="s">
        <v>193</v>
      </c>
      <c r="AU618" s="254" t="s">
        <v>88</v>
      </c>
      <c r="AV618" s="13" t="s">
        <v>88</v>
      </c>
      <c r="AW618" s="13" t="s">
        <v>37</v>
      </c>
      <c r="AX618" s="13" t="s">
        <v>78</v>
      </c>
      <c r="AY618" s="254" t="s">
        <v>185</v>
      </c>
    </row>
    <row r="619" s="14" customFormat="1">
      <c r="A619" s="14"/>
      <c r="B619" s="255"/>
      <c r="C619" s="256"/>
      <c r="D619" s="245" t="s">
        <v>193</v>
      </c>
      <c r="E619" s="257" t="s">
        <v>19</v>
      </c>
      <c r="F619" s="258" t="s">
        <v>874</v>
      </c>
      <c r="G619" s="256"/>
      <c r="H619" s="257" t="s">
        <v>19</v>
      </c>
      <c r="I619" s="259"/>
      <c r="J619" s="256"/>
      <c r="K619" s="256"/>
      <c r="L619" s="260"/>
      <c r="M619" s="261"/>
      <c r="N619" s="262"/>
      <c r="O619" s="262"/>
      <c r="P619" s="262"/>
      <c r="Q619" s="262"/>
      <c r="R619" s="262"/>
      <c r="S619" s="262"/>
      <c r="T619" s="26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4" t="s">
        <v>193</v>
      </c>
      <c r="AU619" s="264" t="s">
        <v>88</v>
      </c>
      <c r="AV619" s="14" t="s">
        <v>86</v>
      </c>
      <c r="AW619" s="14" t="s">
        <v>37</v>
      </c>
      <c r="AX619" s="14" t="s">
        <v>78</v>
      </c>
      <c r="AY619" s="264" t="s">
        <v>185</v>
      </c>
    </row>
    <row r="620" s="13" customFormat="1">
      <c r="A620" s="13"/>
      <c r="B620" s="243"/>
      <c r="C620" s="244"/>
      <c r="D620" s="245" t="s">
        <v>193</v>
      </c>
      <c r="E620" s="246" t="s">
        <v>19</v>
      </c>
      <c r="F620" s="247" t="s">
        <v>875</v>
      </c>
      <c r="G620" s="244"/>
      <c r="H620" s="248">
        <v>32.979999999999997</v>
      </c>
      <c r="I620" s="249"/>
      <c r="J620" s="244"/>
      <c r="K620" s="244"/>
      <c r="L620" s="250"/>
      <c r="M620" s="251"/>
      <c r="N620" s="252"/>
      <c r="O620" s="252"/>
      <c r="P620" s="252"/>
      <c r="Q620" s="252"/>
      <c r="R620" s="252"/>
      <c r="S620" s="252"/>
      <c r="T620" s="25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4" t="s">
        <v>193</v>
      </c>
      <c r="AU620" s="254" t="s">
        <v>88</v>
      </c>
      <c r="AV620" s="13" t="s">
        <v>88</v>
      </c>
      <c r="AW620" s="13" t="s">
        <v>37</v>
      </c>
      <c r="AX620" s="13" t="s">
        <v>78</v>
      </c>
      <c r="AY620" s="254" t="s">
        <v>185</v>
      </c>
    </row>
    <row r="621" s="13" customFormat="1">
      <c r="A621" s="13"/>
      <c r="B621" s="243"/>
      <c r="C621" s="244"/>
      <c r="D621" s="245" t="s">
        <v>193</v>
      </c>
      <c r="E621" s="246" t="s">
        <v>19</v>
      </c>
      <c r="F621" s="247" t="s">
        <v>709</v>
      </c>
      <c r="G621" s="244"/>
      <c r="H621" s="248">
        <v>-1.5760000000000001</v>
      </c>
      <c r="I621" s="249"/>
      <c r="J621" s="244"/>
      <c r="K621" s="244"/>
      <c r="L621" s="250"/>
      <c r="M621" s="251"/>
      <c r="N621" s="252"/>
      <c r="O621" s="252"/>
      <c r="P621" s="252"/>
      <c r="Q621" s="252"/>
      <c r="R621" s="252"/>
      <c r="S621" s="252"/>
      <c r="T621" s="25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54" t="s">
        <v>193</v>
      </c>
      <c r="AU621" s="254" t="s">
        <v>88</v>
      </c>
      <c r="AV621" s="13" t="s">
        <v>88</v>
      </c>
      <c r="AW621" s="13" t="s">
        <v>37</v>
      </c>
      <c r="AX621" s="13" t="s">
        <v>78</v>
      </c>
      <c r="AY621" s="254" t="s">
        <v>185</v>
      </c>
    </row>
    <row r="622" s="13" customFormat="1">
      <c r="A622" s="13"/>
      <c r="B622" s="243"/>
      <c r="C622" s="244"/>
      <c r="D622" s="245" t="s">
        <v>193</v>
      </c>
      <c r="E622" s="246" t="s">
        <v>19</v>
      </c>
      <c r="F622" s="247" t="s">
        <v>876</v>
      </c>
      <c r="G622" s="244"/>
      <c r="H622" s="248">
        <v>1.8</v>
      </c>
      <c r="I622" s="249"/>
      <c r="J622" s="244"/>
      <c r="K622" s="244"/>
      <c r="L622" s="250"/>
      <c r="M622" s="251"/>
      <c r="N622" s="252"/>
      <c r="O622" s="252"/>
      <c r="P622" s="252"/>
      <c r="Q622" s="252"/>
      <c r="R622" s="252"/>
      <c r="S622" s="252"/>
      <c r="T622" s="25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4" t="s">
        <v>193</v>
      </c>
      <c r="AU622" s="254" t="s">
        <v>88</v>
      </c>
      <c r="AV622" s="13" t="s">
        <v>88</v>
      </c>
      <c r="AW622" s="13" t="s">
        <v>37</v>
      </c>
      <c r="AX622" s="13" t="s">
        <v>78</v>
      </c>
      <c r="AY622" s="254" t="s">
        <v>185</v>
      </c>
    </row>
    <row r="623" s="14" customFormat="1">
      <c r="A623" s="14"/>
      <c r="B623" s="255"/>
      <c r="C623" s="256"/>
      <c r="D623" s="245" t="s">
        <v>193</v>
      </c>
      <c r="E623" s="257" t="s">
        <v>19</v>
      </c>
      <c r="F623" s="258" t="s">
        <v>680</v>
      </c>
      <c r="G623" s="256"/>
      <c r="H623" s="257" t="s">
        <v>19</v>
      </c>
      <c r="I623" s="259"/>
      <c r="J623" s="256"/>
      <c r="K623" s="256"/>
      <c r="L623" s="260"/>
      <c r="M623" s="261"/>
      <c r="N623" s="262"/>
      <c r="O623" s="262"/>
      <c r="P623" s="262"/>
      <c r="Q623" s="262"/>
      <c r="R623" s="262"/>
      <c r="S623" s="262"/>
      <c r="T623" s="263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4" t="s">
        <v>193</v>
      </c>
      <c r="AU623" s="264" t="s">
        <v>88</v>
      </c>
      <c r="AV623" s="14" t="s">
        <v>86</v>
      </c>
      <c r="AW623" s="14" t="s">
        <v>37</v>
      </c>
      <c r="AX623" s="14" t="s">
        <v>78</v>
      </c>
      <c r="AY623" s="264" t="s">
        <v>185</v>
      </c>
    </row>
    <row r="624" s="13" customFormat="1">
      <c r="A624" s="13"/>
      <c r="B624" s="243"/>
      <c r="C624" s="244"/>
      <c r="D624" s="245" t="s">
        <v>193</v>
      </c>
      <c r="E624" s="246" t="s">
        <v>19</v>
      </c>
      <c r="F624" s="247" t="s">
        <v>877</v>
      </c>
      <c r="G624" s="244"/>
      <c r="H624" s="248">
        <v>10.449999999999999</v>
      </c>
      <c r="I624" s="249"/>
      <c r="J624" s="244"/>
      <c r="K624" s="244"/>
      <c r="L624" s="250"/>
      <c r="M624" s="251"/>
      <c r="N624" s="252"/>
      <c r="O624" s="252"/>
      <c r="P624" s="252"/>
      <c r="Q624" s="252"/>
      <c r="R624" s="252"/>
      <c r="S624" s="252"/>
      <c r="T624" s="25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4" t="s">
        <v>193</v>
      </c>
      <c r="AU624" s="254" t="s">
        <v>88</v>
      </c>
      <c r="AV624" s="13" t="s">
        <v>88</v>
      </c>
      <c r="AW624" s="13" t="s">
        <v>37</v>
      </c>
      <c r="AX624" s="13" t="s">
        <v>78</v>
      </c>
      <c r="AY624" s="254" t="s">
        <v>185</v>
      </c>
    </row>
    <row r="625" s="14" customFormat="1">
      <c r="A625" s="14"/>
      <c r="B625" s="255"/>
      <c r="C625" s="256"/>
      <c r="D625" s="245" t="s">
        <v>193</v>
      </c>
      <c r="E625" s="257" t="s">
        <v>19</v>
      </c>
      <c r="F625" s="258" t="s">
        <v>878</v>
      </c>
      <c r="G625" s="256"/>
      <c r="H625" s="257" t="s">
        <v>19</v>
      </c>
      <c r="I625" s="259"/>
      <c r="J625" s="256"/>
      <c r="K625" s="256"/>
      <c r="L625" s="260"/>
      <c r="M625" s="261"/>
      <c r="N625" s="262"/>
      <c r="O625" s="262"/>
      <c r="P625" s="262"/>
      <c r="Q625" s="262"/>
      <c r="R625" s="262"/>
      <c r="S625" s="262"/>
      <c r="T625" s="263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4" t="s">
        <v>193</v>
      </c>
      <c r="AU625" s="264" t="s">
        <v>88</v>
      </c>
      <c r="AV625" s="14" t="s">
        <v>86</v>
      </c>
      <c r="AW625" s="14" t="s">
        <v>37</v>
      </c>
      <c r="AX625" s="14" t="s">
        <v>78</v>
      </c>
      <c r="AY625" s="264" t="s">
        <v>185</v>
      </c>
    </row>
    <row r="626" s="13" customFormat="1">
      <c r="A626" s="13"/>
      <c r="B626" s="243"/>
      <c r="C626" s="244"/>
      <c r="D626" s="245" t="s">
        <v>193</v>
      </c>
      <c r="E626" s="246" t="s">
        <v>19</v>
      </c>
      <c r="F626" s="247" t="s">
        <v>879</v>
      </c>
      <c r="G626" s="244"/>
      <c r="H626" s="248">
        <v>17.489999999999998</v>
      </c>
      <c r="I626" s="249"/>
      <c r="J626" s="244"/>
      <c r="K626" s="244"/>
      <c r="L626" s="250"/>
      <c r="M626" s="251"/>
      <c r="N626" s="252"/>
      <c r="O626" s="252"/>
      <c r="P626" s="252"/>
      <c r="Q626" s="252"/>
      <c r="R626" s="252"/>
      <c r="S626" s="252"/>
      <c r="T626" s="25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4" t="s">
        <v>193</v>
      </c>
      <c r="AU626" s="254" t="s">
        <v>88</v>
      </c>
      <c r="AV626" s="13" t="s">
        <v>88</v>
      </c>
      <c r="AW626" s="13" t="s">
        <v>37</v>
      </c>
      <c r="AX626" s="13" t="s">
        <v>78</v>
      </c>
      <c r="AY626" s="254" t="s">
        <v>185</v>
      </c>
    </row>
    <row r="627" s="14" customFormat="1">
      <c r="A627" s="14"/>
      <c r="B627" s="255"/>
      <c r="C627" s="256"/>
      <c r="D627" s="245" t="s">
        <v>193</v>
      </c>
      <c r="E627" s="257" t="s">
        <v>19</v>
      </c>
      <c r="F627" s="258" t="s">
        <v>839</v>
      </c>
      <c r="G627" s="256"/>
      <c r="H627" s="257" t="s">
        <v>19</v>
      </c>
      <c r="I627" s="259"/>
      <c r="J627" s="256"/>
      <c r="K627" s="256"/>
      <c r="L627" s="260"/>
      <c r="M627" s="261"/>
      <c r="N627" s="262"/>
      <c r="O627" s="262"/>
      <c r="P627" s="262"/>
      <c r="Q627" s="262"/>
      <c r="R627" s="262"/>
      <c r="S627" s="262"/>
      <c r="T627" s="26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4" t="s">
        <v>193</v>
      </c>
      <c r="AU627" s="264" t="s">
        <v>88</v>
      </c>
      <c r="AV627" s="14" t="s">
        <v>86</v>
      </c>
      <c r="AW627" s="14" t="s">
        <v>37</v>
      </c>
      <c r="AX627" s="14" t="s">
        <v>78</v>
      </c>
      <c r="AY627" s="264" t="s">
        <v>185</v>
      </c>
    </row>
    <row r="628" s="13" customFormat="1">
      <c r="A628" s="13"/>
      <c r="B628" s="243"/>
      <c r="C628" s="244"/>
      <c r="D628" s="245" t="s">
        <v>193</v>
      </c>
      <c r="E628" s="246" t="s">
        <v>19</v>
      </c>
      <c r="F628" s="247" t="s">
        <v>880</v>
      </c>
      <c r="G628" s="244"/>
      <c r="H628" s="248">
        <v>8.8000000000000007</v>
      </c>
      <c r="I628" s="249"/>
      <c r="J628" s="244"/>
      <c r="K628" s="244"/>
      <c r="L628" s="250"/>
      <c r="M628" s="251"/>
      <c r="N628" s="252"/>
      <c r="O628" s="252"/>
      <c r="P628" s="252"/>
      <c r="Q628" s="252"/>
      <c r="R628" s="252"/>
      <c r="S628" s="252"/>
      <c r="T628" s="25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4" t="s">
        <v>193</v>
      </c>
      <c r="AU628" s="254" t="s">
        <v>88</v>
      </c>
      <c r="AV628" s="13" t="s">
        <v>88</v>
      </c>
      <c r="AW628" s="13" t="s">
        <v>37</v>
      </c>
      <c r="AX628" s="13" t="s">
        <v>78</v>
      </c>
      <c r="AY628" s="254" t="s">
        <v>185</v>
      </c>
    </row>
    <row r="629" s="14" customFormat="1">
      <c r="A629" s="14"/>
      <c r="B629" s="255"/>
      <c r="C629" s="256"/>
      <c r="D629" s="245" t="s">
        <v>193</v>
      </c>
      <c r="E629" s="257" t="s">
        <v>19</v>
      </c>
      <c r="F629" s="258" t="s">
        <v>682</v>
      </c>
      <c r="G629" s="256"/>
      <c r="H629" s="257" t="s">
        <v>19</v>
      </c>
      <c r="I629" s="259"/>
      <c r="J629" s="256"/>
      <c r="K629" s="256"/>
      <c r="L629" s="260"/>
      <c r="M629" s="261"/>
      <c r="N629" s="262"/>
      <c r="O629" s="262"/>
      <c r="P629" s="262"/>
      <c r="Q629" s="262"/>
      <c r="R629" s="262"/>
      <c r="S629" s="262"/>
      <c r="T629" s="26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4" t="s">
        <v>193</v>
      </c>
      <c r="AU629" s="264" t="s">
        <v>88</v>
      </c>
      <c r="AV629" s="14" t="s">
        <v>86</v>
      </c>
      <c r="AW629" s="14" t="s">
        <v>37</v>
      </c>
      <c r="AX629" s="14" t="s">
        <v>78</v>
      </c>
      <c r="AY629" s="264" t="s">
        <v>185</v>
      </c>
    </row>
    <row r="630" s="13" customFormat="1">
      <c r="A630" s="13"/>
      <c r="B630" s="243"/>
      <c r="C630" s="244"/>
      <c r="D630" s="245" t="s">
        <v>193</v>
      </c>
      <c r="E630" s="246" t="s">
        <v>19</v>
      </c>
      <c r="F630" s="247" t="s">
        <v>881</v>
      </c>
      <c r="G630" s="244"/>
      <c r="H630" s="248">
        <v>50.825000000000003</v>
      </c>
      <c r="I630" s="249"/>
      <c r="J630" s="244"/>
      <c r="K630" s="244"/>
      <c r="L630" s="250"/>
      <c r="M630" s="251"/>
      <c r="N630" s="252"/>
      <c r="O630" s="252"/>
      <c r="P630" s="252"/>
      <c r="Q630" s="252"/>
      <c r="R630" s="252"/>
      <c r="S630" s="252"/>
      <c r="T630" s="25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4" t="s">
        <v>193</v>
      </c>
      <c r="AU630" s="254" t="s">
        <v>88</v>
      </c>
      <c r="AV630" s="13" t="s">
        <v>88</v>
      </c>
      <c r="AW630" s="13" t="s">
        <v>37</v>
      </c>
      <c r="AX630" s="13" t="s">
        <v>78</v>
      </c>
      <c r="AY630" s="254" t="s">
        <v>185</v>
      </c>
    </row>
    <row r="631" s="14" customFormat="1">
      <c r="A631" s="14"/>
      <c r="B631" s="255"/>
      <c r="C631" s="256"/>
      <c r="D631" s="245" t="s">
        <v>193</v>
      </c>
      <c r="E631" s="257" t="s">
        <v>19</v>
      </c>
      <c r="F631" s="258" t="s">
        <v>684</v>
      </c>
      <c r="G631" s="256"/>
      <c r="H631" s="257" t="s">
        <v>19</v>
      </c>
      <c r="I631" s="259"/>
      <c r="J631" s="256"/>
      <c r="K631" s="256"/>
      <c r="L631" s="260"/>
      <c r="M631" s="261"/>
      <c r="N631" s="262"/>
      <c r="O631" s="262"/>
      <c r="P631" s="262"/>
      <c r="Q631" s="262"/>
      <c r="R631" s="262"/>
      <c r="S631" s="262"/>
      <c r="T631" s="263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4" t="s">
        <v>193</v>
      </c>
      <c r="AU631" s="264" t="s">
        <v>88</v>
      </c>
      <c r="AV631" s="14" t="s">
        <v>86</v>
      </c>
      <c r="AW631" s="14" t="s">
        <v>37</v>
      </c>
      <c r="AX631" s="14" t="s">
        <v>78</v>
      </c>
      <c r="AY631" s="264" t="s">
        <v>185</v>
      </c>
    </row>
    <row r="632" s="13" customFormat="1">
      <c r="A632" s="13"/>
      <c r="B632" s="243"/>
      <c r="C632" s="244"/>
      <c r="D632" s="245" t="s">
        <v>193</v>
      </c>
      <c r="E632" s="246" t="s">
        <v>19</v>
      </c>
      <c r="F632" s="247" t="s">
        <v>882</v>
      </c>
      <c r="G632" s="244"/>
      <c r="H632" s="248">
        <v>20.234999999999999</v>
      </c>
      <c r="I632" s="249"/>
      <c r="J632" s="244"/>
      <c r="K632" s="244"/>
      <c r="L632" s="250"/>
      <c r="M632" s="251"/>
      <c r="N632" s="252"/>
      <c r="O632" s="252"/>
      <c r="P632" s="252"/>
      <c r="Q632" s="252"/>
      <c r="R632" s="252"/>
      <c r="S632" s="252"/>
      <c r="T632" s="25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54" t="s">
        <v>193</v>
      </c>
      <c r="AU632" s="254" t="s">
        <v>88</v>
      </c>
      <c r="AV632" s="13" t="s">
        <v>88</v>
      </c>
      <c r="AW632" s="13" t="s">
        <v>37</v>
      </c>
      <c r="AX632" s="13" t="s">
        <v>78</v>
      </c>
      <c r="AY632" s="254" t="s">
        <v>185</v>
      </c>
    </row>
    <row r="633" s="14" customFormat="1">
      <c r="A633" s="14"/>
      <c r="B633" s="255"/>
      <c r="C633" s="256"/>
      <c r="D633" s="245" t="s">
        <v>193</v>
      </c>
      <c r="E633" s="257" t="s">
        <v>19</v>
      </c>
      <c r="F633" s="258" t="s">
        <v>686</v>
      </c>
      <c r="G633" s="256"/>
      <c r="H633" s="257" t="s">
        <v>19</v>
      </c>
      <c r="I633" s="259"/>
      <c r="J633" s="256"/>
      <c r="K633" s="256"/>
      <c r="L633" s="260"/>
      <c r="M633" s="261"/>
      <c r="N633" s="262"/>
      <c r="O633" s="262"/>
      <c r="P633" s="262"/>
      <c r="Q633" s="262"/>
      <c r="R633" s="262"/>
      <c r="S633" s="262"/>
      <c r="T633" s="263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4" t="s">
        <v>193</v>
      </c>
      <c r="AU633" s="264" t="s">
        <v>88</v>
      </c>
      <c r="AV633" s="14" t="s">
        <v>86</v>
      </c>
      <c r="AW633" s="14" t="s">
        <v>37</v>
      </c>
      <c r="AX633" s="14" t="s">
        <v>78</v>
      </c>
      <c r="AY633" s="264" t="s">
        <v>185</v>
      </c>
    </row>
    <row r="634" s="13" customFormat="1">
      <c r="A634" s="13"/>
      <c r="B634" s="243"/>
      <c r="C634" s="244"/>
      <c r="D634" s="245" t="s">
        <v>193</v>
      </c>
      <c r="E634" s="246" t="s">
        <v>19</v>
      </c>
      <c r="F634" s="247" t="s">
        <v>883</v>
      </c>
      <c r="G634" s="244"/>
      <c r="H634" s="248">
        <v>17.48</v>
      </c>
      <c r="I634" s="249"/>
      <c r="J634" s="244"/>
      <c r="K634" s="244"/>
      <c r="L634" s="250"/>
      <c r="M634" s="251"/>
      <c r="N634" s="252"/>
      <c r="O634" s="252"/>
      <c r="P634" s="252"/>
      <c r="Q634" s="252"/>
      <c r="R634" s="252"/>
      <c r="S634" s="252"/>
      <c r="T634" s="25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4" t="s">
        <v>193</v>
      </c>
      <c r="AU634" s="254" t="s">
        <v>88</v>
      </c>
      <c r="AV634" s="13" t="s">
        <v>88</v>
      </c>
      <c r="AW634" s="13" t="s">
        <v>37</v>
      </c>
      <c r="AX634" s="13" t="s">
        <v>78</v>
      </c>
      <c r="AY634" s="254" t="s">
        <v>185</v>
      </c>
    </row>
    <row r="635" s="14" customFormat="1">
      <c r="A635" s="14"/>
      <c r="B635" s="255"/>
      <c r="C635" s="256"/>
      <c r="D635" s="245" t="s">
        <v>193</v>
      </c>
      <c r="E635" s="257" t="s">
        <v>19</v>
      </c>
      <c r="F635" s="258" t="s">
        <v>688</v>
      </c>
      <c r="G635" s="256"/>
      <c r="H635" s="257" t="s">
        <v>19</v>
      </c>
      <c r="I635" s="259"/>
      <c r="J635" s="256"/>
      <c r="K635" s="256"/>
      <c r="L635" s="260"/>
      <c r="M635" s="261"/>
      <c r="N635" s="262"/>
      <c r="O635" s="262"/>
      <c r="P635" s="262"/>
      <c r="Q635" s="262"/>
      <c r="R635" s="262"/>
      <c r="S635" s="262"/>
      <c r="T635" s="26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4" t="s">
        <v>193</v>
      </c>
      <c r="AU635" s="264" t="s">
        <v>88</v>
      </c>
      <c r="AV635" s="14" t="s">
        <v>86</v>
      </c>
      <c r="AW635" s="14" t="s">
        <v>37</v>
      </c>
      <c r="AX635" s="14" t="s">
        <v>78</v>
      </c>
      <c r="AY635" s="264" t="s">
        <v>185</v>
      </c>
    </row>
    <row r="636" s="13" customFormat="1">
      <c r="A636" s="13"/>
      <c r="B636" s="243"/>
      <c r="C636" s="244"/>
      <c r="D636" s="245" t="s">
        <v>193</v>
      </c>
      <c r="E636" s="246" t="s">
        <v>19</v>
      </c>
      <c r="F636" s="247" t="s">
        <v>884</v>
      </c>
      <c r="G636" s="244"/>
      <c r="H636" s="248">
        <v>11.779999999999999</v>
      </c>
      <c r="I636" s="249"/>
      <c r="J636" s="244"/>
      <c r="K636" s="244"/>
      <c r="L636" s="250"/>
      <c r="M636" s="251"/>
      <c r="N636" s="252"/>
      <c r="O636" s="252"/>
      <c r="P636" s="252"/>
      <c r="Q636" s="252"/>
      <c r="R636" s="252"/>
      <c r="S636" s="252"/>
      <c r="T636" s="25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4" t="s">
        <v>193</v>
      </c>
      <c r="AU636" s="254" t="s">
        <v>88</v>
      </c>
      <c r="AV636" s="13" t="s">
        <v>88</v>
      </c>
      <c r="AW636" s="13" t="s">
        <v>37</v>
      </c>
      <c r="AX636" s="13" t="s">
        <v>78</v>
      </c>
      <c r="AY636" s="254" t="s">
        <v>185</v>
      </c>
    </row>
    <row r="637" s="14" customFormat="1">
      <c r="A637" s="14"/>
      <c r="B637" s="255"/>
      <c r="C637" s="256"/>
      <c r="D637" s="245" t="s">
        <v>193</v>
      </c>
      <c r="E637" s="257" t="s">
        <v>19</v>
      </c>
      <c r="F637" s="258" t="s">
        <v>885</v>
      </c>
      <c r="G637" s="256"/>
      <c r="H637" s="257" t="s">
        <v>19</v>
      </c>
      <c r="I637" s="259"/>
      <c r="J637" s="256"/>
      <c r="K637" s="256"/>
      <c r="L637" s="260"/>
      <c r="M637" s="261"/>
      <c r="N637" s="262"/>
      <c r="O637" s="262"/>
      <c r="P637" s="262"/>
      <c r="Q637" s="262"/>
      <c r="R637" s="262"/>
      <c r="S637" s="262"/>
      <c r="T637" s="263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4" t="s">
        <v>193</v>
      </c>
      <c r="AU637" s="264" t="s">
        <v>88</v>
      </c>
      <c r="AV637" s="14" t="s">
        <v>86</v>
      </c>
      <c r="AW637" s="14" t="s">
        <v>37</v>
      </c>
      <c r="AX637" s="14" t="s">
        <v>78</v>
      </c>
      <c r="AY637" s="264" t="s">
        <v>185</v>
      </c>
    </row>
    <row r="638" s="13" customFormat="1">
      <c r="A638" s="13"/>
      <c r="B638" s="243"/>
      <c r="C638" s="244"/>
      <c r="D638" s="245" t="s">
        <v>193</v>
      </c>
      <c r="E638" s="246" t="s">
        <v>19</v>
      </c>
      <c r="F638" s="247" t="s">
        <v>886</v>
      </c>
      <c r="G638" s="244"/>
      <c r="H638" s="248">
        <v>27.265000000000001</v>
      </c>
      <c r="I638" s="249"/>
      <c r="J638" s="244"/>
      <c r="K638" s="244"/>
      <c r="L638" s="250"/>
      <c r="M638" s="251"/>
      <c r="N638" s="252"/>
      <c r="O638" s="252"/>
      <c r="P638" s="252"/>
      <c r="Q638" s="252"/>
      <c r="R638" s="252"/>
      <c r="S638" s="252"/>
      <c r="T638" s="25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4" t="s">
        <v>193</v>
      </c>
      <c r="AU638" s="254" t="s">
        <v>88</v>
      </c>
      <c r="AV638" s="13" t="s">
        <v>88</v>
      </c>
      <c r="AW638" s="13" t="s">
        <v>37</v>
      </c>
      <c r="AX638" s="13" t="s">
        <v>78</v>
      </c>
      <c r="AY638" s="254" t="s">
        <v>185</v>
      </c>
    </row>
    <row r="639" s="14" customFormat="1">
      <c r="A639" s="14"/>
      <c r="B639" s="255"/>
      <c r="C639" s="256"/>
      <c r="D639" s="245" t="s">
        <v>193</v>
      </c>
      <c r="E639" s="257" t="s">
        <v>19</v>
      </c>
      <c r="F639" s="258" t="s">
        <v>690</v>
      </c>
      <c r="G639" s="256"/>
      <c r="H639" s="257" t="s">
        <v>19</v>
      </c>
      <c r="I639" s="259"/>
      <c r="J639" s="256"/>
      <c r="K639" s="256"/>
      <c r="L639" s="260"/>
      <c r="M639" s="261"/>
      <c r="N639" s="262"/>
      <c r="O639" s="262"/>
      <c r="P639" s="262"/>
      <c r="Q639" s="262"/>
      <c r="R639" s="262"/>
      <c r="S639" s="262"/>
      <c r="T639" s="26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4" t="s">
        <v>193</v>
      </c>
      <c r="AU639" s="264" t="s">
        <v>88</v>
      </c>
      <c r="AV639" s="14" t="s">
        <v>86</v>
      </c>
      <c r="AW639" s="14" t="s">
        <v>37</v>
      </c>
      <c r="AX639" s="14" t="s">
        <v>78</v>
      </c>
      <c r="AY639" s="264" t="s">
        <v>185</v>
      </c>
    </row>
    <row r="640" s="13" customFormat="1">
      <c r="A640" s="13"/>
      <c r="B640" s="243"/>
      <c r="C640" s="244"/>
      <c r="D640" s="245" t="s">
        <v>193</v>
      </c>
      <c r="E640" s="246" t="s">
        <v>19</v>
      </c>
      <c r="F640" s="247" t="s">
        <v>887</v>
      </c>
      <c r="G640" s="244"/>
      <c r="H640" s="248">
        <v>19.855</v>
      </c>
      <c r="I640" s="249"/>
      <c r="J640" s="244"/>
      <c r="K640" s="244"/>
      <c r="L640" s="250"/>
      <c r="M640" s="251"/>
      <c r="N640" s="252"/>
      <c r="O640" s="252"/>
      <c r="P640" s="252"/>
      <c r="Q640" s="252"/>
      <c r="R640" s="252"/>
      <c r="S640" s="252"/>
      <c r="T640" s="25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4" t="s">
        <v>193</v>
      </c>
      <c r="AU640" s="254" t="s">
        <v>88</v>
      </c>
      <c r="AV640" s="13" t="s">
        <v>88</v>
      </c>
      <c r="AW640" s="13" t="s">
        <v>37</v>
      </c>
      <c r="AX640" s="13" t="s">
        <v>78</v>
      </c>
      <c r="AY640" s="254" t="s">
        <v>185</v>
      </c>
    </row>
    <row r="641" s="14" customFormat="1">
      <c r="A641" s="14"/>
      <c r="B641" s="255"/>
      <c r="C641" s="256"/>
      <c r="D641" s="245" t="s">
        <v>193</v>
      </c>
      <c r="E641" s="257" t="s">
        <v>19</v>
      </c>
      <c r="F641" s="258" t="s">
        <v>692</v>
      </c>
      <c r="G641" s="256"/>
      <c r="H641" s="257" t="s">
        <v>19</v>
      </c>
      <c r="I641" s="259"/>
      <c r="J641" s="256"/>
      <c r="K641" s="256"/>
      <c r="L641" s="260"/>
      <c r="M641" s="261"/>
      <c r="N641" s="262"/>
      <c r="O641" s="262"/>
      <c r="P641" s="262"/>
      <c r="Q641" s="262"/>
      <c r="R641" s="262"/>
      <c r="S641" s="262"/>
      <c r="T641" s="263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4" t="s">
        <v>193</v>
      </c>
      <c r="AU641" s="264" t="s">
        <v>88</v>
      </c>
      <c r="AV641" s="14" t="s">
        <v>86</v>
      </c>
      <c r="AW641" s="14" t="s">
        <v>37</v>
      </c>
      <c r="AX641" s="14" t="s">
        <v>78</v>
      </c>
      <c r="AY641" s="264" t="s">
        <v>185</v>
      </c>
    </row>
    <row r="642" s="13" customFormat="1">
      <c r="A642" s="13"/>
      <c r="B642" s="243"/>
      <c r="C642" s="244"/>
      <c r="D642" s="245" t="s">
        <v>193</v>
      </c>
      <c r="E642" s="246" t="s">
        <v>19</v>
      </c>
      <c r="F642" s="247" t="s">
        <v>888</v>
      </c>
      <c r="G642" s="244"/>
      <c r="H642" s="248">
        <v>63.420000000000002</v>
      </c>
      <c r="I642" s="249"/>
      <c r="J642" s="244"/>
      <c r="K642" s="244"/>
      <c r="L642" s="250"/>
      <c r="M642" s="251"/>
      <c r="N642" s="252"/>
      <c r="O642" s="252"/>
      <c r="P642" s="252"/>
      <c r="Q642" s="252"/>
      <c r="R642" s="252"/>
      <c r="S642" s="252"/>
      <c r="T642" s="25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4" t="s">
        <v>193</v>
      </c>
      <c r="AU642" s="254" t="s">
        <v>88</v>
      </c>
      <c r="AV642" s="13" t="s">
        <v>88</v>
      </c>
      <c r="AW642" s="13" t="s">
        <v>37</v>
      </c>
      <c r="AX642" s="13" t="s">
        <v>78</v>
      </c>
      <c r="AY642" s="254" t="s">
        <v>185</v>
      </c>
    </row>
    <row r="643" s="13" customFormat="1">
      <c r="A643" s="13"/>
      <c r="B643" s="243"/>
      <c r="C643" s="244"/>
      <c r="D643" s="245" t="s">
        <v>193</v>
      </c>
      <c r="E643" s="246" t="s">
        <v>19</v>
      </c>
      <c r="F643" s="247" t="s">
        <v>624</v>
      </c>
      <c r="G643" s="244"/>
      <c r="H643" s="248">
        <v>-1.7729999999999999</v>
      </c>
      <c r="I643" s="249"/>
      <c r="J643" s="244"/>
      <c r="K643" s="244"/>
      <c r="L643" s="250"/>
      <c r="M643" s="251"/>
      <c r="N643" s="252"/>
      <c r="O643" s="252"/>
      <c r="P643" s="252"/>
      <c r="Q643" s="252"/>
      <c r="R643" s="252"/>
      <c r="S643" s="252"/>
      <c r="T643" s="25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4" t="s">
        <v>193</v>
      </c>
      <c r="AU643" s="254" t="s">
        <v>88</v>
      </c>
      <c r="AV643" s="13" t="s">
        <v>88</v>
      </c>
      <c r="AW643" s="13" t="s">
        <v>37</v>
      </c>
      <c r="AX643" s="13" t="s">
        <v>78</v>
      </c>
      <c r="AY643" s="254" t="s">
        <v>185</v>
      </c>
    </row>
    <row r="644" s="13" customFormat="1">
      <c r="A644" s="13"/>
      <c r="B644" s="243"/>
      <c r="C644" s="244"/>
      <c r="D644" s="245" t="s">
        <v>193</v>
      </c>
      <c r="E644" s="246" t="s">
        <v>19</v>
      </c>
      <c r="F644" s="247" t="s">
        <v>889</v>
      </c>
      <c r="G644" s="244"/>
      <c r="H644" s="248">
        <v>1.3999999999999999</v>
      </c>
      <c r="I644" s="249"/>
      <c r="J644" s="244"/>
      <c r="K644" s="244"/>
      <c r="L644" s="250"/>
      <c r="M644" s="251"/>
      <c r="N644" s="252"/>
      <c r="O644" s="252"/>
      <c r="P644" s="252"/>
      <c r="Q644" s="252"/>
      <c r="R644" s="252"/>
      <c r="S644" s="252"/>
      <c r="T644" s="25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4" t="s">
        <v>193</v>
      </c>
      <c r="AU644" s="254" t="s">
        <v>88</v>
      </c>
      <c r="AV644" s="13" t="s">
        <v>88</v>
      </c>
      <c r="AW644" s="13" t="s">
        <v>37</v>
      </c>
      <c r="AX644" s="13" t="s">
        <v>78</v>
      </c>
      <c r="AY644" s="254" t="s">
        <v>185</v>
      </c>
    </row>
    <row r="645" s="14" customFormat="1">
      <c r="A645" s="14"/>
      <c r="B645" s="255"/>
      <c r="C645" s="256"/>
      <c r="D645" s="245" t="s">
        <v>193</v>
      </c>
      <c r="E645" s="257" t="s">
        <v>19</v>
      </c>
      <c r="F645" s="258" t="s">
        <v>890</v>
      </c>
      <c r="G645" s="256"/>
      <c r="H645" s="257" t="s">
        <v>19</v>
      </c>
      <c r="I645" s="259"/>
      <c r="J645" s="256"/>
      <c r="K645" s="256"/>
      <c r="L645" s="260"/>
      <c r="M645" s="261"/>
      <c r="N645" s="262"/>
      <c r="O645" s="262"/>
      <c r="P645" s="262"/>
      <c r="Q645" s="262"/>
      <c r="R645" s="262"/>
      <c r="S645" s="262"/>
      <c r="T645" s="26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4" t="s">
        <v>193</v>
      </c>
      <c r="AU645" s="264" t="s">
        <v>88</v>
      </c>
      <c r="AV645" s="14" t="s">
        <v>86</v>
      </c>
      <c r="AW645" s="14" t="s">
        <v>37</v>
      </c>
      <c r="AX645" s="14" t="s">
        <v>78</v>
      </c>
      <c r="AY645" s="264" t="s">
        <v>185</v>
      </c>
    </row>
    <row r="646" s="15" customFormat="1">
      <c r="A646" s="15"/>
      <c r="B646" s="265"/>
      <c r="C646" s="266"/>
      <c r="D646" s="245" t="s">
        <v>193</v>
      </c>
      <c r="E646" s="267" t="s">
        <v>19</v>
      </c>
      <c r="F646" s="268" t="s">
        <v>196</v>
      </c>
      <c r="G646" s="266"/>
      <c r="H646" s="269">
        <v>407.928</v>
      </c>
      <c r="I646" s="270"/>
      <c r="J646" s="266"/>
      <c r="K646" s="266"/>
      <c r="L646" s="271"/>
      <c r="M646" s="272"/>
      <c r="N646" s="273"/>
      <c r="O646" s="273"/>
      <c r="P646" s="273"/>
      <c r="Q646" s="273"/>
      <c r="R646" s="273"/>
      <c r="S646" s="273"/>
      <c r="T646" s="274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75" t="s">
        <v>193</v>
      </c>
      <c r="AU646" s="275" t="s">
        <v>88</v>
      </c>
      <c r="AV646" s="15" t="s">
        <v>191</v>
      </c>
      <c r="AW646" s="15" t="s">
        <v>37</v>
      </c>
      <c r="AX646" s="15" t="s">
        <v>86</v>
      </c>
      <c r="AY646" s="275" t="s">
        <v>185</v>
      </c>
    </row>
    <row r="647" s="2" customFormat="1" ht="33" customHeight="1">
      <c r="A647" s="40"/>
      <c r="B647" s="41"/>
      <c r="C647" s="229" t="s">
        <v>891</v>
      </c>
      <c r="D647" s="229" t="s">
        <v>187</v>
      </c>
      <c r="E647" s="230" t="s">
        <v>892</v>
      </c>
      <c r="F647" s="231" t="s">
        <v>893</v>
      </c>
      <c r="G647" s="232" t="s">
        <v>190</v>
      </c>
      <c r="H647" s="233">
        <v>648.19799999999998</v>
      </c>
      <c r="I647" s="234"/>
      <c r="J647" s="235">
        <f>ROUND(I647*H647,2)</f>
        <v>0</v>
      </c>
      <c r="K647" s="236"/>
      <c r="L647" s="46"/>
      <c r="M647" s="237" t="s">
        <v>19</v>
      </c>
      <c r="N647" s="238" t="s">
        <v>49</v>
      </c>
      <c r="O647" s="86"/>
      <c r="P647" s="239">
        <f>O647*H647</f>
        <v>0</v>
      </c>
      <c r="Q647" s="239">
        <v>0.0079000000000000008</v>
      </c>
      <c r="R647" s="239">
        <f>Q647*H647</f>
        <v>5.1207642</v>
      </c>
      <c r="S647" s="239">
        <v>0</v>
      </c>
      <c r="T647" s="240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41" t="s">
        <v>191</v>
      </c>
      <c r="AT647" s="241" t="s">
        <v>187</v>
      </c>
      <c r="AU647" s="241" t="s">
        <v>88</v>
      </c>
      <c r="AY647" s="19" t="s">
        <v>185</v>
      </c>
      <c r="BE647" s="242">
        <f>IF(N647="základní",J647,0)</f>
        <v>0</v>
      </c>
      <c r="BF647" s="242">
        <f>IF(N647="snížená",J647,0)</f>
        <v>0</v>
      </c>
      <c r="BG647" s="242">
        <f>IF(N647="zákl. přenesená",J647,0)</f>
        <v>0</v>
      </c>
      <c r="BH647" s="242">
        <f>IF(N647="sníž. přenesená",J647,0)</f>
        <v>0</v>
      </c>
      <c r="BI647" s="242">
        <f>IF(N647="nulová",J647,0)</f>
        <v>0</v>
      </c>
      <c r="BJ647" s="19" t="s">
        <v>86</v>
      </c>
      <c r="BK647" s="242">
        <f>ROUND(I647*H647,2)</f>
        <v>0</v>
      </c>
      <c r="BL647" s="19" t="s">
        <v>191</v>
      </c>
      <c r="BM647" s="241" t="s">
        <v>894</v>
      </c>
    </row>
    <row r="648" s="2" customFormat="1" ht="33" customHeight="1">
      <c r="A648" s="40"/>
      <c r="B648" s="41"/>
      <c r="C648" s="229" t="s">
        <v>895</v>
      </c>
      <c r="D648" s="229" t="s">
        <v>187</v>
      </c>
      <c r="E648" s="230" t="s">
        <v>896</v>
      </c>
      <c r="F648" s="231" t="s">
        <v>897</v>
      </c>
      <c r="G648" s="232" t="s">
        <v>220</v>
      </c>
      <c r="H648" s="233">
        <v>9.5</v>
      </c>
      <c r="I648" s="234"/>
      <c r="J648" s="235">
        <f>ROUND(I648*H648,2)</f>
        <v>0</v>
      </c>
      <c r="K648" s="236"/>
      <c r="L648" s="46"/>
      <c r="M648" s="237" t="s">
        <v>19</v>
      </c>
      <c r="N648" s="238" t="s">
        <v>49</v>
      </c>
      <c r="O648" s="86"/>
      <c r="P648" s="239">
        <f>O648*H648</f>
        <v>0</v>
      </c>
      <c r="Q648" s="239">
        <v>0</v>
      </c>
      <c r="R648" s="239">
        <f>Q648*H648</f>
        <v>0</v>
      </c>
      <c r="S648" s="239">
        <v>0</v>
      </c>
      <c r="T648" s="240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41" t="s">
        <v>191</v>
      </c>
      <c r="AT648" s="241" t="s">
        <v>187</v>
      </c>
      <c r="AU648" s="241" t="s">
        <v>88</v>
      </c>
      <c r="AY648" s="19" t="s">
        <v>185</v>
      </c>
      <c r="BE648" s="242">
        <f>IF(N648="základní",J648,0)</f>
        <v>0</v>
      </c>
      <c r="BF648" s="242">
        <f>IF(N648="snížená",J648,0)</f>
        <v>0</v>
      </c>
      <c r="BG648" s="242">
        <f>IF(N648="zákl. přenesená",J648,0)</f>
        <v>0</v>
      </c>
      <c r="BH648" s="242">
        <f>IF(N648="sníž. přenesená",J648,0)</f>
        <v>0</v>
      </c>
      <c r="BI648" s="242">
        <f>IF(N648="nulová",J648,0)</f>
        <v>0</v>
      </c>
      <c r="BJ648" s="19" t="s">
        <v>86</v>
      </c>
      <c r="BK648" s="242">
        <f>ROUND(I648*H648,2)</f>
        <v>0</v>
      </c>
      <c r="BL648" s="19" t="s">
        <v>191</v>
      </c>
      <c r="BM648" s="241" t="s">
        <v>898</v>
      </c>
    </row>
    <row r="649" s="13" customFormat="1">
      <c r="A649" s="13"/>
      <c r="B649" s="243"/>
      <c r="C649" s="244"/>
      <c r="D649" s="245" t="s">
        <v>193</v>
      </c>
      <c r="E649" s="246" t="s">
        <v>19</v>
      </c>
      <c r="F649" s="247" t="s">
        <v>899</v>
      </c>
      <c r="G649" s="244"/>
      <c r="H649" s="248">
        <v>9.5</v>
      </c>
      <c r="I649" s="249"/>
      <c r="J649" s="244"/>
      <c r="K649" s="244"/>
      <c r="L649" s="250"/>
      <c r="M649" s="251"/>
      <c r="N649" s="252"/>
      <c r="O649" s="252"/>
      <c r="P649" s="252"/>
      <c r="Q649" s="252"/>
      <c r="R649" s="252"/>
      <c r="S649" s="252"/>
      <c r="T649" s="25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54" t="s">
        <v>193</v>
      </c>
      <c r="AU649" s="254" t="s">
        <v>88</v>
      </c>
      <c r="AV649" s="13" t="s">
        <v>88</v>
      </c>
      <c r="AW649" s="13" t="s">
        <v>37</v>
      </c>
      <c r="AX649" s="13" t="s">
        <v>78</v>
      </c>
      <c r="AY649" s="254" t="s">
        <v>185</v>
      </c>
    </row>
    <row r="650" s="15" customFormat="1">
      <c r="A650" s="15"/>
      <c r="B650" s="265"/>
      <c r="C650" s="266"/>
      <c r="D650" s="245" t="s">
        <v>193</v>
      </c>
      <c r="E650" s="267" t="s">
        <v>19</v>
      </c>
      <c r="F650" s="268" t="s">
        <v>196</v>
      </c>
      <c r="G650" s="266"/>
      <c r="H650" s="269">
        <v>9.5</v>
      </c>
      <c r="I650" s="270"/>
      <c r="J650" s="266"/>
      <c r="K650" s="266"/>
      <c r="L650" s="271"/>
      <c r="M650" s="272"/>
      <c r="N650" s="273"/>
      <c r="O650" s="273"/>
      <c r="P650" s="273"/>
      <c r="Q650" s="273"/>
      <c r="R650" s="273"/>
      <c r="S650" s="273"/>
      <c r="T650" s="274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75" t="s">
        <v>193</v>
      </c>
      <c r="AU650" s="275" t="s">
        <v>88</v>
      </c>
      <c r="AV650" s="15" t="s">
        <v>191</v>
      </c>
      <c r="AW650" s="15" t="s">
        <v>37</v>
      </c>
      <c r="AX650" s="15" t="s">
        <v>86</v>
      </c>
      <c r="AY650" s="275" t="s">
        <v>185</v>
      </c>
    </row>
    <row r="651" s="2" customFormat="1" ht="21.75" customHeight="1">
      <c r="A651" s="40"/>
      <c r="B651" s="41"/>
      <c r="C651" s="282" t="s">
        <v>900</v>
      </c>
      <c r="D651" s="282" t="s">
        <v>604</v>
      </c>
      <c r="E651" s="283" t="s">
        <v>901</v>
      </c>
      <c r="F651" s="284" t="s">
        <v>902</v>
      </c>
      <c r="G651" s="285" t="s">
        <v>220</v>
      </c>
      <c r="H651" s="286">
        <v>9.9749999999999996</v>
      </c>
      <c r="I651" s="287"/>
      <c r="J651" s="288">
        <f>ROUND(I651*H651,2)</f>
        <v>0</v>
      </c>
      <c r="K651" s="289"/>
      <c r="L651" s="290"/>
      <c r="M651" s="291" t="s">
        <v>19</v>
      </c>
      <c r="N651" s="292" t="s">
        <v>49</v>
      </c>
      <c r="O651" s="86"/>
      <c r="P651" s="239">
        <f>O651*H651</f>
        <v>0</v>
      </c>
      <c r="Q651" s="239">
        <v>0.00012</v>
      </c>
      <c r="R651" s="239">
        <f>Q651*H651</f>
        <v>0.0011969999999999999</v>
      </c>
      <c r="S651" s="239">
        <v>0</v>
      </c>
      <c r="T651" s="240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41" t="s">
        <v>236</v>
      </c>
      <c r="AT651" s="241" t="s">
        <v>604</v>
      </c>
      <c r="AU651" s="241" t="s">
        <v>88</v>
      </c>
      <c r="AY651" s="19" t="s">
        <v>185</v>
      </c>
      <c r="BE651" s="242">
        <f>IF(N651="základní",J651,0)</f>
        <v>0</v>
      </c>
      <c r="BF651" s="242">
        <f>IF(N651="snížená",J651,0)</f>
        <v>0</v>
      </c>
      <c r="BG651" s="242">
        <f>IF(N651="zákl. přenesená",J651,0)</f>
        <v>0</v>
      </c>
      <c r="BH651" s="242">
        <f>IF(N651="sníž. přenesená",J651,0)</f>
        <v>0</v>
      </c>
      <c r="BI651" s="242">
        <f>IF(N651="nulová",J651,0)</f>
        <v>0</v>
      </c>
      <c r="BJ651" s="19" t="s">
        <v>86</v>
      </c>
      <c r="BK651" s="242">
        <f>ROUND(I651*H651,2)</f>
        <v>0</v>
      </c>
      <c r="BL651" s="19" t="s">
        <v>191</v>
      </c>
      <c r="BM651" s="241" t="s">
        <v>903</v>
      </c>
    </row>
    <row r="652" s="13" customFormat="1">
      <c r="A652" s="13"/>
      <c r="B652" s="243"/>
      <c r="C652" s="244"/>
      <c r="D652" s="245" t="s">
        <v>193</v>
      </c>
      <c r="E652" s="244"/>
      <c r="F652" s="247" t="s">
        <v>904</v>
      </c>
      <c r="G652" s="244"/>
      <c r="H652" s="248">
        <v>9.9749999999999996</v>
      </c>
      <c r="I652" s="249"/>
      <c r="J652" s="244"/>
      <c r="K652" s="244"/>
      <c r="L652" s="250"/>
      <c r="M652" s="251"/>
      <c r="N652" s="252"/>
      <c r="O652" s="252"/>
      <c r="P652" s="252"/>
      <c r="Q652" s="252"/>
      <c r="R652" s="252"/>
      <c r="S652" s="252"/>
      <c r="T652" s="25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4" t="s">
        <v>193</v>
      </c>
      <c r="AU652" s="254" t="s">
        <v>88</v>
      </c>
      <c r="AV652" s="13" t="s">
        <v>88</v>
      </c>
      <c r="AW652" s="13" t="s">
        <v>4</v>
      </c>
      <c r="AX652" s="13" t="s">
        <v>86</v>
      </c>
      <c r="AY652" s="254" t="s">
        <v>185</v>
      </c>
    </row>
    <row r="653" s="2" customFormat="1" ht="44.25" customHeight="1">
      <c r="A653" s="40"/>
      <c r="B653" s="41"/>
      <c r="C653" s="229" t="s">
        <v>905</v>
      </c>
      <c r="D653" s="229" t="s">
        <v>187</v>
      </c>
      <c r="E653" s="230" t="s">
        <v>906</v>
      </c>
      <c r="F653" s="231" t="s">
        <v>907</v>
      </c>
      <c r="G653" s="232" t="s">
        <v>190</v>
      </c>
      <c r="H653" s="233">
        <v>74.010000000000005</v>
      </c>
      <c r="I653" s="234"/>
      <c r="J653" s="235">
        <f>ROUND(I653*H653,2)</f>
        <v>0</v>
      </c>
      <c r="K653" s="236"/>
      <c r="L653" s="46"/>
      <c r="M653" s="237" t="s">
        <v>19</v>
      </c>
      <c r="N653" s="238" t="s">
        <v>49</v>
      </c>
      <c r="O653" s="86"/>
      <c r="P653" s="239">
        <f>O653*H653</f>
        <v>0</v>
      </c>
      <c r="Q653" s="239">
        <v>0.0086</v>
      </c>
      <c r="R653" s="239">
        <f>Q653*H653</f>
        <v>0.636486</v>
      </c>
      <c r="S653" s="239">
        <v>0</v>
      </c>
      <c r="T653" s="240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41" t="s">
        <v>191</v>
      </c>
      <c r="AT653" s="241" t="s">
        <v>187</v>
      </c>
      <c r="AU653" s="241" t="s">
        <v>88</v>
      </c>
      <c r="AY653" s="19" t="s">
        <v>185</v>
      </c>
      <c r="BE653" s="242">
        <f>IF(N653="základní",J653,0)</f>
        <v>0</v>
      </c>
      <c r="BF653" s="242">
        <f>IF(N653="snížená",J653,0)</f>
        <v>0</v>
      </c>
      <c r="BG653" s="242">
        <f>IF(N653="zákl. přenesená",J653,0)</f>
        <v>0</v>
      </c>
      <c r="BH653" s="242">
        <f>IF(N653="sníž. přenesená",J653,0)</f>
        <v>0</v>
      </c>
      <c r="BI653" s="242">
        <f>IF(N653="nulová",J653,0)</f>
        <v>0</v>
      </c>
      <c r="BJ653" s="19" t="s">
        <v>86</v>
      </c>
      <c r="BK653" s="242">
        <f>ROUND(I653*H653,2)</f>
        <v>0</v>
      </c>
      <c r="BL653" s="19" t="s">
        <v>191</v>
      </c>
      <c r="BM653" s="241" t="s">
        <v>908</v>
      </c>
    </row>
    <row r="654" s="13" customFormat="1">
      <c r="A654" s="13"/>
      <c r="B654" s="243"/>
      <c r="C654" s="244"/>
      <c r="D654" s="245" t="s">
        <v>193</v>
      </c>
      <c r="E654" s="246" t="s">
        <v>19</v>
      </c>
      <c r="F654" s="247" t="s">
        <v>909</v>
      </c>
      <c r="G654" s="244"/>
      <c r="H654" s="248">
        <v>75.239999999999995</v>
      </c>
      <c r="I654" s="249"/>
      <c r="J654" s="244"/>
      <c r="K654" s="244"/>
      <c r="L654" s="250"/>
      <c r="M654" s="251"/>
      <c r="N654" s="252"/>
      <c r="O654" s="252"/>
      <c r="P654" s="252"/>
      <c r="Q654" s="252"/>
      <c r="R654" s="252"/>
      <c r="S654" s="252"/>
      <c r="T654" s="25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4" t="s">
        <v>193</v>
      </c>
      <c r="AU654" s="254" t="s">
        <v>88</v>
      </c>
      <c r="AV654" s="13" t="s">
        <v>88</v>
      </c>
      <c r="AW654" s="13" t="s">
        <v>37</v>
      </c>
      <c r="AX654" s="13" t="s">
        <v>78</v>
      </c>
      <c r="AY654" s="254" t="s">
        <v>185</v>
      </c>
    </row>
    <row r="655" s="13" customFormat="1">
      <c r="A655" s="13"/>
      <c r="B655" s="243"/>
      <c r="C655" s="244"/>
      <c r="D655" s="245" t="s">
        <v>193</v>
      </c>
      <c r="E655" s="246" t="s">
        <v>19</v>
      </c>
      <c r="F655" s="247" t="s">
        <v>614</v>
      </c>
      <c r="G655" s="244"/>
      <c r="H655" s="248">
        <v>-1.23</v>
      </c>
      <c r="I655" s="249"/>
      <c r="J655" s="244"/>
      <c r="K655" s="244"/>
      <c r="L655" s="250"/>
      <c r="M655" s="251"/>
      <c r="N655" s="252"/>
      <c r="O655" s="252"/>
      <c r="P655" s="252"/>
      <c r="Q655" s="252"/>
      <c r="R655" s="252"/>
      <c r="S655" s="252"/>
      <c r="T655" s="25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4" t="s">
        <v>193</v>
      </c>
      <c r="AU655" s="254" t="s">
        <v>88</v>
      </c>
      <c r="AV655" s="13" t="s">
        <v>88</v>
      </c>
      <c r="AW655" s="13" t="s">
        <v>37</v>
      </c>
      <c r="AX655" s="13" t="s">
        <v>78</v>
      </c>
      <c r="AY655" s="254" t="s">
        <v>185</v>
      </c>
    </row>
    <row r="656" s="15" customFormat="1">
      <c r="A656" s="15"/>
      <c r="B656" s="265"/>
      <c r="C656" s="266"/>
      <c r="D656" s="245" t="s">
        <v>193</v>
      </c>
      <c r="E656" s="267" t="s">
        <v>19</v>
      </c>
      <c r="F656" s="268" t="s">
        <v>196</v>
      </c>
      <c r="G656" s="266"/>
      <c r="H656" s="269">
        <v>74.009999999999991</v>
      </c>
      <c r="I656" s="270"/>
      <c r="J656" s="266"/>
      <c r="K656" s="266"/>
      <c r="L656" s="271"/>
      <c r="M656" s="272"/>
      <c r="N656" s="273"/>
      <c r="O656" s="273"/>
      <c r="P656" s="273"/>
      <c r="Q656" s="273"/>
      <c r="R656" s="273"/>
      <c r="S656" s="273"/>
      <c r="T656" s="274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75" t="s">
        <v>193</v>
      </c>
      <c r="AU656" s="275" t="s">
        <v>88</v>
      </c>
      <c r="AV656" s="15" t="s">
        <v>191</v>
      </c>
      <c r="AW656" s="15" t="s">
        <v>37</v>
      </c>
      <c r="AX656" s="15" t="s">
        <v>86</v>
      </c>
      <c r="AY656" s="275" t="s">
        <v>185</v>
      </c>
    </row>
    <row r="657" s="2" customFormat="1" ht="21.75" customHeight="1">
      <c r="A657" s="40"/>
      <c r="B657" s="41"/>
      <c r="C657" s="282" t="s">
        <v>910</v>
      </c>
      <c r="D657" s="282" t="s">
        <v>604</v>
      </c>
      <c r="E657" s="283" t="s">
        <v>911</v>
      </c>
      <c r="F657" s="284" t="s">
        <v>912</v>
      </c>
      <c r="G657" s="285" t="s">
        <v>190</v>
      </c>
      <c r="H657" s="286">
        <v>75.489999999999995</v>
      </c>
      <c r="I657" s="287"/>
      <c r="J657" s="288">
        <f>ROUND(I657*H657,2)</f>
        <v>0</v>
      </c>
      <c r="K657" s="289"/>
      <c r="L657" s="290"/>
      <c r="M657" s="291" t="s">
        <v>19</v>
      </c>
      <c r="N657" s="292" t="s">
        <v>49</v>
      </c>
      <c r="O657" s="86"/>
      <c r="P657" s="239">
        <f>O657*H657</f>
        <v>0</v>
      </c>
      <c r="Q657" s="239">
        <v>0.0041999999999999997</v>
      </c>
      <c r="R657" s="239">
        <f>Q657*H657</f>
        <v>0.31705799999999995</v>
      </c>
      <c r="S657" s="239">
        <v>0</v>
      </c>
      <c r="T657" s="240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41" t="s">
        <v>236</v>
      </c>
      <c r="AT657" s="241" t="s">
        <v>604</v>
      </c>
      <c r="AU657" s="241" t="s">
        <v>88</v>
      </c>
      <c r="AY657" s="19" t="s">
        <v>185</v>
      </c>
      <c r="BE657" s="242">
        <f>IF(N657="základní",J657,0)</f>
        <v>0</v>
      </c>
      <c r="BF657" s="242">
        <f>IF(N657="snížená",J657,0)</f>
        <v>0</v>
      </c>
      <c r="BG657" s="242">
        <f>IF(N657="zákl. přenesená",J657,0)</f>
        <v>0</v>
      </c>
      <c r="BH657" s="242">
        <f>IF(N657="sníž. přenesená",J657,0)</f>
        <v>0</v>
      </c>
      <c r="BI657" s="242">
        <f>IF(N657="nulová",J657,0)</f>
        <v>0</v>
      </c>
      <c r="BJ657" s="19" t="s">
        <v>86</v>
      </c>
      <c r="BK657" s="242">
        <f>ROUND(I657*H657,2)</f>
        <v>0</v>
      </c>
      <c r="BL657" s="19" t="s">
        <v>191</v>
      </c>
      <c r="BM657" s="241" t="s">
        <v>913</v>
      </c>
    </row>
    <row r="658" s="13" customFormat="1">
      <c r="A658" s="13"/>
      <c r="B658" s="243"/>
      <c r="C658" s="244"/>
      <c r="D658" s="245" t="s">
        <v>193</v>
      </c>
      <c r="E658" s="244"/>
      <c r="F658" s="247" t="s">
        <v>914</v>
      </c>
      <c r="G658" s="244"/>
      <c r="H658" s="248">
        <v>75.489999999999995</v>
      </c>
      <c r="I658" s="249"/>
      <c r="J658" s="244"/>
      <c r="K658" s="244"/>
      <c r="L658" s="250"/>
      <c r="M658" s="251"/>
      <c r="N658" s="252"/>
      <c r="O658" s="252"/>
      <c r="P658" s="252"/>
      <c r="Q658" s="252"/>
      <c r="R658" s="252"/>
      <c r="S658" s="252"/>
      <c r="T658" s="25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4" t="s">
        <v>193</v>
      </c>
      <c r="AU658" s="254" t="s">
        <v>88</v>
      </c>
      <c r="AV658" s="13" t="s">
        <v>88</v>
      </c>
      <c r="AW658" s="13" t="s">
        <v>4</v>
      </c>
      <c r="AX658" s="13" t="s">
        <v>86</v>
      </c>
      <c r="AY658" s="254" t="s">
        <v>185</v>
      </c>
    </row>
    <row r="659" s="2" customFormat="1" ht="33" customHeight="1">
      <c r="A659" s="40"/>
      <c r="B659" s="41"/>
      <c r="C659" s="229" t="s">
        <v>915</v>
      </c>
      <c r="D659" s="229" t="s">
        <v>187</v>
      </c>
      <c r="E659" s="230" t="s">
        <v>916</v>
      </c>
      <c r="F659" s="231" t="s">
        <v>917</v>
      </c>
      <c r="G659" s="232" t="s">
        <v>190</v>
      </c>
      <c r="H659" s="233">
        <v>38.640000000000001</v>
      </c>
      <c r="I659" s="234"/>
      <c r="J659" s="235">
        <f>ROUND(I659*H659,2)</f>
        <v>0</v>
      </c>
      <c r="K659" s="236"/>
      <c r="L659" s="46"/>
      <c r="M659" s="237" t="s">
        <v>19</v>
      </c>
      <c r="N659" s="238" t="s">
        <v>49</v>
      </c>
      <c r="O659" s="86"/>
      <c r="P659" s="239">
        <f>O659*H659</f>
        <v>0</v>
      </c>
      <c r="Q659" s="239">
        <v>0.00628</v>
      </c>
      <c r="R659" s="239">
        <f>Q659*H659</f>
        <v>0.24265919999999999</v>
      </c>
      <c r="S659" s="239">
        <v>0</v>
      </c>
      <c r="T659" s="240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41" t="s">
        <v>191</v>
      </c>
      <c r="AT659" s="241" t="s">
        <v>187</v>
      </c>
      <c r="AU659" s="241" t="s">
        <v>88</v>
      </c>
      <c r="AY659" s="19" t="s">
        <v>185</v>
      </c>
      <c r="BE659" s="242">
        <f>IF(N659="základní",J659,0)</f>
        <v>0</v>
      </c>
      <c r="BF659" s="242">
        <f>IF(N659="snížená",J659,0)</f>
        <v>0</v>
      </c>
      <c r="BG659" s="242">
        <f>IF(N659="zákl. přenesená",J659,0)</f>
        <v>0</v>
      </c>
      <c r="BH659" s="242">
        <f>IF(N659="sníž. přenesená",J659,0)</f>
        <v>0</v>
      </c>
      <c r="BI659" s="242">
        <f>IF(N659="nulová",J659,0)</f>
        <v>0</v>
      </c>
      <c r="BJ659" s="19" t="s">
        <v>86</v>
      </c>
      <c r="BK659" s="242">
        <f>ROUND(I659*H659,2)</f>
        <v>0</v>
      </c>
      <c r="BL659" s="19" t="s">
        <v>191</v>
      </c>
      <c r="BM659" s="241" t="s">
        <v>918</v>
      </c>
    </row>
    <row r="660" s="13" customFormat="1">
      <c r="A660" s="13"/>
      <c r="B660" s="243"/>
      <c r="C660" s="244"/>
      <c r="D660" s="245" t="s">
        <v>193</v>
      </c>
      <c r="E660" s="246" t="s">
        <v>19</v>
      </c>
      <c r="F660" s="247" t="s">
        <v>919</v>
      </c>
      <c r="G660" s="244"/>
      <c r="H660" s="248">
        <v>39.600000000000001</v>
      </c>
      <c r="I660" s="249"/>
      <c r="J660" s="244"/>
      <c r="K660" s="244"/>
      <c r="L660" s="250"/>
      <c r="M660" s="251"/>
      <c r="N660" s="252"/>
      <c r="O660" s="252"/>
      <c r="P660" s="252"/>
      <c r="Q660" s="252"/>
      <c r="R660" s="252"/>
      <c r="S660" s="252"/>
      <c r="T660" s="25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54" t="s">
        <v>193</v>
      </c>
      <c r="AU660" s="254" t="s">
        <v>88</v>
      </c>
      <c r="AV660" s="13" t="s">
        <v>88</v>
      </c>
      <c r="AW660" s="13" t="s">
        <v>37</v>
      </c>
      <c r="AX660" s="13" t="s">
        <v>78</v>
      </c>
      <c r="AY660" s="254" t="s">
        <v>185</v>
      </c>
    </row>
    <row r="661" s="13" customFormat="1">
      <c r="A661" s="13"/>
      <c r="B661" s="243"/>
      <c r="C661" s="244"/>
      <c r="D661" s="245" t="s">
        <v>193</v>
      </c>
      <c r="E661" s="246" t="s">
        <v>19</v>
      </c>
      <c r="F661" s="247" t="s">
        <v>920</v>
      </c>
      <c r="G661" s="244"/>
      <c r="H661" s="248">
        <v>-0.95999999999999996</v>
      </c>
      <c r="I661" s="249"/>
      <c r="J661" s="244"/>
      <c r="K661" s="244"/>
      <c r="L661" s="250"/>
      <c r="M661" s="251"/>
      <c r="N661" s="252"/>
      <c r="O661" s="252"/>
      <c r="P661" s="252"/>
      <c r="Q661" s="252"/>
      <c r="R661" s="252"/>
      <c r="S661" s="252"/>
      <c r="T661" s="25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4" t="s">
        <v>193</v>
      </c>
      <c r="AU661" s="254" t="s">
        <v>88</v>
      </c>
      <c r="AV661" s="13" t="s">
        <v>88</v>
      </c>
      <c r="AW661" s="13" t="s">
        <v>37</v>
      </c>
      <c r="AX661" s="13" t="s">
        <v>78</v>
      </c>
      <c r="AY661" s="254" t="s">
        <v>185</v>
      </c>
    </row>
    <row r="662" s="15" customFormat="1">
      <c r="A662" s="15"/>
      <c r="B662" s="265"/>
      <c r="C662" s="266"/>
      <c r="D662" s="245" t="s">
        <v>193</v>
      </c>
      <c r="E662" s="267" t="s">
        <v>19</v>
      </c>
      <c r="F662" s="268" t="s">
        <v>196</v>
      </c>
      <c r="G662" s="266"/>
      <c r="H662" s="269">
        <v>38.640000000000001</v>
      </c>
      <c r="I662" s="270"/>
      <c r="J662" s="266"/>
      <c r="K662" s="266"/>
      <c r="L662" s="271"/>
      <c r="M662" s="272"/>
      <c r="N662" s="273"/>
      <c r="O662" s="273"/>
      <c r="P662" s="273"/>
      <c r="Q662" s="273"/>
      <c r="R662" s="273"/>
      <c r="S662" s="273"/>
      <c r="T662" s="274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75" t="s">
        <v>193</v>
      </c>
      <c r="AU662" s="275" t="s">
        <v>88</v>
      </c>
      <c r="AV662" s="15" t="s">
        <v>191</v>
      </c>
      <c r="AW662" s="15" t="s">
        <v>37</v>
      </c>
      <c r="AX662" s="15" t="s">
        <v>86</v>
      </c>
      <c r="AY662" s="275" t="s">
        <v>185</v>
      </c>
    </row>
    <row r="663" s="2" customFormat="1" ht="21.75" customHeight="1">
      <c r="A663" s="40"/>
      <c r="B663" s="41"/>
      <c r="C663" s="229" t="s">
        <v>921</v>
      </c>
      <c r="D663" s="229" t="s">
        <v>187</v>
      </c>
      <c r="E663" s="230" t="s">
        <v>922</v>
      </c>
      <c r="F663" s="231" t="s">
        <v>923</v>
      </c>
      <c r="G663" s="232" t="s">
        <v>206</v>
      </c>
      <c r="H663" s="233">
        <v>30.292000000000002</v>
      </c>
      <c r="I663" s="234"/>
      <c r="J663" s="235">
        <f>ROUND(I663*H663,2)</f>
        <v>0</v>
      </c>
      <c r="K663" s="236"/>
      <c r="L663" s="46"/>
      <c r="M663" s="237" t="s">
        <v>19</v>
      </c>
      <c r="N663" s="238" t="s">
        <v>49</v>
      </c>
      <c r="O663" s="86"/>
      <c r="P663" s="239">
        <f>O663*H663</f>
        <v>0</v>
      </c>
      <c r="Q663" s="239">
        <v>2.45329</v>
      </c>
      <c r="R663" s="239">
        <f>Q663*H663</f>
        <v>74.315060680000002</v>
      </c>
      <c r="S663" s="239">
        <v>0</v>
      </c>
      <c r="T663" s="240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41" t="s">
        <v>191</v>
      </c>
      <c r="AT663" s="241" t="s">
        <v>187</v>
      </c>
      <c r="AU663" s="241" t="s">
        <v>88</v>
      </c>
      <c r="AY663" s="19" t="s">
        <v>185</v>
      </c>
      <c r="BE663" s="242">
        <f>IF(N663="základní",J663,0)</f>
        <v>0</v>
      </c>
      <c r="BF663" s="242">
        <f>IF(N663="snížená",J663,0)</f>
        <v>0</v>
      </c>
      <c r="BG663" s="242">
        <f>IF(N663="zákl. přenesená",J663,0)</f>
        <v>0</v>
      </c>
      <c r="BH663" s="242">
        <f>IF(N663="sníž. přenesená",J663,0)</f>
        <v>0</v>
      </c>
      <c r="BI663" s="242">
        <f>IF(N663="nulová",J663,0)</f>
        <v>0</v>
      </c>
      <c r="BJ663" s="19" t="s">
        <v>86</v>
      </c>
      <c r="BK663" s="242">
        <f>ROUND(I663*H663,2)</f>
        <v>0</v>
      </c>
      <c r="BL663" s="19" t="s">
        <v>191</v>
      </c>
      <c r="BM663" s="241" t="s">
        <v>924</v>
      </c>
    </row>
    <row r="664" s="13" customFormat="1">
      <c r="A664" s="13"/>
      <c r="B664" s="243"/>
      <c r="C664" s="244"/>
      <c r="D664" s="245" t="s">
        <v>193</v>
      </c>
      <c r="E664" s="246" t="s">
        <v>19</v>
      </c>
      <c r="F664" s="247" t="s">
        <v>925</v>
      </c>
      <c r="G664" s="244"/>
      <c r="H664" s="248">
        <v>1.7010000000000001</v>
      </c>
      <c r="I664" s="249"/>
      <c r="J664" s="244"/>
      <c r="K664" s="244"/>
      <c r="L664" s="250"/>
      <c r="M664" s="251"/>
      <c r="N664" s="252"/>
      <c r="O664" s="252"/>
      <c r="P664" s="252"/>
      <c r="Q664" s="252"/>
      <c r="R664" s="252"/>
      <c r="S664" s="252"/>
      <c r="T664" s="25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4" t="s">
        <v>193</v>
      </c>
      <c r="AU664" s="254" t="s">
        <v>88</v>
      </c>
      <c r="AV664" s="13" t="s">
        <v>88</v>
      </c>
      <c r="AW664" s="13" t="s">
        <v>37</v>
      </c>
      <c r="AX664" s="13" t="s">
        <v>78</v>
      </c>
      <c r="AY664" s="254" t="s">
        <v>185</v>
      </c>
    </row>
    <row r="665" s="14" customFormat="1">
      <c r="A665" s="14"/>
      <c r="B665" s="255"/>
      <c r="C665" s="256"/>
      <c r="D665" s="245" t="s">
        <v>193</v>
      </c>
      <c r="E665" s="257" t="s">
        <v>19</v>
      </c>
      <c r="F665" s="258" t="s">
        <v>926</v>
      </c>
      <c r="G665" s="256"/>
      <c r="H665" s="257" t="s">
        <v>19</v>
      </c>
      <c r="I665" s="259"/>
      <c r="J665" s="256"/>
      <c r="K665" s="256"/>
      <c r="L665" s="260"/>
      <c r="M665" s="261"/>
      <c r="N665" s="262"/>
      <c r="O665" s="262"/>
      <c r="P665" s="262"/>
      <c r="Q665" s="262"/>
      <c r="R665" s="262"/>
      <c r="S665" s="262"/>
      <c r="T665" s="263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4" t="s">
        <v>193</v>
      </c>
      <c r="AU665" s="264" t="s">
        <v>88</v>
      </c>
      <c r="AV665" s="14" t="s">
        <v>86</v>
      </c>
      <c r="AW665" s="14" t="s">
        <v>37</v>
      </c>
      <c r="AX665" s="14" t="s">
        <v>78</v>
      </c>
      <c r="AY665" s="264" t="s">
        <v>185</v>
      </c>
    </row>
    <row r="666" s="13" customFormat="1">
      <c r="A666" s="13"/>
      <c r="B666" s="243"/>
      <c r="C666" s="244"/>
      <c r="D666" s="245" t="s">
        <v>193</v>
      </c>
      <c r="E666" s="246" t="s">
        <v>19</v>
      </c>
      <c r="F666" s="247" t="s">
        <v>927</v>
      </c>
      <c r="G666" s="244"/>
      <c r="H666" s="248">
        <v>0.79100000000000004</v>
      </c>
      <c r="I666" s="249"/>
      <c r="J666" s="244"/>
      <c r="K666" s="244"/>
      <c r="L666" s="250"/>
      <c r="M666" s="251"/>
      <c r="N666" s="252"/>
      <c r="O666" s="252"/>
      <c r="P666" s="252"/>
      <c r="Q666" s="252"/>
      <c r="R666" s="252"/>
      <c r="S666" s="252"/>
      <c r="T666" s="25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4" t="s">
        <v>193</v>
      </c>
      <c r="AU666" s="254" t="s">
        <v>88</v>
      </c>
      <c r="AV666" s="13" t="s">
        <v>88</v>
      </c>
      <c r="AW666" s="13" t="s">
        <v>37</v>
      </c>
      <c r="AX666" s="13" t="s">
        <v>78</v>
      </c>
      <c r="AY666" s="254" t="s">
        <v>185</v>
      </c>
    </row>
    <row r="667" s="14" customFormat="1">
      <c r="A667" s="14"/>
      <c r="B667" s="255"/>
      <c r="C667" s="256"/>
      <c r="D667" s="245" t="s">
        <v>193</v>
      </c>
      <c r="E667" s="257" t="s">
        <v>19</v>
      </c>
      <c r="F667" s="258" t="s">
        <v>928</v>
      </c>
      <c r="G667" s="256"/>
      <c r="H667" s="257" t="s">
        <v>19</v>
      </c>
      <c r="I667" s="259"/>
      <c r="J667" s="256"/>
      <c r="K667" s="256"/>
      <c r="L667" s="260"/>
      <c r="M667" s="261"/>
      <c r="N667" s="262"/>
      <c r="O667" s="262"/>
      <c r="P667" s="262"/>
      <c r="Q667" s="262"/>
      <c r="R667" s="262"/>
      <c r="S667" s="262"/>
      <c r="T667" s="263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4" t="s">
        <v>193</v>
      </c>
      <c r="AU667" s="264" t="s">
        <v>88</v>
      </c>
      <c r="AV667" s="14" t="s">
        <v>86</v>
      </c>
      <c r="AW667" s="14" t="s">
        <v>37</v>
      </c>
      <c r="AX667" s="14" t="s">
        <v>78</v>
      </c>
      <c r="AY667" s="264" t="s">
        <v>185</v>
      </c>
    </row>
    <row r="668" s="13" customFormat="1">
      <c r="A668" s="13"/>
      <c r="B668" s="243"/>
      <c r="C668" s="244"/>
      <c r="D668" s="245" t="s">
        <v>193</v>
      </c>
      <c r="E668" s="246" t="s">
        <v>19</v>
      </c>
      <c r="F668" s="247" t="s">
        <v>929</v>
      </c>
      <c r="G668" s="244"/>
      <c r="H668" s="248">
        <v>7.4589999999999996</v>
      </c>
      <c r="I668" s="249"/>
      <c r="J668" s="244"/>
      <c r="K668" s="244"/>
      <c r="L668" s="250"/>
      <c r="M668" s="251"/>
      <c r="N668" s="252"/>
      <c r="O668" s="252"/>
      <c r="P668" s="252"/>
      <c r="Q668" s="252"/>
      <c r="R668" s="252"/>
      <c r="S668" s="252"/>
      <c r="T668" s="25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4" t="s">
        <v>193</v>
      </c>
      <c r="AU668" s="254" t="s">
        <v>88</v>
      </c>
      <c r="AV668" s="13" t="s">
        <v>88</v>
      </c>
      <c r="AW668" s="13" t="s">
        <v>37</v>
      </c>
      <c r="AX668" s="13" t="s">
        <v>78</v>
      </c>
      <c r="AY668" s="254" t="s">
        <v>185</v>
      </c>
    </row>
    <row r="669" s="14" customFormat="1">
      <c r="A669" s="14"/>
      <c r="B669" s="255"/>
      <c r="C669" s="256"/>
      <c r="D669" s="245" t="s">
        <v>193</v>
      </c>
      <c r="E669" s="257" t="s">
        <v>19</v>
      </c>
      <c r="F669" s="258" t="s">
        <v>845</v>
      </c>
      <c r="G669" s="256"/>
      <c r="H669" s="257" t="s">
        <v>19</v>
      </c>
      <c r="I669" s="259"/>
      <c r="J669" s="256"/>
      <c r="K669" s="256"/>
      <c r="L669" s="260"/>
      <c r="M669" s="261"/>
      <c r="N669" s="262"/>
      <c r="O669" s="262"/>
      <c r="P669" s="262"/>
      <c r="Q669" s="262"/>
      <c r="R669" s="262"/>
      <c r="S669" s="262"/>
      <c r="T669" s="26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4" t="s">
        <v>193</v>
      </c>
      <c r="AU669" s="264" t="s">
        <v>88</v>
      </c>
      <c r="AV669" s="14" t="s">
        <v>86</v>
      </c>
      <c r="AW669" s="14" t="s">
        <v>37</v>
      </c>
      <c r="AX669" s="14" t="s">
        <v>78</v>
      </c>
      <c r="AY669" s="264" t="s">
        <v>185</v>
      </c>
    </row>
    <row r="670" s="13" customFormat="1">
      <c r="A670" s="13"/>
      <c r="B670" s="243"/>
      <c r="C670" s="244"/>
      <c r="D670" s="245" t="s">
        <v>193</v>
      </c>
      <c r="E670" s="246" t="s">
        <v>19</v>
      </c>
      <c r="F670" s="247" t="s">
        <v>930</v>
      </c>
      <c r="G670" s="244"/>
      <c r="H670" s="248">
        <v>11.326000000000001</v>
      </c>
      <c r="I670" s="249"/>
      <c r="J670" s="244"/>
      <c r="K670" s="244"/>
      <c r="L670" s="250"/>
      <c r="M670" s="251"/>
      <c r="N670" s="252"/>
      <c r="O670" s="252"/>
      <c r="P670" s="252"/>
      <c r="Q670" s="252"/>
      <c r="R670" s="252"/>
      <c r="S670" s="252"/>
      <c r="T670" s="25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4" t="s">
        <v>193</v>
      </c>
      <c r="AU670" s="254" t="s">
        <v>88</v>
      </c>
      <c r="AV670" s="13" t="s">
        <v>88</v>
      </c>
      <c r="AW670" s="13" t="s">
        <v>37</v>
      </c>
      <c r="AX670" s="13" t="s">
        <v>78</v>
      </c>
      <c r="AY670" s="254" t="s">
        <v>185</v>
      </c>
    </row>
    <row r="671" s="14" customFormat="1">
      <c r="A671" s="14"/>
      <c r="B671" s="255"/>
      <c r="C671" s="256"/>
      <c r="D671" s="245" t="s">
        <v>193</v>
      </c>
      <c r="E671" s="257" t="s">
        <v>19</v>
      </c>
      <c r="F671" s="258" t="s">
        <v>931</v>
      </c>
      <c r="G671" s="256"/>
      <c r="H671" s="257" t="s">
        <v>19</v>
      </c>
      <c r="I671" s="259"/>
      <c r="J671" s="256"/>
      <c r="K671" s="256"/>
      <c r="L671" s="260"/>
      <c r="M671" s="261"/>
      <c r="N671" s="262"/>
      <c r="O671" s="262"/>
      <c r="P671" s="262"/>
      <c r="Q671" s="262"/>
      <c r="R671" s="262"/>
      <c r="S671" s="262"/>
      <c r="T671" s="263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4" t="s">
        <v>193</v>
      </c>
      <c r="AU671" s="264" t="s">
        <v>88</v>
      </c>
      <c r="AV671" s="14" t="s">
        <v>86</v>
      </c>
      <c r="AW671" s="14" t="s">
        <v>37</v>
      </c>
      <c r="AX671" s="14" t="s">
        <v>78</v>
      </c>
      <c r="AY671" s="264" t="s">
        <v>185</v>
      </c>
    </row>
    <row r="672" s="13" customFormat="1">
      <c r="A672" s="13"/>
      <c r="B672" s="243"/>
      <c r="C672" s="244"/>
      <c r="D672" s="245" t="s">
        <v>193</v>
      </c>
      <c r="E672" s="246" t="s">
        <v>19</v>
      </c>
      <c r="F672" s="247" t="s">
        <v>932</v>
      </c>
      <c r="G672" s="244"/>
      <c r="H672" s="248">
        <v>2.5659999999999998</v>
      </c>
      <c r="I672" s="249"/>
      <c r="J672" s="244"/>
      <c r="K672" s="244"/>
      <c r="L672" s="250"/>
      <c r="M672" s="251"/>
      <c r="N672" s="252"/>
      <c r="O672" s="252"/>
      <c r="P672" s="252"/>
      <c r="Q672" s="252"/>
      <c r="R672" s="252"/>
      <c r="S672" s="252"/>
      <c r="T672" s="25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4" t="s">
        <v>193</v>
      </c>
      <c r="AU672" s="254" t="s">
        <v>88</v>
      </c>
      <c r="AV672" s="13" t="s">
        <v>88</v>
      </c>
      <c r="AW672" s="13" t="s">
        <v>37</v>
      </c>
      <c r="AX672" s="13" t="s">
        <v>78</v>
      </c>
      <c r="AY672" s="254" t="s">
        <v>185</v>
      </c>
    </row>
    <row r="673" s="14" customFormat="1">
      <c r="A673" s="14"/>
      <c r="B673" s="255"/>
      <c r="C673" s="256"/>
      <c r="D673" s="245" t="s">
        <v>193</v>
      </c>
      <c r="E673" s="257" t="s">
        <v>19</v>
      </c>
      <c r="F673" s="258" t="s">
        <v>848</v>
      </c>
      <c r="G673" s="256"/>
      <c r="H673" s="257" t="s">
        <v>19</v>
      </c>
      <c r="I673" s="259"/>
      <c r="J673" s="256"/>
      <c r="K673" s="256"/>
      <c r="L673" s="260"/>
      <c r="M673" s="261"/>
      <c r="N673" s="262"/>
      <c r="O673" s="262"/>
      <c r="P673" s="262"/>
      <c r="Q673" s="262"/>
      <c r="R673" s="262"/>
      <c r="S673" s="262"/>
      <c r="T673" s="26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4" t="s">
        <v>193</v>
      </c>
      <c r="AU673" s="264" t="s">
        <v>88</v>
      </c>
      <c r="AV673" s="14" t="s">
        <v>86</v>
      </c>
      <c r="AW673" s="14" t="s">
        <v>37</v>
      </c>
      <c r="AX673" s="14" t="s">
        <v>78</v>
      </c>
      <c r="AY673" s="264" t="s">
        <v>185</v>
      </c>
    </row>
    <row r="674" s="13" customFormat="1">
      <c r="A674" s="13"/>
      <c r="B674" s="243"/>
      <c r="C674" s="244"/>
      <c r="D674" s="245" t="s">
        <v>193</v>
      </c>
      <c r="E674" s="246" t="s">
        <v>19</v>
      </c>
      <c r="F674" s="247" t="s">
        <v>933</v>
      </c>
      <c r="G674" s="244"/>
      <c r="H674" s="248">
        <v>0.69199999999999995</v>
      </c>
      <c r="I674" s="249"/>
      <c r="J674" s="244"/>
      <c r="K674" s="244"/>
      <c r="L674" s="250"/>
      <c r="M674" s="251"/>
      <c r="N674" s="252"/>
      <c r="O674" s="252"/>
      <c r="P674" s="252"/>
      <c r="Q674" s="252"/>
      <c r="R674" s="252"/>
      <c r="S674" s="252"/>
      <c r="T674" s="25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4" t="s">
        <v>193</v>
      </c>
      <c r="AU674" s="254" t="s">
        <v>88</v>
      </c>
      <c r="AV674" s="13" t="s">
        <v>88</v>
      </c>
      <c r="AW674" s="13" t="s">
        <v>37</v>
      </c>
      <c r="AX674" s="13" t="s">
        <v>78</v>
      </c>
      <c r="AY674" s="254" t="s">
        <v>185</v>
      </c>
    </row>
    <row r="675" s="14" customFormat="1">
      <c r="A675" s="14"/>
      <c r="B675" s="255"/>
      <c r="C675" s="256"/>
      <c r="D675" s="245" t="s">
        <v>193</v>
      </c>
      <c r="E675" s="257" t="s">
        <v>19</v>
      </c>
      <c r="F675" s="258" t="s">
        <v>851</v>
      </c>
      <c r="G675" s="256"/>
      <c r="H675" s="257" t="s">
        <v>19</v>
      </c>
      <c r="I675" s="259"/>
      <c r="J675" s="256"/>
      <c r="K675" s="256"/>
      <c r="L675" s="260"/>
      <c r="M675" s="261"/>
      <c r="N675" s="262"/>
      <c r="O675" s="262"/>
      <c r="P675" s="262"/>
      <c r="Q675" s="262"/>
      <c r="R675" s="262"/>
      <c r="S675" s="262"/>
      <c r="T675" s="263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4" t="s">
        <v>193</v>
      </c>
      <c r="AU675" s="264" t="s">
        <v>88</v>
      </c>
      <c r="AV675" s="14" t="s">
        <v>86</v>
      </c>
      <c r="AW675" s="14" t="s">
        <v>37</v>
      </c>
      <c r="AX675" s="14" t="s">
        <v>78</v>
      </c>
      <c r="AY675" s="264" t="s">
        <v>185</v>
      </c>
    </row>
    <row r="676" s="13" customFormat="1">
      <c r="A676" s="13"/>
      <c r="B676" s="243"/>
      <c r="C676" s="244"/>
      <c r="D676" s="245" t="s">
        <v>193</v>
      </c>
      <c r="E676" s="246" t="s">
        <v>19</v>
      </c>
      <c r="F676" s="247" t="s">
        <v>934</v>
      </c>
      <c r="G676" s="244"/>
      <c r="H676" s="248">
        <v>0.27300000000000002</v>
      </c>
      <c r="I676" s="249"/>
      <c r="J676" s="244"/>
      <c r="K676" s="244"/>
      <c r="L676" s="250"/>
      <c r="M676" s="251"/>
      <c r="N676" s="252"/>
      <c r="O676" s="252"/>
      <c r="P676" s="252"/>
      <c r="Q676" s="252"/>
      <c r="R676" s="252"/>
      <c r="S676" s="252"/>
      <c r="T676" s="25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4" t="s">
        <v>193</v>
      </c>
      <c r="AU676" s="254" t="s">
        <v>88</v>
      </c>
      <c r="AV676" s="13" t="s">
        <v>88</v>
      </c>
      <c r="AW676" s="13" t="s">
        <v>37</v>
      </c>
      <c r="AX676" s="13" t="s">
        <v>78</v>
      </c>
      <c r="AY676" s="254" t="s">
        <v>185</v>
      </c>
    </row>
    <row r="677" s="14" customFormat="1">
      <c r="A677" s="14"/>
      <c r="B677" s="255"/>
      <c r="C677" s="256"/>
      <c r="D677" s="245" t="s">
        <v>193</v>
      </c>
      <c r="E677" s="257" t="s">
        <v>19</v>
      </c>
      <c r="F677" s="258" t="s">
        <v>853</v>
      </c>
      <c r="G677" s="256"/>
      <c r="H677" s="257" t="s">
        <v>19</v>
      </c>
      <c r="I677" s="259"/>
      <c r="J677" s="256"/>
      <c r="K677" s="256"/>
      <c r="L677" s="260"/>
      <c r="M677" s="261"/>
      <c r="N677" s="262"/>
      <c r="O677" s="262"/>
      <c r="P677" s="262"/>
      <c r="Q677" s="262"/>
      <c r="R677" s="262"/>
      <c r="S677" s="262"/>
      <c r="T677" s="263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4" t="s">
        <v>193</v>
      </c>
      <c r="AU677" s="264" t="s">
        <v>88</v>
      </c>
      <c r="AV677" s="14" t="s">
        <v>86</v>
      </c>
      <c r="AW677" s="14" t="s">
        <v>37</v>
      </c>
      <c r="AX677" s="14" t="s">
        <v>78</v>
      </c>
      <c r="AY677" s="264" t="s">
        <v>185</v>
      </c>
    </row>
    <row r="678" s="13" customFormat="1">
      <c r="A678" s="13"/>
      <c r="B678" s="243"/>
      <c r="C678" s="244"/>
      <c r="D678" s="245" t="s">
        <v>193</v>
      </c>
      <c r="E678" s="246" t="s">
        <v>19</v>
      </c>
      <c r="F678" s="247" t="s">
        <v>935</v>
      </c>
      <c r="G678" s="244"/>
      <c r="H678" s="248">
        <v>1.2110000000000001</v>
      </c>
      <c r="I678" s="249"/>
      <c r="J678" s="244"/>
      <c r="K678" s="244"/>
      <c r="L678" s="250"/>
      <c r="M678" s="251"/>
      <c r="N678" s="252"/>
      <c r="O678" s="252"/>
      <c r="P678" s="252"/>
      <c r="Q678" s="252"/>
      <c r="R678" s="252"/>
      <c r="S678" s="252"/>
      <c r="T678" s="25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4" t="s">
        <v>193</v>
      </c>
      <c r="AU678" s="254" t="s">
        <v>88</v>
      </c>
      <c r="AV678" s="13" t="s">
        <v>88</v>
      </c>
      <c r="AW678" s="13" t="s">
        <v>37</v>
      </c>
      <c r="AX678" s="13" t="s">
        <v>78</v>
      </c>
      <c r="AY678" s="254" t="s">
        <v>185</v>
      </c>
    </row>
    <row r="679" s="14" customFormat="1">
      <c r="A679" s="14"/>
      <c r="B679" s="255"/>
      <c r="C679" s="256"/>
      <c r="D679" s="245" t="s">
        <v>193</v>
      </c>
      <c r="E679" s="257" t="s">
        <v>19</v>
      </c>
      <c r="F679" s="258" t="s">
        <v>856</v>
      </c>
      <c r="G679" s="256"/>
      <c r="H679" s="257" t="s">
        <v>19</v>
      </c>
      <c r="I679" s="259"/>
      <c r="J679" s="256"/>
      <c r="K679" s="256"/>
      <c r="L679" s="260"/>
      <c r="M679" s="261"/>
      <c r="N679" s="262"/>
      <c r="O679" s="262"/>
      <c r="P679" s="262"/>
      <c r="Q679" s="262"/>
      <c r="R679" s="262"/>
      <c r="S679" s="262"/>
      <c r="T679" s="263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4" t="s">
        <v>193</v>
      </c>
      <c r="AU679" s="264" t="s">
        <v>88</v>
      </c>
      <c r="AV679" s="14" t="s">
        <v>86</v>
      </c>
      <c r="AW679" s="14" t="s">
        <v>37</v>
      </c>
      <c r="AX679" s="14" t="s">
        <v>78</v>
      </c>
      <c r="AY679" s="264" t="s">
        <v>185</v>
      </c>
    </row>
    <row r="680" s="13" customFormat="1">
      <c r="A680" s="13"/>
      <c r="B680" s="243"/>
      <c r="C680" s="244"/>
      <c r="D680" s="245" t="s">
        <v>193</v>
      </c>
      <c r="E680" s="246" t="s">
        <v>19</v>
      </c>
      <c r="F680" s="247" t="s">
        <v>936</v>
      </c>
      <c r="G680" s="244"/>
      <c r="H680" s="248">
        <v>2.5529999999999999</v>
      </c>
      <c r="I680" s="249"/>
      <c r="J680" s="244"/>
      <c r="K680" s="244"/>
      <c r="L680" s="250"/>
      <c r="M680" s="251"/>
      <c r="N680" s="252"/>
      <c r="O680" s="252"/>
      <c r="P680" s="252"/>
      <c r="Q680" s="252"/>
      <c r="R680" s="252"/>
      <c r="S680" s="252"/>
      <c r="T680" s="25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4" t="s">
        <v>193</v>
      </c>
      <c r="AU680" s="254" t="s">
        <v>88</v>
      </c>
      <c r="AV680" s="13" t="s">
        <v>88</v>
      </c>
      <c r="AW680" s="13" t="s">
        <v>37</v>
      </c>
      <c r="AX680" s="13" t="s">
        <v>78</v>
      </c>
      <c r="AY680" s="254" t="s">
        <v>185</v>
      </c>
    </row>
    <row r="681" s="14" customFormat="1">
      <c r="A681" s="14"/>
      <c r="B681" s="255"/>
      <c r="C681" s="256"/>
      <c r="D681" s="245" t="s">
        <v>193</v>
      </c>
      <c r="E681" s="257" t="s">
        <v>19</v>
      </c>
      <c r="F681" s="258" t="s">
        <v>859</v>
      </c>
      <c r="G681" s="256"/>
      <c r="H681" s="257" t="s">
        <v>19</v>
      </c>
      <c r="I681" s="259"/>
      <c r="J681" s="256"/>
      <c r="K681" s="256"/>
      <c r="L681" s="260"/>
      <c r="M681" s="261"/>
      <c r="N681" s="262"/>
      <c r="O681" s="262"/>
      <c r="P681" s="262"/>
      <c r="Q681" s="262"/>
      <c r="R681" s="262"/>
      <c r="S681" s="262"/>
      <c r="T681" s="263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4" t="s">
        <v>193</v>
      </c>
      <c r="AU681" s="264" t="s">
        <v>88</v>
      </c>
      <c r="AV681" s="14" t="s">
        <v>86</v>
      </c>
      <c r="AW681" s="14" t="s">
        <v>37</v>
      </c>
      <c r="AX681" s="14" t="s">
        <v>78</v>
      </c>
      <c r="AY681" s="264" t="s">
        <v>185</v>
      </c>
    </row>
    <row r="682" s="13" customFormat="1">
      <c r="A682" s="13"/>
      <c r="B682" s="243"/>
      <c r="C682" s="244"/>
      <c r="D682" s="245" t="s">
        <v>193</v>
      </c>
      <c r="E682" s="246" t="s">
        <v>19</v>
      </c>
      <c r="F682" s="247" t="s">
        <v>937</v>
      </c>
      <c r="G682" s="244"/>
      <c r="H682" s="248">
        <v>1.72</v>
      </c>
      <c r="I682" s="249"/>
      <c r="J682" s="244"/>
      <c r="K682" s="244"/>
      <c r="L682" s="250"/>
      <c r="M682" s="251"/>
      <c r="N682" s="252"/>
      <c r="O682" s="252"/>
      <c r="P682" s="252"/>
      <c r="Q682" s="252"/>
      <c r="R682" s="252"/>
      <c r="S682" s="252"/>
      <c r="T682" s="25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4" t="s">
        <v>193</v>
      </c>
      <c r="AU682" s="254" t="s">
        <v>88</v>
      </c>
      <c r="AV682" s="13" t="s">
        <v>88</v>
      </c>
      <c r="AW682" s="13" t="s">
        <v>37</v>
      </c>
      <c r="AX682" s="13" t="s">
        <v>78</v>
      </c>
      <c r="AY682" s="254" t="s">
        <v>185</v>
      </c>
    </row>
    <row r="683" s="14" customFormat="1">
      <c r="A683" s="14"/>
      <c r="B683" s="255"/>
      <c r="C683" s="256"/>
      <c r="D683" s="245" t="s">
        <v>193</v>
      </c>
      <c r="E683" s="257" t="s">
        <v>19</v>
      </c>
      <c r="F683" s="258" t="s">
        <v>938</v>
      </c>
      <c r="G683" s="256"/>
      <c r="H683" s="257" t="s">
        <v>19</v>
      </c>
      <c r="I683" s="259"/>
      <c r="J683" s="256"/>
      <c r="K683" s="256"/>
      <c r="L683" s="260"/>
      <c r="M683" s="261"/>
      <c r="N683" s="262"/>
      <c r="O683" s="262"/>
      <c r="P683" s="262"/>
      <c r="Q683" s="262"/>
      <c r="R683" s="262"/>
      <c r="S683" s="262"/>
      <c r="T683" s="263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4" t="s">
        <v>193</v>
      </c>
      <c r="AU683" s="264" t="s">
        <v>88</v>
      </c>
      <c r="AV683" s="14" t="s">
        <v>86</v>
      </c>
      <c r="AW683" s="14" t="s">
        <v>37</v>
      </c>
      <c r="AX683" s="14" t="s">
        <v>78</v>
      </c>
      <c r="AY683" s="264" t="s">
        <v>185</v>
      </c>
    </row>
    <row r="684" s="15" customFormat="1">
      <c r="A684" s="15"/>
      <c r="B684" s="265"/>
      <c r="C684" s="266"/>
      <c r="D684" s="245" t="s">
        <v>193</v>
      </c>
      <c r="E684" s="267" t="s">
        <v>19</v>
      </c>
      <c r="F684" s="268" t="s">
        <v>196</v>
      </c>
      <c r="G684" s="266"/>
      <c r="H684" s="269">
        <v>30.291999999999998</v>
      </c>
      <c r="I684" s="270"/>
      <c r="J684" s="266"/>
      <c r="K684" s="266"/>
      <c r="L684" s="271"/>
      <c r="M684" s="272"/>
      <c r="N684" s="273"/>
      <c r="O684" s="273"/>
      <c r="P684" s="273"/>
      <c r="Q684" s="273"/>
      <c r="R684" s="273"/>
      <c r="S684" s="273"/>
      <c r="T684" s="274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75" t="s">
        <v>193</v>
      </c>
      <c r="AU684" s="275" t="s">
        <v>88</v>
      </c>
      <c r="AV684" s="15" t="s">
        <v>191</v>
      </c>
      <c r="AW684" s="15" t="s">
        <v>37</v>
      </c>
      <c r="AX684" s="15" t="s">
        <v>86</v>
      </c>
      <c r="AY684" s="275" t="s">
        <v>185</v>
      </c>
    </row>
    <row r="685" s="2" customFormat="1" ht="33" customHeight="1">
      <c r="A685" s="40"/>
      <c r="B685" s="41"/>
      <c r="C685" s="229" t="s">
        <v>939</v>
      </c>
      <c r="D685" s="229" t="s">
        <v>187</v>
      </c>
      <c r="E685" s="230" t="s">
        <v>940</v>
      </c>
      <c r="F685" s="231" t="s">
        <v>941</v>
      </c>
      <c r="G685" s="232" t="s">
        <v>206</v>
      </c>
      <c r="H685" s="233">
        <v>30.292000000000002</v>
      </c>
      <c r="I685" s="234"/>
      <c r="J685" s="235">
        <f>ROUND(I685*H685,2)</f>
        <v>0</v>
      </c>
      <c r="K685" s="236"/>
      <c r="L685" s="46"/>
      <c r="M685" s="237" t="s">
        <v>19</v>
      </c>
      <c r="N685" s="238" t="s">
        <v>49</v>
      </c>
      <c r="O685" s="86"/>
      <c r="P685" s="239">
        <f>O685*H685</f>
        <v>0</v>
      </c>
      <c r="Q685" s="239">
        <v>0</v>
      </c>
      <c r="R685" s="239">
        <f>Q685*H685</f>
        <v>0</v>
      </c>
      <c r="S685" s="239">
        <v>0</v>
      </c>
      <c r="T685" s="240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41" t="s">
        <v>191</v>
      </c>
      <c r="AT685" s="241" t="s">
        <v>187</v>
      </c>
      <c r="AU685" s="241" t="s">
        <v>88</v>
      </c>
      <c r="AY685" s="19" t="s">
        <v>185</v>
      </c>
      <c r="BE685" s="242">
        <f>IF(N685="základní",J685,0)</f>
        <v>0</v>
      </c>
      <c r="BF685" s="242">
        <f>IF(N685="snížená",J685,0)</f>
        <v>0</v>
      </c>
      <c r="BG685" s="242">
        <f>IF(N685="zákl. přenesená",J685,0)</f>
        <v>0</v>
      </c>
      <c r="BH685" s="242">
        <f>IF(N685="sníž. přenesená",J685,0)</f>
        <v>0</v>
      </c>
      <c r="BI685" s="242">
        <f>IF(N685="nulová",J685,0)</f>
        <v>0</v>
      </c>
      <c r="BJ685" s="19" t="s">
        <v>86</v>
      </c>
      <c r="BK685" s="242">
        <f>ROUND(I685*H685,2)</f>
        <v>0</v>
      </c>
      <c r="BL685" s="19" t="s">
        <v>191</v>
      </c>
      <c r="BM685" s="241" t="s">
        <v>942</v>
      </c>
    </row>
    <row r="686" s="2" customFormat="1" ht="21.75" customHeight="1">
      <c r="A686" s="40"/>
      <c r="B686" s="41"/>
      <c r="C686" s="229" t="s">
        <v>943</v>
      </c>
      <c r="D686" s="229" t="s">
        <v>187</v>
      </c>
      <c r="E686" s="230" t="s">
        <v>944</v>
      </c>
      <c r="F686" s="231" t="s">
        <v>945</v>
      </c>
      <c r="G686" s="232" t="s">
        <v>206</v>
      </c>
      <c r="H686" s="233">
        <v>0.27300000000000002</v>
      </c>
      <c r="I686" s="234"/>
      <c r="J686" s="235">
        <f>ROUND(I686*H686,2)</f>
        <v>0</v>
      </c>
      <c r="K686" s="236"/>
      <c r="L686" s="46"/>
      <c r="M686" s="237" t="s">
        <v>19</v>
      </c>
      <c r="N686" s="238" t="s">
        <v>49</v>
      </c>
      <c r="O686" s="86"/>
      <c r="P686" s="239">
        <f>O686*H686</f>
        <v>0</v>
      </c>
      <c r="Q686" s="239">
        <v>0</v>
      </c>
      <c r="R686" s="239">
        <f>Q686*H686</f>
        <v>0</v>
      </c>
      <c r="S686" s="239">
        <v>0</v>
      </c>
      <c r="T686" s="240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41" t="s">
        <v>191</v>
      </c>
      <c r="AT686" s="241" t="s">
        <v>187</v>
      </c>
      <c r="AU686" s="241" t="s">
        <v>88</v>
      </c>
      <c r="AY686" s="19" t="s">
        <v>185</v>
      </c>
      <c r="BE686" s="242">
        <f>IF(N686="základní",J686,0)</f>
        <v>0</v>
      </c>
      <c r="BF686" s="242">
        <f>IF(N686="snížená",J686,0)</f>
        <v>0</v>
      </c>
      <c r="BG686" s="242">
        <f>IF(N686="zákl. přenesená",J686,0)</f>
        <v>0</v>
      </c>
      <c r="BH686" s="242">
        <f>IF(N686="sníž. přenesená",J686,0)</f>
        <v>0</v>
      </c>
      <c r="BI686" s="242">
        <f>IF(N686="nulová",J686,0)</f>
        <v>0</v>
      </c>
      <c r="BJ686" s="19" t="s">
        <v>86</v>
      </c>
      <c r="BK686" s="242">
        <f>ROUND(I686*H686,2)</f>
        <v>0</v>
      </c>
      <c r="BL686" s="19" t="s">
        <v>191</v>
      </c>
      <c r="BM686" s="241" t="s">
        <v>946</v>
      </c>
    </row>
    <row r="687" s="13" customFormat="1">
      <c r="A687" s="13"/>
      <c r="B687" s="243"/>
      <c r="C687" s="244"/>
      <c r="D687" s="245" t="s">
        <v>193</v>
      </c>
      <c r="E687" s="246" t="s">
        <v>19</v>
      </c>
      <c r="F687" s="247" t="s">
        <v>934</v>
      </c>
      <c r="G687" s="244"/>
      <c r="H687" s="248">
        <v>0.27300000000000002</v>
      </c>
      <c r="I687" s="249"/>
      <c r="J687" s="244"/>
      <c r="K687" s="244"/>
      <c r="L687" s="250"/>
      <c r="M687" s="251"/>
      <c r="N687" s="252"/>
      <c r="O687" s="252"/>
      <c r="P687" s="252"/>
      <c r="Q687" s="252"/>
      <c r="R687" s="252"/>
      <c r="S687" s="252"/>
      <c r="T687" s="25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4" t="s">
        <v>193</v>
      </c>
      <c r="AU687" s="254" t="s">
        <v>88</v>
      </c>
      <c r="AV687" s="13" t="s">
        <v>88</v>
      </c>
      <c r="AW687" s="13" t="s">
        <v>37</v>
      </c>
      <c r="AX687" s="13" t="s">
        <v>78</v>
      </c>
      <c r="AY687" s="254" t="s">
        <v>185</v>
      </c>
    </row>
    <row r="688" s="14" customFormat="1">
      <c r="A688" s="14"/>
      <c r="B688" s="255"/>
      <c r="C688" s="256"/>
      <c r="D688" s="245" t="s">
        <v>193</v>
      </c>
      <c r="E688" s="257" t="s">
        <v>19</v>
      </c>
      <c r="F688" s="258" t="s">
        <v>853</v>
      </c>
      <c r="G688" s="256"/>
      <c r="H688" s="257" t="s">
        <v>19</v>
      </c>
      <c r="I688" s="259"/>
      <c r="J688" s="256"/>
      <c r="K688" s="256"/>
      <c r="L688" s="260"/>
      <c r="M688" s="261"/>
      <c r="N688" s="262"/>
      <c r="O688" s="262"/>
      <c r="P688" s="262"/>
      <c r="Q688" s="262"/>
      <c r="R688" s="262"/>
      <c r="S688" s="262"/>
      <c r="T688" s="263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4" t="s">
        <v>193</v>
      </c>
      <c r="AU688" s="264" t="s">
        <v>88</v>
      </c>
      <c r="AV688" s="14" t="s">
        <v>86</v>
      </c>
      <c r="AW688" s="14" t="s">
        <v>37</v>
      </c>
      <c r="AX688" s="14" t="s">
        <v>78</v>
      </c>
      <c r="AY688" s="264" t="s">
        <v>185</v>
      </c>
    </row>
    <row r="689" s="15" customFormat="1">
      <c r="A689" s="15"/>
      <c r="B689" s="265"/>
      <c r="C689" s="266"/>
      <c r="D689" s="245" t="s">
        <v>193</v>
      </c>
      <c r="E689" s="267" t="s">
        <v>19</v>
      </c>
      <c r="F689" s="268" t="s">
        <v>196</v>
      </c>
      <c r="G689" s="266"/>
      <c r="H689" s="269">
        <v>0.27300000000000002</v>
      </c>
      <c r="I689" s="270"/>
      <c r="J689" s="266"/>
      <c r="K689" s="266"/>
      <c r="L689" s="271"/>
      <c r="M689" s="272"/>
      <c r="N689" s="273"/>
      <c r="O689" s="273"/>
      <c r="P689" s="273"/>
      <c r="Q689" s="273"/>
      <c r="R689" s="273"/>
      <c r="S689" s="273"/>
      <c r="T689" s="274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75" t="s">
        <v>193</v>
      </c>
      <c r="AU689" s="275" t="s">
        <v>88</v>
      </c>
      <c r="AV689" s="15" t="s">
        <v>191</v>
      </c>
      <c r="AW689" s="15" t="s">
        <v>37</v>
      </c>
      <c r="AX689" s="15" t="s">
        <v>86</v>
      </c>
      <c r="AY689" s="275" t="s">
        <v>185</v>
      </c>
    </row>
    <row r="690" s="2" customFormat="1" ht="33" customHeight="1">
      <c r="A690" s="40"/>
      <c r="B690" s="41"/>
      <c r="C690" s="229" t="s">
        <v>947</v>
      </c>
      <c r="D690" s="229" t="s">
        <v>187</v>
      </c>
      <c r="E690" s="230" t="s">
        <v>948</v>
      </c>
      <c r="F690" s="231" t="s">
        <v>949</v>
      </c>
      <c r="G690" s="232" t="s">
        <v>206</v>
      </c>
      <c r="H690" s="233">
        <v>30.292000000000002</v>
      </c>
      <c r="I690" s="234"/>
      <c r="J690" s="235">
        <f>ROUND(I690*H690,2)</f>
        <v>0</v>
      </c>
      <c r="K690" s="236"/>
      <c r="L690" s="46"/>
      <c r="M690" s="237" t="s">
        <v>19</v>
      </c>
      <c r="N690" s="238" t="s">
        <v>49</v>
      </c>
      <c r="O690" s="86"/>
      <c r="P690" s="239">
        <f>O690*H690</f>
        <v>0</v>
      </c>
      <c r="Q690" s="239">
        <v>0.030300000000000001</v>
      </c>
      <c r="R690" s="239">
        <f>Q690*H690</f>
        <v>0.9178476000000001</v>
      </c>
      <c r="S690" s="239">
        <v>0</v>
      </c>
      <c r="T690" s="240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41" t="s">
        <v>191</v>
      </c>
      <c r="AT690" s="241" t="s">
        <v>187</v>
      </c>
      <c r="AU690" s="241" t="s">
        <v>88</v>
      </c>
      <c r="AY690" s="19" t="s">
        <v>185</v>
      </c>
      <c r="BE690" s="242">
        <f>IF(N690="základní",J690,0)</f>
        <v>0</v>
      </c>
      <c r="BF690" s="242">
        <f>IF(N690="snížená",J690,0)</f>
        <v>0</v>
      </c>
      <c r="BG690" s="242">
        <f>IF(N690="zákl. přenesená",J690,0)</f>
        <v>0</v>
      </c>
      <c r="BH690" s="242">
        <f>IF(N690="sníž. přenesená",J690,0)</f>
        <v>0</v>
      </c>
      <c r="BI690" s="242">
        <f>IF(N690="nulová",J690,0)</f>
        <v>0</v>
      </c>
      <c r="BJ690" s="19" t="s">
        <v>86</v>
      </c>
      <c r="BK690" s="242">
        <f>ROUND(I690*H690,2)</f>
        <v>0</v>
      </c>
      <c r="BL690" s="19" t="s">
        <v>191</v>
      </c>
      <c r="BM690" s="241" t="s">
        <v>950</v>
      </c>
    </row>
    <row r="691" s="2" customFormat="1" ht="16.5" customHeight="1">
      <c r="A691" s="40"/>
      <c r="B691" s="41"/>
      <c r="C691" s="229" t="s">
        <v>951</v>
      </c>
      <c r="D691" s="229" t="s">
        <v>187</v>
      </c>
      <c r="E691" s="230" t="s">
        <v>952</v>
      </c>
      <c r="F691" s="231" t="s">
        <v>953</v>
      </c>
      <c r="G691" s="232" t="s">
        <v>239</v>
      </c>
      <c r="H691" s="233">
        <v>0.11700000000000001</v>
      </c>
      <c r="I691" s="234"/>
      <c r="J691" s="235">
        <f>ROUND(I691*H691,2)</f>
        <v>0</v>
      </c>
      <c r="K691" s="236"/>
      <c r="L691" s="46"/>
      <c r="M691" s="237" t="s">
        <v>19</v>
      </c>
      <c r="N691" s="238" t="s">
        <v>49</v>
      </c>
      <c r="O691" s="86"/>
      <c r="P691" s="239">
        <f>O691*H691</f>
        <v>0</v>
      </c>
      <c r="Q691" s="239">
        <v>1.06277</v>
      </c>
      <c r="R691" s="239">
        <f>Q691*H691</f>
        <v>0.12434409</v>
      </c>
      <c r="S691" s="239">
        <v>0</v>
      </c>
      <c r="T691" s="240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41" t="s">
        <v>191</v>
      </c>
      <c r="AT691" s="241" t="s">
        <v>187</v>
      </c>
      <c r="AU691" s="241" t="s">
        <v>88</v>
      </c>
      <c r="AY691" s="19" t="s">
        <v>185</v>
      </c>
      <c r="BE691" s="242">
        <f>IF(N691="základní",J691,0)</f>
        <v>0</v>
      </c>
      <c r="BF691" s="242">
        <f>IF(N691="snížená",J691,0)</f>
        <v>0</v>
      </c>
      <c r="BG691" s="242">
        <f>IF(N691="zákl. přenesená",J691,0)</f>
        <v>0</v>
      </c>
      <c r="BH691" s="242">
        <f>IF(N691="sníž. přenesená",J691,0)</f>
        <v>0</v>
      </c>
      <c r="BI691" s="242">
        <f>IF(N691="nulová",J691,0)</f>
        <v>0</v>
      </c>
      <c r="BJ691" s="19" t="s">
        <v>86</v>
      </c>
      <c r="BK691" s="242">
        <f>ROUND(I691*H691,2)</f>
        <v>0</v>
      </c>
      <c r="BL691" s="19" t="s">
        <v>191</v>
      </c>
      <c r="BM691" s="241" t="s">
        <v>954</v>
      </c>
    </row>
    <row r="692" s="13" customFormat="1">
      <c r="A692" s="13"/>
      <c r="B692" s="243"/>
      <c r="C692" s="244"/>
      <c r="D692" s="245" t="s">
        <v>193</v>
      </c>
      <c r="E692" s="246" t="s">
        <v>19</v>
      </c>
      <c r="F692" s="247" t="s">
        <v>955</v>
      </c>
      <c r="G692" s="244"/>
      <c r="H692" s="248">
        <v>0.0080000000000000002</v>
      </c>
      <c r="I692" s="249"/>
      <c r="J692" s="244"/>
      <c r="K692" s="244"/>
      <c r="L692" s="250"/>
      <c r="M692" s="251"/>
      <c r="N692" s="252"/>
      <c r="O692" s="252"/>
      <c r="P692" s="252"/>
      <c r="Q692" s="252"/>
      <c r="R692" s="252"/>
      <c r="S692" s="252"/>
      <c r="T692" s="25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4" t="s">
        <v>193</v>
      </c>
      <c r="AU692" s="254" t="s">
        <v>88</v>
      </c>
      <c r="AV692" s="13" t="s">
        <v>88</v>
      </c>
      <c r="AW692" s="13" t="s">
        <v>37</v>
      </c>
      <c r="AX692" s="13" t="s">
        <v>78</v>
      </c>
      <c r="AY692" s="254" t="s">
        <v>185</v>
      </c>
    </row>
    <row r="693" s="14" customFormat="1">
      <c r="A693" s="14"/>
      <c r="B693" s="255"/>
      <c r="C693" s="256"/>
      <c r="D693" s="245" t="s">
        <v>193</v>
      </c>
      <c r="E693" s="257" t="s">
        <v>19</v>
      </c>
      <c r="F693" s="258" t="s">
        <v>956</v>
      </c>
      <c r="G693" s="256"/>
      <c r="H693" s="257" t="s">
        <v>19</v>
      </c>
      <c r="I693" s="259"/>
      <c r="J693" s="256"/>
      <c r="K693" s="256"/>
      <c r="L693" s="260"/>
      <c r="M693" s="261"/>
      <c r="N693" s="262"/>
      <c r="O693" s="262"/>
      <c r="P693" s="262"/>
      <c r="Q693" s="262"/>
      <c r="R693" s="262"/>
      <c r="S693" s="262"/>
      <c r="T693" s="263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4" t="s">
        <v>193</v>
      </c>
      <c r="AU693" s="264" t="s">
        <v>88</v>
      </c>
      <c r="AV693" s="14" t="s">
        <v>86</v>
      </c>
      <c r="AW693" s="14" t="s">
        <v>37</v>
      </c>
      <c r="AX693" s="14" t="s">
        <v>78</v>
      </c>
      <c r="AY693" s="264" t="s">
        <v>185</v>
      </c>
    </row>
    <row r="694" s="13" customFormat="1">
      <c r="A694" s="13"/>
      <c r="B694" s="243"/>
      <c r="C694" s="244"/>
      <c r="D694" s="245" t="s">
        <v>193</v>
      </c>
      <c r="E694" s="246" t="s">
        <v>19</v>
      </c>
      <c r="F694" s="247" t="s">
        <v>957</v>
      </c>
      <c r="G694" s="244"/>
      <c r="H694" s="248">
        <v>0.02</v>
      </c>
      <c r="I694" s="249"/>
      <c r="J694" s="244"/>
      <c r="K694" s="244"/>
      <c r="L694" s="250"/>
      <c r="M694" s="251"/>
      <c r="N694" s="252"/>
      <c r="O694" s="252"/>
      <c r="P694" s="252"/>
      <c r="Q694" s="252"/>
      <c r="R694" s="252"/>
      <c r="S694" s="252"/>
      <c r="T694" s="25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4" t="s">
        <v>193</v>
      </c>
      <c r="AU694" s="254" t="s">
        <v>88</v>
      </c>
      <c r="AV694" s="13" t="s">
        <v>88</v>
      </c>
      <c r="AW694" s="13" t="s">
        <v>37</v>
      </c>
      <c r="AX694" s="13" t="s">
        <v>78</v>
      </c>
      <c r="AY694" s="254" t="s">
        <v>185</v>
      </c>
    </row>
    <row r="695" s="14" customFormat="1">
      <c r="A695" s="14"/>
      <c r="B695" s="255"/>
      <c r="C695" s="256"/>
      <c r="D695" s="245" t="s">
        <v>193</v>
      </c>
      <c r="E695" s="257" t="s">
        <v>19</v>
      </c>
      <c r="F695" s="258" t="s">
        <v>958</v>
      </c>
      <c r="G695" s="256"/>
      <c r="H695" s="257" t="s">
        <v>19</v>
      </c>
      <c r="I695" s="259"/>
      <c r="J695" s="256"/>
      <c r="K695" s="256"/>
      <c r="L695" s="260"/>
      <c r="M695" s="261"/>
      <c r="N695" s="262"/>
      <c r="O695" s="262"/>
      <c r="P695" s="262"/>
      <c r="Q695" s="262"/>
      <c r="R695" s="262"/>
      <c r="S695" s="262"/>
      <c r="T695" s="263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64" t="s">
        <v>193</v>
      </c>
      <c r="AU695" s="264" t="s">
        <v>88</v>
      </c>
      <c r="AV695" s="14" t="s">
        <v>86</v>
      </c>
      <c r="AW695" s="14" t="s">
        <v>37</v>
      </c>
      <c r="AX695" s="14" t="s">
        <v>78</v>
      </c>
      <c r="AY695" s="264" t="s">
        <v>185</v>
      </c>
    </row>
    <row r="696" s="13" customFormat="1">
      <c r="A696" s="13"/>
      <c r="B696" s="243"/>
      <c r="C696" s="244"/>
      <c r="D696" s="245" t="s">
        <v>193</v>
      </c>
      <c r="E696" s="246" t="s">
        <v>19</v>
      </c>
      <c r="F696" s="247" t="s">
        <v>959</v>
      </c>
      <c r="G696" s="244"/>
      <c r="H696" s="248">
        <v>0.016</v>
      </c>
      <c r="I696" s="249"/>
      <c r="J696" s="244"/>
      <c r="K696" s="244"/>
      <c r="L696" s="250"/>
      <c r="M696" s="251"/>
      <c r="N696" s="252"/>
      <c r="O696" s="252"/>
      <c r="P696" s="252"/>
      <c r="Q696" s="252"/>
      <c r="R696" s="252"/>
      <c r="S696" s="252"/>
      <c r="T696" s="25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4" t="s">
        <v>193</v>
      </c>
      <c r="AU696" s="254" t="s">
        <v>88</v>
      </c>
      <c r="AV696" s="13" t="s">
        <v>88</v>
      </c>
      <c r="AW696" s="13" t="s">
        <v>37</v>
      </c>
      <c r="AX696" s="13" t="s">
        <v>78</v>
      </c>
      <c r="AY696" s="254" t="s">
        <v>185</v>
      </c>
    </row>
    <row r="697" s="14" customFormat="1">
      <c r="A697" s="14"/>
      <c r="B697" s="255"/>
      <c r="C697" s="256"/>
      <c r="D697" s="245" t="s">
        <v>193</v>
      </c>
      <c r="E697" s="257" t="s">
        <v>19</v>
      </c>
      <c r="F697" s="258" t="s">
        <v>960</v>
      </c>
      <c r="G697" s="256"/>
      <c r="H697" s="257" t="s">
        <v>19</v>
      </c>
      <c r="I697" s="259"/>
      <c r="J697" s="256"/>
      <c r="K697" s="256"/>
      <c r="L697" s="260"/>
      <c r="M697" s="261"/>
      <c r="N697" s="262"/>
      <c r="O697" s="262"/>
      <c r="P697" s="262"/>
      <c r="Q697" s="262"/>
      <c r="R697" s="262"/>
      <c r="S697" s="262"/>
      <c r="T697" s="263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4" t="s">
        <v>193</v>
      </c>
      <c r="AU697" s="264" t="s">
        <v>88</v>
      </c>
      <c r="AV697" s="14" t="s">
        <v>86</v>
      </c>
      <c r="AW697" s="14" t="s">
        <v>37</v>
      </c>
      <c r="AX697" s="14" t="s">
        <v>78</v>
      </c>
      <c r="AY697" s="264" t="s">
        <v>185</v>
      </c>
    </row>
    <row r="698" s="13" customFormat="1">
      <c r="A698" s="13"/>
      <c r="B698" s="243"/>
      <c r="C698" s="244"/>
      <c r="D698" s="245" t="s">
        <v>193</v>
      </c>
      <c r="E698" s="246" t="s">
        <v>19</v>
      </c>
      <c r="F698" s="247" t="s">
        <v>961</v>
      </c>
      <c r="G698" s="244"/>
      <c r="H698" s="248">
        <v>0.016</v>
      </c>
      <c r="I698" s="249"/>
      <c r="J698" s="244"/>
      <c r="K698" s="244"/>
      <c r="L698" s="250"/>
      <c r="M698" s="251"/>
      <c r="N698" s="252"/>
      <c r="O698" s="252"/>
      <c r="P698" s="252"/>
      <c r="Q698" s="252"/>
      <c r="R698" s="252"/>
      <c r="S698" s="252"/>
      <c r="T698" s="25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4" t="s">
        <v>193</v>
      </c>
      <c r="AU698" s="254" t="s">
        <v>88</v>
      </c>
      <c r="AV698" s="13" t="s">
        <v>88</v>
      </c>
      <c r="AW698" s="13" t="s">
        <v>37</v>
      </c>
      <c r="AX698" s="13" t="s">
        <v>78</v>
      </c>
      <c r="AY698" s="254" t="s">
        <v>185</v>
      </c>
    </row>
    <row r="699" s="14" customFormat="1">
      <c r="A699" s="14"/>
      <c r="B699" s="255"/>
      <c r="C699" s="256"/>
      <c r="D699" s="245" t="s">
        <v>193</v>
      </c>
      <c r="E699" s="257" t="s">
        <v>19</v>
      </c>
      <c r="F699" s="258" t="s">
        <v>962</v>
      </c>
      <c r="G699" s="256"/>
      <c r="H699" s="257" t="s">
        <v>19</v>
      </c>
      <c r="I699" s="259"/>
      <c r="J699" s="256"/>
      <c r="K699" s="256"/>
      <c r="L699" s="260"/>
      <c r="M699" s="261"/>
      <c r="N699" s="262"/>
      <c r="O699" s="262"/>
      <c r="P699" s="262"/>
      <c r="Q699" s="262"/>
      <c r="R699" s="262"/>
      <c r="S699" s="262"/>
      <c r="T699" s="263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4" t="s">
        <v>193</v>
      </c>
      <c r="AU699" s="264" t="s">
        <v>88</v>
      </c>
      <c r="AV699" s="14" t="s">
        <v>86</v>
      </c>
      <c r="AW699" s="14" t="s">
        <v>37</v>
      </c>
      <c r="AX699" s="14" t="s">
        <v>78</v>
      </c>
      <c r="AY699" s="264" t="s">
        <v>185</v>
      </c>
    </row>
    <row r="700" s="13" customFormat="1">
      <c r="A700" s="13"/>
      <c r="B700" s="243"/>
      <c r="C700" s="244"/>
      <c r="D700" s="245" t="s">
        <v>193</v>
      </c>
      <c r="E700" s="246" t="s">
        <v>19</v>
      </c>
      <c r="F700" s="247" t="s">
        <v>963</v>
      </c>
      <c r="G700" s="244"/>
      <c r="H700" s="248">
        <v>0.0030000000000000001</v>
      </c>
      <c r="I700" s="249"/>
      <c r="J700" s="244"/>
      <c r="K700" s="244"/>
      <c r="L700" s="250"/>
      <c r="M700" s="251"/>
      <c r="N700" s="252"/>
      <c r="O700" s="252"/>
      <c r="P700" s="252"/>
      <c r="Q700" s="252"/>
      <c r="R700" s="252"/>
      <c r="S700" s="252"/>
      <c r="T700" s="25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4" t="s">
        <v>193</v>
      </c>
      <c r="AU700" s="254" t="s">
        <v>88</v>
      </c>
      <c r="AV700" s="13" t="s">
        <v>88</v>
      </c>
      <c r="AW700" s="13" t="s">
        <v>37</v>
      </c>
      <c r="AX700" s="13" t="s">
        <v>78</v>
      </c>
      <c r="AY700" s="254" t="s">
        <v>185</v>
      </c>
    </row>
    <row r="701" s="14" customFormat="1">
      <c r="A701" s="14"/>
      <c r="B701" s="255"/>
      <c r="C701" s="256"/>
      <c r="D701" s="245" t="s">
        <v>193</v>
      </c>
      <c r="E701" s="257" t="s">
        <v>19</v>
      </c>
      <c r="F701" s="258" t="s">
        <v>964</v>
      </c>
      <c r="G701" s="256"/>
      <c r="H701" s="257" t="s">
        <v>19</v>
      </c>
      <c r="I701" s="259"/>
      <c r="J701" s="256"/>
      <c r="K701" s="256"/>
      <c r="L701" s="260"/>
      <c r="M701" s="261"/>
      <c r="N701" s="262"/>
      <c r="O701" s="262"/>
      <c r="P701" s="262"/>
      <c r="Q701" s="262"/>
      <c r="R701" s="262"/>
      <c r="S701" s="262"/>
      <c r="T701" s="263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4" t="s">
        <v>193</v>
      </c>
      <c r="AU701" s="264" t="s">
        <v>88</v>
      </c>
      <c r="AV701" s="14" t="s">
        <v>86</v>
      </c>
      <c r="AW701" s="14" t="s">
        <v>37</v>
      </c>
      <c r="AX701" s="14" t="s">
        <v>78</v>
      </c>
      <c r="AY701" s="264" t="s">
        <v>185</v>
      </c>
    </row>
    <row r="702" s="13" customFormat="1">
      <c r="A702" s="13"/>
      <c r="B702" s="243"/>
      <c r="C702" s="244"/>
      <c r="D702" s="245" t="s">
        <v>193</v>
      </c>
      <c r="E702" s="246" t="s">
        <v>19</v>
      </c>
      <c r="F702" s="247" t="s">
        <v>965</v>
      </c>
      <c r="G702" s="244"/>
      <c r="H702" s="248">
        <v>0.023</v>
      </c>
      <c r="I702" s="249"/>
      <c r="J702" s="244"/>
      <c r="K702" s="244"/>
      <c r="L702" s="250"/>
      <c r="M702" s="251"/>
      <c r="N702" s="252"/>
      <c r="O702" s="252"/>
      <c r="P702" s="252"/>
      <c r="Q702" s="252"/>
      <c r="R702" s="252"/>
      <c r="S702" s="252"/>
      <c r="T702" s="25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4" t="s">
        <v>193</v>
      </c>
      <c r="AU702" s="254" t="s">
        <v>88</v>
      </c>
      <c r="AV702" s="13" t="s">
        <v>88</v>
      </c>
      <c r="AW702" s="13" t="s">
        <v>37</v>
      </c>
      <c r="AX702" s="13" t="s">
        <v>78</v>
      </c>
      <c r="AY702" s="254" t="s">
        <v>185</v>
      </c>
    </row>
    <row r="703" s="14" customFormat="1">
      <c r="A703" s="14"/>
      <c r="B703" s="255"/>
      <c r="C703" s="256"/>
      <c r="D703" s="245" t="s">
        <v>193</v>
      </c>
      <c r="E703" s="257" t="s">
        <v>19</v>
      </c>
      <c r="F703" s="258" t="s">
        <v>966</v>
      </c>
      <c r="G703" s="256"/>
      <c r="H703" s="257" t="s">
        <v>19</v>
      </c>
      <c r="I703" s="259"/>
      <c r="J703" s="256"/>
      <c r="K703" s="256"/>
      <c r="L703" s="260"/>
      <c r="M703" s="261"/>
      <c r="N703" s="262"/>
      <c r="O703" s="262"/>
      <c r="P703" s="262"/>
      <c r="Q703" s="262"/>
      <c r="R703" s="262"/>
      <c r="S703" s="262"/>
      <c r="T703" s="263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4" t="s">
        <v>193</v>
      </c>
      <c r="AU703" s="264" t="s">
        <v>88</v>
      </c>
      <c r="AV703" s="14" t="s">
        <v>86</v>
      </c>
      <c r="AW703" s="14" t="s">
        <v>37</v>
      </c>
      <c r="AX703" s="14" t="s">
        <v>78</v>
      </c>
      <c r="AY703" s="264" t="s">
        <v>185</v>
      </c>
    </row>
    <row r="704" s="13" customFormat="1">
      <c r="A704" s="13"/>
      <c r="B704" s="243"/>
      <c r="C704" s="244"/>
      <c r="D704" s="245" t="s">
        <v>193</v>
      </c>
      <c r="E704" s="246" t="s">
        <v>19</v>
      </c>
      <c r="F704" s="247" t="s">
        <v>967</v>
      </c>
      <c r="G704" s="244"/>
      <c r="H704" s="248">
        <v>0.023</v>
      </c>
      <c r="I704" s="249"/>
      <c r="J704" s="244"/>
      <c r="K704" s="244"/>
      <c r="L704" s="250"/>
      <c r="M704" s="251"/>
      <c r="N704" s="252"/>
      <c r="O704" s="252"/>
      <c r="P704" s="252"/>
      <c r="Q704" s="252"/>
      <c r="R704" s="252"/>
      <c r="S704" s="252"/>
      <c r="T704" s="25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54" t="s">
        <v>193</v>
      </c>
      <c r="AU704" s="254" t="s">
        <v>88</v>
      </c>
      <c r="AV704" s="13" t="s">
        <v>88</v>
      </c>
      <c r="AW704" s="13" t="s">
        <v>37</v>
      </c>
      <c r="AX704" s="13" t="s">
        <v>78</v>
      </c>
      <c r="AY704" s="254" t="s">
        <v>185</v>
      </c>
    </row>
    <row r="705" s="14" customFormat="1">
      <c r="A705" s="14"/>
      <c r="B705" s="255"/>
      <c r="C705" s="256"/>
      <c r="D705" s="245" t="s">
        <v>193</v>
      </c>
      <c r="E705" s="257" t="s">
        <v>19</v>
      </c>
      <c r="F705" s="258" t="s">
        <v>968</v>
      </c>
      <c r="G705" s="256"/>
      <c r="H705" s="257" t="s">
        <v>19</v>
      </c>
      <c r="I705" s="259"/>
      <c r="J705" s="256"/>
      <c r="K705" s="256"/>
      <c r="L705" s="260"/>
      <c r="M705" s="261"/>
      <c r="N705" s="262"/>
      <c r="O705" s="262"/>
      <c r="P705" s="262"/>
      <c r="Q705" s="262"/>
      <c r="R705" s="262"/>
      <c r="S705" s="262"/>
      <c r="T705" s="263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4" t="s">
        <v>193</v>
      </c>
      <c r="AU705" s="264" t="s">
        <v>88</v>
      </c>
      <c r="AV705" s="14" t="s">
        <v>86</v>
      </c>
      <c r="AW705" s="14" t="s">
        <v>37</v>
      </c>
      <c r="AX705" s="14" t="s">
        <v>78</v>
      </c>
      <c r="AY705" s="264" t="s">
        <v>185</v>
      </c>
    </row>
    <row r="706" s="13" customFormat="1">
      <c r="A706" s="13"/>
      <c r="B706" s="243"/>
      <c r="C706" s="244"/>
      <c r="D706" s="245" t="s">
        <v>193</v>
      </c>
      <c r="E706" s="246" t="s">
        <v>19</v>
      </c>
      <c r="F706" s="247" t="s">
        <v>969</v>
      </c>
      <c r="G706" s="244"/>
      <c r="H706" s="248">
        <v>0.0080000000000000002</v>
      </c>
      <c r="I706" s="249"/>
      <c r="J706" s="244"/>
      <c r="K706" s="244"/>
      <c r="L706" s="250"/>
      <c r="M706" s="251"/>
      <c r="N706" s="252"/>
      <c r="O706" s="252"/>
      <c r="P706" s="252"/>
      <c r="Q706" s="252"/>
      <c r="R706" s="252"/>
      <c r="S706" s="252"/>
      <c r="T706" s="25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4" t="s">
        <v>193</v>
      </c>
      <c r="AU706" s="254" t="s">
        <v>88</v>
      </c>
      <c r="AV706" s="13" t="s">
        <v>88</v>
      </c>
      <c r="AW706" s="13" t="s">
        <v>37</v>
      </c>
      <c r="AX706" s="13" t="s">
        <v>78</v>
      </c>
      <c r="AY706" s="254" t="s">
        <v>185</v>
      </c>
    </row>
    <row r="707" s="14" customFormat="1">
      <c r="A707" s="14"/>
      <c r="B707" s="255"/>
      <c r="C707" s="256"/>
      <c r="D707" s="245" t="s">
        <v>193</v>
      </c>
      <c r="E707" s="257" t="s">
        <v>19</v>
      </c>
      <c r="F707" s="258" t="s">
        <v>970</v>
      </c>
      <c r="G707" s="256"/>
      <c r="H707" s="257" t="s">
        <v>19</v>
      </c>
      <c r="I707" s="259"/>
      <c r="J707" s="256"/>
      <c r="K707" s="256"/>
      <c r="L707" s="260"/>
      <c r="M707" s="261"/>
      <c r="N707" s="262"/>
      <c r="O707" s="262"/>
      <c r="P707" s="262"/>
      <c r="Q707" s="262"/>
      <c r="R707" s="262"/>
      <c r="S707" s="262"/>
      <c r="T707" s="263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4" t="s">
        <v>193</v>
      </c>
      <c r="AU707" s="264" t="s">
        <v>88</v>
      </c>
      <c r="AV707" s="14" t="s">
        <v>86</v>
      </c>
      <c r="AW707" s="14" t="s">
        <v>37</v>
      </c>
      <c r="AX707" s="14" t="s">
        <v>78</v>
      </c>
      <c r="AY707" s="264" t="s">
        <v>185</v>
      </c>
    </row>
    <row r="708" s="15" customFormat="1">
      <c r="A708" s="15"/>
      <c r="B708" s="265"/>
      <c r="C708" s="266"/>
      <c r="D708" s="245" t="s">
        <v>193</v>
      </c>
      <c r="E708" s="267" t="s">
        <v>19</v>
      </c>
      <c r="F708" s="268" t="s">
        <v>196</v>
      </c>
      <c r="G708" s="266"/>
      <c r="H708" s="269">
        <v>0.11699999999999999</v>
      </c>
      <c r="I708" s="270"/>
      <c r="J708" s="266"/>
      <c r="K708" s="266"/>
      <c r="L708" s="271"/>
      <c r="M708" s="272"/>
      <c r="N708" s="273"/>
      <c r="O708" s="273"/>
      <c r="P708" s="273"/>
      <c r="Q708" s="273"/>
      <c r="R708" s="273"/>
      <c r="S708" s="273"/>
      <c r="T708" s="274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75" t="s">
        <v>193</v>
      </c>
      <c r="AU708" s="275" t="s">
        <v>88</v>
      </c>
      <c r="AV708" s="15" t="s">
        <v>191</v>
      </c>
      <c r="AW708" s="15" t="s">
        <v>37</v>
      </c>
      <c r="AX708" s="15" t="s">
        <v>86</v>
      </c>
      <c r="AY708" s="275" t="s">
        <v>185</v>
      </c>
    </row>
    <row r="709" s="2" customFormat="1" ht="21.75" customHeight="1">
      <c r="A709" s="40"/>
      <c r="B709" s="41"/>
      <c r="C709" s="229" t="s">
        <v>971</v>
      </c>
      <c r="D709" s="229" t="s">
        <v>187</v>
      </c>
      <c r="E709" s="230" t="s">
        <v>972</v>
      </c>
      <c r="F709" s="231" t="s">
        <v>973</v>
      </c>
      <c r="G709" s="232" t="s">
        <v>220</v>
      </c>
      <c r="H709" s="233">
        <v>134.09999999999999</v>
      </c>
      <c r="I709" s="234"/>
      <c r="J709" s="235">
        <f>ROUND(I709*H709,2)</f>
        <v>0</v>
      </c>
      <c r="K709" s="236"/>
      <c r="L709" s="46"/>
      <c r="M709" s="237" t="s">
        <v>19</v>
      </c>
      <c r="N709" s="238" t="s">
        <v>49</v>
      </c>
      <c r="O709" s="86"/>
      <c r="P709" s="239">
        <f>O709*H709</f>
        <v>0</v>
      </c>
      <c r="Q709" s="239">
        <v>0.0079100000000000004</v>
      </c>
      <c r="R709" s="239">
        <f>Q709*H709</f>
        <v>1.0607310000000001</v>
      </c>
      <c r="S709" s="239">
        <v>0</v>
      </c>
      <c r="T709" s="240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41" t="s">
        <v>191</v>
      </c>
      <c r="AT709" s="241" t="s">
        <v>187</v>
      </c>
      <c r="AU709" s="241" t="s">
        <v>88</v>
      </c>
      <c r="AY709" s="19" t="s">
        <v>185</v>
      </c>
      <c r="BE709" s="242">
        <f>IF(N709="základní",J709,0)</f>
        <v>0</v>
      </c>
      <c r="BF709" s="242">
        <f>IF(N709="snížená",J709,0)</f>
        <v>0</v>
      </c>
      <c r="BG709" s="242">
        <f>IF(N709="zákl. přenesená",J709,0)</f>
        <v>0</v>
      </c>
      <c r="BH709" s="242">
        <f>IF(N709="sníž. přenesená",J709,0)</f>
        <v>0</v>
      </c>
      <c r="BI709" s="242">
        <f>IF(N709="nulová",J709,0)</f>
        <v>0</v>
      </c>
      <c r="BJ709" s="19" t="s">
        <v>86</v>
      </c>
      <c r="BK709" s="242">
        <f>ROUND(I709*H709,2)</f>
        <v>0</v>
      </c>
      <c r="BL709" s="19" t="s">
        <v>191</v>
      </c>
      <c r="BM709" s="241" t="s">
        <v>974</v>
      </c>
    </row>
    <row r="710" s="13" customFormat="1">
      <c r="A710" s="13"/>
      <c r="B710" s="243"/>
      <c r="C710" s="244"/>
      <c r="D710" s="245" t="s">
        <v>193</v>
      </c>
      <c r="E710" s="246" t="s">
        <v>19</v>
      </c>
      <c r="F710" s="247" t="s">
        <v>975</v>
      </c>
      <c r="G710" s="244"/>
      <c r="H710" s="248">
        <v>12.800000000000001</v>
      </c>
      <c r="I710" s="249"/>
      <c r="J710" s="244"/>
      <c r="K710" s="244"/>
      <c r="L710" s="250"/>
      <c r="M710" s="251"/>
      <c r="N710" s="252"/>
      <c r="O710" s="252"/>
      <c r="P710" s="252"/>
      <c r="Q710" s="252"/>
      <c r="R710" s="252"/>
      <c r="S710" s="252"/>
      <c r="T710" s="25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4" t="s">
        <v>193</v>
      </c>
      <c r="AU710" s="254" t="s">
        <v>88</v>
      </c>
      <c r="AV710" s="13" t="s">
        <v>88</v>
      </c>
      <c r="AW710" s="13" t="s">
        <v>37</v>
      </c>
      <c r="AX710" s="13" t="s">
        <v>78</v>
      </c>
      <c r="AY710" s="254" t="s">
        <v>185</v>
      </c>
    </row>
    <row r="711" s="14" customFormat="1">
      <c r="A711" s="14"/>
      <c r="B711" s="255"/>
      <c r="C711" s="256"/>
      <c r="D711" s="245" t="s">
        <v>193</v>
      </c>
      <c r="E711" s="257" t="s">
        <v>19</v>
      </c>
      <c r="F711" s="258" t="s">
        <v>926</v>
      </c>
      <c r="G711" s="256"/>
      <c r="H711" s="257" t="s">
        <v>19</v>
      </c>
      <c r="I711" s="259"/>
      <c r="J711" s="256"/>
      <c r="K711" s="256"/>
      <c r="L711" s="260"/>
      <c r="M711" s="261"/>
      <c r="N711" s="262"/>
      <c r="O711" s="262"/>
      <c r="P711" s="262"/>
      <c r="Q711" s="262"/>
      <c r="R711" s="262"/>
      <c r="S711" s="262"/>
      <c r="T711" s="263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4" t="s">
        <v>193</v>
      </c>
      <c r="AU711" s="264" t="s">
        <v>88</v>
      </c>
      <c r="AV711" s="14" t="s">
        <v>86</v>
      </c>
      <c r="AW711" s="14" t="s">
        <v>37</v>
      </c>
      <c r="AX711" s="14" t="s">
        <v>78</v>
      </c>
      <c r="AY711" s="264" t="s">
        <v>185</v>
      </c>
    </row>
    <row r="712" s="13" customFormat="1">
      <c r="A712" s="13"/>
      <c r="B712" s="243"/>
      <c r="C712" s="244"/>
      <c r="D712" s="245" t="s">
        <v>193</v>
      </c>
      <c r="E712" s="246" t="s">
        <v>19</v>
      </c>
      <c r="F712" s="247" t="s">
        <v>976</v>
      </c>
      <c r="G712" s="244"/>
      <c r="H712" s="248">
        <v>9.0999999999999996</v>
      </c>
      <c r="I712" s="249"/>
      <c r="J712" s="244"/>
      <c r="K712" s="244"/>
      <c r="L712" s="250"/>
      <c r="M712" s="251"/>
      <c r="N712" s="252"/>
      <c r="O712" s="252"/>
      <c r="P712" s="252"/>
      <c r="Q712" s="252"/>
      <c r="R712" s="252"/>
      <c r="S712" s="252"/>
      <c r="T712" s="25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4" t="s">
        <v>193</v>
      </c>
      <c r="AU712" s="254" t="s">
        <v>88</v>
      </c>
      <c r="AV712" s="13" t="s">
        <v>88</v>
      </c>
      <c r="AW712" s="13" t="s">
        <v>37</v>
      </c>
      <c r="AX712" s="13" t="s">
        <v>78</v>
      </c>
      <c r="AY712" s="254" t="s">
        <v>185</v>
      </c>
    </row>
    <row r="713" s="14" customFormat="1">
      <c r="A713" s="14"/>
      <c r="B713" s="255"/>
      <c r="C713" s="256"/>
      <c r="D713" s="245" t="s">
        <v>193</v>
      </c>
      <c r="E713" s="257" t="s">
        <v>19</v>
      </c>
      <c r="F713" s="258" t="s">
        <v>928</v>
      </c>
      <c r="G713" s="256"/>
      <c r="H713" s="257" t="s">
        <v>19</v>
      </c>
      <c r="I713" s="259"/>
      <c r="J713" s="256"/>
      <c r="K713" s="256"/>
      <c r="L713" s="260"/>
      <c r="M713" s="261"/>
      <c r="N713" s="262"/>
      <c r="O713" s="262"/>
      <c r="P713" s="262"/>
      <c r="Q713" s="262"/>
      <c r="R713" s="262"/>
      <c r="S713" s="262"/>
      <c r="T713" s="263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4" t="s">
        <v>193</v>
      </c>
      <c r="AU713" s="264" t="s">
        <v>88</v>
      </c>
      <c r="AV713" s="14" t="s">
        <v>86</v>
      </c>
      <c r="AW713" s="14" t="s">
        <v>37</v>
      </c>
      <c r="AX713" s="14" t="s">
        <v>78</v>
      </c>
      <c r="AY713" s="264" t="s">
        <v>185</v>
      </c>
    </row>
    <row r="714" s="13" customFormat="1">
      <c r="A714" s="13"/>
      <c r="B714" s="243"/>
      <c r="C714" s="244"/>
      <c r="D714" s="245" t="s">
        <v>193</v>
      </c>
      <c r="E714" s="246" t="s">
        <v>19</v>
      </c>
      <c r="F714" s="247" t="s">
        <v>977</v>
      </c>
      <c r="G714" s="244"/>
      <c r="H714" s="248">
        <v>36.299999999999997</v>
      </c>
      <c r="I714" s="249"/>
      <c r="J714" s="244"/>
      <c r="K714" s="244"/>
      <c r="L714" s="250"/>
      <c r="M714" s="251"/>
      <c r="N714" s="252"/>
      <c r="O714" s="252"/>
      <c r="P714" s="252"/>
      <c r="Q714" s="252"/>
      <c r="R714" s="252"/>
      <c r="S714" s="252"/>
      <c r="T714" s="25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4" t="s">
        <v>193</v>
      </c>
      <c r="AU714" s="254" t="s">
        <v>88</v>
      </c>
      <c r="AV714" s="13" t="s">
        <v>88</v>
      </c>
      <c r="AW714" s="13" t="s">
        <v>37</v>
      </c>
      <c r="AX714" s="13" t="s">
        <v>78</v>
      </c>
      <c r="AY714" s="254" t="s">
        <v>185</v>
      </c>
    </row>
    <row r="715" s="14" customFormat="1">
      <c r="A715" s="14"/>
      <c r="B715" s="255"/>
      <c r="C715" s="256"/>
      <c r="D715" s="245" t="s">
        <v>193</v>
      </c>
      <c r="E715" s="257" t="s">
        <v>19</v>
      </c>
      <c r="F715" s="258" t="s">
        <v>845</v>
      </c>
      <c r="G715" s="256"/>
      <c r="H715" s="257" t="s">
        <v>19</v>
      </c>
      <c r="I715" s="259"/>
      <c r="J715" s="256"/>
      <c r="K715" s="256"/>
      <c r="L715" s="260"/>
      <c r="M715" s="261"/>
      <c r="N715" s="262"/>
      <c r="O715" s="262"/>
      <c r="P715" s="262"/>
      <c r="Q715" s="262"/>
      <c r="R715" s="262"/>
      <c r="S715" s="262"/>
      <c r="T715" s="263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4" t="s">
        <v>193</v>
      </c>
      <c r="AU715" s="264" t="s">
        <v>88</v>
      </c>
      <c r="AV715" s="14" t="s">
        <v>86</v>
      </c>
      <c r="AW715" s="14" t="s">
        <v>37</v>
      </c>
      <c r="AX715" s="14" t="s">
        <v>78</v>
      </c>
      <c r="AY715" s="264" t="s">
        <v>185</v>
      </c>
    </row>
    <row r="716" s="13" customFormat="1">
      <c r="A716" s="13"/>
      <c r="B716" s="243"/>
      <c r="C716" s="244"/>
      <c r="D716" s="245" t="s">
        <v>193</v>
      </c>
      <c r="E716" s="246" t="s">
        <v>19</v>
      </c>
      <c r="F716" s="247" t="s">
        <v>978</v>
      </c>
      <c r="G716" s="244"/>
      <c r="H716" s="248">
        <v>16.399999999999999</v>
      </c>
      <c r="I716" s="249"/>
      <c r="J716" s="244"/>
      <c r="K716" s="244"/>
      <c r="L716" s="250"/>
      <c r="M716" s="251"/>
      <c r="N716" s="252"/>
      <c r="O716" s="252"/>
      <c r="P716" s="252"/>
      <c r="Q716" s="252"/>
      <c r="R716" s="252"/>
      <c r="S716" s="252"/>
      <c r="T716" s="25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4" t="s">
        <v>193</v>
      </c>
      <c r="AU716" s="254" t="s">
        <v>88</v>
      </c>
      <c r="AV716" s="13" t="s">
        <v>88</v>
      </c>
      <c r="AW716" s="13" t="s">
        <v>37</v>
      </c>
      <c r="AX716" s="13" t="s">
        <v>78</v>
      </c>
      <c r="AY716" s="254" t="s">
        <v>185</v>
      </c>
    </row>
    <row r="717" s="14" customFormat="1">
      <c r="A717" s="14"/>
      <c r="B717" s="255"/>
      <c r="C717" s="256"/>
      <c r="D717" s="245" t="s">
        <v>193</v>
      </c>
      <c r="E717" s="257" t="s">
        <v>19</v>
      </c>
      <c r="F717" s="258" t="s">
        <v>848</v>
      </c>
      <c r="G717" s="256"/>
      <c r="H717" s="257" t="s">
        <v>19</v>
      </c>
      <c r="I717" s="259"/>
      <c r="J717" s="256"/>
      <c r="K717" s="256"/>
      <c r="L717" s="260"/>
      <c r="M717" s="261"/>
      <c r="N717" s="262"/>
      <c r="O717" s="262"/>
      <c r="P717" s="262"/>
      <c r="Q717" s="262"/>
      <c r="R717" s="262"/>
      <c r="S717" s="262"/>
      <c r="T717" s="263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64" t="s">
        <v>193</v>
      </c>
      <c r="AU717" s="264" t="s">
        <v>88</v>
      </c>
      <c r="AV717" s="14" t="s">
        <v>86</v>
      </c>
      <c r="AW717" s="14" t="s">
        <v>37</v>
      </c>
      <c r="AX717" s="14" t="s">
        <v>78</v>
      </c>
      <c r="AY717" s="264" t="s">
        <v>185</v>
      </c>
    </row>
    <row r="718" s="13" customFormat="1">
      <c r="A718" s="13"/>
      <c r="B718" s="243"/>
      <c r="C718" s="244"/>
      <c r="D718" s="245" t="s">
        <v>193</v>
      </c>
      <c r="E718" s="246" t="s">
        <v>19</v>
      </c>
      <c r="F718" s="247" t="s">
        <v>979</v>
      </c>
      <c r="G718" s="244"/>
      <c r="H718" s="248">
        <v>9.5999999999999996</v>
      </c>
      <c r="I718" s="249"/>
      <c r="J718" s="244"/>
      <c r="K718" s="244"/>
      <c r="L718" s="250"/>
      <c r="M718" s="251"/>
      <c r="N718" s="252"/>
      <c r="O718" s="252"/>
      <c r="P718" s="252"/>
      <c r="Q718" s="252"/>
      <c r="R718" s="252"/>
      <c r="S718" s="252"/>
      <c r="T718" s="25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54" t="s">
        <v>193</v>
      </c>
      <c r="AU718" s="254" t="s">
        <v>88</v>
      </c>
      <c r="AV718" s="13" t="s">
        <v>88</v>
      </c>
      <c r="AW718" s="13" t="s">
        <v>37</v>
      </c>
      <c r="AX718" s="13" t="s">
        <v>78</v>
      </c>
      <c r="AY718" s="254" t="s">
        <v>185</v>
      </c>
    </row>
    <row r="719" s="14" customFormat="1">
      <c r="A719" s="14"/>
      <c r="B719" s="255"/>
      <c r="C719" s="256"/>
      <c r="D719" s="245" t="s">
        <v>193</v>
      </c>
      <c r="E719" s="257" t="s">
        <v>19</v>
      </c>
      <c r="F719" s="258" t="s">
        <v>851</v>
      </c>
      <c r="G719" s="256"/>
      <c r="H719" s="257" t="s">
        <v>19</v>
      </c>
      <c r="I719" s="259"/>
      <c r="J719" s="256"/>
      <c r="K719" s="256"/>
      <c r="L719" s="260"/>
      <c r="M719" s="261"/>
      <c r="N719" s="262"/>
      <c r="O719" s="262"/>
      <c r="P719" s="262"/>
      <c r="Q719" s="262"/>
      <c r="R719" s="262"/>
      <c r="S719" s="262"/>
      <c r="T719" s="263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64" t="s">
        <v>193</v>
      </c>
      <c r="AU719" s="264" t="s">
        <v>88</v>
      </c>
      <c r="AV719" s="14" t="s">
        <v>86</v>
      </c>
      <c r="AW719" s="14" t="s">
        <v>37</v>
      </c>
      <c r="AX719" s="14" t="s">
        <v>78</v>
      </c>
      <c r="AY719" s="264" t="s">
        <v>185</v>
      </c>
    </row>
    <row r="720" s="13" customFormat="1">
      <c r="A720" s="13"/>
      <c r="B720" s="243"/>
      <c r="C720" s="244"/>
      <c r="D720" s="245" t="s">
        <v>193</v>
      </c>
      <c r="E720" s="246" t="s">
        <v>19</v>
      </c>
      <c r="F720" s="247" t="s">
        <v>980</v>
      </c>
      <c r="G720" s="244"/>
      <c r="H720" s="248">
        <v>5.4000000000000004</v>
      </c>
      <c r="I720" s="249"/>
      <c r="J720" s="244"/>
      <c r="K720" s="244"/>
      <c r="L720" s="250"/>
      <c r="M720" s="251"/>
      <c r="N720" s="252"/>
      <c r="O720" s="252"/>
      <c r="P720" s="252"/>
      <c r="Q720" s="252"/>
      <c r="R720" s="252"/>
      <c r="S720" s="252"/>
      <c r="T720" s="25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4" t="s">
        <v>193</v>
      </c>
      <c r="AU720" s="254" t="s">
        <v>88</v>
      </c>
      <c r="AV720" s="13" t="s">
        <v>88</v>
      </c>
      <c r="AW720" s="13" t="s">
        <v>37</v>
      </c>
      <c r="AX720" s="13" t="s">
        <v>78</v>
      </c>
      <c r="AY720" s="254" t="s">
        <v>185</v>
      </c>
    </row>
    <row r="721" s="14" customFormat="1">
      <c r="A721" s="14"/>
      <c r="B721" s="255"/>
      <c r="C721" s="256"/>
      <c r="D721" s="245" t="s">
        <v>193</v>
      </c>
      <c r="E721" s="257" t="s">
        <v>19</v>
      </c>
      <c r="F721" s="258" t="s">
        <v>853</v>
      </c>
      <c r="G721" s="256"/>
      <c r="H721" s="257" t="s">
        <v>19</v>
      </c>
      <c r="I721" s="259"/>
      <c r="J721" s="256"/>
      <c r="K721" s="256"/>
      <c r="L721" s="260"/>
      <c r="M721" s="261"/>
      <c r="N721" s="262"/>
      <c r="O721" s="262"/>
      <c r="P721" s="262"/>
      <c r="Q721" s="262"/>
      <c r="R721" s="262"/>
      <c r="S721" s="262"/>
      <c r="T721" s="263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4" t="s">
        <v>193</v>
      </c>
      <c r="AU721" s="264" t="s">
        <v>88</v>
      </c>
      <c r="AV721" s="14" t="s">
        <v>86</v>
      </c>
      <c r="AW721" s="14" t="s">
        <v>37</v>
      </c>
      <c r="AX721" s="14" t="s">
        <v>78</v>
      </c>
      <c r="AY721" s="264" t="s">
        <v>185</v>
      </c>
    </row>
    <row r="722" s="13" customFormat="1">
      <c r="A722" s="13"/>
      <c r="B722" s="243"/>
      <c r="C722" s="244"/>
      <c r="D722" s="245" t="s">
        <v>193</v>
      </c>
      <c r="E722" s="246" t="s">
        <v>19</v>
      </c>
      <c r="F722" s="247" t="s">
        <v>981</v>
      </c>
      <c r="G722" s="244"/>
      <c r="H722" s="248">
        <v>10.5</v>
      </c>
      <c r="I722" s="249"/>
      <c r="J722" s="244"/>
      <c r="K722" s="244"/>
      <c r="L722" s="250"/>
      <c r="M722" s="251"/>
      <c r="N722" s="252"/>
      <c r="O722" s="252"/>
      <c r="P722" s="252"/>
      <c r="Q722" s="252"/>
      <c r="R722" s="252"/>
      <c r="S722" s="252"/>
      <c r="T722" s="25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4" t="s">
        <v>193</v>
      </c>
      <c r="AU722" s="254" t="s">
        <v>88</v>
      </c>
      <c r="AV722" s="13" t="s">
        <v>88</v>
      </c>
      <c r="AW722" s="13" t="s">
        <v>37</v>
      </c>
      <c r="AX722" s="13" t="s">
        <v>78</v>
      </c>
      <c r="AY722" s="254" t="s">
        <v>185</v>
      </c>
    </row>
    <row r="723" s="14" customFormat="1">
      <c r="A723" s="14"/>
      <c r="B723" s="255"/>
      <c r="C723" s="256"/>
      <c r="D723" s="245" t="s">
        <v>193</v>
      </c>
      <c r="E723" s="257" t="s">
        <v>19</v>
      </c>
      <c r="F723" s="258" t="s">
        <v>856</v>
      </c>
      <c r="G723" s="256"/>
      <c r="H723" s="257" t="s">
        <v>19</v>
      </c>
      <c r="I723" s="259"/>
      <c r="J723" s="256"/>
      <c r="K723" s="256"/>
      <c r="L723" s="260"/>
      <c r="M723" s="261"/>
      <c r="N723" s="262"/>
      <c r="O723" s="262"/>
      <c r="P723" s="262"/>
      <c r="Q723" s="262"/>
      <c r="R723" s="262"/>
      <c r="S723" s="262"/>
      <c r="T723" s="263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4" t="s">
        <v>193</v>
      </c>
      <c r="AU723" s="264" t="s">
        <v>88</v>
      </c>
      <c r="AV723" s="14" t="s">
        <v>86</v>
      </c>
      <c r="AW723" s="14" t="s">
        <v>37</v>
      </c>
      <c r="AX723" s="14" t="s">
        <v>78</v>
      </c>
      <c r="AY723" s="264" t="s">
        <v>185</v>
      </c>
    </row>
    <row r="724" s="13" customFormat="1">
      <c r="A724" s="13"/>
      <c r="B724" s="243"/>
      <c r="C724" s="244"/>
      <c r="D724" s="245" t="s">
        <v>193</v>
      </c>
      <c r="E724" s="246" t="s">
        <v>19</v>
      </c>
      <c r="F724" s="247" t="s">
        <v>982</v>
      </c>
      <c r="G724" s="244"/>
      <c r="H724" s="248">
        <v>17.600000000000001</v>
      </c>
      <c r="I724" s="249"/>
      <c r="J724" s="244"/>
      <c r="K724" s="244"/>
      <c r="L724" s="250"/>
      <c r="M724" s="251"/>
      <c r="N724" s="252"/>
      <c r="O724" s="252"/>
      <c r="P724" s="252"/>
      <c r="Q724" s="252"/>
      <c r="R724" s="252"/>
      <c r="S724" s="252"/>
      <c r="T724" s="25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4" t="s">
        <v>193</v>
      </c>
      <c r="AU724" s="254" t="s">
        <v>88</v>
      </c>
      <c r="AV724" s="13" t="s">
        <v>88</v>
      </c>
      <c r="AW724" s="13" t="s">
        <v>37</v>
      </c>
      <c r="AX724" s="13" t="s">
        <v>78</v>
      </c>
      <c r="AY724" s="254" t="s">
        <v>185</v>
      </c>
    </row>
    <row r="725" s="14" customFormat="1">
      <c r="A725" s="14"/>
      <c r="B725" s="255"/>
      <c r="C725" s="256"/>
      <c r="D725" s="245" t="s">
        <v>193</v>
      </c>
      <c r="E725" s="257" t="s">
        <v>19</v>
      </c>
      <c r="F725" s="258" t="s">
        <v>859</v>
      </c>
      <c r="G725" s="256"/>
      <c r="H725" s="257" t="s">
        <v>19</v>
      </c>
      <c r="I725" s="259"/>
      <c r="J725" s="256"/>
      <c r="K725" s="256"/>
      <c r="L725" s="260"/>
      <c r="M725" s="261"/>
      <c r="N725" s="262"/>
      <c r="O725" s="262"/>
      <c r="P725" s="262"/>
      <c r="Q725" s="262"/>
      <c r="R725" s="262"/>
      <c r="S725" s="262"/>
      <c r="T725" s="263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64" t="s">
        <v>193</v>
      </c>
      <c r="AU725" s="264" t="s">
        <v>88</v>
      </c>
      <c r="AV725" s="14" t="s">
        <v>86</v>
      </c>
      <c r="AW725" s="14" t="s">
        <v>37</v>
      </c>
      <c r="AX725" s="14" t="s">
        <v>78</v>
      </c>
      <c r="AY725" s="264" t="s">
        <v>185</v>
      </c>
    </row>
    <row r="726" s="13" customFormat="1">
      <c r="A726" s="13"/>
      <c r="B726" s="243"/>
      <c r="C726" s="244"/>
      <c r="D726" s="245" t="s">
        <v>193</v>
      </c>
      <c r="E726" s="246" t="s">
        <v>19</v>
      </c>
      <c r="F726" s="247" t="s">
        <v>983</v>
      </c>
      <c r="G726" s="244"/>
      <c r="H726" s="248">
        <v>16.399999999999999</v>
      </c>
      <c r="I726" s="249"/>
      <c r="J726" s="244"/>
      <c r="K726" s="244"/>
      <c r="L726" s="250"/>
      <c r="M726" s="251"/>
      <c r="N726" s="252"/>
      <c r="O726" s="252"/>
      <c r="P726" s="252"/>
      <c r="Q726" s="252"/>
      <c r="R726" s="252"/>
      <c r="S726" s="252"/>
      <c r="T726" s="25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4" t="s">
        <v>193</v>
      </c>
      <c r="AU726" s="254" t="s">
        <v>88</v>
      </c>
      <c r="AV726" s="13" t="s">
        <v>88</v>
      </c>
      <c r="AW726" s="13" t="s">
        <v>37</v>
      </c>
      <c r="AX726" s="13" t="s">
        <v>78</v>
      </c>
      <c r="AY726" s="254" t="s">
        <v>185</v>
      </c>
    </row>
    <row r="727" s="14" customFormat="1">
      <c r="A727" s="14"/>
      <c r="B727" s="255"/>
      <c r="C727" s="256"/>
      <c r="D727" s="245" t="s">
        <v>193</v>
      </c>
      <c r="E727" s="257" t="s">
        <v>19</v>
      </c>
      <c r="F727" s="258" t="s">
        <v>938</v>
      </c>
      <c r="G727" s="256"/>
      <c r="H727" s="257" t="s">
        <v>19</v>
      </c>
      <c r="I727" s="259"/>
      <c r="J727" s="256"/>
      <c r="K727" s="256"/>
      <c r="L727" s="260"/>
      <c r="M727" s="261"/>
      <c r="N727" s="262"/>
      <c r="O727" s="262"/>
      <c r="P727" s="262"/>
      <c r="Q727" s="262"/>
      <c r="R727" s="262"/>
      <c r="S727" s="262"/>
      <c r="T727" s="263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4" t="s">
        <v>193</v>
      </c>
      <c r="AU727" s="264" t="s">
        <v>88</v>
      </c>
      <c r="AV727" s="14" t="s">
        <v>86</v>
      </c>
      <c r="AW727" s="14" t="s">
        <v>37</v>
      </c>
      <c r="AX727" s="14" t="s">
        <v>78</v>
      </c>
      <c r="AY727" s="264" t="s">
        <v>185</v>
      </c>
    </row>
    <row r="728" s="15" customFormat="1">
      <c r="A728" s="15"/>
      <c r="B728" s="265"/>
      <c r="C728" s="266"/>
      <c r="D728" s="245" t="s">
        <v>193</v>
      </c>
      <c r="E728" s="267" t="s">
        <v>19</v>
      </c>
      <c r="F728" s="268" t="s">
        <v>196</v>
      </c>
      <c r="G728" s="266"/>
      <c r="H728" s="269">
        <v>134.09999999999999</v>
      </c>
      <c r="I728" s="270"/>
      <c r="J728" s="266"/>
      <c r="K728" s="266"/>
      <c r="L728" s="271"/>
      <c r="M728" s="272"/>
      <c r="N728" s="273"/>
      <c r="O728" s="273"/>
      <c r="P728" s="273"/>
      <c r="Q728" s="273"/>
      <c r="R728" s="273"/>
      <c r="S728" s="273"/>
      <c r="T728" s="274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75" t="s">
        <v>193</v>
      </c>
      <c r="AU728" s="275" t="s">
        <v>88</v>
      </c>
      <c r="AV728" s="15" t="s">
        <v>191</v>
      </c>
      <c r="AW728" s="15" t="s">
        <v>37</v>
      </c>
      <c r="AX728" s="15" t="s">
        <v>86</v>
      </c>
      <c r="AY728" s="275" t="s">
        <v>185</v>
      </c>
    </row>
    <row r="729" s="2" customFormat="1" ht="21.75" customHeight="1">
      <c r="A729" s="40"/>
      <c r="B729" s="41"/>
      <c r="C729" s="229" t="s">
        <v>984</v>
      </c>
      <c r="D729" s="229" t="s">
        <v>187</v>
      </c>
      <c r="E729" s="230" t="s">
        <v>985</v>
      </c>
      <c r="F729" s="231" t="s">
        <v>986</v>
      </c>
      <c r="G729" s="232" t="s">
        <v>190</v>
      </c>
      <c r="H729" s="233">
        <v>51.060000000000002</v>
      </c>
      <c r="I729" s="234"/>
      <c r="J729" s="235">
        <f>ROUND(I729*H729,2)</f>
        <v>0</v>
      </c>
      <c r="K729" s="236"/>
      <c r="L729" s="46"/>
      <c r="M729" s="237" t="s">
        <v>19</v>
      </c>
      <c r="N729" s="238" t="s">
        <v>49</v>
      </c>
      <c r="O729" s="86"/>
      <c r="P729" s="239">
        <f>O729*H729</f>
        <v>0</v>
      </c>
      <c r="Q729" s="239">
        <v>0.11</v>
      </c>
      <c r="R729" s="239">
        <f>Q729*H729</f>
        <v>5.6166</v>
      </c>
      <c r="S729" s="239">
        <v>0</v>
      </c>
      <c r="T729" s="240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41" t="s">
        <v>191</v>
      </c>
      <c r="AT729" s="241" t="s">
        <v>187</v>
      </c>
      <c r="AU729" s="241" t="s">
        <v>88</v>
      </c>
      <c r="AY729" s="19" t="s">
        <v>185</v>
      </c>
      <c r="BE729" s="242">
        <f>IF(N729="základní",J729,0)</f>
        <v>0</v>
      </c>
      <c r="BF729" s="242">
        <f>IF(N729="snížená",J729,0)</f>
        <v>0</v>
      </c>
      <c r="BG729" s="242">
        <f>IF(N729="zákl. přenesená",J729,0)</f>
        <v>0</v>
      </c>
      <c r="BH729" s="242">
        <f>IF(N729="sníž. přenesená",J729,0)</f>
        <v>0</v>
      </c>
      <c r="BI729" s="242">
        <f>IF(N729="nulová",J729,0)</f>
        <v>0</v>
      </c>
      <c r="BJ729" s="19" t="s">
        <v>86</v>
      </c>
      <c r="BK729" s="242">
        <f>ROUND(I729*H729,2)</f>
        <v>0</v>
      </c>
      <c r="BL729" s="19" t="s">
        <v>191</v>
      </c>
      <c r="BM729" s="241" t="s">
        <v>987</v>
      </c>
    </row>
    <row r="730" s="13" customFormat="1">
      <c r="A730" s="13"/>
      <c r="B730" s="243"/>
      <c r="C730" s="244"/>
      <c r="D730" s="245" t="s">
        <v>193</v>
      </c>
      <c r="E730" s="246" t="s">
        <v>19</v>
      </c>
      <c r="F730" s="247" t="s">
        <v>988</v>
      </c>
      <c r="G730" s="244"/>
      <c r="H730" s="248">
        <v>3.6000000000000001</v>
      </c>
      <c r="I730" s="249"/>
      <c r="J730" s="244"/>
      <c r="K730" s="244"/>
      <c r="L730" s="250"/>
      <c r="M730" s="251"/>
      <c r="N730" s="252"/>
      <c r="O730" s="252"/>
      <c r="P730" s="252"/>
      <c r="Q730" s="252"/>
      <c r="R730" s="252"/>
      <c r="S730" s="252"/>
      <c r="T730" s="25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4" t="s">
        <v>193</v>
      </c>
      <c r="AU730" s="254" t="s">
        <v>88</v>
      </c>
      <c r="AV730" s="13" t="s">
        <v>88</v>
      </c>
      <c r="AW730" s="13" t="s">
        <v>37</v>
      </c>
      <c r="AX730" s="13" t="s">
        <v>78</v>
      </c>
      <c r="AY730" s="254" t="s">
        <v>185</v>
      </c>
    </row>
    <row r="731" s="14" customFormat="1">
      <c r="A731" s="14"/>
      <c r="B731" s="255"/>
      <c r="C731" s="256"/>
      <c r="D731" s="245" t="s">
        <v>193</v>
      </c>
      <c r="E731" s="257" t="s">
        <v>19</v>
      </c>
      <c r="F731" s="258" t="s">
        <v>956</v>
      </c>
      <c r="G731" s="256"/>
      <c r="H731" s="257" t="s">
        <v>19</v>
      </c>
      <c r="I731" s="259"/>
      <c r="J731" s="256"/>
      <c r="K731" s="256"/>
      <c r="L731" s="260"/>
      <c r="M731" s="261"/>
      <c r="N731" s="262"/>
      <c r="O731" s="262"/>
      <c r="P731" s="262"/>
      <c r="Q731" s="262"/>
      <c r="R731" s="262"/>
      <c r="S731" s="262"/>
      <c r="T731" s="263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4" t="s">
        <v>193</v>
      </c>
      <c r="AU731" s="264" t="s">
        <v>88</v>
      </c>
      <c r="AV731" s="14" t="s">
        <v>86</v>
      </c>
      <c r="AW731" s="14" t="s">
        <v>37</v>
      </c>
      <c r="AX731" s="14" t="s">
        <v>78</v>
      </c>
      <c r="AY731" s="264" t="s">
        <v>185</v>
      </c>
    </row>
    <row r="732" s="13" customFormat="1">
      <c r="A732" s="13"/>
      <c r="B732" s="243"/>
      <c r="C732" s="244"/>
      <c r="D732" s="245" t="s">
        <v>193</v>
      </c>
      <c r="E732" s="246" t="s">
        <v>19</v>
      </c>
      <c r="F732" s="247" t="s">
        <v>989</v>
      </c>
      <c r="G732" s="244"/>
      <c r="H732" s="248">
        <v>8.9399999999999995</v>
      </c>
      <c r="I732" s="249"/>
      <c r="J732" s="244"/>
      <c r="K732" s="244"/>
      <c r="L732" s="250"/>
      <c r="M732" s="251"/>
      <c r="N732" s="252"/>
      <c r="O732" s="252"/>
      <c r="P732" s="252"/>
      <c r="Q732" s="252"/>
      <c r="R732" s="252"/>
      <c r="S732" s="252"/>
      <c r="T732" s="25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4" t="s">
        <v>193</v>
      </c>
      <c r="AU732" s="254" t="s">
        <v>88</v>
      </c>
      <c r="AV732" s="13" t="s">
        <v>88</v>
      </c>
      <c r="AW732" s="13" t="s">
        <v>37</v>
      </c>
      <c r="AX732" s="13" t="s">
        <v>78</v>
      </c>
      <c r="AY732" s="254" t="s">
        <v>185</v>
      </c>
    </row>
    <row r="733" s="14" customFormat="1">
      <c r="A733" s="14"/>
      <c r="B733" s="255"/>
      <c r="C733" s="256"/>
      <c r="D733" s="245" t="s">
        <v>193</v>
      </c>
      <c r="E733" s="257" t="s">
        <v>19</v>
      </c>
      <c r="F733" s="258" t="s">
        <v>958</v>
      </c>
      <c r="G733" s="256"/>
      <c r="H733" s="257" t="s">
        <v>19</v>
      </c>
      <c r="I733" s="259"/>
      <c r="J733" s="256"/>
      <c r="K733" s="256"/>
      <c r="L733" s="260"/>
      <c r="M733" s="261"/>
      <c r="N733" s="262"/>
      <c r="O733" s="262"/>
      <c r="P733" s="262"/>
      <c r="Q733" s="262"/>
      <c r="R733" s="262"/>
      <c r="S733" s="262"/>
      <c r="T733" s="263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64" t="s">
        <v>193</v>
      </c>
      <c r="AU733" s="264" t="s">
        <v>88</v>
      </c>
      <c r="AV733" s="14" t="s">
        <v>86</v>
      </c>
      <c r="AW733" s="14" t="s">
        <v>37</v>
      </c>
      <c r="AX733" s="14" t="s">
        <v>78</v>
      </c>
      <c r="AY733" s="264" t="s">
        <v>185</v>
      </c>
    </row>
    <row r="734" s="13" customFormat="1">
      <c r="A734" s="13"/>
      <c r="B734" s="243"/>
      <c r="C734" s="244"/>
      <c r="D734" s="245" t="s">
        <v>193</v>
      </c>
      <c r="E734" s="246" t="s">
        <v>19</v>
      </c>
      <c r="F734" s="247" t="s">
        <v>990</v>
      </c>
      <c r="G734" s="244"/>
      <c r="H734" s="248">
        <v>6.8300000000000001</v>
      </c>
      <c r="I734" s="249"/>
      <c r="J734" s="244"/>
      <c r="K734" s="244"/>
      <c r="L734" s="250"/>
      <c r="M734" s="251"/>
      <c r="N734" s="252"/>
      <c r="O734" s="252"/>
      <c r="P734" s="252"/>
      <c r="Q734" s="252"/>
      <c r="R734" s="252"/>
      <c r="S734" s="252"/>
      <c r="T734" s="25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4" t="s">
        <v>193</v>
      </c>
      <c r="AU734" s="254" t="s">
        <v>88</v>
      </c>
      <c r="AV734" s="13" t="s">
        <v>88</v>
      </c>
      <c r="AW734" s="13" t="s">
        <v>37</v>
      </c>
      <c r="AX734" s="13" t="s">
        <v>78</v>
      </c>
      <c r="AY734" s="254" t="s">
        <v>185</v>
      </c>
    </row>
    <row r="735" s="14" customFormat="1">
      <c r="A735" s="14"/>
      <c r="B735" s="255"/>
      <c r="C735" s="256"/>
      <c r="D735" s="245" t="s">
        <v>193</v>
      </c>
      <c r="E735" s="257" t="s">
        <v>19</v>
      </c>
      <c r="F735" s="258" t="s">
        <v>960</v>
      </c>
      <c r="G735" s="256"/>
      <c r="H735" s="257" t="s">
        <v>19</v>
      </c>
      <c r="I735" s="259"/>
      <c r="J735" s="256"/>
      <c r="K735" s="256"/>
      <c r="L735" s="260"/>
      <c r="M735" s="261"/>
      <c r="N735" s="262"/>
      <c r="O735" s="262"/>
      <c r="P735" s="262"/>
      <c r="Q735" s="262"/>
      <c r="R735" s="262"/>
      <c r="S735" s="262"/>
      <c r="T735" s="263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4" t="s">
        <v>193</v>
      </c>
      <c r="AU735" s="264" t="s">
        <v>88</v>
      </c>
      <c r="AV735" s="14" t="s">
        <v>86</v>
      </c>
      <c r="AW735" s="14" t="s">
        <v>37</v>
      </c>
      <c r="AX735" s="14" t="s">
        <v>78</v>
      </c>
      <c r="AY735" s="264" t="s">
        <v>185</v>
      </c>
    </row>
    <row r="736" s="13" customFormat="1">
      <c r="A736" s="13"/>
      <c r="B736" s="243"/>
      <c r="C736" s="244"/>
      <c r="D736" s="245" t="s">
        <v>193</v>
      </c>
      <c r="E736" s="246" t="s">
        <v>19</v>
      </c>
      <c r="F736" s="247" t="s">
        <v>991</v>
      </c>
      <c r="G736" s="244"/>
      <c r="H736" s="248">
        <v>7.0999999999999996</v>
      </c>
      <c r="I736" s="249"/>
      <c r="J736" s="244"/>
      <c r="K736" s="244"/>
      <c r="L736" s="250"/>
      <c r="M736" s="251"/>
      <c r="N736" s="252"/>
      <c r="O736" s="252"/>
      <c r="P736" s="252"/>
      <c r="Q736" s="252"/>
      <c r="R736" s="252"/>
      <c r="S736" s="252"/>
      <c r="T736" s="25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4" t="s">
        <v>193</v>
      </c>
      <c r="AU736" s="254" t="s">
        <v>88</v>
      </c>
      <c r="AV736" s="13" t="s">
        <v>88</v>
      </c>
      <c r="AW736" s="13" t="s">
        <v>37</v>
      </c>
      <c r="AX736" s="13" t="s">
        <v>78</v>
      </c>
      <c r="AY736" s="254" t="s">
        <v>185</v>
      </c>
    </row>
    <row r="737" s="14" customFormat="1">
      <c r="A737" s="14"/>
      <c r="B737" s="255"/>
      <c r="C737" s="256"/>
      <c r="D737" s="245" t="s">
        <v>193</v>
      </c>
      <c r="E737" s="257" t="s">
        <v>19</v>
      </c>
      <c r="F737" s="258" t="s">
        <v>962</v>
      </c>
      <c r="G737" s="256"/>
      <c r="H737" s="257" t="s">
        <v>19</v>
      </c>
      <c r="I737" s="259"/>
      <c r="J737" s="256"/>
      <c r="K737" s="256"/>
      <c r="L737" s="260"/>
      <c r="M737" s="261"/>
      <c r="N737" s="262"/>
      <c r="O737" s="262"/>
      <c r="P737" s="262"/>
      <c r="Q737" s="262"/>
      <c r="R737" s="262"/>
      <c r="S737" s="262"/>
      <c r="T737" s="263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64" t="s">
        <v>193</v>
      </c>
      <c r="AU737" s="264" t="s">
        <v>88</v>
      </c>
      <c r="AV737" s="14" t="s">
        <v>86</v>
      </c>
      <c r="AW737" s="14" t="s">
        <v>37</v>
      </c>
      <c r="AX737" s="14" t="s">
        <v>78</v>
      </c>
      <c r="AY737" s="264" t="s">
        <v>185</v>
      </c>
    </row>
    <row r="738" s="13" customFormat="1">
      <c r="A738" s="13"/>
      <c r="B738" s="243"/>
      <c r="C738" s="244"/>
      <c r="D738" s="245" t="s">
        <v>193</v>
      </c>
      <c r="E738" s="246" t="s">
        <v>19</v>
      </c>
      <c r="F738" s="247" t="s">
        <v>992</v>
      </c>
      <c r="G738" s="244"/>
      <c r="H738" s="248">
        <v>1.2</v>
      </c>
      <c r="I738" s="249"/>
      <c r="J738" s="244"/>
      <c r="K738" s="244"/>
      <c r="L738" s="250"/>
      <c r="M738" s="251"/>
      <c r="N738" s="252"/>
      <c r="O738" s="252"/>
      <c r="P738" s="252"/>
      <c r="Q738" s="252"/>
      <c r="R738" s="252"/>
      <c r="S738" s="252"/>
      <c r="T738" s="25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4" t="s">
        <v>193</v>
      </c>
      <c r="AU738" s="254" t="s">
        <v>88</v>
      </c>
      <c r="AV738" s="13" t="s">
        <v>88</v>
      </c>
      <c r="AW738" s="13" t="s">
        <v>37</v>
      </c>
      <c r="AX738" s="13" t="s">
        <v>78</v>
      </c>
      <c r="AY738" s="254" t="s">
        <v>185</v>
      </c>
    </row>
    <row r="739" s="14" customFormat="1">
      <c r="A739" s="14"/>
      <c r="B739" s="255"/>
      <c r="C739" s="256"/>
      <c r="D739" s="245" t="s">
        <v>193</v>
      </c>
      <c r="E739" s="257" t="s">
        <v>19</v>
      </c>
      <c r="F739" s="258" t="s">
        <v>964</v>
      </c>
      <c r="G739" s="256"/>
      <c r="H739" s="257" t="s">
        <v>19</v>
      </c>
      <c r="I739" s="259"/>
      <c r="J739" s="256"/>
      <c r="K739" s="256"/>
      <c r="L739" s="260"/>
      <c r="M739" s="261"/>
      <c r="N739" s="262"/>
      <c r="O739" s="262"/>
      <c r="P739" s="262"/>
      <c r="Q739" s="262"/>
      <c r="R739" s="262"/>
      <c r="S739" s="262"/>
      <c r="T739" s="263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4" t="s">
        <v>193</v>
      </c>
      <c r="AU739" s="264" t="s">
        <v>88</v>
      </c>
      <c r="AV739" s="14" t="s">
        <v>86</v>
      </c>
      <c r="AW739" s="14" t="s">
        <v>37</v>
      </c>
      <c r="AX739" s="14" t="s">
        <v>78</v>
      </c>
      <c r="AY739" s="264" t="s">
        <v>185</v>
      </c>
    </row>
    <row r="740" s="13" customFormat="1">
      <c r="A740" s="13"/>
      <c r="B740" s="243"/>
      <c r="C740" s="244"/>
      <c r="D740" s="245" t="s">
        <v>193</v>
      </c>
      <c r="E740" s="246" t="s">
        <v>19</v>
      </c>
      <c r="F740" s="247" t="s">
        <v>993</v>
      </c>
      <c r="G740" s="244"/>
      <c r="H740" s="248">
        <v>10.050000000000001</v>
      </c>
      <c r="I740" s="249"/>
      <c r="J740" s="244"/>
      <c r="K740" s="244"/>
      <c r="L740" s="250"/>
      <c r="M740" s="251"/>
      <c r="N740" s="252"/>
      <c r="O740" s="252"/>
      <c r="P740" s="252"/>
      <c r="Q740" s="252"/>
      <c r="R740" s="252"/>
      <c r="S740" s="252"/>
      <c r="T740" s="25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4" t="s">
        <v>193</v>
      </c>
      <c r="AU740" s="254" t="s">
        <v>88</v>
      </c>
      <c r="AV740" s="13" t="s">
        <v>88</v>
      </c>
      <c r="AW740" s="13" t="s">
        <v>37</v>
      </c>
      <c r="AX740" s="13" t="s">
        <v>78</v>
      </c>
      <c r="AY740" s="254" t="s">
        <v>185</v>
      </c>
    </row>
    <row r="741" s="14" customFormat="1">
      <c r="A741" s="14"/>
      <c r="B741" s="255"/>
      <c r="C741" s="256"/>
      <c r="D741" s="245" t="s">
        <v>193</v>
      </c>
      <c r="E741" s="257" t="s">
        <v>19</v>
      </c>
      <c r="F741" s="258" t="s">
        <v>966</v>
      </c>
      <c r="G741" s="256"/>
      <c r="H741" s="257" t="s">
        <v>19</v>
      </c>
      <c r="I741" s="259"/>
      <c r="J741" s="256"/>
      <c r="K741" s="256"/>
      <c r="L741" s="260"/>
      <c r="M741" s="261"/>
      <c r="N741" s="262"/>
      <c r="O741" s="262"/>
      <c r="P741" s="262"/>
      <c r="Q741" s="262"/>
      <c r="R741" s="262"/>
      <c r="S741" s="262"/>
      <c r="T741" s="263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4" t="s">
        <v>193</v>
      </c>
      <c r="AU741" s="264" t="s">
        <v>88</v>
      </c>
      <c r="AV741" s="14" t="s">
        <v>86</v>
      </c>
      <c r="AW741" s="14" t="s">
        <v>37</v>
      </c>
      <c r="AX741" s="14" t="s">
        <v>78</v>
      </c>
      <c r="AY741" s="264" t="s">
        <v>185</v>
      </c>
    </row>
    <row r="742" s="13" customFormat="1">
      <c r="A742" s="13"/>
      <c r="B742" s="243"/>
      <c r="C742" s="244"/>
      <c r="D742" s="245" t="s">
        <v>193</v>
      </c>
      <c r="E742" s="246" t="s">
        <v>19</v>
      </c>
      <c r="F742" s="247" t="s">
        <v>994</v>
      </c>
      <c r="G742" s="244"/>
      <c r="H742" s="248">
        <v>9.9000000000000004</v>
      </c>
      <c r="I742" s="249"/>
      <c r="J742" s="244"/>
      <c r="K742" s="244"/>
      <c r="L742" s="250"/>
      <c r="M742" s="251"/>
      <c r="N742" s="252"/>
      <c r="O742" s="252"/>
      <c r="P742" s="252"/>
      <c r="Q742" s="252"/>
      <c r="R742" s="252"/>
      <c r="S742" s="252"/>
      <c r="T742" s="25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4" t="s">
        <v>193</v>
      </c>
      <c r="AU742" s="254" t="s">
        <v>88</v>
      </c>
      <c r="AV742" s="13" t="s">
        <v>88</v>
      </c>
      <c r="AW742" s="13" t="s">
        <v>37</v>
      </c>
      <c r="AX742" s="13" t="s">
        <v>78</v>
      </c>
      <c r="AY742" s="254" t="s">
        <v>185</v>
      </c>
    </row>
    <row r="743" s="14" customFormat="1">
      <c r="A743" s="14"/>
      <c r="B743" s="255"/>
      <c r="C743" s="256"/>
      <c r="D743" s="245" t="s">
        <v>193</v>
      </c>
      <c r="E743" s="257" t="s">
        <v>19</v>
      </c>
      <c r="F743" s="258" t="s">
        <v>968</v>
      </c>
      <c r="G743" s="256"/>
      <c r="H743" s="257" t="s">
        <v>19</v>
      </c>
      <c r="I743" s="259"/>
      <c r="J743" s="256"/>
      <c r="K743" s="256"/>
      <c r="L743" s="260"/>
      <c r="M743" s="261"/>
      <c r="N743" s="262"/>
      <c r="O743" s="262"/>
      <c r="P743" s="262"/>
      <c r="Q743" s="262"/>
      <c r="R743" s="262"/>
      <c r="S743" s="262"/>
      <c r="T743" s="263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4" t="s">
        <v>193</v>
      </c>
      <c r="AU743" s="264" t="s">
        <v>88</v>
      </c>
      <c r="AV743" s="14" t="s">
        <v>86</v>
      </c>
      <c r="AW743" s="14" t="s">
        <v>37</v>
      </c>
      <c r="AX743" s="14" t="s">
        <v>78</v>
      </c>
      <c r="AY743" s="264" t="s">
        <v>185</v>
      </c>
    </row>
    <row r="744" s="13" customFormat="1">
      <c r="A744" s="13"/>
      <c r="B744" s="243"/>
      <c r="C744" s="244"/>
      <c r="D744" s="245" t="s">
        <v>193</v>
      </c>
      <c r="E744" s="246" t="s">
        <v>19</v>
      </c>
      <c r="F744" s="247" t="s">
        <v>995</v>
      </c>
      <c r="G744" s="244"/>
      <c r="H744" s="248">
        <v>3.4399999999999999</v>
      </c>
      <c r="I744" s="249"/>
      <c r="J744" s="244"/>
      <c r="K744" s="244"/>
      <c r="L744" s="250"/>
      <c r="M744" s="251"/>
      <c r="N744" s="252"/>
      <c r="O744" s="252"/>
      <c r="P744" s="252"/>
      <c r="Q744" s="252"/>
      <c r="R744" s="252"/>
      <c r="S744" s="252"/>
      <c r="T744" s="25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4" t="s">
        <v>193</v>
      </c>
      <c r="AU744" s="254" t="s">
        <v>88</v>
      </c>
      <c r="AV744" s="13" t="s">
        <v>88</v>
      </c>
      <c r="AW744" s="13" t="s">
        <v>37</v>
      </c>
      <c r="AX744" s="13" t="s">
        <v>78</v>
      </c>
      <c r="AY744" s="254" t="s">
        <v>185</v>
      </c>
    </row>
    <row r="745" s="14" customFormat="1">
      <c r="A745" s="14"/>
      <c r="B745" s="255"/>
      <c r="C745" s="256"/>
      <c r="D745" s="245" t="s">
        <v>193</v>
      </c>
      <c r="E745" s="257" t="s">
        <v>19</v>
      </c>
      <c r="F745" s="258" t="s">
        <v>970</v>
      </c>
      <c r="G745" s="256"/>
      <c r="H745" s="257" t="s">
        <v>19</v>
      </c>
      <c r="I745" s="259"/>
      <c r="J745" s="256"/>
      <c r="K745" s="256"/>
      <c r="L745" s="260"/>
      <c r="M745" s="261"/>
      <c r="N745" s="262"/>
      <c r="O745" s="262"/>
      <c r="P745" s="262"/>
      <c r="Q745" s="262"/>
      <c r="R745" s="262"/>
      <c r="S745" s="262"/>
      <c r="T745" s="263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4" t="s">
        <v>193</v>
      </c>
      <c r="AU745" s="264" t="s">
        <v>88</v>
      </c>
      <c r="AV745" s="14" t="s">
        <v>86</v>
      </c>
      <c r="AW745" s="14" t="s">
        <v>37</v>
      </c>
      <c r="AX745" s="14" t="s">
        <v>78</v>
      </c>
      <c r="AY745" s="264" t="s">
        <v>185</v>
      </c>
    </row>
    <row r="746" s="15" customFormat="1">
      <c r="A746" s="15"/>
      <c r="B746" s="265"/>
      <c r="C746" s="266"/>
      <c r="D746" s="245" t="s">
        <v>193</v>
      </c>
      <c r="E746" s="267" t="s">
        <v>19</v>
      </c>
      <c r="F746" s="268" t="s">
        <v>196</v>
      </c>
      <c r="G746" s="266"/>
      <c r="H746" s="269">
        <v>51.060000000000002</v>
      </c>
      <c r="I746" s="270"/>
      <c r="J746" s="266"/>
      <c r="K746" s="266"/>
      <c r="L746" s="271"/>
      <c r="M746" s="272"/>
      <c r="N746" s="273"/>
      <c r="O746" s="273"/>
      <c r="P746" s="273"/>
      <c r="Q746" s="273"/>
      <c r="R746" s="273"/>
      <c r="S746" s="273"/>
      <c r="T746" s="274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75" t="s">
        <v>193</v>
      </c>
      <c r="AU746" s="275" t="s">
        <v>88</v>
      </c>
      <c r="AV746" s="15" t="s">
        <v>191</v>
      </c>
      <c r="AW746" s="15" t="s">
        <v>37</v>
      </c>
      <c r="AX746" s="15" t="s">
        <v>86</v>
      </c>
      <c r="AY746" s="275" t="s">
        <v>185</v>
      </c>
    </row>
    <row r="747" s="2" customFormat="1" ht="33" customHeight="1">
      <c r="A747" s="40"/>
      <c r="B747" s="41"/>
      <c r="C747" s="229" t="s">
        <v>996</v>
      </c>
      <c r="D747" s="229" t="s">
        <v>187</v>
      </c>
      <c r="E747" s="230" t="s">
        <v>997</v>
      </c>
      <c r="F747" s="231" t="s">
        <v>998</v>
      </c>
      <c r="G747" s="232" t="s">
        <v>190</v>
      </c>
      <c r="H747" s="233">
        <v>102.12000000000001</v>
      </c>
      <c r="I747" s="234"/>
      <c r="J747" s="235">
        <f>ROUND(I747*H747,2)</f>
        <v>0</v>
      </c>
      <c r="K747" s="236"/>
      <c r="L747" s="46"/>
      <c r="M747" s="237" t="s">
        <v>19</v>
      </c>
      <c r="N747" s="238" t="s">
        <v>49</v>
      </c>
      <c r="O747" s="86"/>
      <c r="P747" s="239">
        <f>O747*H747</f>
        <v>0</v>
      </c>
      <c r="Q747" s="239">
        <v>0.010999999999999999</v>
      </c>
      <c r="R747" s="239">
        <f>Q747*H747</f>
        <v>1.1233199999999999</v>
      </c>
      <c r="S747" s="239">
        <v>0</v>
      </c>
      <c r="T747" s="240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41" t="s">
        <v>191</v>
      </c>
      <c r="AT747" s="241" t="s">
        <v>187</v>
      </c>
      <c r="AU747" s="241" t="s">
        <v>88</v>
      </c>
      <c r="AY747" s="19" t="s">
        <v>185</v>
      </c>
      <c r="BE747" s="242">
        <f>IF(N747="základní",J747,0)</f>
        <v>0</v>
      </c>
      <c r="BF747" s="242">
        <f>IF(N747="snížená",J747,0)</f>
        <v>0</v>
      </c>
      <c r="BG747" s="242">
        <f>IF(N747="zákl. přenesená",J747,0)</f>
        <v>0</v>
      </c>
      <c r="BH747" s="242">
        <f>IF(N747="sníž. přenesená",J747,0)</f>
        <v>0</v>
      </c>
      <c r="BI747" s="242">
        <f>IF(N747="nulová",J747,0)</f>
        <v>0</v>
      </c>
      <c r="BJ747" s="19" t="s">
        <v>86</v>
      </c>
      <c r="BK747" s="242">
        <f>ROUND(I747*H747,2)</f>
        <v>0</v>
      </c>
      <c r="BL747" s="19" t="s">
        <v>191</v>
      </c>
      <c r="BM747" s="241" t="s">
        <v>999</v>
      </c>
    </row>
    <row r="748" s="13" customFormat="1">
      <c r="A748" s="13"/>
      <c r="B748" s="243"/>
      <c r="C748" s="244"/>
      <c r="D748" s="245" t="s">
        <v>193</v>
      </c>
      <c r="E748" s="244"/>
      <c r="F748" s="247" t="s">
        <v>1000</v>
      </c>
      <c r="G748" s="244"/>
      <c r="H748" s="248">
        <v>102.12000000000001</v>
      </c>
      <c r="I748" s="249"/>
      <c r="J748" s="244"/>
      <c r="K748" s="244"/>
      <c r="L748" s="250"/>
      <c r="M748" s="251"/>
      <c r="N748" s="252"/>
      <c r="O748" s="252"/>
      <c r="P748" s="252"/>
      <c r="Q748" s="252"/>
      <c r="R748" s="252"/>
      <c r="S748" s="252"/>
      <c r="T748" s="25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4" t="s">
        <v>193</v>
      </c>
      <c r="AU748" s="254" t="s">
        <v>88</v>
      </c>
      <c r="AV748" s="13" t="s">
        <v>88</v>
      </c>
      <c r="AW748" s="13" t="s">
        <v>4</v>
      </c>
      <c r="AX748" s="13" t="s">
        <v>86</v>
      </c>
      <c r="AY748" s="254" t="s">
        <v>185</v>
      </c>
    </row>
    <row r="749" s="2" customFormat="1" ht="33" customHeight="1">
      <c r="A749" s="40"/>
      <c r="B749" s="41"/>
      <c r="C749" s="229" t="s">
        <v>1001</v>
      </c>
      <c r="D749" s="229" t="s">
        <v>187</v>
      </c>
      <c r="E749" s="230" t="s">
        <v>1002</v>
      </c>
      <c r="F749" s="231" t="s">
        <v>1003</v>
      </c>
      <c r="G749" s="232" t="s">
        <v>190</v>
      </c>
      <c r="H749" s="233">
        <v>275.38</v>
      </c>
      <c r="I749" s="234"/>
      <c r="J749" s="235">
        <f>ROUND(I749*H749,2)</f>
        <v>0</v>
      </c>
      <c r="K749" s="236"/>
      <c r="L749" s="46"/>
      <c r="M749" s="237" t="s">
        <v>19</v>
      </c>
      <c r="N749" s="238" t="s">
        <v>49</v>
      </c>
      <c r="O749" s="86"/>
      <c r="P749" s="239">
        <f>O749*H749</f>
        <v>0</v>
      </c>
      <c r="Q749" s="239">
        <v>0.0052399999999999999</v>
      </c>
      <c r="R749" s="239">
        <f>Q749*H749</f>
        <v>1.4429912</v>
      </c>
      <c r="S749" s="239">
        <v>0</v>
      </c>
      <c r="T749" s="240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41" t="s">
        <v>191</v>
      </c>
      <c r="AT749" s="241" t="s">
        <v>187</v>
      </c>
      <c r="AU749" s="241" t="s">
        <v>88</v>
      </c>
      <c r="AY749" s="19" t="s">
        <v>185</v>
      </c>
      <c r="BE749" s="242">
        <f>IF(N749="základní",J749,0)</f>
        <v>0</v>
      </c>
      <c r="BF749" s="242">
        <f>IF(N749="snížená",J749,0)</f>
        <v>0</v>
      </c>
      <c r="BG749" s="242">
        <f>IF(N749="zákl. přenesená",J749,0)</f>
        <v>0</v>
      </c>
      <c r="BH749" s="242">
        <f>IF(N749="sníž. přenesená",J749,0)</f>
        <v>0</v>
      </c>
      <c r="BI749" s="242">
        <f>IF(N749="nulová",J749,0)</f>
        <v>0</v>
      </c>
      <c r="BJ749" s="19" t="s">
        <v>86</v>
      </c>
      <c r="BK749" s="242">
        <f>ROUND(I749*H749,2)</f>
        <v>0</v>
      </c>
      <c r="BL749" s="19" t="s">
        <v>191</v>
      </c>
      <c r="BM749" s="241" t="s">
        <v>1004</v>
      </c>
    </row>
    <row r="750" s="13" customFormat="1">
      <c r="A750" s="13"/>
      <c r="B750" s="243"/>
      <c r="C750" s="244"/>
      <c r="D750" s="245" t="s">
        <v>193</v>
      </c>
      <c r="E750" s="246" t="s">
        <v>19</v>
      </c>
      <c r="F750" s="247" t="s">
        <v>1005</v>
      </c>
      <c r="G750" s="244"/>
      <c r="H750" s="248">
        <v>15.460000000000001</v>
      </c>
      <c r="I750" s="249"/>
      <c r="J750" s="244"/>
      <c r="K750" s="244"/>
      <c r="L750" s="250"/>
      <c r="M750" s="251"/>
      <c r="N750" s="252"/>
      <c r="O750" s="252"/>
      <c r="P750" s="252"/>
      <c r="Q750" s="252"/>
      <c r="R750" s="252"/>
      <c r="S750" s="252"/>
      <c r="T750" s="25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4" t="s">
        <v>193</v>
      </c>
      <c r="AU750" s="254" t="s">
        <v>88</v>
      </c>
      <c r="AV750" s="13" t="s">
        <v>88</v>
      </c>
      <c r="AW750" s="13" t="s">
        <v>37</v>
      </c>
      <c r="AX750" s="13" t="s">
        <v>78</v>
      </c>
      <c r="AY750" s="254" t="s">
        <v>185</v>
      </c>
    </row>
    <row r="751" s="14" customFormat="1">
      <c r="A751" s="14"/>
      <c r="B751" s="255"/>
      <c r="C751" s="256"/>
      <c r="D751" s="245" t="s">
        <v>193</v>
      </c>
      <c r="E751" s="257" t="s">
        <v>19</v>
      </c>
      <c r="F751" s="258" t="s">
        <v>926</v>
      </c>
      <c r="G751" s="256"/>
      <c r="H751" s="257" t="s">
        <v>19</v>
      </c>
      <c r="I751" s="259"/>
      <c r="J751" s="256"/>
      <c r="K751" s="256"/>
      <c r="L751" s="260"/>
      <c r="M751" s="261"/>
      <c r="N751" s="262"/>
      <c r="O751" s="262"/>
      <c r="P751" s="262"/>
      <c r="Q751" s="262"/>
      <c r="R751" s="262"/>
      <c r="S751" s="262"/>
      <c r="T751" s="263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4" t="s">
        <v>193</v>
      </c>
      <c r="AU751" s="264" t="s">
        <v>88</v>
      </c>
      <c r="AV751" s="14" t="s">
        <v>86</v>
      </c>
      <c r="AW751" s="14" t="s">
        <v>37</v>
      </c>
      <c r="AX751" s="14" t="s">
        <v>78</v>
      </c>
      <c r="AY751" s="264" t="s">
        <v>185</v>
      </c>
    </row>
    <row r="752" s="13" customFormat="1">
      <c r="A752" s="13"/>
      <c r="B752" s="243"/>
      <c r="C752" s="244"/>
      <c r="D752" s="245" t="s">
        <v>193</v>
      </c>
      <c r="E752" s="246" t="s">
        <v>19</v>
      </c>
      <c r="F752" s="247" t="s">
        <v>1006</v>
      </c>
      <c r="G752" s="244"/>
      <c r="H752" s="248">
        <v>7.1900000000000004</v>
      </c>
      <c r="I752" s="249"/>
      <c r="J752" s="244"/>
      <c r="K752" s="244"/>
      <c r="L752" s="250"/>
      <c r="M752" s="251"/>
      <c r="N752" s="252"/>
      <c r="O752" s="252"/>
      <c r="P752" s="252"/>
      <c r="Q752" s="252"/>
      <c r="R752" s="252"/>
      <c r="S752" s="252"/>
      <c r="T752" s="25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4" t="s">
        <v>193</v>
      </c>
      <c r="AU752" s="254" t="s">
        <v>88</v>
      </c>
      <c r="AV752" s="13" t="s">
        <v>88</v>
      </c>
      <c r="AW752" s="13" t="s">
        <v>37</v>
      </c>
      <c r="AX752" s="13" t="s">
        <v>78</v>
      </c>
      <c r="AY752" s="254" t="s">
        <v>185</v>
      </c>
    </row>
    <row r="753" s="14" customFormat="1">
      <c r="A753" s="14"/>
      <c r="B753" s="255"/>
      <c r="C753" s="256"/>
      <c r="D753" s="245" t="s">
        <v>193</v>
      </c>
      <c r="E753" s="257" t="s">
        <v>19</v>
      </c>
      <c r="F753" s="258" t="s">
        <v>928</v>
      </c>
      <c r="G753" s="256"/>
      <c r="H753" s="257" t="s">
        <v>19</v>
      </c>
      <c r="I753" s="259"/>
      <c r="J753" s="256"/>
      <c r="K753" s="256"/>
      <c r="L753" s="260"/>
      <c r="M753" s="261"/>
      <c r="N753" s="262"/>
      <c r="O753" s="262"/>
      <c r="P753" s="262"/>
      <c r="Q753" s="262"/>
      <c r="R753" s="262"/>
      <c r="S753" s="262"/>
      <c r="T753" s="263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64" t="s">
        <v>193</v>
      </c>
      <c r="AU753" s="264" t="s">
        <v>88</v>
      </c>
      <c r="AV753" s="14" t="s">
        <v>86</v>
      </c>
      <c r="AW753" s="14" t="s">
        <v>37</v>
      </c>
      <c r="AX753" s="14" t="s">
        <v>78</v>
      </c>
      <c r="AY753" s="264" t="s">
        <v>185</v>
      </c>
    </row>
    <row r="754" s="13" customFormat="1">
      <c r="A754" s="13"/>
      <c r="B754" s="243"/>
      <c r="C754" s="244"/>
      <c r="D754" s="245" t="s">
        <v>193</v>
      </c>
      <c r="E754" s="246" t="s">
        <v>19</v>
      </c>
      <c r="F754" s="247" t="s">
        <v>1007</v>
      </c>
      <c r="G754" s="244"/>
      <c r="H754" s="248">
        <v>67.810000000000002</v>
      </c>
      <c r="I754" s="249"/>
      <c r="J754" s="244"/>
      <c r="K754" s="244"/>
      <c r="L754" s="250"/>
      <c r="M754" s="251"/>
      <c r="N754" s="252"/>
      <c r="O754" s="252"/>
      <c r="P754" s="252"/>
      <c r="Q754" s="252"/>
      <c r="R754" s="252"/>
      <c r="S754" s="252"/>
      <c r="T754" s="25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4" t="s">
        <v>193</v>
      </c>
      <c r="AU754" s="254" t="s">
        <v>88</v>
      </c>
      <c r="AV754" s="13" t="s">
        <v>88</v>
      </c>
      <c r="AW754" s="13" t="s">
        <v>37</v>
      </c>
      <c r="AX754" s="13" t="s">
        <v>78</v>
      </c>
      <c r="AY754" s="254" t="s">
        <v>185</v>
      </c>
    </row>
    <row r="755" s="14" customFormat="1">
      <c r="A755" s="14"/>
      <c r="B755" s="255"/>
      <c r="C755" s="256"/>
      <c r="D755" s="245" t="s">
        <v>193</v>
      </c>
      <c r="E755" s="257" t="s">
        <v>19</v>
      </c>
      <c r="F755" s="258" t="s">
        <v>845</v>
      </c>
      <c r="G755" s="256"/>
      <c r="H755" s="257" t="s">
        <v>19</v>
      </c>
      <c r="I755" s="259"/>
      <c r="J755" s="256"/>
      <c r="K755" s="256"/>
      <c r="L755" s="260"/>
      <c r="M755" s="261"/>
      <c r="N755" s="262"/>
      <c r="O755" s="262"/>
      <c r="P755" s="262"/>
      <c r="Q755" s="262"/>
      <c r="R755" s="262"/>
      <c r="S755" s="262"/>
      <c r="T755" s="263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4" t="s">
        <v>193</v>
      </c>
      <c r="AU755" s="264" t="s">
        <v>88</v>
      </c>
      <c r="AV755" s="14" t="s">
        <v>86</v>
      </c>
      <c r="AW755" s="14" t="s">
        <v>37</v>
      </c>
      <c r="AX755" s="14" t="s">
        <v>78</v>
      </c>
      <c r="AY755" s="264" t="s">
        <v>185</v>
      </c>
    </row>
    <row r="756" s="13" customFormat="1">
      <c r="A756" s="13"/>
      <c r="B756" s="243"/>
      <c r="C756" s="244"/>
      <c r="D756" s="245" t="s">
        <v>193</v>
      </c>
      <c r="E756" s="246" t="s">
        <v>19</v>
      </c>
      <c r="F756" s="247" t="s">
        <v>1008</v>
      </c>
      <c r="G756" s="244"/>
      <c r="H756" s="248">
        <v>102.95999999999999</v>
      </c>
      <c r="I756" s="249"/>
      <c r="J756" s="244"/>
      <c r="K756" s="244"/>
      <c r="L756" s="250"/>
      <c r="M756" s="251"/>
      <c r="N756" s="252"/>
      <c r="O756" s="252"/>
      <c r="P756" s="252"/>
      <c r="Q756" s="252"/>
      <c r="R756" s="252"/>
      <c r="S756" s="252"/>
      <c r="T756" s="25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4" t="s">
        <v>193</v>
      </c>
      <c r="AU756" s="254" t="s">
        <v>88</v>
      </c>
      <c r="AV756" s="13" t="s">
        <v>88</v>
      </c>
      <c r="AW756" s="13" t="s">
        <v>37</v>
      </c>
      <c r="AX756" s="13" t="s">
        <v>78</v>
      </c>
      <c r="AY756" s="254" t="s">
        <v>185</v>
      </c>
    </row>
    <row r="757" s="14" customFormat="1">
      <c r="A757" s="14"/>
      <c r="B757" s="255"/>
      <c r="C757" s="256"/>
      <c r="D757" s="245" t="s">
        <v>193</v>
      </c>
      <c r="E757" s="257" t="s">
        <v>19</v>
      </c>
      <c r="F757" s="258" t="s">
        <v>931</v>
      </c>
      <c r="G757" s="256"/>
      <c r="H757" s="257" t="s">
        <v>19</v>
      </c>
      <c r="I757" s="259"/>
      <c r="J757" s="256"/>
      <c r="K757" s="256"/>
      <c r="L757" s="260"/>
      <c r="M757" s="261"/>
      <c r="N757" s="262"/>
      <c r="O757" s="262"/>
      <c r="P757" s="262"/>
      <c r="Q757" s="262"/>
      <c r="R757" s="262"/>
      <c r="S757" s="262"/>
      <c r="T757" s="263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4" t="s">
        <v>193</v>
      </c>
      <c r="AU757" s="264" t="s">
        <v>88</v>
      </c>
      <c r="AV757" s="14" t="s">
        <v>86</v>
      </c>
      <c r="AW757" s="14" t="s">
        <v>37</v>
      </c>
      <c r="AX757" s="14" t="s">
        <v>78</v>
      </c>
      <c r="AY757" s="264" t="s">
        <v>185</v>
      </c>
    </row>
    <row r="758" s="13" customFormat="1">
      <c r="A758" s="13"/>
      <c r="B758" s="243"/>
      <c r="C758" s="244"/>
      <c r="D758" s="245" t="s">
        <v>193</v>
      </c>
      <c r="E758" s="246" t="s">
        <v>19</v>
      </c>
      <c r="F758" s="247" t="s">
        <v>1009</v>
      </c>
      <c r="G758" s="244"/>
      <c r="H758" s="248">
        <v>23.329999999999998</v>
      </c>
      <c r="I758" s="249"/>
      <c r="J758" s="244"/>
      <c r="K758" s="244"/>
      <c r="L758" s="250"/>
      <c r="M758" s="251"/>
      <c r="N758" s="252"/>
      <c r="O758" s="252"/>
      <c r="P758" s="252"/>
      <c r="Q758" s="252"/>
      <c r="R758" s="252"/>
      <c r="S758" s="252"/>
      <c r="T758" s="25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4" t="s">
        <v>193</v>
      </c>
      <c r="AU758" s="254" t="s">
        <v>88</v>
      </c>
      <c r="AV758" s="13" t="s">
        <v>88</v>
      </c>
      <c r="AW758" s="13" t="s">
        <v>37</v>
      </c>
      <c r="AX758" s="13" t="s">
        <v>78</v>
      </c>
      <c r="AY758" s="254" t="s">
        <v>185</v>
      </c>
    </row>
    <row r="759" s="14" customFormat="1">
      <c r="A759" s="14"/>
      <c r="B759" s="255"/>
      <c r="C759" s="256"/>
      <c r="D759" s="245" t="s">
        <v>193</v>
      </c>
      <c r="E759" s="257" t="s">
        <v>19</v>
      </c>
      <c r="F759" s="258" t="s">
        <v>848</v>
      </c>
      <c r="G759" s="256"/>
      <c r="H759" s="257" t="s">
        <v>19</v>
      </c>
      <c r="I759" s="259"/>
      <c r="J759" s="256"/>
      <c r="K759" s="256"/>
      <c r="L759" s="260"/>
      <c r="M759" s="261"/>
      <c r="N759" s="262"/>
      <c r="O759" s="262"/>
      <c r="P759" s="262"/>
      <c r="Q759" s="262"/>
      <c r="R759" s="262"/>
      <c r="S759" s="262"/>
      <c r="T759" s="26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4" t="s">
        <v>193</v>
      </c>
      <c r="AU759" s="264" t="s">
        <v>88</v>
      </c>
      <c r="AV759" s="14" t="s">
        <v>86</v>
      </c>
      <c r="AW759" s="14" t="s">
        <v>37</v>
      </c>
      <c r="AX759" s="14" t="s">
        <v>78</v>
      </c>
      <c r="AY759" s="264" t="s">
        <v>185</v>
      </c>
    </row>
    <row r="760" s="13" customFormat="1">
      <c r="A760" s="13"/>
      <c r="B760" s="243"/>
      <c r="C760" s="244"/>
      <c r="D760" s="245" t="s">
        <v>193</v>
      </c>
      <c r="E760" s="246" t="s">
        <v>19</v>
      </c>
      <c r="F760" s="247" t="s">
        <v>1010</v>
      </c>
      <c r="G760" s="244"/>
      <c r="H760" s="248">
        <v>6.29</v>
      </c>
      <c r="I760" s="249"/>
      <c r="J760" s="244"/>
      <c r="K760" s="244"/>
      <c r="L760" s="250"/>
      <c r="M760" s="251"/>
      <c r="N760" s="252"/>
      <c r="O760" s="252"/>
      <c r="P760" s="252"/>
      <c r="Q760" s="252"/>
      <c r="R760" s="252"/>
      <c r="S760" s="252"/>
      <c r="T760" s="25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54" t="s">
        <v>193</v>
      </c>
      <c r="AU760" s="254" t="s">
        <v>88</v>
      </c>
      <c r="AV760" s="13" t="s">
        <v>88</v>
      </c>
      <c r="AW760" s="13" t="s">
        <v>37</v>
      </c>
      <c r="AX760" s="13" t="s">
        <v>78</v>
      </c>
      <c r="AY760" s="254" t="s">
        <v>185</v>
      </c>
    </row>
    <row r="761" s="14" customFormat="1">
      <c r="A761" s="14"/>
      <c r="B761" s="255"/>
      <c r="C761" s="256"/>
      <c r="D761" s="245" t="s">
        <v>193</v>
      </c>
      <c r="E761" s="257" t="s">
        <v>19</v>
      </c>
      <c r="F761" s="258" t="s">
        <v>851</v>
      </c>
      <c r="G761" s="256"/>
      <c r="H761" s="257" t="s">
        <v>19</v>
      </c>
      <c r="I761" s="259"/>
      <c r="J761" s="256"/>
      <c r="K761" s="256"/>
      <c r="L761" s="260"/>
      <c r="M761" s="261"/>
      <c r="N761" s="262"/>
      <c r="O761" s="262"/>
      <c r="P761" s="262"/>
      <c r="Q761" s="262"/>
      <c r="R761" s="262"/>
      <c r="S761" s="262"/>
      <c r="T761" s="263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64" t="s">
        <v>193</v>
      </c>
      <c r="AU761" s="264" t="s">
        <v>88</v>
      </c>
      <c r="AV761" s="14" t="s">
        <v>86</v>
      </c>
      <c r="AW761" s="14" t="s">
        <v>37</v>
      </c>
      <c r="AX761" s="14" t="s">
        <v>78</v>
      </c>
      <c r="AY761" s="264" t="s">
        <v>185</v>
      </c>
    </row>
    <row r="762" s="13" customFormat="1">
      <c r="A762" s="13"/>
      <c r="B762" s="243"/>
      <c r="C762" s="244"/>
      <c r="D762" s="245" t="s">
        <v>193</v>
      </c>
      <c r="E762" s="246" t="s">
        <v>19</v>
      </c>
      <c r="F762" s="247" t="s">
        <v>1011</v>
      </c>
      <c r="G762" s="244"/>
      <c r="H762" s="248">
        <v>2.48</v>
      </c>
      <c r="I762" s="249"/>
      <c r="J762" s="244"/>
      <c r="K762" s="244"/>
      <c r="L762" s="250"/>
      <c r="M762" s="251"/>
      <c r="N762" s="252"/>
      <c r="O762" s="252"/>
      <c r="P762" s="252"/>
      <c r="Q762" s="252"/>
      <c r="R762" s="252"/>
      <c r="S762" s="252"/>
      <c r="T762" s="25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54" t="s">
        <v>193</v>
      </c>
      <c r="AU762" s="254" t="s">
        <v>88</v>
      </c>
      <c r="AV762" s="13" t="s">
        <v>88</v>
      </c>
      <c r="AW762" s="13" t="s">
        <v>37</v>
      </c>
      <c r="AX762" s="13" t="s">
        <v>78</v>
      </c>
      <c r="AY762" s="254" t="s">
        <v>185</v>
      </c>
    </row>
    <row r="763" s="14" customFormat="1">
      <c r="A763" s="14"/>
      <c r="B763" s="255"/>
      <c r="C763" s="256"/>
      <c r="D763" s="245" t="s">
        <v>193</v>
      </c>
      <c r="E763" s="257" t="s">
        <v>19</v>
      </c>
      <c r="F763" s="258" t="s">
        <v>853</v>
      </c>
      <c r="G763" s="256"/>
      <c r="H763" s="257" t="s">
        <v>19</v>
      </c>
      <c r="I763" s="259"/>
      <c r="J763" s="256"/>
      <c r="K763" s="256"/>
      <c r="L763" s="260"/>
      <c r="M763" s="261"/>
      <c r="N763" s="262"/>
      <c r="O763" s="262"/>
      <c r="P763" s="262"/>
      <c r="Q763" s="262"/>
      <c r="R763" s="262"/>
      <c r="S763" s="262"/>
      <c r="T763" s="263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4" t="s">
        <v>193</v>
      </c>
      <c r="AU763" s="264" t="s">
        <v>88</v>
      </c>
      <c r="AV763" s="14" t="s">
        <v>86</v>
      </c>
      <c r="AW763" s="14" t="s">
        <v>37</v>
      </c>
      <c r="AX763" s="14" t="s">
        <v>78</v>
      </c>
      <c r="AY763" s="264" t="s">
        <v>185</v>
      </c>
    </row>
    <row r="764" s="13" customFormat="1">
      <c r="A764" s="13"/>
      <c r="B764" s="243"/>
      <c r="C764" s="244"/>
      <c r="D764" s="245" t="s">
        <v>193</v>
      </c>
      <c r="E764" s="246" t="s">
        <v>19</v>
      </c>
      <c r="F764" s="247" t="s">
        <v>1012</v>
      </c>
      <c r="G764" s="244"/>
      <c r="H764" s="248">
        <v>11.01</v>
      </c>
      <c r="I764" s="249"/>
      <c r="J764" s="244"/>
      <c r="K764" s="244"/>
      <c r="L764" s="250"/>
      <c r="M764" s="251"/>
      <c r="N764" s="252"/>
      <c r="O764" s="252"/>
      <c r="P764" s="252"/>
      <c r="Q764" s="252"/>
      <c r="R764" s="252"/>
      <c r="S764" s="252"/>
      <c r="T764" s="25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54" t="s">
        <v>193</v>
      </c>
      <c r="AU764" s="254" t="s">
        <v>88</v>
      </c>
      <c r="AV764" s="13" t="s">
        <v>88</v>
      </c>
      <c r="AW764" s="13" t="s">
        <v>37</v>
      </c>
      <c r="AX764" s="13" t="s">
        <v>78</v>
      </c>
      <c r="AY764" s="254" t="s">
        <v>185</v>
      </c>
    </row>
    <row r="765" s="14" customFormat="1">
      <c r="A765" s="14"/>
      <c r="B765" s="255"/>
      <c r="C765" s="256"/>
      <c r="D765" s="245" t="s">
        <v>193</v>
      </c>
      <c r="E765" s="257" t="s">
        <v>19</v>
      </c>
      <c r="F765" s="258" t="s">
        <v>856</v>
      </c>
      <c r="G765" s="256"/>
      <c r="H765" s="257" t="s">
        <v>19</v>
      </c>
      <c r="I765" s="259"/>
      <c r="J765" s="256"/>
      <c r="K765" s="256"/>
      <c r="L765" s="260"/>
      <c r="M765" s="261"/>
      <c r="N765" s="262"/>
      <c r="O765" s="262"/>
      <c r="P765" s="262"/>
      <c r="Q765" s="262"/>
      <c r="R765" s="262"/>
      <c r="S765" s="262"/>
      <c r="T765" s="263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4" t="s">
        <v>193</v>
      </c>
      <c r="AU765" s="264" t="s">
        <v>88</v>
      </c>
      <c r="AV765" s="14" t="s">
        <v>86</v>
      </c>
      <c r="AW765" s="14" t="s">
        <v>37</v>
      </c>
      <c r="AX765" s="14" t="s">
        <v>78</v>
      </c>
      <c r="AY765" s="264" t="s">
        <v>185</v>
      </c>
    </row>
    <row r="766" s="13" customFormat="1">
      <c r="A766" s="13"/>
      <c r="B766" s="243"/>
      <c r="C766" s="244"/>
      <c r="D766" s="245" t="s">
        <v>193</v>
      </c>
      <c r="E766" s="246" t="s">
        <v>19</v>
      </c>
      <c r="F766" s="247" t="s">
        <v>1013</v>
      </c>
      <c r="G766" s="244"/>
      <c r="H766" s="248">
        <v>23.210000000000001</v>
      </c>
      <c r="I766" s="249"/>
      <c r="J766" s="244"/>
      <c r="K766" s="244"/>
      <c r="L766" s="250"/>
      <c r="M766" s="251"/>
      <c r="N766" s="252"/>
      <c r="O766" s="252"/>
      <c r="P766" s="252"/>
      <c r="Q766" s="252"/>
      <c r="R766" s="252"/>
      <c r="S766" s="252"/>
      <c r="T766" s="25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54" t="s">
        <v>193</v>
      </c>
      <c r="AU766" s="254" t="s">
        <v>88</v>
      </c>
      <c r="AV766" s="13" t="s">
        <v>88</v>
      </c>
      <c r="AW766" s="13" t="s">
        <v>37</v>
      </c>
      <c r="AX766" s="13" t="s">
        <v>78</v>
      </c>
      <c r="AY766" s="254" t="s">
        <v>185</v>
      </c>
    </row>
    <row r="767" s="14" customFormat="1">
      <c r="A767" s="14"/>
      <c r="B767" s="255"/>
      <c r="C767" s="256"/>
      <c r="D767" s="245" t="s">
        <v>193</v>
      </c>
      <c r="E767" s="257" t="s">
        <v>19</v>
      </c>
      <c r="F767" s="258" t="s">
        <v>859</v>
      </c>
      <c r="G767" s="256"/>
      <c r="H767" s="257" t="s">
        <v>19</v>
      </c>
      <c r="I767" s="259"/>
      <c r="J767" s="256"/>
      <c r="K767" s="256"/>
      <c r="L767" s="260"/>
      <c r="M767" s="261"/>
      <c r="N767" s="262"/>
      <c r="O767" s="262"/>
      <c r="P767" s="262"/>
      <c r="Q767" s="262"/>
      <c r="R767" s="262"/>
      <c r="S767" s="262"/>
      <c r="T767" s="263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4" t="s">
        <v>193</v>
      </c>
      <c r="AU767" s="264" t="s">
        <v>88</v>
      </c>
      <c r="AV767" s="14" t="s">
        <v>86</v>
      </c>
      <c r="AW767" s="14" t="s">
        <v>37</v>
      </c>
      <c r="AX767" s="14" t="s">
        <v>78</v>
      </c>
      <c r="AY767" s="264" t="s">
        <v>185</v>
      </c>
    </row>
    <row r="768" s="13" customFormat="1">
      <c r="A768" s="13"/>
      <c r="B768" s="243"/>
      <c r="C768" s="244"/>
      <c r="D768" s="245" t="s">
        <v>193</v>
      </c>
      <c r="E768" s="246" t="s">
        <v>19</v>
      </c>
      <c r="F768" s="247" t="s">
        <v>1014</v>
      </c>
      <c r="G768" s="244"/>
      <c r="H768" s="248">
        <v>15.640000000000001</v>
      </c>
      <c r="I768" s="249"/>
      <c r="J768" s="244"/>
      <c r="K768" s="244"/>
      <c r="L768" s="250"/>
      <c r="M768" s="251"/>
      <c r="N768" s="252"/>
      <c r="O768" s="252"/>
      <c r="P768" s="252"/>
      <c r="Q768" s="252"/>
      <c r="R768" s="252"/>
      <c r="S768" s="252"/>
      <c r="T768" s="25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4" t="s">
        <v>193</v>
      </c>
      <c r="AU768" s="254" t="s">
        <v>88</v>
      </c>
      <c r="AV768" s="13" t="s">
        <v>88</v>
      </c>
      <c r="AW768" s="13" t="s">
        <v>37</v>
      </c>
      <c r="AX768" s="13" t="s">
        <v>78</v>
      </c>
      <c r="AY768" s="254" t="s">
        <v>185</v>
      </c>
    </row>
    <row r="769" s="14" customFormat="1">
      <c r="A769" s="14"/>
      <c r="B769" s="255"/>
      <c r="C769" s="256"/>
      <c r="D769" s="245" t="s">
        <v>193</v>
      </c>
      <c r="E769" s="257" t="s">
        <v>19</v>
      </c>
      <c r="F769" s="258" t="s">
        <v>938</v>
      </c>
      <c r="G769" s="256"/>
      <c r="H769" s="257" t="s">
        <v>19</v>
      </c>
      <c r="I769" s="259"/>
      <c r="J769" s="256"/>
      <c r="K769" s="256"/>
      <c r="L769" s="260"/>
      <c r="M769" s="261"/>
      <c r="N769" s="262"/>
      <c r="O769" s="262"/>
      <c r="P769" s="262"/>
      <c r="Q769" s="262"/>
      <c r="R769" s="262"/>
      <c r="S769" s="262"/>
      <c r="T769" s="263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4" t="s">
        <v>193</v>
      </c>
      <c r="AU769" s="264" t="s">
        <v>88</v>
      </c>
      <c r="AV769" s="14" t="s">
        <v>86</v>
      </c>
      <c r="AW769" s="14" t="s">
        <v>37</v>
      </c>
      <c r="AX769" s="14" t="s">
        <v>78</v>
      </c>
      <c r="AY769" s="264" t="s">
        <v>185</v>
      </c>
    </row>
    <row r="770" s="15" customFormat="1">
      <c r="A770" s="15"/>
      <c r="B770" s="265"/>
      <c r="C770" s="266"/>
      <c r="D770" s="245" t="s">
        <v>193</v>
      </c>
      <c r="E770" s="267" t="s">
        <v>19</v>
      </c>
      <c r="F770" s="268" t="s">
        <v>196</v>
      </c>
      <c r="G770" s="266"/>
      <c r="H770" s="269">
        <v>275.38</v>
      </c>
      <c r="I770" s="270"/>
      <c r="J770" s="266"/>
      <c r="K770" s="266"/>
      <c r="L770" s="271"/>
      <c r="M770" s="272"/>
      <c r="N770" s="273"/>
      <c r="O770" s="273"/>
      <c r="P770" s="273"/>
      <c r="Q770" s="273"/>
      <c r="R770" s="273"/>
      <c r="S770" s="273"/>
      <c r="T770" s="274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T770" s="275" t="s">
        <v>193</v>
      </c>
      <c r="AU770" s="275" t="s">
        <v>88</v>
      </c>
      <c r="AV770" s="15" t="s">
        <v>191</v>
      </c>
      <c r="AW770" s="15" t="s">
        <v>37</v>
      </c>
      <c r="AX770" s="15" t="s">
        <v>86</v>
      </c>
      <c r="AY770" s="275" t="s">
        <v>185</v>
      </c>
    </row>
    <row r="771" s="2" customFormat="1" ht="21.75" customHeight="1">
      <c r="A771" s="40"/>
      <c r="B771" s="41"/>
      <c r="C771" s="229" t="s">
        <v>1015</v>
      </c>
      <c r="D771" s="229" t="s">
        <v>187</v>
      </c>
      <c r="E771" s="230" t="s">
        <v>1016</v>
      </c>
      <c r="F771" s="231" t="s">
        <v>1017</v>
      </c>
      <c r="G771" s="232" t="s">
        <v>190</v>
      </c>
      <c r="H771" s="233">
        <v>51.060000000000002</v>
      </c>
      <c r="I771" s="234"/>
      <c r="J771" s="235">
        <f>ROUND(I771*H771,2)</f>
        <v>0</v>
      </c>
      <c r="K771" s="236"/>
      <c r="L771" s="46"/>
      <c r="M771" s="237" t="s">
        <v>19</v>
      </c>
      <c r="N771" s="238" t="s">
        <v>49</v>
      </c>
      <c r="O771" s="86"/>
      <c r="P771" s="239">
        <f>O771*H771</f>
        <v>0</v>
      </c>
      <c r="Q771" s="239">
        <v>0</v>
      </c>
      <c r="R771" s="239">
        <f>Q771*H771</f>
        <v>0</v>
      </c>
      <c r="S771" s="239">
        <v>0</v>
      </c>
      <c r="T771" s="240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41" t="s">
        <v>191</v>
      </c>
      <c r="AT771" s="241" t="s">
        <v>187</v>
      </c>
      <c r="AU771" s="241" t="s">
        <v>88</v>
      </c>
      <c r="AY771" s="19" t="s">
        <v>185</v>
      </c>
      <c r="BE771" s="242">
        <f>IF(N771="základní",J771,0)</f>
        <v>0</v>
      </c>
      <c r="BF771" s="242">
        <f>IF(N771="snížená",J771,0)</f>
        <v>0</v>
      </c>
      <c r="BG771" s="242">
        <f>IF(N771="zákl. přenesená",J771,0)</f>
        <v>0</v>
      </c>
      <c r="BH771" s="242">
        <f>IF(N771="sníž. přenesená",J771,0)</f>
        <v>0</v>
      </c>
      <c r="BI771" s="242">
        <f>IF(N771="nulová",J771,0)</f>
        <v>0</v>
      </c>
      <c r="BJ771" s="19" t="s">
        <v>86</v>
      </c>
      <c r="BK771" s="242">
        <f>ROUND(I771*H771,2)</f>
        <v>0</v>
      </c>
      <c r="BL771" s="19" t="s">
        <v>191</v>
      </c>
      <c r="BM771" s="241" t="s">
        <v>1018</v>
      </c>
    </row>
    <row r="772" s="13" customFormat="1">
      <c r="A772" s="13"/>
      <c r="B772" s="243"/>
      <c r="C772" s="244"/>
      <c r="D772" s="245" t="s">
        <v>193</v>
      </c>
      <c r="E772" s="246" t="s">
        <v>19</v>
      </c>
      <c r="F772" s="247" t="s">
        <v>988</v>
      </c>
      <c r="G772" s="244"/>
      <c r="H772" s="248">
        <v>3.6000000000000001</v>
      </c>
      <c r="I772" s="249"/>
      <c r="J772" s="244"/>
      <c r="K772" s="244"/>
      <c r="L772" s="250"/>
      <c r="M772" s="251"/>
      <c r="N772" s="252"/>
      <c r="O772" s="252"/>
      <c r="P772" s="252"/>
      <c r="Q772" s="252"/>
      <c r="R772" s="252"/>
      <c r="S772" s="252"/>
      <c r="T772" s="25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4" t="s">
        <v>193</v>
      </c>
      <c r="AU772" s="254" t="s">
        <v>88</v>
      </c>
      <c r="AV772" s="13" t="s">
        <v>88</v>
      </c>
      <c r="AW772" s="13" t="s">
        <v>37</v>
      </c>
      <c r="AX772" s="13" t="s">
        <v>78</v>
      </c>
      <c r="AY772" s="254" t="s">
        <v>185</v>
      </c>
    </row>
    <row r="773" s="14" customFormat="1">
      <c r="A773" s="14"/>
      <c r="B773" s="255"/>
      <c r="C773" s="256"/>
      <c r="D773" s="245" t="s">
        <v>193</v>
      </c>
      <c r="E773" s="257" t="s">
        <v>19</v>
      </c>
      <c r="F773" s="258" t="s">
        <v>956</v>
      </c>
      <c r="G773" s="256"/>
      <c r="H773" s="257" t="s">
        <v>19</v>
      </c>
      <c r="I773" s="259"/>
      <c r="J773" s="256"/>
      <c r="K773" s="256"/>
      <c r="L773" s="260"/>
      <c r="M773" s="261"/>
      <c r="N773" s="262"/>
      <c r="O773" s="262"/>
      <c r="P773" s="262"/>
      <c r="Q773" s="262"/>
      <c r="R773" s="262"/>
      <c r="S773" s="262"/>
      <c r="T773" s="263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64" t="s">
        <v>193</v>
      </c>
      <c r="AU773" s="264" t="s">
        <v>88</v>
      </c>
      <c r="AV773" s="14" t="s">
        <v>86</v>
      </c>
      <c r="AW773" s="14" t="s">
        <v>37</v>
      </c>
      <c r="AX773" s="14" t="s">
        <v>78</v>
      </c>
      <c r="AY773" s="264" t="s">
        <v>185</v>
      </c>
    </row>
    <row r="774" s="13" customFormat="1">
      <c r="A774" s="13"/>
      <c r="B774" s="243"/>
      <c r="C774" s="244"/>
      <c r="D774" s="245" t="s">
        <v>193</v>
      </c>
      <c r="E774" s="246" t="s">
        <v>19</v>
      </c>
      <c r="F774" s="247" t="s">
        <v>989</v>
      </c>
      <c r="G774" s="244"/>
      <c r="H774" s="248">
        <v>8.9399999999999995</v>
      </c>
      <c r="I774" s="249"/>
      <c r="J774" s="244"/>
      <c r="K774" s="244"/>
      <c r="L774" s="250"/>
      <c r="M774" s="251"/>
      <c r="N774" s="252"/>
      <c r="O774" s="252"/>
      <c r="P774" s="252"/>
      <c r="Q774" s="252"/>
      <c r="R774" s="252"/>
      <c r="S774" s="252"/>
      <c r="T774" s="25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4" t="s">
        <v>193</v>
      </c>
      <c r="AU774" s="254" t="s">
        <v>88</v>
      </c>
      <c r="AV774" s="13" t="s">
        <v>88</v>
      </c>
      <c r="AW774" s="13" t="s">
        <v>37</v>
      </c>
      <c r="AX774" s="13" t="s">
        <v>78</v>
      </c>
      <c r="AY774" s="254" t="s">
        <v>185</v>
      </c>
    </row>
    <row r="775" s="14" customFormat="1">
      <c r="A775" s="14"/>
      <c r="B775" s="255"/>
      <c r="C775" s="256"/>
      <c r="D775" s="245" t="s">
        <v>193</v>
      </c>
      <c r="E775" s="257" t="s">
        <v>19</v>
      </c>
      <c r="F775" s="258" t="s">
        <v>958</v>
      </c>
      <c r="G775" s="256"/>
      <c r="H775" s="257" t="s">
        <v>19</v>
      </c>
      <c r="I775" s="259"/>
      <c r="J775" s="256"/>
      <c r="K775" s="256"/>
      <c r="L775" s="260"/>
      <c r="M775" s="261"/>
      <c r="N775" s="262"/>
      <c r="O775" s="262"/>
      <c r="P775" s="262"/>
      <c r="Q775" s="262"/>
      <c r="R775" s="262"/>
      <c r="S775" s="262"/>
      <c r="T775" s="263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4" t="s">
        <v>193</v>
      </c>
      <c r="AU775" s="264" t="s">
        <v>88</v>
      </c>
      <c r="AV775" s="14" t="s">
        <v>86</v>
      </c>
      <c r="AW775" s="14" t="s">
        <v>37</v>
      </c>
      <c r="AX775" s="14" t="s">
        <v>78</v>
      </c>
      <c r="AY775" s="264" t="s">
        <v>185</v>
      </c>
    </row>
    <row r="776" s="13" customFormat="1">
      <c r="A776" s="13"/>
      <c r="B776" s="243"/>
      <c r="C776" s="244"/>
      <c r="D776" s="245" t="s">
        <v>193</v>
      </c>
      <c r="E776" s="246" t="s">
        <v>19</v>
      </c>
      <c r="F776" s="247" t="s">
        <v>990</v>
      </c>
      <c r="G776" s="244"/>
      <c r="H776" s="248">
        <v>6.8300000000000001</v>
      </c>
      <c r="I776" s="249"/>
      <c r="J776" s="244"/>
      <c r="K776" s="244"/>
      <c r="L776" s="250"/>
      <c r="M776" s="251"/>
      <c r="N776" s="252"/>
      <c r="O776" s="252"/>
      <c r="P776" s="252"/>
      <c r="Q776" s="252"/>
      <c r="R776" s="252"/>
      <c r="S776" s="252"/>
      <c r="T776" s="25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4" t="s">
        <v>193</v>
      </c>
      <c r="AU776" s="254" t="s">
        <v>88</v>
      </c>
      <c r="AV776" s="13" t="s">
        <v>88</v>
      </c>
      <c r="AW776" s="13" t="s">
        <v>37</v>
      </c>
      <c r="AX776" s="13" t="s">
        <v>78</v>
      </c>
      <c r="AY776" s="254" t="s">
        <v>185</v>
      </c>
    </row>
    <row r="777" s="14" customFormat="1">
      <c r="A777" s="14"/>
      <c r="B777" s="255"/>
      <c r="C777" s="256"/>
      <c r="D777" s="245" t="s">
        <v>193</v>
      </c>
      <c r="E777" s="257" t="s">
        <v>19</v>
      </c>
      <c r="F777" s="258" t="s">
        <v>960</v>
      </c>
      <c r="G777" s="256"/>
      <c r="H777" s="257" t="s">
        <v>19</v>
      </c>
      <c r="I777" s="259"/>
      <c r="J777" s="256"/>
      <c r="K777" s="256"/>
      <c r="L777" s="260"/>
      <c r="M777" s="261"/>
      <c r="N777" s="262"/>
      <c r="O777" s="262"/>
      <c r="P777" s="262"/>
      <c r="Q777" s="262"/>
      <c r="R777" s="262"/>
      <c r="S777" s="262"/>
      <c r="T777" s="26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64" t="s">
        <v>193</v>
      </c>
      <c r="AU777" s="264" t="s">
        <v>88</v>
      </c>
      <c r="AV777" s="14" t="s">
        <v>86</v>
      </c>
      <c r="AW777" s="14" t="s">
        <v>37</v>
      </c>
      <c r="AX777" s="14" t="s">
        <v>78</v>
      </c>
      <c r="AY777" s="264" t="s">
        <v>185</v>
      </c>
    </row>
    <row r="778" s="13" customFormat="1">
      <c r="A778" s="13"/>
      <c r="B778" s="243"/>
      <c r="C778" s="244"/>
      <c r="D778" s="245" t="s">
        <v>193</v>
      </c>
      <c r="E778" s="246" t="s">
        <v>19</v>
      </c>
      <c r="F778" s="247" t="s">
        <v>991</v>
      </c>
      <c r="G778" s="244"/>
      <c r="H778" s="248">
        <v>7.0999999999999996</v>
      </c>
      <c r="I778" s="249"/>
      <c r="J778" s="244"/>
      <c r="K778" s="244"/>
      <c r="L778" s="250"/>
      <c r="M778" s="251"/>
      <c r="N778" s="252"/>
      <c r="O778" s="252"/>
      <c r="P778" s="252"/>
      <c r="Q778" s="252"/>
      <c r="R778" s="252"/>
      <c r="S778" s="252"/>
      <c r="T778" s="25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4" t="s">
        <v>193</v>
      </c>
      <c r="AU778" s="254" t="s">
        <v>88</v>
      </c>
      <c r="AV778" s="13" t="s">
        <v>88</v>
      </c>
      <c r="AW778" s="13" t="s">
        <v>37</v>
      </c>
      <c r="AX778" s="13" t="s">
        <v>78</v>
      </c>
      <c r="AY778" s="254" t="s">
        <v>185</v>
      </c>
    </row>
    <row r="779" s="14" customFormat="1">
      <c r="A779" s="14"/>
      <c r="B779" s="255"/>
      <c r="C779" s="256"/>
      <c r="D779" s="245" t="s">
        <v>193</v>
      </c>
      <c r="E779" s="257" t="s">
        <v>19</v>
      </c>
      <c r="F779" s="258" t="s">
        <v>962</v>
      </c>
      <c r="G779" s="256"/>
      <c r="H779" s="257" t="s">
        <v>19</v>
      </c>
      <c r="I779" s="259"/>
      <c r="J779" s="256"/>
      <c r="K779" s="256"/>
      <c r="L779" s="260"/>
      <c r="M779" s="261"/>
      <c r="N779" s="262"/>
      <c r="O779" s="262"/>
      <c r="P779" s="262"/>
      <c r="Q779" s="262"/>
      <c r="R779" s="262"/>
      <c r="S779" s="262"/>
      <c r="T779" s="263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4" t="s">
        <v>193</v>
      </c>
      <c r="AU779" s="264" t="s">
        <v>88</v>
      </c>
      <c r="AV779" s="14" t="s">
        <v>86</v>
      </c>
      <c r="AW779" s="14" t="s">
        <v>37</v>
      </c>
      <c r="AX779" s="14" t="s">
        <v>78</v>
      </c>
      <c r="AY779" s="264" t="s">
        <v>185</v>
      </c>
    </row>
    <row r="780" s="13" customFormat="1">
      <c r="A780" s="13"/>
      <c r="B780" s="243"/>
      <c r="C780" s="244"/>
      <c r="D780" s="245" t="s">
        <v>193</v>
      </c>
      <c r="E780" s="246" t="s">
        <v>19</v>
      </c>
      <c r="F780" s="247" t="s">
        <v>992</v>
      </c>
      <c r="G780" s="244"/>
      <c r="H780" s="248">
        <v>1.2</v>
      </c>
      <c r="I780" s="249"/>
      <c r="J780" s="244"/>
      <c r="K780" s="244"/>
      <c r="L780" s="250"/>
      <c r="M780" s="251"/>
      <c r="N780" s="252"/>
      <c r="O780" s="252"/>
      <c r="P780" s="252"/>
      <c r="Q780" s="252"/>
      <c r="R780" s="252"/>
      <c r="S780" s="252"/>
      <c r="T780" s="25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54" t="s">
        <v>193</v>
      </c>
      <c r="AU780" s="254" t="s">
        <v>88</v>
      </c>
      <c r="AV780" s="13" t="s">
        <v>88</v>
      </c>
      <c r="AW780" s="13" t="s">
        <v>37</v>
      </c>
      <c r="AX780" s="13" t="s">
        <v>78</v>
      </c>
      <c r="AY780" s="254" t="s">
        <v>185</v>
      </c>
    </row>
    <row r="781" s="14" customFormat="1">
      <c r="A781" s="14"/>
      <c r="B781" s="255"/>
      <c r="C781" s="256"/>
      <c r="D781" s="245" t="s">
        <v>193</v>
      </c>
      <c r="E781" s="257" t="s">
        <v>19</v>
      </c>
      <c r="F781" s="258" t="s">
        <v>964</v>
      </c>
      <c r="G781" s="256"/>
      <c r="H781" s="257" t="s">
        <v>19</v>
      </c>
      <c r="I781" s="259"/>
      <c r="J781" s="256"/>
      <c r="K781" s="256"/>
      <c r="L781" s="260"/>
      <c r="M781" s="261"/>
      <c r="N781" s="262"/>
      <c r="O781" s="262"/>
      <c r="P781" s="262"/>
      <c r="Q781" s="262"/>
      <c r="R781" s="262"/>
      <c r="S781" s="262"/>
      <c r="T781" s="263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64" t="s">
        <v>193</v>
      </c>
      <c r="AU781" s="264" t="s">
        <v>88</v>
      </c>
      <c r="AV781" s="14" t="s">
        <v>86</v>
      </c>
      <c r="AW781" s="14" t="s">
        <v>37</v>
      </c>
      <c r="AX781" s="14" t="s">
        <v>78</v>
      </c>
      <c r="AY781" s="264" t="s">
        <v>185</v>
      </c>
    </row>
    <row r="782" s="13" customFormat="1">
      <c r="A782" s="13"/>
      <c r="B782" s="243"/>
      <c r="C782" s="244"/>
      <c r="D782" s="245" t="s">
        <v>193</v>
      </c>
      <c r="E782" s="246" t="s">
        <v>19</v>
      </c>
      <c r="F782" s="247" t="s">
        <v>993</v>
      </c>
      <c r="G782" s="244"/>
      <c r="H782" s="248">
        <v>10.050000000000001</v>
      </c>
      <c r="I782" s="249"/>
      <c r="J782" s="244"/>
      <c r="K782" s="244"/>
      <c r="L782" s="250"/>
      <c r="M782" s="251"/>
      <c r="N782" s="252"/>
      <c r="O782" s="252"/>
      <c r="P782" s="252"/>
      <c r="Q782" s="252"/>
      <c r="R782" s="252"/>
      <c r="S782" s="252"/>
      <c r="T782" s="25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4" t="s">
        <v>193</v>
      </c>
      <c r="AU782" s="254" t="s">
        <v>88</v>
      </c>
      <c r="AV782" s="13" t="s">
        <v>88</v>
      </c>
      <c r="AW782" s="13" t="s">
        <v>37</v>
      </c>
      <c r="AX782" s="13" t="s">
        <v>78</v>
      </c>
      <c r="AY782" s="254" t="s">
        <v>185</v>
      </c>
    </row>
    <row r="783" s="14" customFormat="1">
      <c r="A783" s="14"/>
      <c r="B783" s="255"/>
      <c r="C783" s="256"/>
      <c r="D783" s="245" t="s">
        <v>193</v>
      </c>
      <c r="E783" s="257" t="s">
        <v>19</v>
      </c>
      <c r="F783" s="258" t="s">
        <v>966</v>
      </c>
      <c r="G783" s="256"/>
      <c r="H783" s="257" t="s">
        <v>19</v>
      </c>
      <c r="I783" s="259"/>
      <c r="J783" s="256"/>
      <c r="K783" s="256"/>
      <c r="L783" s="260"/>
      <c r="M783" s="261"/>
      <c r="N783" s="262"/>
      <c r="O783" s="262"/>
      <c r="P783" s="262"/>
      <c r="Q783" s="262"/>
      <c r="R783" s="262"/>
      <c r="S783" s="262"/>
      <c r="T783" s="263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64" t="s">
        <v>193</v>
      </c>
      <c r="AU783" s="264" t="s">
        <v>88</v>
      </c>
      <c r="AV783" s="14" t="s">
        <v>86</v>
      </c>
      <c r="AW783" s="14" t="s">
        <v>37</v>
      </c>
      <c r="AX783" s="14" t="s">
        <v>78</v>
      </c>
      <c r="AY783" s="264" t="s">
        <v>185</v>
      </c>
    </row>
    <row r="784" s="13" customFormat="1">
      <c r="A784" s="13"/>
      <c r="B784" s="243"/>
      <c r="C784" s="244"/>
      <c r="D784" s="245" t="s">
        <v>193</v>
      </c>
      <c r="E784" s="246" t="s">
        <v>19</v>
      </c>
      <c r="F784" s="247" t="s">
        <v>994</v>
      </c>
      <c r="G784" s="244"/>
      <c r="H784" s="248">
        <v>9.9000000000000004</v>
      </c>
      <c r="I784" s="249"/>
      <c r="J784" s="244"/>
      <c r="K784" s="244"/>
      <c r="L784" s="250"/>
      <c r="M784" s="251"/>
      <c r="N784" s="252"/>
      <c r="O784" s="252"/>
      <c r="P784" s="252"/>
      <c r="Q784" s="252"/>
      <c r="R784" s="252"/>
      <c r="S784" s="252"/>
      <c r="T784" s="25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4" t="s">
        <v>193</v>
      </c>
      <c r="AU784" s="254" t="s">
        <v>88</v>
      </c>
      <c r="AV784" s="13" t="s">
        <v>88</v>
      </c>
      <c r="AW784" s="13" t="s">
        <v>37</v>
      </c>
      <c r="AX784" s="13" t="s">
        <v>78</v>
      </c>
      <c r="AY784" s="254" t="s">
        <v>185</v>
      </c>
    </row>
    <row r="785" s="14" customFormat="1">
      <c r="A785" s="14"/>
      <c r="B785" s="255"/>
      <c r="C785" s="256"/>
      <c r="D785" s="245" t="s">
        <v>193</v>
      </c>
      <c r="E785" s="257" t="s">
        <v>19</v>
      </c>
      <c r="F785" s="258" t="s">
        <v>968</v>
      </c>
      <c r="G785" s="256"/>
      <c r="H785" s="257" t="s">
        <v>19</v>
      </c>
      <c r="I785" s="259"/>
      <c r="J785" s="256"/>
      <c r="K785" s="256"/>
      <c r="L785" s="260"/>
      <c r="M785" s="261"/>
      <c r="N785" s="262"/>
      <c r="O785" s="262"/>
      <c r="P785" s="262"/>
      <c r="Q785" s="262"/>
      <c r="R785" s="262"/>
      <c r="S785" s="262"/>
      <c r="T785" s="263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4" t="s">
        <v>193</v>
      </c>
      <c r="AU785" s="264" t="s">
        <v>88</v>
      </c>
      <c r="AV785" s="14" t="s">
        <v>86</v>
      </c>
      <c r="AW785" s="14" t="s">
        <v>37</v>
      </c>
      <c r="AX785" s="14" t="s">
        <v>78</v>
      </c>
      <c r="AY785" s="264" t="s">
        <v>185</v>
      </c>
    </row>
    <row r="786" s="13" customFormat="1">
      <c r="A786" s="13"/>
      <c r="B786" s="243"/>
      <c r="C786" s="244"/>
      <c r="D786" s="245" t="s">
        <v>193</v>
      </c>
      <c r="E786" s="246" t="s">
        <v>19</v>
      </c>
      <c r="F786" s="247" t="s">
        <v>995</v>
      </c>
      <c r="G786" s="244"/>
      <c r="H786" s="248">
        <v>3.4399999999999999</v>
      </c>
      <c r="I786" s="249"/>
      <c r="J786" s="244"/>
      <c r="K786" s="244"/>
      <c r="L786" s="250"/>
      <c r="M786" s="251"/>
      <c r="N786" s="252"/>
      <c r="O786" s="252"/>
      <c r="P786" s="252"/>
      <c r="Q786" s="252"/>
      <c r="R786" s="252"/>
      <c r="S786" s="252"/>
      <c r="T786" s="25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4" t="s">
        <v>193</v>
      </c>
      <c r="AU786" s="254" t="s">
        <v>88</v>
      </c>
      <c r="AV786" s="13" t="s">
        <v>88</v>
      </c>
      <c r="AW786" s="13" t="s">
        <v>37</v>
      </c>
      <c r="AX786" s="13" t="s">
        <v>78</v>
      </c>
      <c r="AY786" s="254" t="s">
        <v>185</v>
      </c>
    </row>
    <row r="787" s="14" customFormat="1">
      <c r="A787" s="14"/>
      <c r="B787" s="255"/>
      <c r="C787" s="256"/>
      <c r="D787" s="245" t="s">
        <v>193</v>
      </c>
      <c r="E787" s="257" t="s">
        <v>19</v>
      </c>
      <c r="F787" s="258" t="s">
        <v>970</v>
      </c>
      <c r="G787" s="256"/>
      <c r="H787" s="257" t="s">
        <v>19</v>
      </c>
      <c r="I787" s="259"/>
      <c r="J787" s="256"/>
      <c r="K787" s="256"/>
      <c r="L787" s="260"/>
      <c r="M787" s="261"/>
      <c r="N787" s="262"/>
      <c r="O787" s="262"/>
      <c r="P787" s="262"/>
      <c r="Q787" s="262"/>
      <c r="R787" s="262"/>
      <c r="S787" s="262"/>
      <c r="T787" s="263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64" t="s">
        <v>193</v>
      </c>
      <c r="AU787" s="264" t="s">
        <v>88</v>
      </c>
      <c r="AV787" s="14" t="s">
        <v>86</v>
      </c>
      <c r="AW787" s="14" t="s">
        <v>37</v>
      </c>
      <c r="AX787" s="14" t="s">
        <v>78</v>
      </c>
      <c r="AY787" s="264" t="s">
        <v>185</v>
      </c>
    </row>
    <row r="788" s="15" customFormat="1">
      <c r="A788" s="15"/>
      <c r="B788" s="265"/>
      <c r="C788" s="266"/>
      <c r="D788" s="245" t="s">
        <v>193</v>
      </c>
      <c r="E788" s="267" t="s">
        <v>19</v>
      </c>
      <c r="F788" s="268" t="s">
        <v>196</v>
      </c>
      <c r="G788" s="266"/>
      <c r="H788" s="269">
        <v>51.060000000000002</v>
      </c>
      <c r="I788" s="270"/>
      <c r="J788" s="266"/>
      <c r="K788" s="266"/>
      <c r="L788" s="271"/>
      <c r="M788" s="272"/>
      <c r="N788" s="273"/>
      <c r="O788" s="273"/>
      <c r="P788" s="273"/>
      <c r="Q788" s="273"/>
      <c r="R788" s="273"/>
      <c r="S788" s="273"/>
      <c r="T788" s="274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75" t="s">
        <v>193</v>
      </c>
      <c r="AU788" s="275" t="s">
        <v>88</v>
      </c>
      <c r="AV788" s="15" t="s">
        <v>191</v>
      </c>
      <c r="AW788" s="15" t="s">
        <v>37</v>
      </c>
      <c r="AX788" s="15" t="s">
        <v>86</v>
      </c>
      <c r="AY788" s="275" t="s">
        <v>185</v>
      </c>
    </row>
    <row r="789" s="2" customFormat="1" ht="16.5" customHeight="1">
      <c r="A789" s="40"/>
      <c r="B789" s="41"/>
      <c r="C789" s="229" t="s">
        <v>1019</v>
      </c>
      <c r="D789" s="229" t="s">
        <v>187</v>
      </c>
      <c r="E789" s="230" t="s">
        <v>1020</v>
      </c>
      <c r="F789" s="231" t="s">
        <v>1021</v>
      </c>
      <c r="G789" s="232" t="s">
        <v>190</v>
      </c>
      <c r="H789" s="233">
        <v>284.56999999999999</v>
      </c>
      <c r="I789" s="234"/>
      <c r="J789" s="235">
        <f>ROUND(I789*H789,2)</f>
        <v>0</v>
      </c>
      <c r="K789" s="236"/>
      <c r="L789" s="46"/>
      <c r="M789" s="237" t="s">
        <v>19</v>
      </c>
      <c r="N789" s="238" t="s">
        <v>49</v>
      </c>
      <c r="O789" s="86"/>
      <c r="P789" s="239">
        <f>O789*H789</f>
        <v>0</v>
      </c>
      <c r="Q789" s="239">
        <v>0.00022000000000000001</v>
      </c>
      <c r="R789" s="239">
        <f>Q789*H789</f>
        <v>0.062605400000000005</v>
      </c>
      <c r="S789" s="239">
        <v>0</v>
      </c>
      <c r="T789" s="240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41" t="s">
        <v>191</v>
      </c>
      <c r="AT789" s="241" t="s">
        <v>187</v>
      </c>
      <c r="AU789" s="241" t="s">
        <v>88</v>
      </c>
      <c r="AY789" s="19" t="s">
        <v>185</v>
      </c>
      <c r="BE789" s="242">
        <f>IF(N789="základní",J789,0)</f>
        <v>0</v>
      </c>
      <c r="BF789" s="242">
        <f>IF(N789="snížená",J789,0)</f>
        <v>0</v>
      </c>
      <c r="BG789" s="242">
        <f>IF(N789="zákl. přenesená",J789,0)</f>
        <v>0</v>
      </c>
      <c r="BH789" s="242">
        <f>IF(N789="sníž. přenesená",J789,0)</f>
        <v>0</v>
      </c>
      <c r="BI789" s="242">
        <f>IF(N789="nulová",J789,0)</f>
        <v>0</v>
      </c>
      <c r="BJ789" s="19" t="s">
        <v>86</v>
      </c>
      <c r="BK789" s="242">
        <f>ROUND(I789*H789,2)</f>
        <v>0</v>
      </c>
      <c r="BL789" s="19" t="s">
        <v>191</v>
      </c>
      <c r="BM789" s="241" t="s">
        <v>1022</v>
      </c>
    </row>
    <row r="790" s="2" customFormat="1" ht="33" customHeight="1">
      <c r="A790" s="40"/>
      <c r="B790" s="41"/>
      <c r="C790" s="229" t="s">
        <v>1023</v>
      </c>
      <c r="D790" s="229" t="s">
        <v>187</v>
      </c>
      <c r="E790" s="230" t="s">
        <v>1024</v>
      </c>
      <c r="F790" s="231" t="s">
        <v>1025</v>
      </c>
      <c r="G790" s="232" t="s">
        <v>220</v>
      </c>
      <c r="H790" s="233">
        <v>275</v>
      </c>
      <c r="I790" s="234"/>
      <c r="J790" s="235">
        <f>ROUND(I790*H790,2)</f>
        <v>0</v>
      </c>
      <c r="K790" s="236"/>
      <c r="L790" s="46"/>
      <c r="M790" s="237" t="s">
        <v>19</v>
      </c>
      <c r="N790" s="238" t="s">
        <v>49</v>
      </c>
      <c r="O790" s="86"/>
      <c r="P790" s="239">
        <f>O790*H790</f>
        <v>0</v>
      </c>
      <c r="Q790" s="239">
        <v>2.0000000000000002E-05</v>
      </c>
      <c r="R790" s="239">
        <f>Q790*H790</f>
        <v>0.0055000000000000005</v>
      </c>
      <c r="S790" s="239">
        <v>0</v>
      </c>
      <c r="T790" s="240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41" t="s">
        <v>191</v>
      </c>
      <c r="AT790" s="241" t="s">
        <v>187</v>
      </c>
      <c r="AU790" s="241" t="s">
        <v>88</v>
      </c>
      <c r="AY790" s="19" t="s">
        <v>185</v>
      </c>
      <c r="BE790" s="242">
        <f>IF(N790="základní",J790,0)</f>
        <v>0</v>
      </c>
      <c r="BF790" s="242">
        <f>IF(N790="snížená",J790,0)</f>
        <v>0</v>
      </c>
      <c r="BG790" s="242">
        <f>IF(N790="zákl. přenesená",J790,0)</f>
        <v>0</v>
      </c>
      <c r="BH790" s="242">
        <f>IF(N790="sníž. přenesená",J790,0)</f>
        <v>0</v>
      </c>
      <c r="BI790" s="242">
        <f>IF(N790="nulová",J790,0)</f>
        <v>0</v>
      </c>
      <c r="BJ790" s="19" t="s">
        <v>86</v>
      </c>
      <c r="BK790" s="242">
        <f>ROUND(I790*H790,2)</f>
        <v>0</v>
      </c>
      <c r="BL790" s="19" t="s">
        <v>191</v>
      </c>
      <c r="BM790" s="241" t="s">
        <v>1026</v>
      </c>
    </row>
    <row r="791" s="13" customFormat="1">
      <c r="A791" s="13"/>
      <c r="B791" s="243"/>
      <c r="C791" s="244"/>
      <c r="D791" s="245" t="s">
        <v>193</v>
      </c>
      <c r="E791" s="246" t="s">
        <v>19</v>
      </c>
      <c r="F791" s="247" t="s">
        <v>1027</v>
      </c>
      <c r="G791" s="244"/>
      <c r="H791" s="248">
        <v>7.2000000000000002</v>
      </c>
      <c r="I791" s="249"/>
      <c r="J791" s="244"/>
      <c r="K791" s="244"/>
      <c r="L791" s="250"/>
      <c r="M791" s="251"/>
      <c r="N791" s="252"/>
      <c r="O791" s="252"/>
      <c r="P791" s="252"/>
      <c r="Q791" s="252"/>
      <c r="R791" s="252"/>
      <c r="S791" s="252"/>
      <c r="T791" s="25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4" t="s">
        <v>193</v>
      </c>
      <c r="AU791" s="254" t="s">
        <v>88</v>
      </c>
      <c r="AV791" s="13" t="s">
        <v>88</v>
      </c>
      <c r="AW791" s="13" t="s">
        <v>37</v>
      </c>
      <c r="AX791" s="13" t="s">
        <v>78</v>
      </c>
      <c r="AY791" s="254" t="s">
        <v>185</v>
      </c>
    </row>
    <row r="792" s="14" customFormat="1">
      <c r="A792" s="14"/>
      <c r="B792" s="255"/>
      <c r="C792" s="256"/>
      <c r="D792" s="245" t="s">
        <v>193</v>
      </c>
      <c r="E792" s="257" t="s">
        <v>19</v>
      </c>
      <c r="F792" s="258" t="s">
        <v>956</v>
      </c>
      <c r="G792" s="256"/>
      <c r="H792" s="257" t="s">
        <v>19</v>
      </c>
      <c r="I792" s="259"/>
      <c r="J792" s="256"/>
      <c r="K792" s="256"/>
      <c r="L792" s="260"/>
      <c r="M792" s="261"/>
      <c r="N792" s="262"/>
      <c r="O792" s="262"/>
      <c r="P792" s="262"/>
      <c r="Q792" s="262"/>
      <c r="R792" s="262"/>
      <c r="S792" s="262"/>
      <c r="T792" s="263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4" t="s">
        <v>193</v>
      </c>
      <c r="AU792" s="264" t="s">
        <v>88</v>
      </c>
      <c r="AV792" s="14" t="s">
        <v>86</v>
      </c>
      <c r="AW792" s="14" t="s">
        <v>37</v>
      </c>
      <c r="AX792" s="14" t="s">
        <v>78</v>
      </c>
      <c r="AY792" s="264" t="s">
        <v>185</v>
      </c>
    </row>
    <row r="793" s="13" customFormat="1">
      <c r="A793" s="13"/>
      <c r="B793" s="243"/>
      <c r="C793" s="244"/>
      <c r="D793" s="245" t="s">
        <v>193</v>
      </c>
      <c r="E793" s="246" t="s">
        <v>19</v>
      </c>
      <c r="F793" s="247" t="s">
        <v>1028</v>
      </c>
      <c r="G793" s="244"/>
      <c r="H793" s="248">
        <v>12</v>
      </c>
      <c r="I793" s="249"/>
      <c r="J793" s="244"/>
      <c r="K793" s="244"/>
      <c r="L793" s="250"/>
      <c r="M793" s="251"/>
      <c r="N793" s="252"/>
      <c r="O793" s="252"/>
      <c r="P793" s="252"/>
      <c r="Q793" s="252"/>
      <c r="R793" s="252"/>
      <c r="S793" s="252"/>
      <c r="T793" s="25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54" t="s">
        <v>193</v>
      </c>
      <c r="AU793" s="254" t="s">
        <v>88</v>
      </c>
      <c r="AV793" s="13" t="s">
        <v>88</v>
      </c>
      <c r="AW793" s="13" t="s">
        <v>37</v>
      </c>
      <c r="AX793" s="13" t="s">
        <v>78</v>
      </c>
      <c r="AY793" s="254" t="s">
        <v>185</v>
      </c>
    </row>
    <row r="794" s="14" customFormat="1">
      <c r="A794" s="14"/>
      <c r="B794" s="255"/>
      <c r="C794" s="256"/>
      <c r="D794" s="245" t="s">
        <v>193</v>
      </c>
      <c r="E794" s="257" t="s">
        <v>19</v>
      </c>
      <c r="F794" s="258" t="s">
        <v>958</v>
      </c>
      <c r="G794" s="256"/>
      <c r="H794" s="257" t="s">
        <v>19</v>
      </c>
      <c r="I794" s="259"/>
      <c r="J794" s="256"/>
      <c r="K794" s="256"/>
      <c r="L794" s="260"/>
      <c r="M794" s="261"/>
      <c r="N794" s="262"/>
      <c r="O794" s="262"/>
      <c r="P794" s="262"/>
      <c r="Q794" s="262"/>
      <c r="R794" s="262"/>
      <c r="S794" s="262"/>
      <c r="T794" s="26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64" t="s">
        <v>193</v>
      </c>
      <c r="AU794" s="264" t="s">
        <v>88</v>
      </c>
      <c r="AV794" s="14" t="s">
        <v>86</v>
      </c>
      <c r="AW794" s="14" t="s">
        <v>37</v>
      </c>
      <c r="AX794" s="14" t="s">
        <v>78</v>
      </c>
      <c r="AY794" s="264" t="s">
        <v>185</v>
      </c>
    </row>
    <row r="795" s="13" customFormat="1">
      <c r="A795" s="13"/>
      <c r="B795" s="243"/>
      <c r="C795" s="244"/>
      <c r="D795" s="245" t="s">
        <v>193</v>
      </c>
      <c r="E795" s="246" t="s">
        <v>19</v>
      </c>
      <c r="F795" s="247" t="s">
        <v>1029</v>
      </c>
      <c r="G795" s="244"/>
      <c r="H795" s="248">
        <v>10.699999999999999</v>
      </c>
      <c r="I795" s="249"/>
      <c r="J795" s="244"/>
      <c r="K795" s="244"/>
      <c r="L795" s="250"/>
      <c r="M795" s="251"/>
      <c r="N795" s="252"/>
      <c r="O795" s="252"/>
      <c r="P795" s="252"/>
      <c r="Q795" s="252"/>
      <c r="R795" s="252"/>
      <c r="S795" s="252"/>
      <c r="T795" s="25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4" t="s">
        <v>193</v>
      </c>
      <c r="AU795" s="254" t="s">
        <v>88</v>
      </c>
      <c r="AV795" s="13" t="s">
        <v>88</v>
      </c>
      <c r="AW795" s="13" t="s">
        <v>37</v>
      </c>
      <c r="AX795" s="13" t="s">
        <v>78</v>
      </c>
      <c r="AY795" s="254" t="s">
        <v>185</v>
      </c>
    </row>
    <row r="796" s="14" customFormat="1">
      <c r="A796" s="14"/>
      <c r="B796" s="255"/>
      <c r="C796" s="256"/>
      <c r="D796" s="245" t="s">
        <v>193</v>
      </c>
      <c r="E796" s="257" t="s">
        <v>19</v>
      </c>
      <c r="F796" s="258" t="s">
        <v>960</v>
      </c>
      <c r="G796" s="256"/>
      <c r="H796" s="257" t="s">
        <v>19</v>
      </c>
      <c r="I796" s="259"/>
      <c r="J796" s="256"/>
      <c r="K796" s="256"/>
      <c r="L796" s="260"/>
      <c r="M796" s="261"/>
      <c r="N796" s="262"/>
      <c r="O796" s="262"/>
      <c r="P796" s="262"/>
      <c r="Q796" s="262"/>
      <c r="R796" s="262"/>
      <c r="S796" s="262"/>
      <c r="T796" s="263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64" t="s">
        <v>193</v>
      </c>
      <c r="AU796" s="264" t="s">
        <v>88</v>
      </c>
      <c r="AV796" s="14" t="s">
        <v>86</v>
      </c>
      <c r="AW796" s="14" t="s">
        <v>37</v>
      </c>
      <c r="AX796" s="14" t="s">
        <v>78</v>
      </c>
      <c r="AY796" s="264" t="s">
        <v>185</v>
      </c>
    </row>
    <row r="797" s="13" customFormat="1">
      <c r="A797" s="13"/>
      <c r="B797" s="243"/>
      <c r="C797" s="244"/>
      <c r="D797" s="245" t="s">
        <v>193</v>
      </c>
      <c r="E797" s="246" t="s">
        <v>19</v>
      </c>
      <c r="F797" s="247" t="s">
        <v>1030</v>
      </c>
      <c r="G797" s="244"/>
      <c r="H797" s="248">
        <v>11.9</v>
      </c>
      <c r="I797" s="249"/>
      <c r="J797" s="244"/>
      <c r="K797" s="244"/>
      <c r="L797" s="250"/>
      <c r="M797" s="251"/>
      <c r="N797" s="252"/>
      <c r="O797" s="252"/>
      <c r="P797" s="252"/>
      <c r="Q797" s="252"/>
      <c r="R797" s="252"/>
      <c r="S797" s="252"/>
      <c r="T797" s="25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4" t="s">
        <v>193</v>
      </c>
      <c r="AU797" s="254" t="s">
        <v>88</v>
      </c>
      <c r="AV797" s="13" t="s">
        <v>88</v>
      </c>
      <c r="AW797" s="13" t="s">
        <v>37</v>
      </c>
      <c r="AX797" s="13" t="s">
        <v>78</v>
      </c>
      <c r="AY797" s="254" t="s">
        <v>185</v>
      </c>
    </row>
    <row r="798" s="14" customFormat="1">
      <c r="A798" s="14"/>
      <c r="B798" s="255"/>
      <c r="C798" s="256"/>
      <c r="D798" s="245" t="s">
        <v>193</v>
      </c>
      <c r="E798" s="257" t="s">
        <v>19</v>
      </c>
      <c r="F798" s="258" t="s">
        <v>962</v>
      </c>
      <c r="G798" s="256"/>
      <c r="H798" s="257" t="s">
        <v>19</v>
      </c>
      <c r="I798" s="259"/>
      <c r="J798" s="256"/>
      <c r="K798" s="256"/>
      <c r="L798" s="260"/>
      <c r="M798" s="261"/>
      <c r="N798" s="262"/>
      <c r="O798" s="262"/>
      <c r="P798" s="262"/>
      <c r="Q798" s="262"/>
      <c r="R798" s="262"/>
      <c r="S798" s="262"/>
      <c r="T798" s="263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64" t="s">
        <v>193</v>
      </c>
      <c r="AU798" s="264" t="s">
        <v>88</v>
      </c>
      <c r="AV798" s="14" t="s">
        <v>86</v>
      </c>
      <c r="AW798" s="14" t="s">
        <v>37</v>
      </c>
      <c r="AX798" s="14" t="s">
        <v>78</v>
      </c>
      <c r="AY798" s="264" t="s">
        <v>185</v>
      </c>
    </row>
    <row r="799" s="13" customFormat="1">
      <c r="A799" s="13"/>
      <c r="B799" s="243"/>
      <c r="C799" s="244"/>
      <c r="D799" s="245" t="s">
        <v>193</v>
      </c>
      <c r="E799" s="246" t="s">
        <v>19</v>
      </c>
      <c r="F799" s="247" t="s">
        <v>1031</v>
      </c>
      <c r="G799" s="244"/>
      <c r="H799" s="248">
        <v>4.9000000000000004</v>
      </c>
      <c r="I799" s="249"/>
      <c r="J799" s="244"/>
      <c r="K799" s="244"/>
      <c r="L799" s="250"/>
      <c r="M799" s="251"/>
      <c r="N799" s="252"/>
      <c r="O799" s="252"/>
      <c r="P799" s="252"/>
      <c r="Q799" s="252"/>
      <c r="R799" s="252"/>
      <c r="S799" s="252"/>
      <c r="T799" s="25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4" t="s">
        <v>193</v>
      </c>
      <c r="AU799" s="254" t="s">
        <v>88</v>
      </c>
      <c r="AV799" s="13" t="s">
        <v>88</v>
      </c>
      <c r="AW799" s="13" t="s">
        <v>37</v>
      </c>
      <c r="AX799" s="13" t="s">
        <v>78</v>
      </c>
      <c r="AY799" s="254" t="s">
        <v>185</v>
      </c>
    </row>
    <row r="800" s="14" customFormat="1">
      <c r="A800" s="14"/>
      <c r="B800" s="255"/>
      <c r="C800" s="256"/>
      <c r="D800" s="245" t="s">
        <v>193</v>
      </c>
      <c r="E800" s="257" t="s">
        <v>19</v>
      </c>
      <c r="F800" s="258" t="s">
        <v>964</v>
      </c>
      <c r="G800" s="256"/>
      <c r="H800" s="257" t="s">
        <v>19</v>
      </c>
      <c r="I800" s="259"/>
      <c r="J800" s="256"/>
      <c r="K800" s="256"/>
      <c r="L800" s="260"/>
      <c r="M800" s="261"/>
      <c r="N800" s="262"/>
      <c r="O800" s="262"/>
      <c r="P800" s="262"/>
      <c r="Q800" s="262"/>
      <c r="R800" s="262"/>
      <c r="S800" s="262"/>
      <c r="T800" s="263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64" t="s">
        <v>193</v>
      </c>
      <c r="AU800" s="264" t="s">
        <v>88</v>
      </c>
      <c r="AV800" s="14" t="s">
        <v>86</v>
      </c>
      <c r="AW800" s="14" t="s">
        <v>37</v>
      </c>
      <c r="AX800" s="14" t="s">
        <v>78</v>
      </c>
      <c r="AY800" s="264" t="s">
        <v>185</v>
      </c>
    </row>
    <row r="801" s="13" customFormat="1">
      <c r="A801" s="13"/>
      <c r="B801" s="243"/>
      <c r="C801" s="244"/>
      <c r="D801" s="245" t="s">
        <v>193</v>
      </c>
      <c r="E801" s="246" t="s">
        <v>19</v>
      </c>
      <c r="F801" s="247" t="s">
        <v>1032</v>
      </c>
      <c r="G801" s="244"/>
      <c r="H801" s="248">
        <v>13.9</v>
      </c>
      <c r="I801" s="249"/>
      <c r="J801" s="244"/>
      <c r="K801" s="244"/>
      <c r="L801" s="250"/>
      <c r="M801" s="251"/>
      <c r="N801" s="252"/>
      <c r="O801" s="252"/>
      <c r="P801" s="252"/>
      <c r="Q801" s="252"/>
      <c r="R801" s="252"/>
      <c r="S801" s="252"/>
      <c r="T801" s="25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54" t="s">
        <v>193</v>
      </c>
      <c r="AU801" s="254" t="s">
        <v>88</v>
      </c>
      <c r="AV801" s="13" t="s">
        <v>88</v>
      </c>
      <c r="AW801" s="13" t="s">
        <v>37</v>
      </c>
      <c r="AX801" s="13" t="s">
        <v>78</v>
      </c>
      <c r="AY801" s="254" t="s">
        <v>185</v>
      </c>
    </row>
    <row r="802" s="14" customFormat="1">
      <c r="A802" s="14"/>
      <c r="B802" s="255"/>
      <c r="C802" s="256"/>
      <c r="D802" s="245" t="s">
        <v>193</v>
      </c>
      <c r="E802" s="257" t="s">
        <v>19</v>
      </c>
      <c r="F802" s="258" t="s">
        <v>966</v>
      </c>
      <c r="G802" s="256"/>
      <c r="H802" s="257" t="s">
        <v>19</v>
      </c>
      <c r="I802" s="259"/>
      <c r="J802" s="256"/>
      <c r="K802" s="256"/>
      <c r="L802" s="260"/>
      <c r="M802" s="261"/>
      <c r="N802" s="262"/>
      <c r="O802" s="262"/>
      <c r="P802" s="262"/>
      <c r="Q802" s="262"/>
      <c r="R802" s="262"/>
      <c r="S802" s="262"/>
      <c r="T802" s="26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4" t="s">
        <v>193</v>
      </c>
      <c r="AU802" s="264" t="s">
        <v>88</v>
      </c>
      <c r="AV802" s="14" t="s">
        <v>86</v>
      </c>
      <c r="AW802" s="14" t="s">
        <v>37</v>
      </c>
      <c r="AX802" s="14" t="s">
        <v>78</v>
      </c>
      <c r="AY802" s="264" t="s">
        <v>185</v>
      </c>
    </row>
    <row r="803" s="13" customFormat="1">
      <c r="A803" s="13"/>
      <c r="B803" s="243"/>
      <c r="C803" s="244"/>
      <c r="D803" s="245" t="s">
        <v>193</v>
      </c>
      <c r="E803" s="246" t="s">
        <v>19</v>
      </c>
      <c r="F803" s="247" t="s">
        <v>1033</v>
      </c>
      <c r="G803" s="244"/>
      <c r="H803" s="248">
        <v>12.699999999999999</v>
      </c>
      <c r="I803" s="249"/>
      <c r="J803" s="244"/>
      <c r="K803" s="244"/>
      <c r="L803" s="250"/>
      <c r="M803" s="251"/>
      <c r="N803" s="252"/>
      <c r="O803" s="252"/>
      <c r="P803" s="252"/>
      <c r="Q803" s="252"/>
      <c r="R803" s="252"/>
      <c r="S803" s="252"/>
      <c r="T803" s="25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4" t="s">
        <v>193</v>
      </c>
      <c r="AU803" s="254" t="s">
        <v>88</v>
      </c>
      <c r="AV803" s="13" t="s">
        <v>88</v>
      </c>
      <c r="AW803" s="13" t="s">
        <v>37</v>
      </c>
      <c r="AX803" s="13" t="s">
        <v>78</v>
      </c>
      <c r="AY803" s="254" t="s">
        <v>185</v>
      </c>
    </row>
    <row r="804" s="14" customFormat="1">
      <c r="A804" s="14"/>
      <c r="B804" s="255"/>
      <c r="C804" s="256"/>
      <c r="D804" s="245" t="s">
        <v>193</v>
      </c>
      <c r="E804" s="257" t="s">
        <v>19</v>
      </c>
      <c r="F804" s="258" t="s">
        <v>968</v>
      </c>
      <c r="G804" s="256"/>
      <c r="H804" s="257" t="s">
        <v>19</v>
      </c>
      <c r="I804" s="259"/>
      <c r="J804" s="256"/>
      <c r="K804" s="256"/>
      <c r="L804" s="260"/>
      <c r="M804" s="261"/>
      <c r="N804" s="262"/>
      <c r="O804" s="262"/>
      <c r="P804" s="262"/>
      <c r="Q804" s="262"/>
      <c r="R804" s="262"/>
      <c r="S804" s="262"/>
      <c r="T804" s="263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64" t="s">
        <v>193</v>
      </c>
      <c r="AU804" s="264" t="s">
        <v>88</v>
      </c>
      <c r="AV804" s="14" t="s">
        <v>86</v>
      </c>
      <c r="AW804" s="14" t="s">
        <v>37</v>
      </c>
      <c r="AX804" s="14" t="s">
        <v>78</v>
      </c>
      <c r="AY804" s="264" t="s">
        <v>185</v>
      </c>
    </row>
    <row r="805" s="13" customFormat="1">
      <c r="A805" s="13"/>
      <c r="B805" s="243"/>
      <c r="C805" s="244"/>
      <c r="D805" s="245" t="s">
        <v>193</v>
      </c>
      <c r="E805" s="246" t="s">
        <v>19</v>
      </c>
      <c r="F805" s="247" t="s">
        <v>1034</v>
      </c>
      <c r="G805" s="244"/>
      <c r="H805" s="248">
        <v>7.7999999999999998</v>
      </c>
      <c r="I805" s="249"/>
      <c r="J805" s="244"/>
      <c r="K805" s="244"/>
      <c r="L805" s="250"/>
      <c r="M805" s="251"/>
      <c r="N805" s="252"/>
      <c r="O805" s="252"/>
      <c r="P805" s="252"/>
      <c r="Q805" s="252"/>
      <c r="R805" s="252"/>
      <c r="S805" s="252"/>
      <c r="T805" s="25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4" t="s">
        <v>193</v>
      </c>
      <c r="AU805" s="254" t="s">
        <v>88</v>
      </c>
      <c r="AV805" s="13" t="s">
        <v>88</v>
      </c>
      <c r="AW805" s="13" t="s">
        <v>37</v>
      </c>
      <c r="AX805" s="13" t="s">
        <v>78</v>
      </c>
      <c r="AY805" s="254" t="s">
        <v>185</v>
      </c>
    </row>
    <row r="806" s="14" customFormat="1">
      <c r="A806" s="14"/>
      <c r="B806" s="255"/>
      <c r="C806" s="256"/>
      <c r="D806" s="245" t="s">
        <v>193</v>
      </c>
      <c r="E806" s="257" t="s">
        <v>19</v>
      </c>
      <c r="F806" s="258" t="s">
        <v>970</v>
      </c>
      <c r="G806" s="256"/>
      <c r="H806" s="257" t="s">
        <v>19</v>
      </c>
      <c r="I806" s="259"/>
      <c r="J806" s="256"/>
      <c r="K806" s="256"/>
      <c r="L806" s="260"/>
      <c r="M806" s="261"/>
      <c r="N806" s="262"/>
      <c r="O806" s="262"/>
      <c r="P806" s="262"/>
      <c r="Q806" s="262"/>
      <c r="R806" s="262"/>
      <c r="S806" s="262"/>
      <c r="T806" s="263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4" t="s">
        <v>193</v>
      </c>
      <c r="AU806" s="264" t="s">
        <v>88</v>
      </c>
      <c r="AV806" s="14" t="s">
        <v>86</v>
      </c>
      <c r="AW806" s="14" t="s">
        <v>37</v>
      </c>
      <c r="AX806" s="14" t="s">
        <v>78</v>
      </c>
      <c r="AY806" s="264" t="s">
        <v>185</v>
      </c>
    </row>
    <row r="807" s="13" customFormat="1">
      <c r="A807" s="13"/>
      <c r="B807" s="243"/>
      <c r="C807" s="244"/>
      <c r="D807" s="245" t="s">
        <v>193</v>
      </c>
      <c r="E807" s="246" t="s">
        <v>19</v>
      </c>
      <c r="F807" s="247" t="s">
        <v>1035</v>
      </c>
      <c r="G807" s="244"/>
      <c r="H807" s="248">
        <v>15.9</v>
      </c>
      <c r="I807" s="249"/>
      <c r="J807" s="244"/>
      <c r="K807" s="244"/>
      <c r="L807" s="250"/>
      <c r="M807" s="251"/>
      <c r="N807" s="252"/>
      <c r="O807" s="252"/>
      <c r="P807" s="252"/>
      <c r="Q807" s="252"/>
      <c r="R807" s="252"/>
      <c r="S807" s="252"/>
      <c r="T807" s="25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54" t="s">
        <v>193</v>
      </c>
      <c r="AU807" s="254" t="s">
        <v>88</v>
      </c>
      <c r="AV807" s="13" t="s">
        <v>88</v>
      </c>
      <c r="AW807" s="13" t="s">
        <v>37</v>
      </c>
      <c r="AX807" s="13" t="s">
        <v>78</v>
      </c>
      <c r="AY807" s="254" t="s">
        <v>185</v>
      </c>
    </row>
    <row r="808" s="14" customFormat="1">
      <c r="A808" s="14"/>
      <c r="B808" s="255"/>
      <c r="C808" s="256"/>
      <c r="D808" s="245" t="s">
        <v>193</v>
      </c>
      <c r="E808" s="257" t="s">
        <v>19</v>
      </c>
      <c r="F808" s="258" t="s">
        <v>926</v>
      </c>
      <c r="G808" s="256"/>
      <c r="H808" s="257" t="s">
        <v>19</v>
      </c>
      <c r="I808" s="259"/>
      <c r="J808" s="256"/>
      <c r="K808" s="256"/>
      <c r="L808" s="260"/>
      <c r="M808" s="261"/>
      <c r="N808" s="262"/>
      <c r="O808" s="262"/>
      <c r="P808" s="262"/>
      <c r="Q808" s="262"/>
      <c r="R808" s="262"/>
      <c r="S808" s="262"/>
      <c r="T808" s="263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64" t="s">
        <v>193</v>
      </c>
      <c r="AU808" s="264" t="s">
        <v>88</v>
      </c>
      <c r="AV808" s="14" t="s">
        <v>86</v>
      </c>
      <c r="AW808" s="14" t="s">
        <v>37</v>
      </c>
      <c r="AX808" s="14" t="s">
        <v>78</v>
      </c>
      <c r="AY808" s="264" t="s">
        <v>185</v>
      </c>
    </row>
    <row r="809" s="13" customFormat="1">
      <c r="A809" s="13"/>
      <c r="B809" s="243"/>
      <c r="C809" s="244"/>
      <c r="D809" s="245" t="s">
        <v>193</v>
      </c>
      <c r="E809" s="246" t="s">
        <v>19</v>
      </c>
      <c r="F809" s="247" t="s">
        <v>1036</v>
      </c>
      <c r="G809" s="244"/>
      <c r="H809" s="248">
        <v>10.6</v>
      </c>
      <c r="I809" s="249"/>
      <c r="J809" s="244"/>
      <c r="K809" s="244"/>
      <c r="L809" s="250"/>
      <c r="M809" s="251"/>
      <c r="N809" s="252"/>
      <c r="O809" s="252"/>
      <c r="P809" s="252"/>
      <c r="Q809" s="252"/>
      <c r="R809" s="252"/>
      <c r="S809" s="252"/>
      <c r="T809" s="25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4" t="s">
        <v>193</v>
      </c>
      <c r="AU809" s="254" t="s">
        <v>88</v>
      </c>
      <c r="AV809" s="13" t="s">
        <v>88</v>
      </c>
      <c r="AW809" s="13" t="s">
        <v>37</v>
      </c>
      <c r="AX809" s="13" t="s">
        <v>78</v>
      </c>
      <c r="AY809" s="254" t="s">
        <v>185</v>
      </c>
    </row>
    <row r="810" s="14" customFormat="1">
      <c r="A810" s="14"/>
      <c r="B810" s="255"/>
      <c r="C810" s="256"/>
      <c r="D810" s="245" t="s">
        <v>193</v>
      </c>
      <c r="E810" s="257" t="s">
        <v>19</v>
      </c>
      <c r="F810" s="258" t="s">
        <v>928</v>
      </c>
      <c r="G810" s="256"/>
      <c r="H810" s="257" t="s">
        <v>19</v>
      </c>
      <c r="I810" s="259"/>
      <c r="J810" s="256"/>
      <c r="K810" s="256"/>
      <c r="L810" s="260"/>
      <c r="M810" s="261"/>
      <c r="N810" s="262"/>
      <c r="O810" s="262"/>
      <c r="P810" s="262"/>
      <c r="Q810" s="262"/>
      <c r="R810" s="262"/>
      <c r="S810" s="262"/>
      <c r="T810" s="263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4" t="s">
        <v>193</v>
      </c>
      <c r="AU810" s="264" t="s">
        <v>88</v>
      </c>
      <c r="AV810" s="14" t="s">
        <v>86</v>
      </c>
      <c r="AW810" s="14" t="s">
        <v>37</v>
      </c>
      <c r="AX810" s="14" t="s">
        <v>78</v>
      </c>
      <c r="AY810" s="264" t="s">
        <v>185</v>
      </c>
    </row>
    <row r="811" s="13" customFormat="1">
      <c r="A811" s="13"/>
      <c r="B811" s="243"/>
      <c r="C811" s="244"/>
      <c r="D811" s="245" t="s">
        <v>193</v>
      </c>
      <c r="E811" s="246" t="s">
        <v>19</v>
      </c>
      <c r="F811" s="247" t="s">
        <v>1037</v>
      </c>
      <c r="G811" s="244"/>
      <c r="H811" s="248">
        <v>35</v>
      </c>
      <c r="I811" s="249"/>
      <c r="J811" s="244"/>
      <c r="K811" s="244"/>
      <c r="L811" s="250"/>
      <c r="M811" s="251"/>
      <c r="N811" s="252"/>
      <c r="O811" s="252"/>
      <c r="P811" s="252"/>
      <c r="Q811" s="252"/>
      <c r="R811" s="252"/>
      <c r="S811" s="252"/>
      <c r="T811" s="25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4" t="s">
        <v>193</v>
      </c>
      <c r="AU811" s="254" t="s">
        <v>88</v>
      </c>
      <c r="AV811" s="13" t="s">
        <v>88</v>
      </c>
      <c r="AW811" s="13" t="s">
        <v>37</v>
      </c>
      <c r="AX811" s="13" t="s">
        <v>78</v>
      </c>
      <c r="AY811" s="254" t="s">
        <v>185</v>
      </c>
    </row>
    <row r="812" s="14" customFormat="1">
      <c r="A812" s="14"/>
      <c r="B812" s="255"/>
      <c r="C812" s="256"/>
      <c r="D812" s="245" t="s">
        <v>193</v>
      </c>
      <c r="E812" s="257" t="s">
        <v>19</v>
      </c>
      <c r="F812" s="258" t="s">
        <v>845</v>
      </c>
      <c r="G812" s="256"/>
      <c r="H812" s="257" t="s">
        <v>19</v>
      </c>
      <c r="I812" s="259"/>
      <c r="J812" s="256"/>
      <c r="K812" s="256"/>
      <c r="L812" s="260"/>
      <c r="M812" s="261"/>
      <c r="N812" s="262"/>
      <c r="O812" s="262"/>
      <c r="P812" s="262"/>
      <c r="Q812" s="262"/>
      <c r="R812" s="262"/>
      <c r="S812" s="262"/>
      <c r="T812" s="263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64" t="s">
        <v>193</v>
      </c>
      <c r="AU812" s="264" t="s">
        <v>88</v>
      </c>
      <c r="AV812" s="14" t="s">
        <v>86</v>
      </c>
      <c r="AW812" s="14" t="s">
        <v>37</v>
      </c>
      <c r="AX812" s="14" t="s">
        <v>78</v>
      </c>
      <c r="AY812" s="264" t="s">
        <v>185</v>
      </c>
    </row>
    <row r="813" s="13" customFormat="1">
      <c r="A813" s="13"/>
      <c r="B813" s="243"/>
      <c r="C813" s="244"/>
      <c r="D813" s="245" t="s">
        <v>193</v>
      </c>
      <c r="E813" s="246" t="s">
        <v>19</v>
      </c>
      <c r="F813" s="247" t="s">
        <v>1038</v>
      </c>
      <c r="G813" s="244"/>
      <c r="H813" s="248">
        <v>43.100000000000001</v>
      </c>
      <c r="I813" s="249"/>
      <c r="J813" s="244"/>
      <c r="K813" s="244"/>
      <c r="L813" s="250"/>
      <c r="M813" s="251"/>
      <c r="N813" s="252"/>
      <c r="O813" s="252"/>
      <c r="P813" s="252"/>
      <c r="Q813" s="252"/>
      <c r="R813" s="252"/>
      <c r="S813" s="252"/>
      <c r="T813" s="25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4" t="s">
        <v>193</v>
      </c>
      <c r="AU813" s="254" t="s">
        <v>88</v>
      </c>
      <c r="AV813" s="13" t="s">
        <v>88</v>
      </c>
      <c r="AW813" s="13" t="s">
        <v>37</v>
      </c>
      <c r="AX813" s="13" t="s">
        <v>78</v>
      </c>
      <c r="AY813" s="254" t="s">
        <v>185</v>
      </c>
    </row>
    <row r="814" s="14" customFormat="1">
      <c r="A814" s="14"/>
      <c r="B814" s="255"/>
      <c r="C814" s="256"/>
      <c r="D814" s="245" t="s">
        <v>193</v>
      </c>
      <c r="E814" s="257" t="s">
        <v>19</v>
      </c>
      <c r="F814" s="258" t="s">
        <v>931</v>
      </c>
      <c r="G814" s="256"/>
      <c r="H814" s="257" t="s">
        <v>19</v>
      </c>
      <c r="I814" s="259"/>
      <c r="J814" s="256"/>
      <c r="K814" s="256"/>
      <c r="L814" s="260"/>
      <c r="M814" s="261"/>
      <c r="N814" s="262"/>
      <c r="O814" s="262"/>
      <c r="P814" s="262"/>
      <c r="Q814" s="262"/>
      <c r="R814" s="262"/>
      <c r="S814" s="262"/>
      <c r="T814" s="263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4" t="s">
        <v>193</v>
      </c>
      <c r="AU814" s="264" t="s">
        <v>88</v>
      </c>
      <c r="AV814" s="14" t="s">
        <v>86</v>
      </c>
      <c r="AW814" s="14" t="s">
        <v>37</v>
      </c>
      <c r="AX814" s="14" t="s">
        <v>78</v>
      </c>
      <c r="AY814" s="264" t="s">
        <v>185</v>
      </c>
    </row>
    <row r="815" s="13" customFormat="1">
      <c r="A815" s="13"/>
      <c r="B815" s="243"/>
      <c r="C815" s="244"/>
      <c r="D815" s="245" t="s">
        <v>193</v>
      </c>
      <c r="E815" s="246" t="s">
        <v>19</v>
      </c>
      <c r="F815" s="247" t="s">
        <v>1039</v>
      </c>
      <c r="G815" s="244"/>
      <c r="H815" s="248">
        <v>20.100000000000001</v>
      </c>
      <c r="I815" s="249"/>
      <c r="J815" s="244"/>
      <c r="K815" s="244"/>
      <c r="L815" s="250"/>
      <c r="M815" s="251"/>
      <c r="N815" s="252"/>
      <c r="O815" s="252"/>
      <c r="P815" s="252"/>
      <c r="Q815" s="252"/>
      <c r="R815" s="252"/>
      <c r="S815" s="252"/>
      <c r="T815" s="25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4" t="s">
        <v>193</v>
      </c>
      <c r="AU815" s="254" t="s">
        <v>88</v>
      </c>
      <c r="AV815" s="13" t="s">
        <v>88</v>
      </c>
      <c r="AW815" s="13" t="s">
        <v>37</v>
      </c>
      <c r="AX815" s="13" t="s">
        <v>78</v>
      </c>
      <c r="AY815" s="254" t="s">
        <v>185</v>
      </c>
    </row>
    <row r="816" s="14" customFormat="1">
      <c r="A816" s="14"/>
      <c r="B816" s="255"/>
      <c r="C816" s="256"/>
      <c r="D816" s="245" t="s">
        <v>193</v>
      </c>
      <c r="E816" s="257" t="s">
        <v>19</v>
      </c>
      <c r="F816" s="258" t="s">
        <v>848</v>
      </c>
      <c r="G816" s="256"/>
      <c r="H816" s="257" t="s">
        <v>19</v>
      </c>
      <c r="I816" s="259"/>
      <c r="J816" s="256"/>
      <c r="K816" s="256"/>
      <c r="L816" s="260"/>
      <c r="M816" s="261"/>
      <c r="N816" s="262"/>
      <c r="O816" s="262"/>
      <c r="P816" s="262"/>
      <c r="Q816" s="262"/>
      <c r="R816" s="262"/>
      <c r="S816" s="262"/>
      <c r="T816" s="263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4" t="s">
        <v>193</v>
      </c>
      <c r="AU816" s="264" t="s">
        <v>88</v>
      </c>
      <c r="AV816" s="14" t="s">
        <v>86</v>
      </c>
      <c r="AW816" s="14" t="s">
        <v>37</v>
      </c>
      <c r="AX816" s="14" t="s">
        <v>78</v>
      </c>
      <c r="AY816" s="264" t="s">
        <v>185</v>
      </c>
    </row>
    <row r="817" s="13" customFormat="1">
      <c r="A817" s="13"/>
      <c r="B817" s="243"/>
      <c r="C817" s="244"/>
      <c r="D817" s="245" t="s">
        <v>193</v>
      </c>
      <c r="E817" s="246" t="s">
        <v>19</v>
      </c>
      <c r="F817" s="247" t="s">
        <v>1040</v>
      </c>
      <c r="G817" s="244"/>
      <c r="H817" s="248">
        <v>10.4</v>
      </c>
      <c r="I817" s="249"/>
      <c r="J817" s="244"/>
      <c r="K817" s="244"/>
      <c r="L817" s="250"/>
      <c r="M817" s="251"/>
      <c r="N817" s="252"/>
      <c r="O817" s="252"/>
      <c r="P817" s="252"/>
      <c r="Q817" s="252"/>
      <c r="R817" s="252"/>
      <c r="S817" s="252"/>
      <c r="T817" s="25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4" t="s">
        <v>193</v>
      </c>
      <c r="AU817" s="254" t="s">
        <v>88</v>
      </c>
      <c r="AV817" s="13" t="s">
        <v>88</v>
      </c>
      <c r="AW817" s="13" t="s">
        <v>37</v>
      </c>
      <c r="AX817" s="13" t="s">
        <v>78</v>
      </c>
      <c r="AY817" s="254" t="s">
        <v>185</v>
      </c>
    </row>
    <row r="818" s="14" customFormat="1">
      <c r="A818" s="14"/>
      <c r="B818" s="255"/>
      <c r="C818" s="256"/>
      <c r="D818" s="245" t="s">
        <v>193</v>
      </c>
      <c r="E818" s="257" t="s">
        <v>19</v>
      </c>
      <c r="F818" s="258" t="s">
        <v>851</v>
      </c>
      <c r="G818" s="256"/>
      <c r="H818" s="257" t="s">
        <v>19</v>
      </c>
      <c r="I818" s="259"/>
      <c r="J818" s="256"/>
      <c r="K818" s="256"/>
      <c r="L818" s="260"/>
      <c r="M818" s="261"/>
      <c r="N818" s="262"/>
      <c r="O818" s="262"/>
      <c r="P818" s="262"/>
      <c r="Q818" s="262"/>
      <c r="R818" s="262"/>
      <c r="S818" s="262"/>
      <c r="T818" s="263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4" t="s">
        <v>193</v>
      </c>
      <c r="AU818" s="264" t="s">
        <v>88</v>
      </c>
      <c r="AV818" s="14" t="s">
        <v>86</v>
      </c>
      <c r="AW818" s="14" t="s">
        <v>37</v>
      </c>
      <c r="AX818" s="14" t="s">
        <v>78</v>
      </c>
      <c r="AY818" s="264" t="s">
        <v>185</v>
      </c>
    </row>
    <row r="819" s="13" customFormat="1">
      <c r="A819" s="13"/>
      <c r="B819" s="243"/>
      <c r="C819" s="244"/>
      <c r="D819" s="245" t="s">
        <v>193</v>
      </c>
      <c r="E819" s="246" t="s">
        <v>19</v>
      </c>
      <c r="F819" s="247" t="s">
        <v>1041</v>
      </c>
      <c r="G819" s="244"/>
      <c r="H819" s="248">
        <v>6.2000000000000002</v>
      </c>
      <c r="I819" s="249"/>
      <c r="J819" s="244"/>
      <c r="K819" s="244"/>
      <c r="L819" s="250"/>
      <c r="M819" s="251"/>
      <c r="N819" s="252"/>
      <c r="O819" s="252"/>
      <c r="P819" s="252"/>
      <c r="Q819" s="252"/>
      <c r="R819" s="252"/>
      <c r="S819" s="252"/>
      <c r="T819" s="25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54" t="s">
        <v>193</v>
      </c>
      <c r="AU819" s="254" t="s">
        <v>88</v>
      </c>
      <c r="AV819" s="13" t="s">
        <v>88</v>
      </c>
      <c r="AW819" s="13" t="s">
        <v>37</v>
      </c>
      <c r="AX819" s="13" t="s">
        <v>78</v>
      </c>
      <c r="AY819" s="254" t="s">
        <v>185</v>
      </c>
    </row>
    <row r="820" s="14" customFormat="1">
      <c r="A820" s="14"/>
      <c r="B820" s="255"/>
      <c r="C820" s="256"/>
      <c r="D820" s="245" t="s">
        <v>193</v>
      </c>
      <c r="E820" s="257" t="s">
        <v>19</v>
      </c>
      <c r="F820" s="258" t="s">
        <v>853</v>
      </c>
      <c r="G820" s="256"/>
      <c r="H820" s="257" t="s">
        <v>19</v>
      </c>
      <c r="I820" s="259"/>
      <c r="J820" s="256"/>
      <c r="K820" s="256"/>
      <c r="L820" s="260"/>
      <c r="M820" s="261"/>
      <c r="N820" s="262"/>
      <c r="O820" s="262"/>
      <c r="P820" s="262"/>
      <c r="Q820" s="262"/>
      <c r="R820" s="262"/>
      <c r="S820" s="262"/>
      <c r="T820" s="263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4" t="s">
        <v>193</v>
      </c>
      <c r="AU820" s="264" t="s">
        <v>88</v>
      </c>
      <c r="AV820" s="14" t="s">
        <v>86</v>
      </c>
      <c r="AW820" s="14" t="s">
        <v>37</v>
      </c>
      <c r="AX820" s="14" t="s">
        <v>78</v>
      </c>
      <c r="AY820" s="264" t="s">
        <v>185</v>
      </c>
    </row>
    <row r="821" s="13" customFormat="1">
      <c r="A821" s="13"/>
      <c r="B821" s="243"/>
      <c r="C821" s="244"/>
      <c r="D821" s="245" t="s">
        <v>193</v>
      </c>
      <c r="E821" s="246" t="s">
        <v>19</v>
      </c>
      <c r="F821" s="247" t="s">
        <v>1042</v>
      </c>
      <c r="G821" s="244"/>
      <c r="H821" s="248">
        <v>15.6</v>
      </c>
      <c r="I821" s="249"/>
      <c r="J821" s="244"/>
      <c r="K821" s="244"/>
      <c r="L821" s="250"/>
      <c r="M821" s="251"/>
      <c r="N821" s="252"/>
      <c r="O821" s="252"/>
      <c r="P821" s="252"/>
      <c r="Q821" s="252"/>
      <c r="R821" s="252"/>
      <c r="S821" s="252"/>
      <c r="T821" s="25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4" t="s">
        <v>193</v>
      </c>
      <c r="AU821" s="254" t="s">
        <v>88</v>
      </c>
      <c r="AV821" s="13" t="s">
        <v>88</v>
      </c>
      <c r="AW821" s="13" t="s">
        <v>37</v>
      </c>
      <c r="AX821" s="13" t="s">
        <v>78</v>
      </c>
      <c r="AY821" s="254" t="s">
        <v>185</v>
      </c>
    </row>
    <row r="822" s="14" customFormat="1">
      <c r="A822" s="14"/>
      <c r="B822" s="255"/>
      <c r="C822" s="256"/>
      <c r="D822" s="245" t="s">
        <v>193</v>
      </c>
      <c r="E822" s="257" t="s">
        <v>19</v>
      </c>
      <c r="F822" s="258" t="s">
        <v>856</v>
      </c>
      <c r="G822" s="256"/>
      <c r="H822" s="257" t="s">
        <v>19</v>
      </c>
      <c r="I822" s="259"/>
      <c r="J822" s="256"/>
      <c r="K822" s="256"/>
      <c r="L822" s="260"/>
      <c r="M822" s="261"/>
      <c r="N822" s="262"/>
      <c r="O822" s="262"/>
      <c r="P822" s="262"/>
      <c r="Q822" s="262"/>
      <c r="R822" s="262"/>
      <c r="S822" s="262"/>
      <c r="T822" s="263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4" t="s">
        <v>193</v>
      </c>
      <c r="AU822" s="264" t="s">
        <v>88</v>
      </c>
      <c r="AV822" s="14" t="s">
        <v>86</v>
      </c>
      <c r="AW822" s="14" t="s">
        <v>37</v>
      </c>
      <c r="AX822" s="14" t="s">
        <v>78</v>
      </c>
      <c r="AY822" s="264" t="s">
        <v>185</v>
      </c>
    </row>
    <row r="823" s="13" customFormat="1">
      <c r="A823" s="13"/>
      <c r="B823" s="243"/>
      <c r="C823" s="244"/>
      <c r="D823" s="245" t="s">
        <v>193</v>
      </c>
      <c r="E823" s="246" t="s">
        <v>19</v>
      </c>
      <c r="F823" s="247" t="s">
        <v>1043</v>
      </c>
      <c r="G823" s="244"/>
      <c r="H823" s="248">
        <v>19.699999999999999</v>
      </c>
      <c r="I823" s="249"/>
      <c r="J823" s="244"/>
      <c r="K823" s="244"/>
      <c r="L823" s="250"/>
      <c r="M823" s="251"/>
      <c r="N823" s="252"/>
      <c r="O823" s="252"/>
      <c r="P823" s="252"/>
      <c r="Q823" s="252"/>
      <c r="R823" s="252"/>
      <c r="S823" s="252"/>
      <c r="T823" s="25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4" t="s">
        <v>193</v>
      </c>
      <c r="AU823" s="254" t="s">
        <v>88</v>
      </c>
      <c r="AV823" s="13" t="s">
        <v>88</v>
      </c>
      <c r="AW823" s="13" t="s">
        <v>37</v>
      </c>
      <c r="AX823" s="13" t="s">
        <v>78</v>
      </c>
      <c r="AY823" s="254" t="s">
        <v>185</v>
      </c>
    </row>
    <row r="824" s="14" customFormat="1">
      <c r="A824" s="14"/>
      <c r="B824" s="255"/>
      <c r="C824" s="256"/>
      <c r="D824" s="245" t="s">
        <v>193</v>
      </c>
      <c r="E824" s="257" t="s">
        <v>19</v>
      </c>
      <c r="F824" s="258" t="s">
        <v>859</v>
      </c>
      <c r="G824" s="256"/>
      <c r="H824" s="257" t="s">
        <v>19</v>
      </c>
      <c r="I824" s="259"/>
      <c r="J824" s="256"/>
      <c r="K824" s="256"/>
      <c r="L824" s="260"/>
      <c r="M824" s="261"/>
      <c r="N824" s="262"/>
      <c r="O824" s="262"/>
      <c r="P824" s="262"/>
      <c r="Q824" s="262"/>
      <c r="R824" s="262"/>
      <c r="S824" s="262"/>
      <c r="T824" s="263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64" t="s">
        <v>193</v>
      </c>
      <c r="AU824" s="264" t="s">
        <v>88</v>
      </c>
      <c r="AV824" s="14" t="s">
        <v>86</v>
      </c>
      <c r="AW824" s="14" t="s">
        <v>37</v>
      </c>
      <c r="AX824" s="14" t="s">
        <v>78</v>
      </c>
      <c r="AY824" s="264" t="s">
        <v>185</v>
      </c>
    </row>
    <row r="825" s="13" customFormat="1">
      <c r="A825" s="13"/>
      <c r="B825" s="243"/>
      <c r="C825" s="244"/>
      <c r="D825" s="245" t="s">
        <v>193</v>
      </c>
      <c r="E825" s="246" t="s">
        <v>19</v>
      </c>
      <c r="F825" s="247" t="s">
        <v>1044</v>
      </c>
      <c r="G825" s="244"/>
      <c r="H825" s="248">
        <v>17.300000000000001</v>
      </c>
      <c r="I825" s="249"/>
      <c r="J825" s="244"/>
      <c r="K825" s="244"/>
      <c r="L825" s="250"/>
      <c r="M825" s="251"/>
      <c r="N825" s="252"/>
      <c r="O825" s="252"/>
      <c r="P825" s="252"/>
      <c r="Q825" s="252"/>
      <c r="R825" s="252"/>
      <c r="S825" s="252"/>
      <c r="T825" s="25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4" t="s">
        <v>193</v>
      </c>
      <c r="AU825" s="254" t="s">
        <v>88</v>
      </c>
      <c r="AV825" s="13" t="s">
        <v>88</v>
      </c>
      <c r="AW825" s="13" t="s">
        <v>37</v>
      </c>
      <c r="AX825" s="13" t="s">
        <v>78</v>
      </c>
      <c r="AY825" s="254" t="s">
        <v>185</v>
      </c>
    </row>
    <row r="826" s="14" customFormat="1">
      <c r="A826" s="14"/>
      <c r="B826" s="255"/>
      <c r="C826" s="256"/>
      <c r="D826" s="245" t="s">
        <v>193</v>
      </c>
      <c r="E826" s="257" t="s">
        <v>19</v>
      </c>
      <c r="F826" s="258" t="s">
        <v>938</v>
      </c>
      <c r="G826" s="256"/>
      <c r="H826" s="257" t="s">
        <v>19</v>
      </c>
      <c r="I826" s="259"/>
      <c r="J826" s="256"/>
      <c r="K826" s="256"/>
      <c r="L826" s="260"/>
      <c r="M826" s="261"/>
      <c r="N826" s="262"/>
      <c r="O826" s="262"/>
      <c r="P826" s="262"/>
      <c r="Q826" s="262"/>
      <c r="R826" s="262"/>
      <c r="S826" s="262"/>
      <c r="T826" s="263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4" t="s">
        <v>193</v>
      </c>
      <c r="AU826" s="264" t="s">
        <v>88</v>
      </c>
      <c r="AV826" s="14" t="s">
        <v>86</v>
      </c>
      <c r="AW826" s="14" t="s">
        <v>37</v>
      </c>
      <c r="AX826" s="14" t="s">
        <v>78</v>
      </c>
      <c r="AY826" s="264" t="s">
        <v>185</v>
      </c>
    </row>
    <row r="827" s="15" customFormat="1">
      <c r="A827" s="15"/>
      <c r="B827" s="265"/>
      <c r="C827" s="266"/>
      <c r="D827" s="245" t="s">
        <v>193</v>
      </c>
      <c r="E827" s="267" t="s">
        <v>19</v>
      </c>
      <c r="F827" s="268" t="s">
        <v>196</v>
      </c>
      <c r="G827" s="266"/>
      <c r="H827" s="269">
        <v>275</v>
      </c>
      <c r="I827" s="270"/>
      <c r="J827" s="266"/>
      <c r="K827" s="266"/>
      <c r="L827" s="271"/>
      <c r="M827" s="272"/>
      <c r="N827" s="273"/>
      <c r="O827" s="273"/>
      <c r="P827" s="273"/>
      <c r="Q827" s="273"/>
      <c r="R827" s="273"/>
      <c r="S827" s="273"/>
      <c r="T827" s="274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75" t="s">
        <v>193</v>
      </c>
      <c r="AU827" s="275" t="s">
        <v>88</v>
      </c>
      <c r="AV827" s="15" t="s">
        <v>191</v>
      </c>
      <c r="AW827" s="15" t="s">
        <v>37</v>
      </c>
      <c r="AX827" s="15" t="s">
        <v>86</v>
      </c>
      <c r="AY827" s="275" t="s">
        <v>185</v>
      </c>
    </row>
    <row r="828" s="2" customFormat="1" ht="21.75" customHeight="1">
      <c r="A828" s="40"/>
      <c r="B828" s="41"/>
      <c r="C828" s="229" t="s">
        <v>1045</v>
      </c>
      <c r="D828" s="229" t="s">
        <v>187</v>
      </c>
      <c r="E828" s="230" t="s">
        <v>1046</v>
      </c>
      <c r="F828" s="231" t="s">
        <v>1047</v>
      </c>
      <c r="G828" s="232" t="s">
        <v>220</v>
      </c>
      <c r="H828" s="233">
        <v>67.700000000000003</v>
      </c>
      <c r="I828" s="234"/>
      <c r="J828" s="235">
        <f>ROUND(I828*H828,2)</f>
        <v>0</v>
      </c>
      <c r="K828" s="236"/>
      <c r="L828" s="46"/>
      <c r="M828" s="237" t="s">
        <v>19</v>
      </c>
      <c r="N828" s="238" t="s">
        <v>49</v>
      </c>
      <c r="O828" s="86"/>
      <c r="P828" s="239">
        <f>O828*H828</f>
        <v>0</v>
      </c>
      <c r="Q828" s="239">
        <v>0.00023000000000000001</v>
      </c>
      <c r="R828" s="239">
        <f>Q828*H828</f>
        <v>0.015571000000000002</v>
      </c>
      <c r="S828" s="239">
        <v>0</v>
      </c>
      <c r="T828" s="240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41" t="s">
        <v>191</v>
      </c>
      <c r="AT828" s="241" t="s">
        <v>187</v>
      </c>
      <c r="AU828" s="241" t="s">
        <v>88</v>
      </c>
      <c r="AY828" s="19" t="s">
        <v>185</v>
      </c>
      <c r="BE828" s="242">
        <f>IF(N828="základní",J828,0)</f>
        <v>0</v>
      </c>
      <c r="BF828" s="242">
        <f>IF(N828="snížená",J828,0)</f>
        <v>0</v>
      </c>
      <c r="BG828" s="242">
        <f>IF(N828="zákl. přenesená",J828,0)</f>
        <v>0</v>
      </c>
      <c r="BH828" s="242">
        <f>IF(N828="sníž. přenesená",J828,0)</f>
        <v>0</v>
      </c>
      <c r="BI828" s="242">
        <f>IF(N828="nulová",J828,0)</f>
        <v>0</v>
      </c>
      <c r="BJ828" s="19" t="s">
        <v>86</v>
      </c>
      <c r="BK828" s="242">
        <f>ROUND(I828*H828,2)</f>
        <v>0</v>
      </c>
      <c r="BL828" s="19" t="s">
        <v>191</v>
      </c>
      <c r="BM828" s="241" t="s">
        <v>1048</v>
      </c>
    </row>
    <row r="829" s="13" customFormat="1">
      <c r="A829" s="13"/>
      <c r="B829" s="243"/>
      <c r="C829" s="244"/>
      <c r="D829" s="245" t="s">
        <v>193</v>
      </c>
      <c r="E829" s="246" t="s">
        <v>19</v>
      </c>
      <c r="F829" s="247" t="s">
        <v>1049</v>
      </c>
      <c r="G829" s="244"/>
      <c r="H829" s="248">
        <v>17.399999999999999</v>
      </c>
      <c r="I829" s="249"/>
      <c r="J829" s="244"/>
      <c r="K829" s="244"/>
      <c r="L829" s="250"/>
      <c r="M829" s="251"/>
      <c r="N829" s="252"/>
      <c r="O829" s="252"/>
      <c r="P829" s="252"/>
      <c r="Q829" s="252"/>
      <c r="R829" s="252"/>
      <c r="S829" s="252"/>
      <c r="T829" s="25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4" t="s">
        <v>193</v>
      </c>
      <c r="AU829" s="254" t="s">
        <v>88</v>
      </c>
      <c r="AV829" s="13" t="s">
        <v>88</v>
      </c>
      <c r="AW829" s="13" t="s">
        <v>37</v>
      </c>
      <c r="AX829" s="13" t="s">
        <v>78</v>
      </c>
      <c r="AY829" s="254" t="s">
        <v>185</v>
      </c>
    </row>
    <row r="830" s="14" customFormat="1">
      <c r="A830" s="14"/>
      <c r="B830" s="255"/>
      <c r="C830" s="256"/>
      <c r="D830" s="245" t="s">
        <v>193</v>
      </c>
      <c r="E830" s="257" t="s">
        <v>19</v>
      </c>
      <c r="F830" s="258" t="s">
        <v>845</v>
      </c>
      <c r="G830" s="256"/>
      <c r="H830" s="257" t="s">
        <v>19</v>
      </c>
      <c r="I830" s="259"/>
      <c r="J830" s="256"/>
      <c r="K830" s="256"/>
      <c r="L830" s="260"/>
      <c r="M830" s="261"/>
      <c r="N830" s="262"/>
      <c r="O830" s="262"/>
      <c r="P830" s="262"/>
      <c r="Q830" s="262"/>
      <c r="R830" s="262"/>
      <c r="S830" s="262"/>
      <c r="T830" s="263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4" t="s">
        <v>193</v>
      </c>
      <c r="AU830" s="264" t="s">
        <v>88</v>
      </c>
      <c r="AV830" s="14" t="s">
        <v>86</v>
      </c>
      <c r="AW830" s="14" t="s">
        <v>37</v>
      </c>
      <c r="AX830" s="14" t="s">
        <v>78</v>
      </c>
      <c r="AY830" s="264" t="s">
        <v>185</v>
      </c>
    </row>
    <row r="831" s="13" customFormat="1">
      <c r="A831" s="13"/>
      <c r="B831" s="243"/>
      <c r="C831" s="244"/>
      <c r="D831" s="245" t="s">
        <v>193</v>
      </c>
      <c r="E831" s="246" t="s">
        <v>19</v>
      </c>
      <c r="F831" s="247" t="s">
        <v>1050</v>
      </c>
      <c r="G831" s="244"/>
      <c r="H831" s="248">
        <v>43</v>
      </c>
      <c r="I831" s="249"/>
      <c r="J831" s="244"/>
      <c r="K831" s="244"/>
      <c r="L831" s="250"/>
      <c r="M831" s="251"/>
      <c r="N831" s="252"/>
      <c r="O831" s="252"/>
      <c r="P831" s="252"/>
      <c r="Q831" s="252"/>
      <c r="R831" s="252"/>
      <c r="S831" s="252"/>
      <c r="T831" s="25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4" t="s">
        <v>193</v>
      </c>
      <c r="AU831" s="254" t="s">
        <v>88</v>
      </c>
      <c r="AV831" s="13" t="s">
        <v>88</v>
      </c>
      <c r="AW831" s="13" t="s">
        <v>37</v>
      </c>
      <c r="AX831" s="13" t="s">
        <v>78</v>
      </c>
      <c r="AY831" s="254" t="s">
        <v>185</v>
      </c>
    </row>
    <row r="832" s="14" customFormat="1">
      <c r="A832" s="14"/>
      <c r="B832" s="255"/>
      <c r="C832" s="256"/>
      <c r="D832" s="245" t="s">
        <v>193</v>
      </c>
      <c r="E832" s="257" t="s">
        <v>19</v>
      </c>
      <c r="F832" s="258" t="s">
        <v>931</v>
      </c>
      <c r="G832" s="256"/>
      <c r="H832" s="257" t="s">
        <v>19</v>
      </c>
      <c r="I832" s="259"/>
      <c r="J832" s="256"/>
      <c r="K832" s="256"/>
      <c r="L832" s="260"/>
      <c r="M832" s="261"/>
      <c r="N832" s="262"/>
      <c r="O832" s="262"/>
      <c r="P832" s="262"/>
      <c r="Q832" s="262"/>
      <c r="R832" s="262"/>
      <c r="S832" s="262"/>
      <c r="T832" s="263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4" t="s">
        <v>193</v>
      </c>
      <c r="AU832" s="264" t="s">
        <v>88</v>
      </c>
      <c r="AV832" s="14" t="s">
        <v>86</v>
      </c>
      <c r="AW832" s="14" t="s">
        <v>37</v>
      </c>
      <c r="AX832" s="14" t="s">
        <v>78</v>
      </c>
      <c r="AY832" s="264" t="s">
        <v>185</v>
      </c>
    </row>
    <row r="833" s="13" customFormat="1">
      <c r="A833" s="13"/>
      <c r="B833" s="243"/>
      <c r="C833" s="244"/>
      <c r="D833" s="245" t="s">
        <v>193</v>
      </c>
      <c r="E833" s="246" t="s">
        <v>19</v>
      </c>
      <c r="F833" s="247" t="s">
        <v>1051</v>
      </c>
      <c r="G833" s="244"/>
      <c r="H833" s="248">
        <v>3.3999999999999999</v>
      </c>
      <c r="I833" s="249"/>
      <c r="J833" s="244"/>
      <c r="K833" s="244"/>
      <c r="L833" s="250"/>
      <c r="M833" s="251"/>
      <c r="N833" s="252"/>
      <c r="O833" s="252"/>
      <c r="P833" s="252"/>
      <c r="Q833" s="252"/>
      <c r="R833" s="252"/>
      <c r="S833" s="252"/>
      <c r="T833" s="25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4" t="s">
        <v>193</v>
      </c>
      <c r="AU833" s="254" t="s">
        <v>88</v>
      </c>
      <c r="AV833" s="13" t="s">
        <v>88</v>
      </c>
      <c r="AW833" s="13" t="s">
        <v>37</v>
      </c>
      <c r="AX833" s="13" t="s">
        <v>78</v>
      </c>
      <c r="AY833" s="254" t="s">
        <v>185</v>
      </c>
    </row>
    <row r="834" s="14" customFormat="1">
      <c r="A834" s="14"/>
      <c r="B834" s="255"/>
      <c r="C834" s="256"/>
      <c r="D834" s="245" t="s">
        <v>193</v>
      </c>
      <c r="E834" s="257" t="s">
        <v>19</v>
      </c>
      <c r="F834" s="258" t="s">
        <v>848</v>
      </c>
      <c r="G834" s="256"/>
      <c r="H834" s="257" t="s">
        <v>19</v>
      </c>
      <c r="I834" s="259"/>
      <c r="J834" s="256"/>
      <c r="K834" s="256"/>
      <c r="L834" s="260"/>
      <c r="M834" s="261"/>
      <c r="N834" s="262"/>
      <c r="O834" s="262"/>
      <c r="P834" s="262"/>
      <c r="Q834" s="262"/>
      <c r="R834" s="262"/>
      <c r="S834" s="262"/>
      <c r="T834" s="263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4" t="s">
        <v>193</v>
      </c>
      <c r="AU834" s="264" t="s">
        <v>88</v>
      </c>
      <c r="AV834" s="14" t="s">
        <v>86</v>
      </c>
      <c r="AW834" s="14" t="s">
        <v>37</v>
      </c>
      <c r="AX834" s="14" t="s">
        <v>78</v>
      </c>
      <c r="AY834" s="264" t="s">
        <v>185</v>
      </c>
    </row>
    <row r="835" s="13" customFormat="1">
      <c r="A835" s="13"/>
      <c r="B835" s="243"/>
      <c r="C835" s="244"/>
      <c r="D835" s="245" t="s">
        <v>193</v>
      </c>
      <c r="E835" s="246" t="s">
        <v>19</v>
      </c>
      <c r="F835" s="247" t="s">
        <v>1052</v>
      </c>
      <c r="G835" s="244"/>
      <c r="H835" s="248">
        <v>3.8999999999999999</v>
      </c>
      <c r="I835" s="249"/>
      <c r="J835" s="244"/>
      <c r="K835" s="244"/>
      <c r="L835" s="250"/>
      <c r="M835" s="251"/>
      <c r="N835" s="252"/>
      <c r="O835" s="252"/>
      <c r="P835" s="252"/>
      <c r="Q835" s="252"/>
      <c r="R835" s="252"/>
      <c r="S835" s="252"/>
      <c r="T835" s="25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4" t="s">
        <v>193</v>
      </c>
      <c r="AU835" s="254" t="s">
        <v>88</v>
      </c>
      <c r="AV835" s="13" t="s">
        <v>88</v>
      </c>
      <c r="AW835" s="13" t="s">
        <v>37</v>
      </c>
      <c r="AX835" s="13" t="s">
        <v>78</v>
      </c>
      <c r="AY835" s="254" t="s">
        <v>185</v>
      </c>
    </row>
    <row r="836" s="14" customFormat="1">
      <c r="A836" s="14"/>
      <c r="B836" s="255"/>
      <c r="C836" s="256"/>
      <c r="D836" s="245" t="s">
        <v>193</v>
      </c>
      <c r="E836" s="257" t="s">
        <v>19</v>
      </c>
      <c r="F836" s="258" t="s">
        <v>859</v>
      </c>
      <c r="G836" s="256"/>
      <c r="H836" s="257" t="s">
        <v>19</v>
      </c>
      <c r="I836" s="259"/>
      <c r="J836" s="256"/>
      <c r="K836" s="256"/>
      <c r="L836" s="260"/>
      <c r="M836" s="261"/>
      <c r="N836" s="262"/>
      <c r="O836" s="262"/>
      <c r="P836" s="262"/>
      <c r="Q836" s="262"/>
      <c r="R836" s="262"/>
      <c r="S836" s="262"/>
      <c r="T836" s="263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4" t="s">
        <v>193</v>
      </c>
      <c r="AU836" s="264" t="s">
        <v>88</v>
      </c>
      <c r="AV836" s="14" t="s">
        <v>86</v>
      </c>
      <c r="AW836" s="14" t="s">
        <v>37</v>
      </c>
      <c r="AX836" s="14" t="s">
        <v>78</v>
      </c>
      <c r="AY836" s="264" t="s">
        <v>185</v>
      </c>
    </row>
    <row r="837" s="15" customFormat="1">
      <c r="A837" s="15"/>
      <c r="B837" s="265"/>
      <c r="C837" s="266"/>
      <c r="D837" s="245" t="s">
        <v>193</v>
      </c>
      <c r="E837" s="267" t="s">
        <v>19</v>
      </c>
      <c r="F837" s="268" t="s">
        <v>196</v>
      </c>
      <c r="G837" s="266"/>
      <c r="H837" s="269">
        <v>67.700000000000003</v>
      </c>
      <c r="I837" s="270"/>
      <c r="J837" s="266"/>
      <c r="K837" s="266"/>
      <c r="L837" s="271"/>
      <c r="M837" s="272"/>
      <c r="N837" s="273"/>
      <c r="O837" s="273"/>
      <c r="P837" s="273"/>
      <c r="Q837" s="273"/>
      <c r="R837" s="273"/>
      <c r="S837" s="273"/>
      <c r="T837" s="274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T837" s="275" t="s">
        <v>193</v>
      </c>
      <c r="AU837" s="275" t="s">
        <v>88</v>
      </c>
      <c r="AV837" s="15" t="s">
        <v>191</v>
      </c>
      <c r="AW837" s="15" t="s">
        <v>37</v>
      </c>
      <c r="AX837" s="15" t="s">
        <v>86</v>
      </c>
      <c r="AY837" s="275" t="s">
        <v>185</v>
      </c>
    </row>
    <row r="838" s="2" customFormat="1" ht="33" customHeight="1">
      <c r="A838" s="40"/>
      <c r="B838" s="41"/>
      <c r="C838" s="229" t="s">
        <v>1053</v>
      </c>
      <c r="D838" s="229" t="s">
        <v>187</v>
      </c>
      <c r="E838" s="230" t="s">
        <v>1054</v>
      </c>
      <c r="F838" s="231" t="s">
        <v>1055</v>
      </c>
      <c r="G838" s="232" t="s">
        <v>220</v>
      </c>
      <c r="H838" s="233">
        <v>67.700000000000003</v>
      </c>
      <c r="I838" s="234"/>
      <c r="J838" s="235">
        <f>ROUND(I838*H838,2)</f>
        <v>0</v>
      </c>
      <c r="K838" s="236"/>
      <c r="L838" s="46"/>
      <c r="M838" s="237" t="s">
        <v>19</v>
      </c>
      <c r="N838" s="238" t="s">
        <v>49</v>
      </c>
      <c r="O838" s="86"/>
      <c r="P838" s="239">
        <f>O838*H838</f>
        <v>0</v>
      </c>
      <c r="Q838" s="239">
        <v>1.0000000000000001E-05</v>
      </c>
      <c r="R838" s="239">
        <f>Q838*H838</f>
        <v>0.00067700000000000008</v>
      </c>
      <c r="S838" s="239">
        <v>0</v>
      </c>
      <c r="T838" s="240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41" t="s">
        <v>191</v>
      </c>
      <c r="AT838" s="241" t="s">
        <v>187</v>
      </c>
      <c r="AU838" s="241" t="s">
        <v>88</v>
      </c>
      <c r="AY838" s="19" t="s">
        <v>185</v>
      </c>
      <c r="BE838" s="242">
        <f>IF(N838="základní",J838,0)</f>
        <v>0</v>
      </c>
      <c r="BF838" s="242">
        <f>IF(N838="snížená",J838,0)</f>
        <v>0</v>
      </c>
      <c r="BG838" s="242">
        <f>IF(N838="zákl. přenesená",J838,0)</f>
        <v>0</v>
      </c>
      <c r="BH838" s="242">
        <f>IF(N838="sníž. přenesená",J838,0)</f>
        <v>0</v>
      </c>
      <c r="BI838" s="242">
        <f>IF(N838="nulová",J838,0)</f>
        <v>0</v>
      </c>
      <c r="BJ838" s="19" t="s">
        <v>86</v>
      </c>
      <c r="BK838" s="242">
        <f>ROUND(I838*H838,2)</f>
        <v>0</v>
      </c>
      <c r="BL838" s="19" t="s">
        <v>191</v>
      </c>
      <c r="BM838" s="241" t="s">
        <v>1056</v>
      </c>
    </row>
    <row r="839" s="2" customFormat="1" ht="33" customHeight="1">
      <c r="A839" s="40"/>
      <c r="B839" s="41"/>
      <c r="C839" s="229" t="s">
        <v>1057</v>
      </c>
      <c r="D839" s="229" t="s">
        <v>187</v>
      </c>
      <c r="E839" s="230" t="s">
        <v>1058</v>
      </c>
      <c r="F839" s="231" t="s">
        <v>1059</v>
      </c>
      <c r="G839" s="232" t="s">
        <v>227</v>
      </c>
      <c r="H839" s="233">
        <v>13</v>
      </c>
      <c r="I839" s="234"/>
      <c r="J839" s="235">
        <f>ROUND(I839*H839,2)</f>
        <v>0</v>
      </c>
      <c r="K839" s="236"/>
      <c r="L839" s="46"/>
      <c r="M839" s="237" t="s">
        <v>19</v>
      </c>
      <c r="N839" s="238" t="s">
        <v>49</v>
      </c>
      <c r="O839" s="86"/>
      <c r="P839" s="239">
        <f>O839*H839</f>
        <v>0</v>
      </c>
      <c r="Q839" s="239">
        <v>0.017770000000000001</v>
      </c>
      <c r="R839" s="239">
        <f>Q839*H839</f>
        <v>0.23101000000000002</v>
      </c>
      <c r="S839" s="239">
        <v>0</v>
      </c>
      <c r="T839" s="240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41" t="s">
        <v>191</v>
      </c>
      <c r="AT839" s="241" t="s">
        <v>187</v>
      </c>
      <c r="AU839" s="241" t="s">
        <v>88</v>
      </c>
      <c r="AY839" s="19" t="s">
        <v>185</v>
      </c>
      <c r="BE839" s="242">
        <f>IF(N839="základní",J839,0)</f>
        <v>0</v>
      </c>
      <c r="BF839" s="242">
        <f>IF(N839="snížená",J839,0)</f>
        <v>0</v>
      </c>
      <c r="BG839" s="242">
        <f>IF(N839="zákl. přenesená",J839,0)</f>
        <v>0</v>
      </c>
      <c r="BH839" s="242">
        <f>IF(N839="sníž. přenesená",J839,0)</f>
        <v>0</v>
      </c>
      <c r="BI839" s="242">
        <f>IF(N839="nulová",J839,0)</f>
        <v>0</v>
      </c>
      <c r="BJ839" s="19" t="s">
        <v>86</v>
      </c>
      <c r="BK839" s="242">
        <f>ROUND(I839*H839,2)</f>
        <v>0</v>
      </c>
      <c r="BL839" s="19" t="s">
        <v>191</v>
      </c>
      <c r="BM839" s="241" t="s">
        <v>1060</v>
      </c>
    </row>
    <row r="840" s="13" customFormat="1">
      <c r="A840" s="13"/>
      <c r="B840" s="243"/>
      <c r="C840" s="244"/>
      <c r="D840" s="245" t="s">
        <v>193</v>
      </c>
      <c r="E840" s="246" t="s">
        <v>19</v>
      </c>
      <c r="F840" s="247" t="s">
        <v>88</v>
      </c>
      <c r="G840" s="244"/>
      <c r="H840" s="248">
        <v>2</v>
      </c>
      <c r="I840" s="249"/>
      <c r="J840" s="244"/>
      <c r="K840" s="244"/>
      <c r="L840" s="250"/>
      <c r="M840" s="251"/>
      <c r="N840" s="252"/>
      <c r="O840" s="252"/>
      <c r="P840" s="252"/>
      <c r="Q840" s="252"/>
      <c r="R840" s="252"/>
      <c r="S840" s="252"/>
      <c r="T840" s="25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4" t="s">
        <v>193</v>
      </c>
      <c r="AU840" s="254" t="s">
        <v>88</v>
      </c>
      <c r="AV840" s="13" t="s">
        <v>88</v>
      </c>
      <c r="AW840" s="13" t="s">
        <v>37</v>
      </c>
      <c r="AX840" s="13" t="s">
        <v>78</v>
      </c>
      <c r="AY840" s="254" t="s">
        <v>185</v>
      </c>
    </row>
    <row r="841" s="14" customFormat="1">
      <c r="A841" s="14"/>
      <c r="B841" s="255"/>
      <c r="C841" s="256"/>
      <c r="D841" s="245" t="s">
        <v>193</v>
      </c>
      <c r="E841" s="257" t="s">
        <v>19</v>
      </c>
      <c r="F841" s="258" t="s">
        <v>674</v>
      </c>
      <c r="G841" s="256"/>
      <c r="H841" s="257" t="s">
        <v>19</v>
      </c>
      <c r="I841" s="259"/>
      <c r="J841" s="256"/>
      <c r="K841" s="256"/>
      <c r="L841" s="260"/>
      <c r="M841" s="261"/>
      <c r="N841" s="262"/>
      <c r="O841" s="262"/>
      <c r="P841" s="262"/>
      <c r="Q841" s="262"/>
      <c r="R841" s="262"/>
      <c r="S841" s="262"/>
      <c r="T841" s="263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64" t="s">
        <v>193</v>
      </c>
      <c r="AU841" s="264" t="s">
        <v>88</v>
      </c>
      <c r="AV841" s="14" t="s">
        <v>86</v>
      </c>
      <c r="AW841" s="14" t="s">
        <v>37</v>
      </c>
      <c r="AX841" s="14" t="s">
        <v>78</v>
      </c>
      <c r="AY841" s="264" t="s">
        <v>185</v>
      </c>
    </row>
    <row r="842" s="13" customFormat="1">
      <c r="A842" s="13"/>
      <c r="B842" s="243"/>
      <c r="C842" s="244"/>
      <c r="D842" s="245" t="s">
        <v>193</v>
      </c>
      <c r="E842" s="246" t="s">
        <v>19</v>
      </c>
      <c r="F842" s="247" t="s">
        <v>203</v>
      </c>
      <c r="G842" s="244"/>
      <c r="H842" s="248">
        <v>3</v>
      </c>
      <c r="I842" s="249"/>
      <c r="J842" s="244"/>
      <c r="K842" s="244"/>
      <c r="L842" s="250"/>
      <c r="M842" s="251"/>
      <c r="N842" s="252"/>
      <c r="O842" s="252"/>
      <c r="P842" s="252"/>
      <c r="Q842" s="252"/>
      <c r="R842" s="252"/>
      <c r="S842" s="252"/>
      <c r="T842" s="25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54" t="s">
        <v>193</v>
      </c>
      <c r="AU842" s="254" t="s">
        <v>88</v>
      </c>
      <c r="AV842" s="13" t="s">
        <v>88</v>
      </c>
      <c r="AW842" s="13" t="s">
        <v>37</v>
      </c>
      <c r="AX842" s="13" t="s">
        <v>78</v>
      </c>
      <c r="AY842" s="254" t="s">
        <v>185</v>
      </c>
    </row>
    <row r="843" s="14" customFormat="1">
      <c r="A843" s="14"/>
      <c r="B843" s="255"/>
      <c r="C843" s="256"/>
      <c r="D843" s="245" t="s">
        <v>193</v>
      </c>
      <c r="E843" s="257" t="s">
        <v>19</v>
      </c>
      <c r="F843" s="258" t="s">
        <v>833</v>
      </c>
      <c r="G843" s="256"/>
      <c r="H843" s="257" t="s">
        <v>19</v>
      </c>
      <c r="I843" s="259"/>
      <c r="J843" s="256"/>
      <c r="K843" s="256"/>
      <c r="L843" s="260"/>
      <c r="M843" s="261"/>
      <c r="N843" s="262"/>
      <c r="O843" s="262"/>
      <c r="P843" s="262"/>
      <c r="Q843" s="262"/>
      <c r="R843" s="262"/>
      <c r="S843" s="262"/>
      <c r="T843" s="263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4" t="s">
        <v>193</v>
      </c>
      <c r="AU843" s="264" t="s">
        <v>88</v>
      </c>
      <c r="AV843" s="14" t="s">
        <v>86</v>
      </c>
      <c r="AW843" s="14" t="s">
        <v>37</v>
      </c>
      <c r="AX843" s="14" t="s">
        <v>78</v>
      </c>
      <c r="AY843" s="264" t="s">
        <v>185</v>
      </c>
    </row>
    <row r="844" s="13" customFormat="1">
      <c r="A844" s="13"/>
      <c r="B844" s="243"/>
      <c r="C844" s="244"/>
      <c r="D844" s="245" t="s">
        <v>193</v>
      </c>
      <c r="E844" s="246" t="s">
        <v>19</v>
      </c>
      <c r="F844" s="247" t="s">
        <v>88</v>
      </c>
      <c r="G844" s="244"/>
      <c r="H844" s="248">
        <v>2</v>
      </c>
      <c r="I844" s="249"/>
      <c r="J844" s="244"/>
      <c r="K844" s="244"/>
      <c r="L844" s="250"/>
      <c r="M844" s="251"/>
      <c r="N844" s="252"/>
      <c r="O844" s="252"/>
      <c r="P844" s="252"/>
      <c r="Q844" s="252"/>
      <c r="R844" s="252"/>
      <c r="S844" s="252"/>
      <c r="T844" s="25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54" t="s">
        <v>193</v>
      </c>
      <c r="AU844" s="254" t="s">
        <v>88</v>
      </c>
      <c r="AV844" s="13" t="s">
        <v>88</v>
      </c>
      <c r="AW844" s="13" t="s">
        <v>37</v>
      </c>
      <c r="AX844" s="13" t="s">
        <v>78</v>
      </c>
      <c r="AY844" s="254" t="s">
        <v>185</v>
      </c>
    </row>
    <row r="845" s="14" customFormat="1">
      <c r="A845" s="14"/>
      <c r="B845" s="255"/>
      <c r="C845" s="256"/>
      <c r="D845" s="245" t="s">
        <v>193</v>
      </c>
      <c r="E845" s="257" t="s">
        <v>19</v>
      </c>
      <c r="F845" s="258" t="s">
        <v>874</v>
      </c>
      <c r="G845" s="256"/>
      <c r="H845" s="257" t="s">
        <v>19</v>
      </c>
      <c r="I845" s="259"/>
      <c r="J845" s="256"/>
      <c r="K845" s="256"/>
      <c r="L845" s="260"/>
      <c r="M845" s="261"/>
      <c r="N845" s="262"/>
      <c r="O845" s="262"/>
      <c r="P845" s="262"/>
      <c r="Q845" s="262"/>
      <c r="R845" s="262"/>
      <c r="S845" s="262"/>
      <c r="T845" s="263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64" t="s">
        <v>193</v>
      </c>
      <c r="AU845" s="264" t="s">
        <v>88</v>
      </c>
      <c r="AV845" s="14" t="s">
        <v>86</v>
      </c>
      <c r="AW845" s="14" t="s">
        <v>37</v>
      </c>
      <c r="AX845" s="14" t="s">
        <v>78</v>
      </c>
      <c r="AY845" s="264" t="s">
        <v>185</v>
      </c>
    </row>
    <row r="846" s="13" customFormat="1">
      <c r="A846" s="13"/>
      <c r="B846" s="243"/>
      <c r="C846" s="244"/>
      <c r="D846" s="245" t="s">
        <v>193</v>
      </c>
      <c r="E846" s="246" t="s">
        <v>19</v>
      </c>
      <c r="F846" s="247" t="s">
        <v>203</v>
      </c>
      <c r="G846" s="244"/>
      <c r="H846" s="248">
        <v>3</v>
      </c>
      <c r="I846" s="249"/>
      <c r="J846" s="244"/>
      <c r="K846" s="244"/>
      <c r="L846" s="250"/>
      <c r="M846" s="251"/>
      <c r="N846" s="252"/>
      <c r="O846" s="252"/>
      <c r="P846" s="252"/>
      <c r="Q846" s="252"/>
      <c r="R846" s="252"/>
      <c r="S846" s="252"/>
      <c r="T846" s="25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54" t="s">
        <v>193</v>
      </c>
      <c r="AU846" s="254" t="s">
        <v>88</v>
      </c>
      <c r="AV846" s="13" t="s">
        <v>88</v>
      </c>
      <c r="AW846" s="13" t="s">
        <v>37</v>
      </c>
      <c r="AX846" s="13" t="s">
        <v>78</v>
      </c>
      <c r="AY846" s="254" t="s">
        <v>185</v>
      </c>
    </row>
    <row r="847" s="14" customFormat="1">
      <c r="A847" s="14"/>
      <c r="B847" s="255"/>
      <c r="C847" s="256"/>
      <c r="D847" s="245" t="s">
        <v>193</v>
      </c>
      <c r="E847" s="257" t="s">
        <v>19</v>
      </c>
      <c r="F847" s="258" t="s">
        <v>839</v>
      </c>
      <c r="G847" s="256"/>
      <c r="H847" s="257" t="s">
        <v>19</v>
      </c>
      <c r="I847" s="259"/>
      <c r="J847" s="256"/>
      <c r="K847" s="256"/>
      <c r="L847" s="260"/>
      <c r="M847" s="261"/>
      <c r="N847" s="262"/>
      <c r="O847" s="262"/>
      <c r="P847" s="262"/>
      <c r="Q847" s="262"/>
      <c r="R847" s="262"/>
      <c r="S847" s="262"/>
      <c r="T847" s="263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64" t="s">
        <v>193</v>
      </c>
      <c r="AU847" s="264" t="s">
        <v>88</v>
      </c>
      <c r="AV847" s="14" t="s">
        <v>86</v>
      </c>
      <c r="AW847" s="14" t="s">
        <v>37</v>
      </c>
      <c r="AX847" s="14" t="s">
        <v>78</v>
      </c>
      <c r="AY847" s="264" t="s">
        <v>185</v>
      </c>
    </row>
    <row r="848" s="13" customFormat="1">
      <c r="A848" s="13"/>
      <c r="B848" s="243"/>
      <c r="C848" s="244"/>
      <c r="D848" s="245" t="s">
        <v>193</v>
      </c>
      <c r="E848" s="246" t="s">
        <v>19</v>
      </c>
      <c r="F848" s="247" t="s">
        <v>88</v>
      </c>
      <c r="G848" s="244"/>
      <c r="H848" s="248">
        <v>2</v>
      </c>
      <c r="I848" s="249"/>
      <c r="J848" s="244"/>
      <c r="K848" s="244"/>
      <c r="L848" s="250"/>
      <c r="M848" s="251"/>
      <c r="N848" s="252"/>
      <c r="O848" s="252"/>
      <c r="P848" s="252"/>
      <c r="Q848" s="252"/>
      <c r="R848" s="252"/>
      <c r="S848" s="252"/>
      <c r="T848" s="25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54" t="s">
        <v>193</v>
      </c>
      <c r="AU848" s="254" t="s">
        <v>88</v>
      </c>
      <c r="AV848" s="13" t="s">
        <v>88</v>
      </c>
      <c r="AW848" s="13" t="s">
        <v>37</v>
      </c>
      <c r="AX848" s="13" t="s">
        <v>78</v>
      </c>
      <c r="AY848" s="254" t="s">
        <v>185</v>
      </c>
    </row>
    <row r="849" s="14" customFormat="1">
      <c r="A849" s="14"/>
      <c r="B849" s="255"/>
      <c r="C849" s="256"/>
      <c r="D849" s="245" t="s">
        <v>193</v>
      </c>
      <c r="E849" s="257" t="s">
        <v>19</v>
      </c>
      <c r="F849" s="258" t="s">
        <v>684</v>
      </c>
      <c r="G849" s="256"/>
      <c r="H849" s="257" t="s">
        <v>19</v>
      </c>
      <c r="I849" s="259"/>
      <c r="J849" s="256"/>
      <c r="K849" s="256"/>
      <c r="L849" s="260"/>
      <c r="M849" s="261"/>
      <c r="N849" s="262"/>
      <c r="O849" s="262"/>
      <c r="P849" s="262"/>
      <c r="Q849" s="262"/>
      <c r="R849" s="262"/>
      <c r="S849" s="262"/>
      <c r="T849" s="263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64" t="s">
        <v>193</v>
      </c>
      <c r="AU849" s="264" t="s">
        <v>88</v>
      </c>
      <c r="AV849" s="14" t="s">
        <v>86</v>
      </c>
      <c r="AW849" s="14" t="s">
        <v>37</v>
      </c>
      <c r="AX849" s="14" t="s">
        <v>78</v>
      </c>
      <c r="AY849" s="264" t="s">
        <v>185</v>
      </c>
    </row>
    <row r="850" s="13" customFormat="1">
      <c r="A850" s="13"/>
      <c r="B850" s="243"/>
      <c r="C850" s="244"/>
      <c r="D850" s="245" t="s">
        <v>193</v>
      </c>
      <c r="E850" s="246" t="s">
        <v>19</v>
      </c>
      <c r="F850" s="247" t="s">
        <v>86</v>
      </c>
      <c r="G850" s="244"/>
      <c r="H850" s="248">
        <v>1</v>
      </c>
      <c r="I850" s="249"/>
      <c r="J850" s="244"/>
      <c r="K850" s="244"/>
      <c r="L850" s="250"/>
      <c r="M850" s="251"/>
      <c r="N850" s="252"/>
      <c r="O850" s="252"/>
      <c r="P850" s="252"/>
      <c r="Q850" s="252"/>
      <c r="R850" s="252"/>
      <c r="S850" s="252"/>
      <c r="T850" s="25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4" t="s">
        <v>193</v>
      </c>
      <c r="AU850" s="254" t="s">
        <v>88</v>
      </c>
      <c r="AV850" s="13" t="s">
        <v>88</v>
      </c>
      <c r="AW850" s="13" t="s">
        <v>37</v>
      </c>
      <c r="AX850" s="13" t="s">
        <v>78</v>
      </c>
      <c r="AY850" s="254" t="s">
        <v>185</v>
      </c>
    </row>
    <row r="851" s="14" customFormat="1">
      <c r="A851" s="14"/>
      <c r="B851" s="255"/>
      <c r="C851" s="256"/>
      <c r="D851" s="245" t="s">
        <v>193</v>
      </c>
      <c r="E851" s="257" t="s">
        <v>19</v>
      </c>
      <c r="F851" s="258" t="s">
        <v>690</v>
      </c>
      <c r="G851" s="256"/>
      <c r="H851" s="257" t="s">
        <v>19</v>
      </c>
      <c r="I851" s="259"/>
      <c r="J851" s="256"/>
      <c r="K851" s="256"/>
      <c r="L851" s="260"/>
      <c r="M851" s="261"/>
      <c r="N851" s="262"/>
      <c r="O851" s="262"/>
      <c r="P851" s="262"/>
      <c r="Q851" s="262"/>
      <c r="R851" s="262"/>
      <c r="S851" s="262"/>
      <c r="T851" s="263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4" t="s">
        <v>193</v>
      </c>
      <c r="AU851" s="264" t="s">
        <v>88</v>
      </c>
      <c r="AV851" s="14" t="s">
        <v>86</v>
      </c>
      <c r="AW851" s="14" t="s">
        <v>37</v>
      </c>
      <c r="AX851" s="14" t="s">
        <v>78</v>
      </c>
      <c r="AY851" s="264" t="s">
        <v>185</v>
      </c>
    </row>
    <row r="852" s="15" customFormat="1">
      <c r="A852" s="15"/>
      <c r="B852" s="265"/>
      <c r="C852" s="266"/>
      <c r="D852" s="245" t="s">
        <v>193</v>
      </c>
      <c r="E852" s="267" t="s">
        <v>19</v>
      </c>
      <c r="F852" s="268" t="s">
        <v>196</v>
      </c>
      <c r="G852" s="266"/>
      <c r="H852" s="269">
        <v>13</v>
      </c>
      <c r="I852" s="270"/>
      <c r="J852" s="266"/>
      <c r="K852" s="266"/>
      <c r="L852" s="271"/>
      <c r="M852" s="272"/>
      <c r="N852" s="273"/>
      <c r="O852" s="273"/>
      <c r="P852" s="273"/>
      <c r="Q852" s="273"/>
      <c r="R852" s="273"/>
      <c r="S852" s="273"/>
      <c r="T852" s="274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75" t="s">
        <v>193</v>
      </c>
      <c r="AU852" s="275" t="s">
        <v>88</v>
      </c>
      <c r="AV852" s="15" t="s">
        <v>191</v>
      </c>
      <c r="AW852" s="15" t="s">
        <v>37</v>
      </c>
      <c r="AX852" s="15" t="s">
        <v>86</v>
      </c>
      <c r="AY852" s="275" t="s">
        <v>185</v>
      </c>
    </row>
    <row r="853" s="2" customFormat="1" ht="21.75" customHeight="1">
      <c r="A853" s="40"/>
      <c r="B853" s="41"/>
      <c r="C853" s="282" t="s">
        <v>1061</v>
      </c>
      <c r="D853" s="282" t="s">
        <v>604</v>
      </c>
      <c r="E853" s="283" t="s">
        <v>1062</v>
      </c>
      <c r="F853" s="284" t="s">
        <v>1063</v>
      </c>
      <c r="G853" s="285" t="s">
        <v>227</v>
      </c>
      <c r="H853" s="286">
        <v>1</v>
      </c>
      <c r="I853" s="287"/>
      <c r="J853" s="288">
        <f>ROUND(I853*H853,2)</f>
        <v>0</v>
      </c>
      <c r="K853" s="289"/>
      <c r="L853" s="290"/>
      <c r="M853" s="291" t="s">
        <v>19</v>
      </c>
      <c r="N853" s="292" t="s">
        <v>49</v>
      </c>
      <c r="O853" s="86"/>
      <c r="P853" s="239">
        <f>O853*H853</f>
        <v>0</v>
      </c>
      <c r="Q853" s="239">
        <v>0.01201</v>
      </c>
      <c r="R853" s="239">
        <f>Q853*H853</f>
        <v>0.01201</v>
      </c>
      <c r="S853" s="239">
        <v>0</v>
      </c>
      <c r="T853" s="240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41" t="s">
        <v>236</v>
      </c>
      <c r="AT853" s="241" t="s">
        <v>604</v>
      </c>
      <c r="AU853" s="241" t="s">
        <v>88</v>
      </c>
      <c r="AY853" s="19" t="s">
        <v>185</v>
      </c>
      <c r="BE853" s="242">
        <f>IF(N853="základní",J853,0)</f>
        <v>0</v>
      </c>
      <c r="BF853" s="242">
        <f>IF(N853="snížená",J853,0)</f>
        <v>0</v>
      </c>
      <c r="BG853" s="242">
        <f>IF(N853="zákl. přenesená",J853,0)</f>
        <v>0</v>
      </c>
      <c r="BH853" s="242">
        <f>IF(N853="sníž. přenesená",J853,0)</f>
        <v>0</v>
      </c>
      <c r="BI853" s="242">
        <f>IF(N853="nulová",J853,0)</f>
        <v>0</v>
      </c>
      <c r="BJ853" s="19" t="s">
        <v>86</v>
      </c>
      <c r="BK853" s="242">
        <f>ROUND(I853*H853,2)</f>
        <v>0</v>
      </c>
      <c r="BL853" s="19" t="s">
        <v>191</v>
      </c>
      <c r="BM853" s="241" t="s">
        <v>1064</v>
      </c>
    </row>
    <row r="854" s="2" customFormat="1" ht="21.75" customHeight="1">
      <c r="A854" s="40"/>
      <c r="B854" s="41"/>
      <c r="C854" s="282" t="s">
        <v>1065</v>
      </c>
      <c r="D854" s="282" t="s">
        <v>604</v>
      </c>
      <c r="E854" s="283" t="s">
        <v>1066</v>
      </c>
      <c r="F854" s="284" t="s">
        <v>1067</v>
      </c>
      <c r="G854" s="285" t="s">
        <v>227</v>
      </c>
      <c r="H854" s="286">
        <v>10</v>
      </c>
      <c r="I854" s="287"/>
      <c r="J854" s="288">
        <f>ROUND(I854*H854,2)</f>
        <v>0</v>
      </c>
      <c r="K854" s="289"/>
      <c r="L854" s="290"/>
      <c r="M854" s="291" t="s">
        <v>19</v>
      </c>
      <c r="N854" s="292" t="s">
        <v>49</v>
      </c>
      <c r="O854" s="86"/>
      <c r="P854" s="239">
        <f>O854*H854</f>
        <v>0</v>
      </c>
      <c r="Q854" s="239">
        <v>0.01521</v>
      </c>
      <c r="R854" s="239">
        <f>Q854*H854</f>
        <v>0.15209999999999999</v>
      </c>
      <c r="S854" s="239">
        <v>0</v>
      </c>
      <c r="T854" s="240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41" t="s">
        <v>236</v>
      </c>
      <c r="AT854" s="241" t="s">
        <v>604</v>
      </c>
      <c r="AU854" s="241" t="s">
        <v>88</v>
      </c>
      <c r="AY854" s="19" t="s">
        <v>185</v>
      </c>
      <c r="BE854" s="242">
        <f>IF(N854="základní",J854,0)</f>
        <v>0</v>
      </c>
      <c r="BF854" s="242">
        <f>IF(N854="snížená",J854,0)</f>
        <v>0</v>
      </c>
      <c r="BG854" s="242">
        <f>IF(N854="zákl. přenesená",J854,0)</f>
        <v>0</v>
      </c>
      <c r="BH854" s="242">
        <f>IF(N854="sníž. přenesená",J854,0)</f>
        <v>0</v>
      </c>
      <c r="BI854" s="242">
        <f>IF(N854="nulová",J854,0)</f>
        <v>0</v>
      </c>
      <c r="BJ854" s="19" t="s">
        <v>86</v>
      </c>
      <c r="BK854" s="242">
        <f>ROUND(I854*H854,2)</f>
        <v>0</v>
      </c>
      <c r="BL854" s="19" t="s">
        <v>191</v>
      </c>
      <c r="BM854" s="241" t="s">
        <v>1068</v>
      </c>
    </row>
    <row r="855" s="2" customFormat="1" ht="21.75" customHeight="1">
      <c r="A855" s="40"/>
      <c r="B855" s="41"/>
      <c r="C855" s="282" t="s">
        <v>1069</v>
      </c>
      <c r="D855" s="282" t="s">
        <v>604</v>
      </c>
      <c r="E855" s="283" t="s">
        <v>1070</v>
      </c>
      <c r="F855" s="284" t="s">
        <v>1071</v>
      </c>
      <c r="G855" s="285" t="s">
        <v>227</v>
      </c>
      <c r="H855" s="286">
        <v>1</v>
      </c>
      <c r="I855" s="287"/>
      <c r="J855" s="288">
        <f>ROUND(I855*H855,2)</f>
        <v>0</v>
      </c>
      <c r="K855" s="289"/>
      <c r="L855" s="290"/>
      <c r="M855" s="291" t="s">
        <v>19</v>
      </c>
      <c r="N855" s="292" t="s">
        <v>49</v>
      </c>
      <c r="O855" s="86"/>
      <c r="P855" s="239">
        <f>O855*H855</f>
        <v>0</v>
      </c>
      <c r="Q855" s="239">
        <v>0.01553</v>
      </c>
      <c r="R855" s="239">
        <f>Q855*H855</f>
        <v>0.01553</v>
      </c>
      <c r="S855" s="239">
        <v>0</v>
      </c>
      <c r="T855" s="240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41" t="s">
        <v>236</v>
      </c>
      <c r="AT855" s="241" t="s">
        <v>604</v>
      </c>
      <c r="AU855" s="241" t="s">
        <v>88</v>
      </c>
      <c r="AY855" s="19" t="s">
        <v>185</v>
      </c>
      <c r="BE855" s="242">
        <f>IF(N855="základní",J855,0)</f>
        <v>0</v>
      </c>
      <c r="BF855" s="242">
        <f>IF(N855="snížená",J855,0)</f>
        <v>0</v>
      </c>
      <c r="BG855" s="242">
        <f>IF(N855="zákl. přenesená",J855,0)</f>
        <v>0</v>
      </c>
      <c r="BH855" s="242">
        <f>IF(N855="sníž. přenesená",J855,0)</f>
        <v>0</v>
      </c>
      <c r="BI855" s="242">
        <f>IF(N855="nulová",J855,0)</f>
        <v>0</v>
      </c>
      <c r="BJ855" s="19" t="s">
        <v>86</v>
      </c>
      <c r="BK855" s="242">
        <f>ROUND(I855*H855,2)</f>
        <v>0</v>
      </c>
      <c r="BL855" s="19" t="s">
        <v>191</v>
      </c>
      <c r="BM855" s="241" t="s">
        <v>1072</v>
      </c>
    </row>
    <row r="856" s="13" customFormat="1">
      <c r="A856" s="13"/>
      <c r="B856" s="243"/>
      <c r="C856" s="244"/>
      <c r="D856" s="245" t="s">
        <v>193</v>
      </c>
      <c r="E856" s="244"/>
      <c r="F856" s="247" t="s">
        <v>1073</v>
      </c>
      <c r="G856" s="244"/>
      <c r="H856" s="248">
        <v>1</v>
      </c>
      <c r="I856" s="249"/>
      <c r="J856" s="244"/>
      <c r="K856" s="244"/>
      <c r="L856" s="250"/>
      <c r="M856" s="251"/>
      <c r="N856" s="252"/>
      <c r="O856" s="252"/>
      <c r="P856" s="252"/>
      <c r="Q856" s="252"/>
      <c r="R856" s="252"/>
      <c r="S856" s="252"/>
      <c r="T856" s="25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4" t="s">
        <v>193</v>
      </c>
      <c r="AU856" s="254" t="s">
        <v>88</v>
      </c>
      <c r="AV856" s="13" t="s">
        <v>88</v>
      </c>
      <c r="AW856" s="13" t="s">
        <v>4</v>
      </c>
      <c r="AX856" s="13" t="s">
        <v>86</v>
      </c>
      <c r="AY856" s="254" t="s">
        <v>185</v>
      </c>
    </row>
    <row r="857" s="2" customFormat="1" ht="21.75" customHeight="1">
      <c r="A857" s="40"/>
      <c r="B857" s="41"/>
      <c r="C857" s="282" t="s">
        <v>1074</v>
      </c>
      <c r="D857" s="282" t="s">
        <v>604</v>
      </c>
      <c r="E857" s="283" t="s">
        <v>1075</v>
      </c>
      <c r="F857" s="284" t="s">
        <v>1076</v>
      </c>
      <c r="G857" s="285" t="s">
        <v>227</v>
      </c>
      <c r="H857" s="286">
        <v>1</v>
      </c>
      <c r="I857" s="287"/>
      <c r="J857" s="288">
        <f>ROUND(I857*H857,2)</f>
        <v>0</v>
      </c>
      <c r="K857" s="289"/>
      <c r="L857" s="290"/>
      <c r="M857" s="291" t="s">
        <v>19</v>
      </c>
      <c r="N857" s="292" t="s">
        <v>49</v>
      </c>
      <c r="O857" s="86"/>
      <c r="P857" s="239">
        <f>O857*H857</f>
        <v>0</v>
      </c>
      <c r="Q857" s="239">
        <v>0.027699999999999999</v>
      </c>
      <c r="R857" s="239">
        <f>Q857*H857</f>
        <v>0.027699999999999999</v>
      </c>
      <c r="S857" s="239">
        <v>0</v>
      </c>
      <c r="T857" s="240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41" t="s">
        <v>236</v>
      </c>
      <c r="AT857" s="241" t="s">
        <v>604</v>
      </c>
      <c r="AU857" s="241" t="s">
        <v>88</v>
      </c>
      <c r="AY857" s="19" t="s">
        <v>185</v>
      </c>
      <c r="BE857" s="242">
        <f>IF(N857="základní",J857,0)</f>
        <v>0</v>
      </c>
      <c r="BF857" s="242">
        <f>IF(N857="snížená",J857,0)</f>
        <v>0</v>
      </c>
      <c r="BG857" s="242">
        <f>IF(N857="zákl. přenesená",J857,0)</f>
        <v>0</v>
      </c>
      <c r="BH857" s="242">
        <f>IF(N857="sníž. přenesená",J857,0)</f>
        <v>0</v>
      </c>
      <c r="BI857" s="242">
        <f>IF(N857="nulová",J857,0)</f>
        <v>0</v>
      </c>
      <c r="BJ857" s="19" t="s">
        <v>86</v>
      </c>
      <c r="BK857" s="242">
        <f>ROUND(I857*H857,2)</f>
        <v>0</v>
      </c>
      <c r="BL857" s="19" t="s">
        <v>191</v>
      </c>
      <c r="BM857" s="241" t="s">
        <v>1077</v>
      </c>
    </row>
    <row r="858" s="12" customFormat="1" ht="22.8" customHeight="1">
      <c r="A858" s="12"/>
      <c r="B858" s="213"/>
      <c r="C858" s="214"/>
      <c r="D858" s="215" t="s">
        <v>77</v>
      </c>
      <c r="E858" s="227" t="s">
        <v>236</v>
      </c>
      <c r="F858" s="227" t="s">
        <v>1078</v>
      </c>
      <c r="G858" s="214"/>
      <c r="H858" s="214"/>
      <c r="I858" s="217"/>
      <c r="J858" s="228">
        <f>BK858</f>
        <v>0</v>
      </c>
      <c r="K858" s="214"/>
      <c r="L858" s="219"/>
      <c r="M858" s="220"/>
      <c r="N858" s="221"/>
      <c r="O858" s="221"/>
      <c r="P858" s="222">
        <f>SUM(P859:P862)</f>
        <v>0</v>
      </c>
      <c r="Q858" s="221"/>
      <c r="R858" s="222">
        <f>SUM(R859:R862)</f>
        <v>3.8512400000000002</v>
      </c>
      <c r="S858" s="221"/>
      <c r="T858" s="223">
        <f>SUM(T859:T862)</f>
        <v>0</v>
      </c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R858" s="224" t="s">
        <v>86</v>
      </c>
      <c r="AT858" s="225" t="s">
        <v>77</v>
      </c>
      <c r="AU858" s="225" t="s">
        <v>86</v>
      </c>
      <c r="AY858" s="224" t="s">
        <v>185</v>
      </c>
      <c r="BK858" s="226">
        <f>SUM(BK859:BK862)</f>
        <v>0</v>
      </c>
    </row>
    <row r="859" s="2" customFormat="1" ht="21.75" customHeight="1">
      <c r="A859" s="40"/>
      <c r="B859" s="41"/>
      <c r="C859" s="229" t="s">
        <v>1079</v>
      </c>
      <c r="D859" s="229" t="s">
        <v>187</v>
      </c>
      <c r="E859" s="230" t="s">
        <v>1080</v>
      </c>
      <c r="F859" s="231" t="s">
        <v>1081</v>
      </c>
      <c r="G859" s="232" t="s">
        <v>227</v>
      </c>
      <c r="H859" s="233">
        <v>1</v>
      </c>
      <c r="I859" s="234"/>
      <c r="J859" s="235">
        <f>ROUND(I859*H859,2)</f>
        <v>0</v>
      </c>
      <c r="K859" s="236"/>
      <c r="L859" s="46"/>
      <c r="M859" s="237" t="s">
        <v>19</v>
      </c>
      <c r="N859" s="238" t="s">
        <v>49</v>
      </c>
      <c r="O859" s="86"/>
      <c r="P859" s="239">
        <f>O859*H859</f>
        <v>0</v>
      </c>
      <c r="Q859" s="239">
        <v>1.81145</v>
      </c>
      <c r="R859" s="239">
        <f>Q859*H859</f>
        <v>1.81145</v>
      </c>
      <c r="S859" s="239">
        <v>0</v>
      </c>
      <c r="T859" s="240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41" t="s">
        <v>191</v>
      </c>
      <c r="AT859" s="241" t="s">
        <v>187</v>
      </c>
      <c r="AU859" s="241" t="s">
        <v>88</v>
      </c>
      <c r="AY859" s="19" t="s">
        <v>185</v>
      </c>
      <c r="BE859" s="242">
        <f>IF(N859="základní",J859,0)</f>
        <v>0</v>
      </c>
      <c r="BF859" s="242">
        <f>IF(N859="snížená",J859,0)</f>
        <v>0</v>
      </c>
      <c r="BG859" s="242">
        <f>IF(N859="zákl. přenesená",J859,0)</f>
        <v>0</v>
      </c>
      <c r="BH859" s="242">
        <f>IF(N859="sníž. přenesená",J859,0)</f>
        <v>0</v>
      </c>
      <c r="BI859" s="242">
        <f>IF(N859="nulová",J859,0)</f>
        <v>0</v>
      </c>
      <c r="BJ859" s="19" t="s">
        <v>86</v>
      </c>
      <c r="BK859" s="242">
        <f>ROUND(I859*H859,2)</f>
        <v>0</v>
      </c>
      <c r="BL859" s="19" t="s">
        <v>191</v>
      </c>
      <c r="BM859" s="241" t="s">
        <v>1082</v>
      </c>
    </row>
    <row r="860" s="2" customFormat="1" ht="33" customHeight="1">
      <c r="A860" s="40"/>
      <c r="B860" s="41"/>
      <c r="C860" s="229" t="s">
        <v>1083</v>
      </c>
      <c r="D860" s="229" t="s">
        <v>187</v>
      </c>
      <c r="E860" s="230" t="s">
        <v>1084</v>
      </c>
      <c r="F860" s="231" t="s">
        <v>1085</v>
      </c>
      <c r="G860" s="232" t="s">
        <v>227</v>
      </c>
      <c r="H860" s="233">
        <v>1</v>
      </c>
      <c r="I860" s="234"/>
      <c r="J860" s="235">
        <f>ROUND(I860*H860,2)</f>
        <v>0</v>
      </c>
      <c r="K860" s="236"/>
      <c r="L860" s="46"/>
      <c r="M860" s="237" t="s">
        <v>19</v>
      </c>
      <c r="N860" s="238" t="s">
        <v>49</v>
      </c>
      <c r="O860" s="86"/>
      <c r="P860" s="239">
        <f>O860*H860</f>
        <v>0</v>
      </c>
      <c r="Q860" s="239">
        <v>1.81145</v>
      </c>
      <c r="R860" s="239">
        <f>Q860*H860</f>
        <v>1.81145</v>
      </c>
      <c r="S860" s="239">
        <v>0</v>
      </c>
      <c r="T860" s="240">
        <f>S860*H860</f>
        <v>0</v>
      </c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R860" s="241" t="s">
        <v>191</v>
      </c>
      <c r="AT860" s="241" t="s">
        <v>187</v>
      </c>
      <c r="AU860" s="241" t="s">
        <v>88</v>
      </c>
      <c r="AY860" s="19" t="s">
        <v>185</v>
      </c>
      <c r="BE860" s="242">
        <f>IF(N860="základní",J860,0)</f>
        <v>0</v>
      </c>
      <c r="BF860" s="242">
        <f>IF(N860="snížená",J860,0)</f>
        <v>0</v>
      </c>
      <c r="BG860" s="242">
        <f>IF(N860="zákl. přenesená",J860,0)</f>
        <v>0</v>
      </c>
      <c r="BH860" s="242">
        <f>IF(N860="sníž. přenesená",J860,0)</f>
        <v>0</v>
      </c>
      <c r="BI860" s="242">
        <f>IF(N860="nulová",J860,0)</f>
        <v>0</v>
      </c>
      <c r="BJ860" s="19" t="s">
        <v>86</v>
      </c>
      <c r="BK860" s="242">
        <f>ROUND(I860*H860,2)</f>
        <v>0</v>
      </c>
      <c r="BL860" s="19" t="s">
        <v>191</v>
      </c>
      <c r="BM860" s="241" t="s">
        <v>1086</v>
      </c>
    </row>
    <row r="861" s="2" customFormat="1" ht="21.75" customHeight="1">
      <c r="A861" s="40"/>
      <c r="B861" s="41"/>
      <c r="C861" s="229" t="s">
        <v>1087</v>
      </c>
      <c r="D861" s="229" t="s">
        <v>187</v>
      </c>
      <c r="E861" s="230" t="s">
        <v>1088</v>
      </c>
      <c r="F861" s="231" t="s">
        <v>1089</v>
      </c>
      <c r="G861" s="232" t="s">
        <v>227</v>
      </c>
      <c r="H861" s="233">
        <v>1</v>
      </c>
      <c r="I861" s="234"/>
      <c r="J861" s="235">
        <f>ROUND(I861*H861,2)</f>
        <v>0</v>
      </c>
      <c r="K861" s="236"/>
      <c r="L861" s="46"/>
      <c r="M861" s="237" t="s">
        <v>19</v>
      </c>
      <c r="N861" s="238" t="s">
        <v>49</v>
      </c>
      <c r="O861" s="86"/>
      <c r="P861" s="239">
        <f>O861*H861</f>
        <v>0</v>
      </c>
      <c r="Q861" s="239">
        <v>0.21734000000000001</v>
      </c>
      <c r="R861" s="239">
        <f>Q861*H861</f>
        <v>0.21734000000000001</v>
      </c>
      <c r="S861" s="239">
        <v>0</v>
      </c>
      <c r="T861" s="240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41" t="s">
        <v>191</v>
      </c>
      <c r="AT861" s="241" t="s">
        <v>187</v>
      </c>
      <c r="AU861" s="241" t="s">
        <v>88</v>
      </c>
      <c r="AY861" s="19" t="s">
        <v>185</v>
      </c>
      <c r="BE861" s="242">
        <f>IF(N861="základní",J861,0)</f>
        <v>0</v>
      </c>
      <c r="BF861" s="242">
        <f>IF(N861="snížená",J861,0)</f>
        <v>0</v>
      </c>
      <c r="BG861" s="242">
        <f>IF(N861="zákl. přenesená",J861,0)</f>
        <v>0</v>
      </c>
      <c r="BH861" s="242">
        <f>IF(N861="sníž. přenesená",J861,0)</f>
        <v>0</v>
      </c>
      <c r="BI861" s="242">
        <f>IF(N861="nulová",J861,0)</f>
        <v>0</v>
      </c>
      <c r="BJ861" s="19" t="s">
        <v>86</v>
      </c>
      <c r="BK861" s="242">
        <f>ROUND(I861*H861,2)</f>
        <v>0</v>
      </c>
      <c r="BL861" s="19" t="s">
        <v>191</v>
      </c>
      <c r="BM861" s="241" t="s">
        <v>1090</v>
      </c>
    </row>
    <row r="862" s="2" customFormat="1" ht="21.75" customHeight="1">
      <c r="A862" s="40"/>
      <c r="B862" s="41"/>
      <c r="C862" s="282" t="s">
        <v>1091</v>
      </c>
      <c r="D862" s="282" t="s">
        <v>604</v>
      </c>
      <c r="E862" s="283" t="s">
        <v>1092</v>
      </c>
      <c r="F862" s="284" t="s">
        <v>1093</v>
      </c>
      <c r="G862" s="285" t="s">
        <v>227</v>
      </c>
      <c r="H862" s="286">
        <v>1</v>
      </c>
      <c r="I862" s="287"/>
      <c r="J862" s="288">
        <f>ROUND(I862*H862,2)</f>
        <v>0</v>
      </c>
      <c r="K862" s="289"/>
      <c r="L862" s="290"/>
      <c r="M862" s="291" t="s">
        <v>19</v>
      </c>
      <c r="N862" s="292" t="s">
        <v>49</v>
      </c>
      <c r="O862" s="86"/>
      <c r="P862" s="239">
        <f>O862*H862</f>
        <v>0</v>
      </c>
      <c r="Q862" s="239">
        <v>0.010999999999999999</v>
      </c>
      <c r="R862" s="239">
        <f>Q862*H862</f>
        <v>0.010999999999999999</v>
      </c>
      <c r="S862" s="239">
        <v>0</v>
      </c>
      <c r="T862" s="240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41" t="s">
        <v>236</v>
      </c>
      <c r="AT862" s="241" t="s">
        <v>604</v>
      </c>
      <c r="AU862" s="241" t="s">
        <v>88</v>
      </c>
      <c r="AY862" s="19" t="s">
        <v>185</v>
      </c>
      <c r="BE862" s="242">
        <f>IF(N862="základní",J862,0)</f>
        <v>0</v>
      </c>
      <c r="BF862" s="242">
        <f>IF(N862="snížená",J862,0)</f>
        <v>0</v>
      </c>
      <c r="BG862" s="242">
        <f>IF(N862="zákl. přenesená",J862,0)</f>
        <v>0</v>
      </c>
      <c r="BH862" s="242">
        <f>IF(N862="sníž. přenesená",J862,0)</f>
        <v>0</v>
      </c>
      <c r="BI862" s="242">
        <f>IF(N862="nulová",J862,0)</f>
        <v>0</v>
      </c>
      <c r="BJ862" s="19" t="s">
        <v>86</v>
      </c>
      <c r="BK862" s="242">
        <f>ROUND(I862*H862,2)</f>
        <v>0</v>
      </c>
      <c r="BL862" s="19" t="s">
        <v>191</v>
      </c>
      <c r="BM862" s="241" t="s">
        <v>1094</v>
      </c>
    </row>
    <row r="863" s="12" customFormat="1" ht="22.8" customHeight="1">
      <c r="A863" s="12"/>
      <c r="B863" s="213"/>
      <c r="C863" s="214"/>
      <c r="D863" s="215" t="s">
        <v>77</v>
      </c>
      <c r="E863" s="227" t="s">
        <v>201</v>
      </c>
      <c r="F863" s="227" t="s">
        <v>202</v>
      </c>
      <c r="G863" s="214"/>
      <c r="H863" s="214"/>
      <c r="I863" s="217"/>
      <c r="J863" s="228">
        <f>BK863</f>
        <v>0</v>
      </c>
      <c r="K863" s="214"/>
      <c r="L863" s="219"/>
      <c r="M863" s="220"/>
      <c r="N863" s="221"/>
      <c r="O863" s="221"/>
      <c r="P863" s="222">
        <f>SUM(P864:P905)</f>
        <v>0</v>
      </c>
      <c r="Q863" s="221"/>
      <c r="R863" s="222">
        <f>SUM(R864:R905)</f>
        <v>0.13033</v>
      </c>
      <c r="S863" s="221"/>
      <c r="T863" s="223">
        <f>SUM(T864:T905)</f>
        <v>0</v>
      </c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R863" s="224" t="s">
        <v>86</v>
      </c>
      <c r="AT863" s="225" t="s">
        <v>77</v>
      </c>
      <c r="AU863" s="225" t="s">
        <v>86</v>
      </c>
      <c r="AY863" s="224" t="s">
        <v>185</v>
      </c>
      <c r="BK863" s="226">
        <f>SUM(BK864:BK905)</f>
        <v>0</v>
      </c>
    </row>
    <row r="864" s="2" customFormat="1" ht="33" customHeight="1">
      <c r="A864" s="40"/>
      <c r="B864" s="41"/>
      <c r="C864" s="229" t="s">
        <v>1095</v>
      </c>
      <c r="D864" s="229" t="s">
        <v>187</v>
      </c>
      <c r="E864" s="230" t="s">
        <v>1096</v>
      </c>
      <c r="F864" s="231" t="s">
        <v>1097</v>
      </c>
      <c r="G864" s="232" t="s">
        <v>190</v>
      </c>
      <c r="H864" s="233">
        <v>326.44</v>
      </c>
      <c r="I864" s="234"/>
      <c r="J864" s="235">
        <f>ROUND(I864*H864,2)</f>
        <v>0</v>
      </c>
      <c r="K864" s="236"/>
      <c r="L864" s="46"/>
      <c r="M864" s="237" t="s">
        <v>19</v>
      </c>
      <c r="N864" s="238" t="s">
        <v>49</v>
      </c>
      <c r="O864" s="86"/>
      <c r="P864" s="239">
        <f>O864*H864</f>
        <v>0</v>
      </c>
      <c r="Q864" s="239">
        <v>0.00021000000000000001</v>
      </c>
      <c r="R864" s="239">
        <f>Q864*H864</f>
        <v>0.068552399999999999</v>
      </c>
      <c r="S864" s="239">
        <v>0</v>
      </c>
      <c r="T864" s="240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41" t="s">
        <v>191</v>
      </c>
      <c r="AT864" s="241" t="s">
        <v>187</v>
      </c>
      <c r="AU864" s="241" t="s">
        <v>88</v>
      </c>
      <c r="AY864" s="19" t="s">
        <v>185</v>
      </c>
      <c r="BE864" s="242">
        <f>IF(N864="základní",J864,0)</f>
        <v>0</v>
      </c>
      <c r="BF864" s="242">
        <f>IF(N864="snížená",J864,0)</f>
        <v>0</v>
      </c>
      <c r="BG864" s="242">
        <f>IF(N864="zákl. přenesená",J864,0)</f>
        <v>0</v>
      </c>
      <c r="BH864" s="242">
        <f>IF(N864="sníž. přenesená",J864,0)</f>
        <v>0</v>
      </c>
      <c r="BI864" s="242">
        <f>IF(N864="nulová",J864,0)</f>
        <v>0</v>
      </c>
      <c r="BJ864" s="19" t="s">
        <v>86</v>
      </c>
      <c r="BK864" s="242">
        <f>ROUND(I864*H864,2)</f>
        <v>0</v>
      </c>
      <c r="BL864" s="19" t="s">
        <v>191</v>
      </c>
      <c r="BM864" s="241" t="s">
        <v>1098</v>
      </c>
    </row>
    <row r="865" s="13" customFormat="1">
      <c r="A865" s="13"/>
      <c r="B865" s="243"/>
      <c r="C865" s="244"/>
      <c r="D865" s="245" t="s">
        <v>193</v>
      </c>
      <c r="E865" s="246" t="s">
        <v>19</v>
      </c>
      <c r="F865" s="247" t="s">
        <v>988</v>
      </c>
      <c r="G865" s="244"/>
      <c r="H865" s="248">
        <v>3.6000000000000001</v>
      </c>
      <c r="I865" s="249"/>
      <c r="J865" s="244"/>
      <c r="K865" s="244"/>
      <c r="L865" s="250"/>
      <c r="M865" s="251"/>
      <c r="N865" s="252"/>
      <c r="O865" s="252"/>
      <c r="P865" s="252"/>
      <c r="Q865" s="252"/>
      <c r="R865" s="252"/>
      <c r="S865" s="252"/>
      <c r="T865" s="25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54" t="s">
        <v>193</v>
      </c>
      <c r="AU865" s="254" t="s">
        <v>88</v>
      </c>
      <c r="AV865" s="13" t="s">
        <v>88</v>
      </c>
      <c r="AW865" s="13" t="s">
        <v>37</v>
      </c>
      <c r="AX865" s="13" t="s">
        <v>78</v>
      </c>
      <c r="AY865" s="254" t="s">
        <v>185</v>
      </c>
    </row>
    <row r="866" s="14" customFormat="1">
      <c r="A866" s="14"/>
      <c r="B866" s="255"/>
      <c r="C866" s="256"/>
      <c r="D866" s="245" t="s">
        <v>193</v>
      </c>
      <c r="E866" s="257" t="s">
        <v>19</v>
      </c>
      <c r="F866" s="258" t="s">
        <v>956</v>
      </c>
      <c r="G866" s="256"/>
      <c r="H866" s="257" t="s">
        <v>19</v>
      </c>
      <c r="I866" s="259"/>
      <c r="J866" s="256"/>
      <c r="K866" s="256"/>
      <c r="L866" s="260"/>
      <c r="M866" s="261"/>
      <c r="N866" s="262"/>
      <c r="O866" s="262"/>
      <c r="P866" s="262"/>
      <c r="Q866" s="262"/>
      <c r="R866" s="262"/>
      <c r="S866" s="262"/>
      <c r="T866" s="263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64" t="s">
        <v>193</v>
      </c>
      <c r="AU866" s="264" t="s">
        <v>88</v>
      </c>
      <c r="AV866" s="14" t="s">
        <v>86</v>
      </c>
      <c r="AW866" s="14" t="s">
        <v>37</v>
      </c>
      <c r="AX866" s="14" t="s">
        <v>78</v>
      </c>
      <c r="AY866" s="264" t="s">
        <v>185</v>
      </c>
    </row>
    <row r="867" s="13" customFormat="1">
      <c r="A867" s="13"/>
      <c r="B867" s="243"/>
      <c r="C867" s="244"/>
      <c r="D867" s="245" t="s">
        <v>193</v>
      </c>
      <c r="E867" s="246" t="s">
        <v>19</v>
      </c>
      <c r="F867" s="247" t="s">
        <v>989</v>
      </c>
      <c r="G867" s="244"/>
      <c r="H867" s="248">
        <v>8.9399999999999995</v>
      </c>
      <c r="I867" s="249"/>
      <c r="J867" s="244"/>
      <c r="K867" s="244"/>
      <c r="L867" s="250"/>
      <c r="M867" s="251"/>
      <c r="N867" s="252"/>
      <c r="O867" s="252"/>
      <c r="P867" s="252"/>
      <c r="Q867" s="252"/>
      <c r="R867" s="252"/>
      <c r="S867" s="252"/>
      <c r="T867" s="25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54" t="s">
        <v>193</v>
      </c>
      <c r="AU867" s="254" t="s">
        <v>88</v>
      </c>
      <c r="AV867" s="13" t="s">
        <v>88</v>
      </c>
      <c r="AW867" s="13" t="s">
        <v>37</v>
      </c>
      <c r="AX867" s="13" t="s">
        <v>78</v>
      </c>
      <c r="AY867" s="254" t="s">
        <v>185</v>
      </c>
    </row>
    <row r="868" s="14" customFormat="1">
      <c r="A868" s="14"/>
      <c r="B868" s="255"/>
      <c r="C868" s="256"/>
      <c r="D868" s="245" t="s">
        <v>193</v>
      </c>
      <c r="E868" s="257" t="s">
        <v>19</v>
      </c>
      <c r="F868" s="258" t="s">
        <v>958</v>
      </c>
      <c r="G868" s="256"/>
      <c r="H868" s="257" t="s">
        <v>19</v>
      </c>
      <c r="I868" s="259"/>
      <c r="J868" s="256"/>
      <c r="K868" s="256"/>
      <c r="L868" s="260"/>
      <c r="M868" s="261"/>
      <c r="N868" s="262"/>
      <c r="O868" s="262"/>
      <c r="P868" s="262"/>
      <c r="Q868" s="262"/>
      <c r="R868" s="262"/>
      <c r="S868" s="262"/>
      <c r="T868" s="263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64" t="s">
        <v>193</v>
      </c>
      <c r="AU868" s="264" t="s">
        <v>88</v>
      </c>
      <c r="AV868" s="14" t="s">
        <v>86</v>
      </c>
      <c r="AW868" s="14" t="s">
        <v>37</v>
      </c>
      <c r="AX868" s="14" t="s">
        <v>78</v>
      </c>
      <c r="AY868" s="264" t="s">
        <v>185</v>
      </c>
    </row>
    <row r="869" s="13" customFormat="1">
      <c r="A869" s="13"/>
      <c r="B869" s="243"/>
      <c r="C869" s="244"/>
      <c r="D869" s="245" t="s">
        <v>193</v>
      </c>
      <c r="E869" s="246" t="s">
        <v>19</v>
      </c>
      <c r="F869" s="247" t="s">
        <v>990</v>
      </c>
      <c r="G869" s="244"/>
      <c r="H869" s="248">
        <v>6.8300000000000001</v>
      </c>
      <c r="I869" s="249"/>
      <c r="J869" s="244"/>
      <c r="K869" s="244"/>
      <c r="L869" s="250"/>
      <c r="M869" s="251"/>
      <c r="N869" s="252"/>
      <c r="O869" s="252"/>
      <c r="P869" s="252"/>
      <c r="Q869" s="252"/>
      <c r="R869" s="252"/>
      <c r="S869" s="252"/>
      <c r="T869" s="25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4" t="s">
        <v>193</v>
      </c>
      <c r="AU869" s="254" t="s">
        <v>88</v>
      </c>
      <c r="AV869" s="13" t="s">
        <v>88</v>
      </c>
      <c r="AW869" s="13" t="s">
        <v>37</v>
      </c>
      <c r="AX869" s="13" t="s">
        <v>78</v>
      </c>
      <c r="AY869" s="254" t="s">
        <v>185</v>
      </c>
    </row>
    <row r="870" s="14" customFormat="1">
      <c r="A870" s="14"/>
      <c r="B870" s="255"/>
      <c r="C870" s="256"/>
      <c r="D870" s="245" t="s">
        <v>193</v>
      </c>
      <c r="E870" s="257" t="s">
        <v>19</v>
      </c>
      <c r="F870" s="258" t="s">
        <v>960</v>
      </c>
      <c r="G870" s="256"/>
      <c r="H870" s="257" t="s">
        <v>19</v>
      </c>
      <c r="I870" s="259"/>
      <c r="J870" s="256"/>
      <c r="K870" s="256"/>
      <c r="L870" s="260"/>
      <c r="M870" s="261"/>
      <c r="N870" s="262"/>
      <c r="O870" s="262"/>
      <c r="P870" s="262"/>
      <c r="Q870" s="262"/>
      <c r="R870" s="262"/>
      <c r="S870" s="262"/>
      <c r="T870" s="263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4" t="s">
        <v>193</v>
      </c>
      <c r="AU870" s="264" t="s">
        <v>88</v>
      </c>
      <c r="AV870" s="14" t="s">
        <v>86</v>
      </c>
      <c r="AW870" s="14" t="s">
        <v>37</v>
      </c>
      <c r="AX870" s="14" t="s">
        <v>78</v>
      </c>
      <c r="AY870" s="264" t="s">
        <v>185</v>
      </c>
    </row>
    <row r="871" s="13" customFormat="1">
      <c r="A871" s="13"/>
      <c r="B871" s="243"/>
      <c r="C871" s="244"/>
      <c r="D871" s="245" t="s">
        <v>193</v>
      </c>
      <c r="E871" s="246" t="s">
        <v>19</v>
      </c>
      <c r="F871" s="247" t="s">
        <v>991</v>
      </c>
      <c r="G871" s="244"/>
      <c r="H871" s="248">
        <v>7.0999999999999996</v>
      </c>
      <c r="I871" s="249"/>
      <c r="J871" s="244"/>
      <c r="K871" s="244"/>
      <c r="L871" s="250"/>
      <c r="M871" s="251"/>
      <c r="N871" s="252"/>
      <c r="O871" s="252"/>
      <c r="P871" s="252"/>
      <c r="Q871" s="252"/>
      <c r="R871" s="252"/>
      <c r="S871" s="252"/>
      <c r="T871" s="25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54" t="s">
        <v>193</v>
      </c>
      <c r="AU871" s="254" t="s">
        <v>88</v>
      </c>
      <c r="AV871" s="13" t="s">
        <v>88</v>
      </c>
      <c r="AW871" s="13" t="s">
        <v>37</v>
      </c>
      <c r="AX871" s="13" t="s">
        <v>78</v>
      </c>
      <c r="AY871" s="254" t="s">
        <v>185</v>
      </c>
    </row>
    <row r="872" s="14" customFormat="1">
      <c r="A872" s="14"/>
      <c r="B872" s="255"/>
      <c r="C872" s="256"/>
      <c r="D872" s="245" t="s">
        <v>193</v>
      </c>
      <c r="E872" s="257" t="s">
        <v>19</v>
      </c>
      <c r="F872" s="258" t="s">
        <v>962</v>
      </c>
      <c r="G872" s="256"/>
      <c r="H872" s="257" t="s">
        <v>19</v>
      </c>
      <c r="I872" s="259"/>
      <c r="J872" s="256"/>
      <c r="K872" s="256"/>
      <c r="L872" s="260"/>
      <c r="M872" s="261"/>
      <c r="N872" s="262"/>
      <c r="O872" s="262"/>
      <c r="P872" s="262"/>
      <c r="Q872" s="262"/>
      <c r="R872" s="262"/>
      <c r="S872" s="262"/>
      <c r="T872" s="263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4" t="s">
        <v>193</v>
      </c>
      <c r="AU872" s="264" t="s">
        <v>88</v>
      </c>
      <c r="AV872" s="14" t="s">
        <v>86</v>
      </c>
      <c r="AW872" s="14" t="s">
        <v>37</v>
      </c>
      <c r="AX872" s="14" t="s">
        <v>78</v>
      </c>
      <c r="AY872" s="264" t="s">
        <v>185</v>
      </c>
    </row>
    <row r="873" s="13" customFormat="1">
      <c r="A873" s="13"/>
      <c r="B873" s="243"/>
      <c r="C873" s="244"/>
      <c r="D873" s="245" t="s">
        <v>193</v>
      </c>
      <c r="E873" s="246" t="s">
        <v>19</v>
      </c>
      <c r="F873" s="247" t="s">
        <v>992</v>
      </c>
      <c r="G873" s="244"/>
      <c r="H873" s="248">
        <v>1.2</v>
      </c>
      <c r="I873" s="249"/>
      <c r="J873" s="244"/>
      <c r="K873" s="244"/>
      <c r="L873" s="250"/>
      <c r="M873" s="251"/>
      <c r="N873" s="252"/>
      <c r="O873" s="252"/>
      <c r="P873" s="252"/>
      <c r="Q873" s="252"/>
      <c r="R873" s="252"/>
      <c r="S873" s="252"/>
      <c r="T873" s="25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54" t="s">
        <v>193</v>
      </c>
      <c r="AU873" s="254" t="s">
        <v>88</v>
      </c>
      <c r="AV873" s="13" t="s">
        <v>88</v>
      </c>
      <c r="AW873" s="13" t="s">
        <v>37</v>
      </c>
      <c r="AX873" s="13" t="s">
        <v>78</v>
      </c>
      <c r="AY873" s="254" t="s">
        <v>185</v>
      </c>
    </row>
    <row r="874" s="14" customFormat="1">
      <c r="A874" s="14"/>
      <c r="B874" s="255"/>
      <c r="C874" s="256"/>
      <c r="D874" s="245" t="s">
        <v>193</v>
      </c>
      <c r="E874" s="257" t="s">
        <v>19</v>
      </c>
      <c r="F874" s="258" t="s">
        <v>964</v>
      </c>
      <c r="G874" s="256"/>
      <c r="H874" s="257" t="s">
        <v>19</v>
      </c>
      <c r="I874" s="259"/>
      <c r="J874" s="256"/>
      <c r="K874" s="256"/>
      <c r="L874" s="260"/>
      <c r="M874" s="261"/>
      <c r="N874" s="262"/>
      <c r="O874" s="262"/>
      <c r="P874" s="262"/>
      <c r="Q874" s="262"/>
      <c r="R874" s="262"/>
      <c r="S874" s="262"/>
      <c r="T874" s="263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4" t="s">
        <v>193</v>
      </c>
      <c r="AU874" s="264" t="s">
        <v>88</v>
      </c>
      <c r="AV874" s="14" t="s">
        <v>86</v>
      </c>
      <c r="AW874" s="14" t="s">
        <v>37</v>
      </c>
      <c r="AX874" s="14" t="s">
        <v>78</v>
      </c>
      <c r="AY874" s="264" t="s">
        <v>185</v>
      </c>
    </row>
    <row r="875" s="13" customFormat="1">
      <c r="A875" s="13"/>
      <c r="B875" s="243"/>
      <c r="C875" s="244"/>
      <c r="D875" s="245" t="s">
        <v>193</v>
      </c>
      <c r="E875" s="246" t="s">
        <v>19</v>
      </c>
      <c r="F875" s="247" t="s">
        <v>993</v>
      </c>
      <c r="G875" s="244"/>
      <c r="H875" s="248">
        <v>10.050000000000001</v>
      </c>
      <c r="I875" s="249"/>
      <c r="J875" s="244"/>
      <c r="K875" s="244"/>
      <c r="L875" s="250"/>
      <c r="M875" s="251"/>
      <c r="N875" s="252"/>
      <c r="O875" s="252"/>
      <c r="P875" s="252"/>
      <c r="Q875" s="252"/>
      <c r="R875" s="252"/>
      <c r="S875" s="252"/>
      <c r="T875" s="25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4" t="s">
        <v>193</v>
      </c>
      <c r="AU875" s="254" t="s">
        <v>88</v>
      </c>
      <c r="AV875" s="13" t="s">
        <v>88</v>
      </c>
      <c r="AW875" s="13" t="s">
        <v>37</v>
      </c>
      <c r="AX875" s="13" t="s">
        <v>78</v>
      </c>
      <c r="AY875" s="254" t="s">
        <v>185</v>
      </c>
    </row>
    <row r="876" s="14" customFormat="1">
      <c r="A876" s="14"/>
      <c r="B876" s="255"/>
      <c r="C876" s="256"/>
      <c r="D876" s="245" t="s">
        <v>193</v>
      </c>
      <c r="E876" s="257" t="s">
        <v>19</v>
      </c>
      <c r="F876" s="258" t="s">
        <v>966</v>
      </c>
      <c r="G876" s="256"/>
      <c r="H876" s="257" t="s">
        <v>19</v>
      </c>
      <c r="I876" s="259"/>
      <c r="J876" s="256"/>
      <c r="K876" s="256"/>
      <c r="L876" s="260"/>
      <c r="M876" s="261"/>
      <c r="N876" s="262"/>
      <c r="O876" s="262"/>
      <c r="P876" s="262"/>
      <c r="Q876" s="262"/>
      <c r="R876" s="262"/>
      <c r="S876" s="262"/>
      <c r="T876" s="263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4" t="s">
        <v>193</v>
      </c>
      <c r="AU876" s="264" t="s">
        <v>88</v>
      </c>
      <c r="AV876" s="14" t="s">
        <v>86</v>
      </c>
      <c r="AW876" s="14" t="s">
        <v>37</v>
      </c>
      <c r="AX876" s="14" t="s">
        <v>78</v>
      </c>
      <c r="AY876" s="264" t="s">
        <v>185</v>
      </c>
    </row>
    <row r="877" s="13" customFormat="1">
      <c r="A877" s="13"/>
      <c r="B877" s="243"/>
      <c r="C877" s="244"/>
      <c r="D877" s="245" t="s">
        <v>193</v>
      </c>
      <c r="E877" s="246" t="s">
        <v>19</v>
      </c>
      <c r="F877" s="247" t="s">
        <v>994</v>
      </c>
      <c r="G877" s="244"/>
      <c r="H877" s="248">
        <v>9.9000000000000004</v>
      </c>
      <c r="I877" s="249"/>
      <c r="J877" s="244"/>
      <c r="K877" s="244"/>
      <c r="L877" s="250"/>
      <c r="M877" s="251"/>
      <c r="N877" s="252"/>
      <c r="O877" s="252"/>
      <c r="P877" s="252"/>
      <c r="Q877" s="252"/>
      <c r="R877" s="252"/>
      <c r="S877" s="252"/>
      <c r="T877" s="25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54" t="s">
        <v>193</v>
      </c>
      <c r="AU877" s="254" t="s">
        <v>88</v>
      </c>
      <c r="AV877" s="13" t="s">
        <v>88</v>
      </c>
      <c r="AW877" s="13" t="s">
        <v>37</v>
      </c>
      <c r="AX877" s="13" t="s">
        <v>78</v>
      </c>
      <c r="AY877" s="254" t="s">
        <v>185</v>
      </c>
    </row>
    <row r="878" s="14" customFormat="1">
      <c r="A878" s="14"/>
      <c r="B878" s="255"/>
      <c r="C878" s="256"/>
      <c r="D878" s="245" t="s">
        <v>193</v>
      </c>
      <c r="E878" s="257" t="s">
        <v>19</v>
      </c>
      <c r="F878" s="258" t="s">
        <v>968</v>
      </c>
      <c r="G878" s="256"/>
      <c r="H878" s="257" t="s">
        <v>19</v>
      </c>
      <c r="I878" s="259"/>
      <c r="J878" s="256"/>
      <c r="K878" s="256"/>
      <c r="L878" s="260"/>
      <c r="M878" s="261"/>
      <c r="N878" s="262"/>
      <c r="O878" s="262"/>
      <c r="P878" s="262"/>
      <c r="Q878" s="262"/>
      <c r="R878" s="262"/>
      <c r="S878" s="262"/>
      <c r="T878" s="263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4" t="s">
        <v>193</v>
      </c>
      <c r="AU878" s="264" t="s">
        <v>88</v>
      </c>
      <c r="AV878" s="14" t="s">
        <v>86</v>
      </c>
      <c r="AW878" s="14" t="s">
        <v>37</v>
      </c>
      <c r="AX878" s="14" t="s">
        <v>78</v>
      </c>
      <c r="AY878" s="264" t="s">
        <v>185</v>
      </c>
    </row>
    <row r="879" s="13" customFormat="1">
      <c r="A879" s="13"/>
      <c r="B879" s="243"/>
      <c r="C879" s="244"/>
      <c r="D879" s="245" t="s">
        <v>193</v>
      </c>
      <c r="E879" s="246" t="s">
        <v>19</v>
      </c>
      <c r="F879" s="247" t="s">
        <v>995</v>
      </c>
      <c r="G879" s="244"/>
      <c r="H879" s="248">
        <v>3.4399999999999999</v>
      </c>
      <c r="I879" s="249"/>
      <c r="J879" s="244"/>
      <c r="K879" s="244"/>
      <c r="L879" s="250"/>
      <c r="M879" s="251"/>
      <c r="N879" s="252"/>
      <c r="O879" s="252"/>
      <c r="P879" s="252"/>
      <c r="Q879" s="252"/>
      <c r="R879" s="252"/>
      <c r="S879" s="252"/>
      <c r="T879" s="25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54" t="s">
        <v>193</v>
      </c>
      <c r="AU879" s="254" t="s">
        <v>88</v>
      </c>
      <c r="AV879" s="13" t="s">
        <v>88</v>
      </c>
      <c r="AW879" s="13" t="s">
        <v>37</v>
      </c>
      <c r="AX879" s="13" t="s">
        <v>78</v>
      </c>
      <c r="AY879" s="254" t="s">
        <v>185</v>
      </c>
    </row>
    <row r="880" s="14" customFormat="1">
      <c r="A880" s="14"/>
      <c r="B880" s="255"/>
      <c r="C880" s="256"/>
      <c r="D880" s="245" t="s">
        <v>193</v>
      </c>
      <c r="E880" s="257" t="s">
        <v>19</v>
      </c>
      <c r="F880" s="258" t="s">
        <v>970</v>
      </c>
      <c r="G880" s="256"/>
      <c r="H880" s="257" t="s">
        <v>19</v>
      </c>
      <c r="I880" s="259"/>
      <c r="J880" s="256"/>
      <c r="K880" s="256"/>
      <c r="L880" s="260"/>
      <c r="M880" s="261"/>
      <c r="N880" s="262"/>
      <c r="O880" s="262"/>
      <c r="P880" s="262"/>
      <c r="Q880" s="262"/>
      <c r="R880" s="262"/>
      <c r="S880" s="262"/>
      <c r="T880" s="263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64" t="s">
        <v>193</v>
      </c>
      <c r="AU880" s="264" t="s">
        <v>88</v>
      </c>
      <c r="AV880" s="14" t="s">
        <v>86</v>
      </c>
      <c r="AW880" s="14" t="s">
        <v>37</v>
      </c>
      <c r="AX880" s="14" t="s">
        <v>78</v>
      </c>
      <c r="AY880" s="264" t="s">
        <v>185</v>
      </c>
    </row>
    <row r="881" s="13" customFormat="1">
      <c r="A881" s="13"/>
      <c r="B881" s="243"/>
      <c r="C881" s="244"/>
      <c r="D881" s="245" t="s">
        <v>193</v>
      </c>
      <c r="E881" s="246" t="s">
        <v>19</v>
      </c>
      <c r="F881" s="247" t="s">
        <v>1005</v>
      </c>
      <c r="G881" s="244"/>
      <c r="H881" s="248">
        <v>15.460000000000001</v>
      </c>
      <c r="I881" s="249"/>
      <c r="J881" s="244"/>
      <c r="K881" s="244"/>
      <c r="L881" s="250"/>
      <c r="M881" s="251"/>
      <c r="N881" s="252"/>
      <c r="O881" s="252"/>
      <c r="P881" s="252"/>
      <c r="Q881" s="252"/>
      <c r="R881" s="252"/>
      <c r="S881" s="252"/>
      <c r="T881" s="25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4" t="s">
        <v>193</v>
      </c>
      <c r="AU881" s="254" t="s">
        <v>88</v>
      </c>
      <c r="AV881" s="13" t="s">
        <v>88</v>
      </c>
      <c r="AW881" s="13" t="s">
        <v>37</v>
      </c>
      <c r="AX881" s="13" t="s">
        <v>78</v>
      </c>
      <c r="AY881" s="254" t="s">
        <v>185</v>
      </c>
    </row>
    <row r="882" s="14" customFormat="1">
      <c r="A882" s="14"/>
      <c r="B882" s="255"/>
      <c r="C882" s="256"/>
      <c r="D882" s="245" t="s">
        <v>193</v>
      </c>
      <c r="E882" s="257" t="s">
        <v>19</v>
      </c>
      <c r="F882" s="258" t="s">
        <v>926</v>
      </c>
      <c r="G882" s="256"/>
      <c r="H882" s="257" t="s">
        <v>19</v>
      </c>
      <c r="I882" s="259"/>
      <c r="J882" s="256"/>
      <c r="K882" s="256"/>
      <c r="L882" s="260"/>
      <c r="M882" s="261"/>
      <c r="N882" s="262"/>
      <c r="O882" s="262"/>
      <c r="P882" s="262"/>
      <c r="Q882" s="262"/>
      <c r="R882" s="262"/>
      <c r="S882" s="262"/>
      <c r="T882" s="263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64" t="s">
        <v>193</v>
      </c>
      <c r="AU882" s="264" t="s">
        <v>88</v>
      </c>
      <c r="AV882" s="14" t="s">
        <v>86</v>
      </c>
      <c r="AW882" s="14" t="s">
        <v>37</v>
      </c>
      <c r="AX882" s="14" t="s">
        <v>78</v>
      </c>
      <c r="AY882" s="264" t="s">
        <v>185</v>
      </c>
    </row>
    <row r="883" s="13" customFormat="1">
      <c r="A883" s="13"/>
      <c r="B883" s="243"/>
      <c r="C883" s="244"/>
      <c r="D883" s="245" t="s">
        <v>193</v>
      </c>
      <c r="E883" s="246" t="s">
        <v>19</v>
      </c>
      <c r="F883" s="247" t="s">
        <v>1006</v>
      </c>
      <c r="G883" s="244"/>
      <c r="H883" s="248">
        <v>7.1900000000000004</v>
      </c>
      <c r="I883" s="249"/>
      <c r="J883" s="244"/>
      <c r="K883" s="244"/>
      <c r="L883" s="250"/>
      <c r="M883" s="251"/>
      <c r="N883" s="252"/>
      <c r="O883" s="252"/>
      <c r="P883" s="252"/>
      <c r="Q883" s="252"/>
      <c r="R883" s="252"/>
      <c r="S883" s="252"/>
      <c r="T883" s="25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4" t="s">
        <v>193</v>
      </c>
      <c r="AU883" s="254" t="s">
        <v>88</v>
      </c>
      <c r="AV883" s="13" t="s">
        <v>88</v>
      </c>
      <c r="AW883" s="13" t="s">
        <v>37</v>
      </c>
      <c r="AX883" s="13" t="s">
        <v>78</v>
      </c>
      <c r="AY883" s="254" t="s">
        <v>185</v>
      </c>
    </row>
    <row r="884" s="14" customFormat="1">
      <c r="A884" s="14"/>
      <c r="B884" s="255"/>
      <c r="C884" s="256"/>
      <c r="D884" s="245" t="s">
        <v>193</v>
      </c>
      <c r="E884" s="257" t="s">
        <v>19</v>
      </c>
      <c r="F884" s="258" t="s">
        <v>928</v>
      </c>
      <c r="G884" s="256"/>
      <c r="H884" s="257" t="s">
        <v>19</v>
      </c>
      <c r="I884" s="259"/>
      <c r="J884" s="256"/>
      <c r="K884" s="256"/>
      <c r="L884" s="260"/>
      <c r="M884" s="261"/>
      <c r="N884" s="262"/>
      <c r="O884" s="262"/>
      <c r="P884" s="262"/>
      <c r="Q884" s="262"/>
      <c r="R884" s="262"/>
      <c r="S884" s="262"/>
      <c r="T884" s="263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64" t="s">
        <v>193</v>
      </c>
      <c r="AU884" s="264" t="s">
        <v>88</v>
      </c>
      <c r="AV884" s="14" t="s">
        <v>86</v>
      </c>
      <c r="AW884" s="14" t="s">
        <v>37</v>
      </c>
      <c r="AX884" s="14" t="s">
        <v>78</v>
      </c>
      <c r="AY884" s="264" t="s">
        <v>185</v>
      </c>
    </row>
    <row r="885" s="13" customFormat="1">
      <c r="A885" s="13"/>
      <c r="B885" s="243"/>
      <c r="C885" s="244"/>
      <c r="D885" s="245" t="s">
        <v>193</v>
      </c>
      <c r="E885" s="246" t="s">
        <v>19</v>
      </c>
      <c r="F885" s="247" t="s">
        <v>1007</v>
      </c>
      <c r="G885" s="244"/>
      <c r="H885" s="248">
        <v>67.810000000000002</v>
      </c>
      <c r="I885" s="249"/>
      <c r="J885" s="244"/>
      <c r="K885" s="244"/>
      <c r="L885" s="250"/>
      <c r="M885" s="251"/>
      <c r="N885" s="252"/>
      <c r="O885" s="252"/>
      <c r="P885" s="252"/>
      <c r="Q885" s="252"/>
      <c r="R885" s="252"/>
      <c r="S885" s="252"/>
      <c r="T885" s="25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4" t="s">
        <v>193</v>
      </c>
      <c r="AU885" s="254" t="s">
        <v>88</v>
      </c>
      <c r="AV885" s="13" t="s">
        <v>88</v>
      </c>
      <c r="AW885" s="13" t="s">
        <v>37</v>
      </c>
      <c r="AX885" s="13" t="s">
        <v>78</v>
      </c>
      <c r="AY885" s="254" t="s">
        <v>185</v>
      </c>
    </row>
    <row r="886" s="14" customFormat="1">
      <c r="A886" s="14"/>
      <c r="B886" s="255"/>
      <c r="C886" s="256"/>
      <c r="D886" s="245" t="s">
        <v>193</v>
      </c>
      <c r="E886" s="257" t="s">
        <v>19</v>
      </c>
      <c r="F886" s="258" t="s">
        <v>845</v>
      </c>
      <c r="G886" s="256"/>
      <c r="H886" s="257" t="s">
        <v>19</v>
      </c>
      <c r="I886" s="259"/>
      <c r="J886" s="256"/>
      <c r="K886" s="256"/>
      <c r="L886" s="260"/>
      <c r="M886" s="261"/>
      <c r="N886" s="262"/>
      <c r="O886" s="262"/>
      <c r="P886" s="262"/>
      <c r="Q886" s="262"/>
      <c r="R886" s="262"/>
      <c r="S886" s="262"/>
      <c r="T886" s="263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64" t="s">
        <v>193</v>
      </c>
      <c r="AU886" s="264" t="s">
        <v>88</v>
      </c>
      <c r="AV886" s="14" t="s">
        <v>86</v>
      </c>
      <c r="AW886" s="14" t="s">
        <v>37</v>
      </c>
      <c r="AX886" s="14" t="s">
        <v>78</v>
      </c>
      <c r="AY886" s="264" t="s">
        <v>185</v>
      </c>
    </row>
    <row r="887" s="13" customFormat="1">
      <c r="A887" s="13"/>
      <c r="B887" s="243"/>
      <c r="C887" s="244"/>
      <c r="D887" s="245" t="s">
        <v>193</v>
      </c>
      <c r="E887" s="246" t="s">
        <v>19</v>
      </c>
      <c r="F887" s="247" t="s">
        <v>1008</v>
      </c>
      <c r="G887" s="244"/>
      <c r="H887" s="248">
        <v>102.95999999999999</v>
      </c>
      <c r="I887" s="249"/>
      <c r="J887" s="244"/>
      <c r="K887" s="244"/>
      <c r="L887" s="250"/>
      <c r="M887" s="251"/>
      <c r="N887" s="252"/>
      <c r="O887" s="252"/>
      <c r="P887" s="252"/>
      <c r="Q887" s="252"/>
      <c r="R887" s="252"/>
      <c r="S887" s="252"/>
      <c r="T887" s="25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4" t="s">
        <v>193</v>
      </c>
      <c r="AU887" s="254" t="s">
        <v>88</v>
      </c>
      <c r="AV887" s="13" t="s">
        <v>88</v>
      </c>
      <c r="AW887" s="13" t="s">
        <v>37</v>
      </c>
      <c r="AX887" s="13" t="s">
        <v>78</v>
      </c>
      <c r="AY887" s="254" t="s">
        <v>185</v>
      </c>
    </row>
    <row r="888" s="14" customFormat="1">
      <c r="A888" s="14"/>
      <c r="B888" s="255"/>
      <c r="C888" s="256"/>
      <c r="D888" s="245" t="s">
        <v>193</v>
      </c>
      <c r="E888" s="257" t="s">
        <v>19</v>
      </c>
      <c r="F888" s="258" t="s">
        <v>931</v>
      </c>
      <c r="G888" s="256"/>
      <c r="H888" s="257" t="s">
        <v>19</v>
      </c>
      <c r="I888" s="259"/>
      <c r="J888" s="256"/>
      <c r="K888" s="256"/>
      <c r="L888" s="260"/>
      <c r="M888" s="261"/>
      <c r="N888" s="262"/>
      <c r="O888" s="262"/>
      <c r="P888" s="262"/>
      <c r="Q888" s="262"/>
      <c r="R888" s="262"/>
      <c r="S888" s="262"/>
      <c r="T888" s="263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4" t="s">
        <v>193</v>
      </c>
      <c r="AU888" s="264" t="s">
        <v>88</v>
      </c>
      <c r="AV888" s="14" t="s">
        <v>86</v>
      </c>
      <c r="AW888" s="14" t="s">
        <v>37</v>
      </c>
      <c r="AX888" s="14" t="s">
        <v>78</v>
      </c>
      <c r="AY888" s="264" t="s">
        <v>185</v>
      </c>
    </row>
    <row r="889" s="13" customFormat="1">
      <c r="A889" s="13"/>
      <c r="B889" s="243"/>
      <c r="C889" s="244"/>
      <c r="D889" s="245" t="s">
        <v>193</v>
      </c>
      <c r="E889" s="246" t="s">
        <v>19</v>
      </c>
      <c r="F889" s="247" t="s">
        <v>1009</v>
      </c>
      <c r="G889" s="244"/>
      <c r="H889" s="248">
        <v>23.329999999999998</v>
      </c>
      <c r="I889" s="249"/>
      <c r="J889" s="244"/>
      <c r="K889" s="244"/>
      <c r="L889" s="250"/>
      <c r="M889" s="251"/>
      <c r="N889" s="252"/>
      <c r="O889" s="252"/>
      <c r="P889" s="252"/>
      <c r="Q889" s="252"/>
      <c r="R889" s="252"/>
      <c r="S889" s="252"/>
      <c r="T889" s="25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4" t="s">
        <v>193</v>
      </c>
      <c r="AU889" s="254" t="s">
        <v>88</v>
      </c>
      <c r="AV889" s="13" t="s">
        <v>88</v>
      </c>
      <c r="AW889" s="13" t="s">
        <v>37</v>
      </c>
      <c r="AX889" s="13" t="s">
        <v>78</v>
      </c>
      <c r="AY889" s="254" t="s">
        <v>185</v>
      </c>
    </row>
    <row r="890" s="14" customFormat="1">
      <c r="A890" s="14"/>
      <c r="B890" s="255"/>
      <c r="C890" s="256"/>
      <c r="D890" s="245" t="s">
        <v>193</v>
      </c>
      <c r="E890" s="257" t="s">
        <v>19</v>
      </c>
      <c r="F890" s="258" t="s">
        <v>848</v>
      </c>
      <c r="G890" s="256"/>
      <c r="H890" s="257" t="s">
        <v>19</v>
      </c>
      <c r="I890" s="259"/>
      <c r="J890" s="256"/>
      <c r="K890" s="256"/>
      <c r="L890" s="260"/>
      <c r="M890" s="261"/>
      <c r="N890" s="262"/>
      <c r="O890" s="262"/>
      <c r="P890" s="262"/>
      <c r="Q890" s="262"/>
      <c r="R890" s="262"/>
      <c r="S890" s="262"/>
      <c r="T890" s="263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64" t="s">
        <v>193</v>
      </c>
      <c r="AU890" s="264" t="s">
        <v>88</v>
      </c>
      <c r="AV890" s="14" t="s">
        <v>86</v>
      </c>
      <c r="AW890" s="14" t="s">
        <v>37</v>
      </c>
      <c r="AX890" s="14" t="s">
        <v>78</v>
      </c>
      <c r="AY890" s="264" t="s">
        <v>185</v>
      </c>
    </row>
    <row r="891" s="13" customFormat="1">
      <c r="A891" s="13"/>
      <c r="B891" s="243"/>
      <c r="C891" s="244"/>
      <c r="D891" s="245" t="s">
        <v>193</v>
      </c>
      <c r="E891" s="246" t="s">
        <v>19</v>
      </c>
      <c r="F891" s="247" t="s">
        <v>1010</v>
      </c>
      <c r="G891" s="244"/>
      <c r="H891" s="248">
        <v>6.29</v>
      </c>
      <c r="I891" s="249"/>
      <c r="J891" s="244"/>
      <c r="K891" s="244"/>
      <c r="L891" s="250"/>
      <c r="M891" s="251"/>
      <c r="N891" s="252"/>
      <c r="O891" s="252"/>
      <c r="P891" s="252"/>
      <c r="Q891" s="252"/>
      <c r="R891" s="252"/>
      <c r="S891" s="252"/>
      <c r="T891" s="25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4" t="s">
        <v>193</v>
      </c>
      <c r="AU891" s="254" t="s">
        <v>88</v>
      </c>
      <c r="AV891" s="13" t="s">
        <v>88</v>
      </c>
      <c r="AW891" s="13" t="s">
        <v>37</v>
      </c>
      <c r="AX891" s="13" t="s">
        <v>78</v>
      </c>
      <c r="AY891" s="254" t="s">
        <v>185</v>
      </c>
    </row>
    <row r="892" s="14" customFormat="1">
      <c r="A892" s="14"/>
      <c r="B892" s="255"/>
      <c r="C892" s="256"/>
      <c r="D892" s="245" t="s">
        <v>193</v>
      </c>
      <c r="E892" s="257" t="s">
        <v>19</v>
      </c>
      <c r="F892" s="258" t="s">
        <v>851</v>
      </c>
      <c r="G892" s="256"/>
      <c r="H892" s="257" t="s">
        <v>19</v>
      </c>
      <c r="I892" s="259"/>
      <c r="J892" s="256"/>
      <c r="K892" s="256"/>
      <c r="L892" s="260"/>
      <c r="M892" s="261"/>
      <c r="N892" s="262"/>
      <c r="O892" s="262"/>
      <c r="P892" s="262"/>
      <c r="Q892" s="262"/>
      <c r="R892" s="262"/>
      <c r="S892" s="262"/>
      <c r="T892" s="263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4" t="s">
        <v>193</v>
      </c>
      <c r="AU892" s="264" t="s">
        <v>88</v>
      </c>
      <c r="AV892" s="14" t="s">
        <v>86</v>
      </c>
      <c r="AW892" s="14" t="s">
        <v>37</v>
      </c>
      <c r="AX892" s="14" t="s">
        <v>78</v>
      </c>
      <c r="AY892" s="264" t="s">
        <v>185</v>
      </c>
    </row>
    <row r="893" s="13" customFormat="1">
      <c r="A893" s="13"/>
      <c r="B893" s="243"/>
      <c r="C893" s="244"/>
      <c r="D893" s="245" t="s">
        <v>193</v>
      </c>
      <c r="E893" s="246" t="s">
        <v>19</v>
      </c>
      <c r="F893" s="247" t="s">
        <v>1011</v>
      </c>
      <c r="G893" s="244"/>
      <c r="H893" s="248">
        <v>2.48</v>
      </c>
      <c r="I893" s="249"/>
      <c r="J893" s="244"/>
      <c r="K893" s="244"/>
      <c r="L893" s="250"/>
      <c r="M893" s="251"/>
      <c r="N893" s="252"/>
      <c r="O893" s="252"/>
      <c r="P893" s="252"/>
      <c r="Q893" s="252"/>
      <c r="R893" s="252"/>
      <c r="S893" s="252"/>
      <c r="T893" s="25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4" t="s">
        <v>193</v>
      </c>
      <c r="AU893" s="254" t="s">
        <v>88</v>
      </c>
      <c r="AV893" s="13" t="s">
        <v>88</v>
      </c>
      <c r="AW893" s="13" t="s">
        <v>37</v>
      </c>
      <c r="AX893" s="13" t="s">
        <v>78</v>
      </c>
      <c r="AY893" s="254" t="s">
        <v>185</v>
      </c>
    </row>
    <row r="894" s="14" customFormat="1">
      <c r="A894" s="14"/>
      <c r="B894" s="255"/>
      <c r="C894" s="256"/>
      <c r="D894" s="245" t="s">
        <v>193</v>
      </c>
      <c r="E894" s="257" t="s">
        <v>19</v>
      </c>
      <c r="F894" s="258" t="s">
        <v>853</v>
      </c>
      <c r="G894" s="256"/>
      <c r="H894" s="257" t="s">
        <v>19</v>
      </c>
      <c r="I894" s="259"/>
      <c r="J894" s="256"/>
      <c r="K894" s="256"/>
      <c r="L894" s="260"/>
      <c r="M894" s="261"/>
      <c r="N894" s="262"/>
      <c r="O894" s="262"/>
      <c r="P894" s="262"/>
      <c r="Q894" s="262"/>
      <c r="R894" s="262"/>
      <c r="S894" s="262"/>
      <c r="T894" s="263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64" t="s">
        <v>193</v>
      </c>
      <c r="AU894" s="264" t="s">
        <v>88</v>
      </c>
      <c r="AV894" s="14" t="s">
        <v>86</v>
      </c>
      <c r="AW894" s="14" t="s">
        <v>37</v>
      </c>
      <c r="AX894" s="14" t="s">
        <v>78</v>
      </c>
      <c r="AY894" s="264" t="s">
        <v>185</v>
      </c>
    </row>
    <row r="895" s="13" customFormat="1">
      <c r="A895" s="13"/>
      <c r="B895" s="243"/>
      <c r="C895" s="244"/>
      <c r="D895" s="245" t="s">
        <v>193</v>
      </c>
      <c r="E895" s="246" t="s">
        <v>19</v>
      </c>
      <c r="F895" s="247" t="s">
        <v>1012</v>
      </c>
      <c r="G895" s="244"/>
      <c r="H895" s="248">
        <v>11.01</v>
      </c>
      <c r="I895" s="249"/>
      <c r="J895" s="244"/>
      <c r="K895" s="244"/>
      <c r="L895" s="250"/>
      <c r="M895" s="251"/>
      <c r="N895" s="252"/>
      <c r="O895" s="252"/>
      <c r="P895" s="252"/>
      <c r="Q895" s="252"/>
      <c r="R895" s="252"/>
      <c r="S895" s="252"/>
      <c r="T895" s="25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54" t="s">
        <v>193</v>
      </c>
      <c r="AU895" s="254" t="s">
        <v>88</v>
      </c>
      <c r="AV895" s="13" t="s">
        <v>88</v>
      </c>
      <c r="AW895" s="13" t="s">
        <v>37</v>
      </c>
      <c r="AX895" s="13" t="s">
        <v>78</v>
      </c>
      <c r="AY895" s="254" t="s">
        <v>185</v>
      </c>
    </row>
    <row r="896" s="14" customFormat="1">
      <c r="A896" s="14"/>
      <c r="B896" s="255"/>
      <c r="C896" s="256"/>
      <c r="D896" s="245" t="s">
        <v>193</v>
      </c>
      <c r="E896" s="257" t="s">
        <v>19</v>
      </c>
      <c r="F896" s="258" t="s">
        <v>856</v>
      </c>
      <c r="G896" s="256"/>
      <c r="H896" s="257" t="s">
        <v>19</v>
      </c>
      <c r="I896" s="259"/>
      <c r="J896" s="256"/>
      <c r="K896" s="256"/>
      <c r="L896" s="260"/>
      <c r="M896" s="261"/>
      <c r="N896" s="262"/>
      <c r="O896" s="262"/>
      <c r="P896" s="262"/>
      <c r="Q896" s="262"/>
      <c r="R896" s="262"/>
      <c r="S896" s="262"/>
      <c r="T896" s="263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4" t="s">
        <v>193</v>
      </c>
      <c r="AU896" s="264" t="s">
        <v>88</v>
      </c>
      <c r="AV896" s="14" t="s">
        <v>86</v>
      </c>
      <c r="AW896" s="14" t="s">
        <v>37</v>
      </c>
      <c r="AX896" s="14" t="s">
        <v>78</v>
      </c>
      <c r="AY896" s="264" t="s">
        <v>185</v>
      </c>
    </row>
    <row r="897" s="13" customFormat="1">
      <c r="A897" s="13"/>
      <c r="B897" s="243"/>
      <c r="C897" s="244"/>
      <c r="D897" s="245" t="s">
        <v>193</v>
      </c>
      <c r="E897" s="246" t="s">
        <v>19</v>
      </c>
      <c r="F897" s="247" t="s">
        <v>1013</v>
      </c>
      <c r="G897" s="244"/>
      <c r="H897" s="248">
        <v>23.210000000000001</v>
      </c>
      <c r="I897" s="249"/>
      <c r="J897" s="244"/>
      <c r="K897" s="244"/>
      <c r="L897" s="250"/>
      <c r="M897" s="251"/>
      <c r="N897" s="252"/>
      <c r="O897" s="252"/>
      <c r="P897" s="252"/>
      <c r="Q897" s="252"/>
      <c r="R897" s="252"/>
      <c r="S897" s="252"/>
      <c r="T897" s="25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4" t="s">
        <v>193</v>
      </c>
      <c r="AU897" s="254" t="s">
        <v>88</v>
      </c>
      <c r="AV897" s="13" t="s">
        <v>88</v>
      </c>
      <c r="AW897" s="13" t="s">
        <v>37</v>
      </c>
      <c r="AX897" s="13" t="s">
        <v>78</v>
      </c>
      <c r="AY897" s="254" t="s">
        <v>185</v>
      </c>
    </row>
    <row r="898" s="14" customFormat="1">
      <c r="A898" s="14"/>
      <c r="B898" s="255"/>
      <c r="C898" s="256"/>
      <c r="D898" s="245" t="s">
        <v>193</v>
      </c>
      <c r="E898" s="257" t="s">
        <v>19</v>
      </c>
      <c r="F898" s="258" t="s">
        <v>859</v>
      </c>
      <c r="G898" s="256"/>
      <c r="H898" s="257" t="s">
        <v>19</v>
      </c>
      <c r="I898" s="259"/>
      <c r="J898" s="256"/>
      <c r="K898" s="256"/>
      <c r="L898" s="260"/>
      <c r="M898" s="261"/>
      <c r="N898" s="262"/>
      <c r="O898" s="262"/>
      <c r="P898" s="262"/>
      <c r="Q898" s="262"/>
      <c r="R898" s="262"/>
      <c r="S898" s="262"/>
      <c r="T898" s="263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4" t="s">
        <v>193</v>
      </c>
      <c r="AU898" s="264" t="s">
        <v>88</v>
      </c>
      <c r="AV898" s="14" t="s">
        <v>86</v>
      </c>
      <c r="AW898" s="14" t="s">
        <v>37</v>
      </c>
      <c r="AX898" s="14" t="s">
        <v>78</v>
      </c>
      <c r="AY898" s="264" t="s">
        <v>185</v>
      </c>
    </row>
    <row r="899" s="13" customFormat="1">
      <c r="A899" s="13"/>
      <c r="B899" s="243"/>
      <c r="C899" s="244"/>
      <c r="D899" s="245" t="s">
        <v>193</v>
      </c>
      <c r="E899" s="246" t="s">
        <v>19</v>
      </c>
      <c r="F899" s="247" t="s">
        <v>1014</v>
      </c>
      <c r="G899" s="244"/>
      <c r="H899" s="248">
        <v>15.640000000000001</v>
      </c>
      <c r="I899" s="249"/>
      <c r="J899" s="244"/>
      <c r="K899" s="244"/>
      <c r="L899" s="250"/>
      <c r="M899" s="251"/>
      <c r="N899" s="252"/>
      <c r="O899" s="252"/>
      <c r="P899" s="252"/>
      <c r="Q899" s="252"/>
      <c r="R899" s="252"/>
      <c r="S899" s="252"/>
      <c r="T899" s="25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4" t="s">
        <v>193</v>
      </c>
      <c r="AU899" s="254" t="s">
        <v>88</v>
      </c>
      <c r="AV899" s="13" t="s">
        <v>88</v>
      </c>
      <c r="AW899" s="13" t="s">
        <v>37</v>
      </c>
      <c r="AX899" s="13" t="s">
        <v>78</v>
      </c>
      <c r="AY899" s="254" t="s">
        <v>185</v>
      </c>
    </row>
    <row r="900" s="14" customFormat="1">
      <c r="A900" s="14"/>
      <c r="B900" s="255"/>
      <c r="C900" s="256"/>
      <c r="D900" s="245" t="s">
        <v>193</v>
      </c>
      <c r="E900" s="257" t="s">
        <v>19</v>
      </c>
      <c r="F900" s="258" t="s">
        <v>938</v>
      </c>
      <c r="G900" s="256"/>
      <c r="H900" s="257" t="s">
        <v>19</v>
      </c>
      <c r="I900" s="259"/>
      <c r="J900" s="256"/>
      <c r="K900" s="256"/>
      <c r="L900" s="260"/>
      <c r="M900" s="261"/>
      <c r="N900" s="262"/>
      <c r="O900" s="262"/>
      <c r="P900" s="262"/>
      <c r="Q900" s="262"/>
      <c r="R900" s="262"/>
      <c r="S900" s="262"/>
      <c r="T900" s="263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4" t="s">
        <v>193</v>
      </c>
      <c r="AU900" s="264" t="s">
        <v>88</v>
      </c>
      <c r="AV900" s="14" t="s">
        <v>86</v>
      </c>
      <c r="AW900" s="14" t="s">
        <v>37</v>
      </c>
      <c r="AX900" s="14" t="s">
        <v>78</v>
      </c>
      <c r="AY900" s="264" t="s">
        <v>185</v>
      </c>
    </row>
    <row r="901" s="15" customFormat="1">
      <c r="A901" s="15"/>
      <c r="B901" s="265"/>
      <c r="C901" s="266"/>
      <c r="D901" s="245" t="s">
        <v>193</v>
      </c>
      <c r="E901" s="267" t="s">
        <v>19</v>
      </c>
      <c r="F901" s="268" t="s">
        <v>196</v>
      </c>
      <c r="G901" s="266"/>
      <c r="H901" s="269">
        <v>326.44</v>
      </c>
      <c r="I901" s="270"/>
      <c r="J901" s="266"/>
      <c r="K901" s="266"/>
      <c r="L901" s="271"/>
      <c r="M901" s="272"/>
      <c r="N901" s="273"/>
      <c r="O901" s="273"/>
      <c r="P901" s="273"/>
      <c r="Q901" s="273"/>
      <c r="R901" s="273"/>
      <c r="S901" s="273"/>
      <c r="T901" s="274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75" t="s">
        <v>193</v>
      </c>
      <c r="AU901" s="275" t="s">
        <v>88</v>
      </c>
      <c r="AV901" s="15" t="s">
        <v>191</v>
      </c>
      <c r="AW901" s="15" t="s">
        <v>37</v>
      </c>
      <c r="AX901" s="15" t="s">
        <v>86</v>
      </c>
      <c r="AY901" s="275" t="s">
        <v>185</v>
      </c>
    </row>
    <row r="902" s="2" customFormat="1" ht="44.25" customHeight="1">
      <c r="A902" s="40"/>
      <c r="B902" s="41"/>
      <c r="C902" s="229" t="s">
        <v>1099</v>
      </c>
      <c r="D902" s="229" t="s">
        <v>187</v>
      </c>
      <c r="E902" s="230" t="s">
        <v>1100</v>
      </c>
      <c r="F902" s="231" t="s">
        <v>1101</v>
      </c>
      <c r="G902" s="232" t="s">
        <v>190</v>
      </c>
      <c r="H902" s="233">
        <v>326.44</v>
      </c>
      <c r="I902" s="234"/>
      <c r="J902" s="235">
        <f>ROUND(I902*H902,2)</f>
        <v>0</v>
      </c>
      <c r="K902" s="236"/>
      <c r="L902" s="46"/>
      <c r="M902" s="237" t="s">
        <v>19</v>
      </c>
      <c r="N902" s="238" t="s">
        <v>49</v>
      </c>
      <c r="O902" s="86"/>
      <c r="P902" s="239">
        <f>O902*H902</f>
        <v>0</v>
      </c>
      <c r="Q902" s="239">
        <v>4.0000000000000003E-05</v>
      </c>
      <c r="R902" s="239">
        <f>Q902*H902</f>
        <v>0.013057600000000001</v>
      </c>
      <c r="S902" s="239">
        <v>0</v>
      </c>
      <c r="T902" s="240">
        <f>S902*H902</f>
        <v>0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41" t="s">
        <v>191</v>
      </c>
      <c r="AT902" s="241" t="s">
        <v>187</v>
      </c>
      <c r="AU902" s="241" t="s">
        <v>88</v>
      </c>
      <c r="AY902" s="19" t="s">
        <v>185</v>
      </c>
      <c r="BE902" s="242">
        <f>IF(N902="základní",J902,0)</f>
        <v>0</v>
      </c>
      <c r="BF902" s="242">
        <f>IF(N902="snížená",J902,0)</f>
        <v>0</v>
      </c>
      <c r="BG902" s="242">
        <f>IF(N902="zákl. přenesená",J902,0)</f>
        <v>0</v>
      </c>
      <c r="BH902" s="242">
        <f>IF(N902="sníž. přenesená",J902,0)</f>
        <v>0</v>
      </c>
      <c r="BI902" s="242">
        <f>IF(N902="nulová",J902,0)</f>
        <v>0</v>
      </c>
      <c r="BJ902" s="19" t="s">
        <v>86</v>
      </c>
      <c r="BK902" s="242">
        <f>ROUND(I902*H902,2)</f>
        <v>0</v>
      </c>
      <c r="BL902" s="19" t="s">
        <v>191</v>
      </c>
      <c r="BM902" s="241" t="s">
        <v>1102</v>
      </c>
    </row>
    <row r="903" s="2" customFormat="1" ht="21.75" customHeight="1">
      <c r="A903" s="40"/>
      <c r="B903" s="41"/>
      <c r="C903" s="229" t="s">
        <v>1103</v>
      </c>
      <c r="D903" s="229" t="s">
        <v>187</v>
      </c>
      <c r="E903" s="230" t="s">
        <v>1104</v>
      </c>
      <c r="F903" s="231" t="s">
        <v>1105</v>
      </c>
      <c r="G903" s="232" t="s">
        <v>227</v>
      </c>
      <c r="H903" s="233">
        <v>4</v>
      </c>
      <c r="I903" s="234"/>
      <c r="J903" s="235">
        <f>ROUND(I903*H903,2)</f>
        <v>0</v>
      </c>
      <c r="K903" s="236"/>
      <c r="L903" s="46"/>
      <c r="M903" s="237" t="s">
        <v>19</v>
      </c>
      <c r="N903" s="238" t="s">
        <v>49</v>
      </c>
      <c r="O903" s="86"/>
      <c r="P903" s="239">
        <f>O903*H903</f>
        <v>0</v>
      </c>
      <c r="Q903" s="239">
        <v>0.00018000000000000001</v>
      </c>
      <c r="R903" s="239">
        <f>Q903*H903</f>
        <v>0.00072000000000000005</v>
      </c>
      <c r="S903" s="239">
        <v>0</v>
      </c>
      <c r="T903" s="240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41" t="s">
        <v>191</v>
      </c>
      <c r="AT903" s="241" t="s">
        <v>187</v>
      </c>
      <c r="AU903" s="241" t="s">
        <v>88</v>
      </c>
      <c r="AY903" s="19" t="s">
        <v>185</v>
      </c>
      <c r="BE903" s="242">
        <f>IF(N903="základní",J903,0)</f>
        <v>0</v>
      </c>
      <c r="BF903" s="242">
        <f>IF(N903="snížená",J903,0)</f>
        <v>0</v>
      </c>
      <c r="BG903" s="242">
        <f>IF(N903="zákl. přenesená",J903,0)</f>
        <v>0</v>
      </c>
      <c r="BH903" s="242">
        <f>IF(N903="sníž. přenesená",J903,0)</f>
        <v>0</v>
      </c>
      <c r="BI903" s="242">
        <f>IF(N903="nulová",J903,0)</f>
        <v>0</v>
      </c>
      <c r="BJ903" s="19" t="s">
        <v>86</v>
      </c>
      <c r="BK903" s="242">
        <f>ROUND(I903*H903,2)</f>
        <v>0</v>
      </c>
      <c r="BL903" s="19" t="s">
        <v>191</v>
      </c>
      <c r="BM903" s="241" t="s">
        <v>1106</v>
      </c>
    </row>
    <row r="904" s="2" customFormat="1" ht="16.5" customHeight="1">
      <c r="A904" s="40"/>
      <c r="B904" s="41"/>
      <c r="C904" s="282" t="s">
        <v>1107</v>
      </c>
      <c r="D904" s="282" t="s">
        <v>604</v>
      </c>
      <c r="E904" s="283" t="s">
        <v>1108</v>
      </c>
      <c r="F904" s="284" t="s">
        <v>1109</v>
      </c>
      <c r="G904" s="285" t="s">
        <v>227</v>
      </c>
      <c r="H904" s="286">
        <v>4</v>
      </c>
      <c r="I904" s="287"/>
      <c r="J904" s="288">
        <f>ROUND(I904*H904,2)</f>
        <v>0</v>
      </c>
      <c r="K904" s="289"/>
      <c r="L904" s="290"/>
      <c r="M904" s="291" t="s">
        <v>19</v>
      </c>
      <c r="N904" s="292" t="s">
        <v>49</v>
      </c>
      <c r="O904" s="86"/>
      <c r="P904" s="239">
        <f>O904*H904</f>
        <v>0</v>
      </c>
      <c r="Q904" s="239">
        <v>0.012</v>
      </c>
      <c r="R904" s="239">
        <f>Q904*H904</f>
        <v>0.048000000000000001</v>
      </c>
      <c r="S904" s="239">
        <v>0</v>
      </c>
      <c r="T904" s="240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41" t="s">
        <v>236</v>
      </c>
      <c r="AT904" s="241" t="s">
        <v>604</v>
      </c>
      <c r="AU904" s="241" t="s">
        <v>88</v>
      </c>
      <c r="AY904" s="19" t="s">
        <v>185</v>
      </c>
      <c r="BE904" s="242">
        <f>IF(N904="základní",J904,0)</f>
        <v>0</v>
      </c>
      <c r="BF904" s="242">
        <f>IF(N904="snížená",J904,0)</f>
        <v>0</v>
      </c>
      <c r="BG904" s="242">
        <f>IF(N904="zákl. přenesená",J904,0)</f>
        <v>0</v>
      </c>
      <c r="BH904" s="242">
        <f>IF(N904="sníž. přenesená",J904,0)</f>
        <v>0</v>
      </c>
      <c r="BI904" s="242">
        <f>IF(N904="nulová",J904,0)</f>
        <v>0</v>
      </c>
      <c r="BJ904" s="19" t="s">
        <v>86</v>
      </c>
      <c r="BK904" s="242">
        <f>ROUND(I904*H904,2)</f>
        <v>0</v>
      </c>
      <c r="BL904" s="19" t="s">
        <v>191</v>
      </c>
      <c r="BM904" s="241" t="s">
        <v>1110</v>
      </c>
    </row>
    <row r="905" s="2" customFormat="1" ht="21.75" customHeight="1">
      <c r="A905" s="40"/>
      <c r="B905" s="41"/>
      <c r="C905" s="229" t="s">
        <v>1111</v>
      </c>
      <c r="D905" s="229" t="s">
        <v>187</v>
      </c>
      <c r="E905" s="230" t="s">
        <v>1112</v>
      </c>
      <c r="F905" s="231" t="s">
        <v>1113</v>
      </c>
      <c r="G905" s="232" t="s">
        <v>284</v>
      </c>
      <c r="H905" s="233">
        <v>1</v>
      </c>
      <c r="I905" s="234"/>
      <c r="J905" s="235">
        <f>ROUND(I905*H905,2)</f>
        <v>0</v>
      </c>
      <c r="K905" s="236"/>
      <c r="L905" s="46"/>
      <c r="M905" s="237" t="s">
        <v>19</v>
      </c>
      <c r="N905" s="238" t="s">
        <v>49</v>
      </c>
      <c r="O905" s="86"/>
      <c r="P905" s="239">
        <f>O905*H905</f>
        <v>0</v>
      </c>
      <c r="Q905" s="239">
        <v>0</v>
      </c>
      <c r="R905" s="239">
        <f>Q905*H905</f>
        <v>0</v>
      </c>
      <c r="S905" s="239">
        <v>0</v>
      </c>
      <c r="T905" s="240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41" t="s">
        <v>191</v>
      </c>
      <c r="AT905" s="241" t="s">
        <v>187</v>
      </c>
      <c r="AU905" s="241" t="s">
        <v>88</v>
      </c>
      <c r="AY905" s="19" t="s">
        <v>185</v>
      </c>
      <c r="BE905" s="242">
        <f>IF(N905="základní",J905,0)</f>
        <v>0</v>
      </c>
      <c r="BF905" s="242">
        <f>IF(N905="snížená",J905,0)</f>
        <v>0</v>
      </c>
      <c r="BG905" s="242">
        <f>IF(N905="zákl. přenesená",J905,0)</f>
        <v>0</v>
      </c>
      <c r="BH905" s="242">
        <f>IF(N905="sníž. přenesená",J905,0)</f>
        <v>0</v>
      </c>
      <c r="BI905" s="242">
        <f>IF(N905="nulová",J905,0)</f>
        <v>0</v>
      </c>
      <c r="BJ905" s="19" t="s">
        <v>86</v>
      </c>
      <c r="BK905" s="242">
        <f>ROUND(I905*H905,2)</f>
        <v>0</v>
      </c>
      <c r="BL905" s="19" t="s">
        <v>191</v>
      </c>
      <c r="BM905" s="241" t="s">
        <v>1114</v>
      </c>
    </row>
    <row r="906" s="12" customFormat="1" ht="22.8" customHeight="1">
      <c r="A906" s="12"/>
      <c r="B906" s="213"/>
      <c r="C906" s="214"/>
      <c r="D906" s="215" t="s">
        <v>77</v>
      </c>
      <c r="E906" s="227" t="s">
        <v>1115</v>
      </c>
      <c r="F906" s="227" t="s">
        <v>1116</v>
      </c>
      <c r="G906" s="214"/>
      <c r="H906" s="214"/>
      <c r="I906" s="217"/>
      <c r="J906" s="228">
        <f>BK906</f>
        <v>0</v>
      </c>
      <c r="K906" s="214"/>
      <c r="L906" s="219"/>
      <c r="M906" s="220"/>
      <c r="N906" s="221"/>
      <c r="O906" s="221"/>
      <c r="P906" s="222">
        <f>P907</f>
        <v>0</v>
      </c>
      <c r="Q906" s="221"/>
      <c r="R906" s="222">
        <f>R907</f>
        <v>0</v>
      </c>
      <c r="S906" s="221"/>
      <c r="T906" s="223">
        <f>T907</f>
        <v>0</v>
      </c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R906" s="224" t="s">
        <v>86</v>
      </c>
      <c r="AT906" s="225" t="s">
        <v>77</v>
      </c>
      <c r="AU906" s="225" t="s">
        <v>86</v>
      </c>
      <c r="AY906" s="224" t="s">
        <v>185</v>
      </c>
      <c r="BK906" s="226">
        <f>BK907</f>
        <v>0</v>
      </c>
    </row>
    <row r="907" s="2" customFormat="1" ht="44.25" customHeight="1">
      <c r="A907" s="40"/>
      <c r="B907" s="41"/>
      <c r="C907" s="229" t="s">
        <v>1117</v>
      </c>
      <c r="D907" s="229" t="s">
        <v>187</v>
      </c>
      <c r="E907" s="230" t="s">
        <v>1118</v>
      </c>
      <c r="F907" s="231" t="s">
        <v>1119</v>
      </c>
      <c r="G907" s="232" t="s">
        <v>239</v>
      </c>
      <c r="H907" s="233">
        <v>823.601</v>
      </c>
      <c r="I907" s="234"/>
      <c r="J907" s="235">
        <f>ROUND(I907*H907,2)</f>
        <v>0</v>
      </c>
      <c r="K907" s="236"/>
      <c r="L907" s="46"/>
      <c r="M907" s="237" t="s">
        <v>19</v>
      </c>
      <c r="N907" s="238" t="s">
        <v>49</v>
      </c>
      <c r="O907" s="86"/>
      <c r="P907" s="239">
        <f>O907*H907</f>
        <v>0</v>
      </c>
      <c r="Q907" s="239">
        <v>0</v>
      </c>
      <c r="R907" s="239">
        <f>Q907*H907</f>
        <v>0</v>
      </c>
      <c r="S907" s="239">
        <v>0</v>
      </c>
      <c r="T907" s="240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41" t="s">
        <v>191</v>
      </c>
      <c r="AT907" s="241" t="s">
        <v>187</v>
      </c>
      <c r="AU907" s="241" t="s">
        <v>88</v>
      </c>
      <c r="AY907" s="19" t="s">
        <v>185</v>
      </c>
      <c r="BE907" s="242">
        <f>IF(N907="základní",J907,0)</f>
        <v>0</v>
      </c>
      <c r="BF907" s="242">
        <f>IF(N907="snížená",J907,0)</f>
        <v>0</v>
      </c>
      <c r="BG907" s="242">
        <f>IF(N907="zákl. přenesená",J907,0)</f>
        <v>0</v>
      </c>
      <c r="BH907" s="242">
        <f>IF(N907="sníž. přenesená",J907,0)</f>
        <v>0</v>
      </c>
      <c r="BI907" s="242">
        <f>IF(N907="nulová",J907,0)</f>
        <v>0</v>
      </c>
      <c r="BJ907" s="19" t="s">
        <v>86</v>
      </c>
      <c r="BK907" s="242">
        <f>ROUND(I907*H907,2)</f>
        <v>0</v>
      </c>
      <c r="BL907" s="19" t="s">
        <v>191</v>
      </c>
      <c r="BM907" s="241" t="s">
        <v>1120</v>
      </c>
    </row>
    <row r="908" s="12" customFormat="1" ht="25.92" customHeight="1">
      <c r="A908" s="12"/>
      <c r="B908" s="213"/>
      <c r="C908" s="214"/>
      <c r="D908" s="215" t="s">
        <v>77</v>
      </c>
      <c r="E908" s="216" t="s">
        <v>1121</v>
      </c>
      <c r="F908" s="216" t="s">
        <v>1122</v>
      </c>
      <c r="G908" s="214"/>
      <c r="H908" s="214"/>
      <c r="I908" s="217"/>
      <c r="J908" s="218">
        <f>BK908</f>
        <v>0</v>
      </c>
      <c r="K908" s="214"/>
      <c r="L908" s="219"/>
      <c r="M908" s="220"/>
      <c r="N908" s="221"/>
      <c r="O908" s="221"/>
      <c r="P908" s="222">
        <f>P909+P941+P1029+P1078+P1084+P1138+P1260+P1367+P1414+P1591+P1601</f>
        <v>0</v>
      </c>
      <c r="Q908" s="221"/>
      <c r="R908" s="222">
        <f>R909+R941+R1029+R1078+R1084+R1138+R1260+R1367+R1414+R1591+R1601</f>
        <v>25.809756154800002</v>
      </c>
      <c r="S908" s="221"/>
      <c r="T908" s="223">
        <f>T909+T941+T1029+T1078+T1084+T1138+T1260+T1367+T1414+T1591+T1601</f>
        <v>0</v>
      </c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R908" s="224" t="s">
        <v>88</v>
      </c>
      <c r="AT908" s="225" t="s">
        <v>77</v>
      </c>
      <c r="AU908" s="225" t="s">
        <v>78</v>
      </c>
      <c r="AY908" s="224" t="s">
        <v>185</v>
      </c>
      <c r="BK908" s="226">
        <f>BK909+BK941+BK1029+BK1078+BK1084+BK1138+BK1260+BK1367+BK1414+BK1591+BK1601</f>
        <v>0</v>
      </c>
    </row>
    <row r="909" s="12" customFormat="1" ht="22.8" customHeight="1">
      <c r="A909" s="12"/>
      <c r="B909" s="213"/>
      <c r="C909" s="214"/>
      <c r="D909" s="215" t="s">
        <v>77</v>
      </c>
      <c r="E909" s="227" t="s">
        <v>1123</v>
      </c>
      <c r="F909" s="227" t="s">
        <v>1124</v>
      </c>
      <c r="G909" s="214"/>
      <c r="H909" s="214"/>
      <c r="I909" s="217"/>
      <c r="J909" s="228">
        <f>BK909</f>
        <v>0</v>
      </c>
      <c r="K909" s="214"/>
      <c r="L909" s="219"/>
      <c r="M909" s="220"/>
      <c r="N909" s="221"/>
      <c r="O909" s="221"/>
      <c r="P909" s="222">
        <f>SUM(P910:P940)</f>
        <v>0</v>
      </c>
      <c r="Q909" s="221"/>
      <c r="R909" s="222">
        <f>SUM(R910:R940)</f>
        <v>3.2742654000000004</v>
      </c>
      <c r="S909" s="221"/>
      <c r="T909" s="223">
        <f>SUM(T910:T940)</f>
        <v>0</v>
      </c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R909" s="224" t="s">
        <v>88</v>
      </c>
      <c r="AT909" s="225" t="s">
        <v>77</v>
      </c>
      <c r="AU909" s="225" t="s">
        <v>86</v>
      </c>
      <c r="AY909" s="224" t="s">
        <v>185</v>
      </c>
      <c r="BK909" s="226">
        <f>SUM(BK910:BK940)</f>
        <v>0</v>
      </c>
    </row>
    <row r="910" s="2" customFormat="1" ht="33" customHeight="1">
      <c r="A910" s="40"/>
      <c r="B910" s="41"/>
      <c r="C910" s="229" t="s">
        <v>1125</v>
      </c>
      <c r="D910" s="229" t="s">
        <v>187</v>
      </c>
      <c r="E910" s="230" t="s">
        <v>1126</v>
      </c>
      <c r="F910" s="231" t="s">
        <v>1127</v>
      </c>
      <c r="G910" s="232" t="s">
        <v>190</v>
      </c>
      <c r="H910" s="233">
        <v>385.80799999999999</v>
      </c>
      <c r="I910" s="234"/>
      <c r="J910" s="235">
        <f>ROUND(I910*H910,2)</f>
        <v>0</v>
      </c>
      <c r="K910" s="236"/>
      <c r="L910" s="46"/>
      <c r="M910" s="237" t="s">
        <v>19</v>
      </c>
      <c r="N910" s="238" t="s">
        <v>49</v>
      </c>
      <c r="O910" s="86"/>
      <c r="P910" s="239">
        <f>O910*H910</f>
        <v>0</v>
      </c>
      <c r="Q910" s="239">
        <v>0</v>
      </c>
      <c r="R910" s="239">
        <f>Q910*H910</f>
        <v>0</v>
      </c>
      <c r="S910" s="239">
        <v>0</v>
      </c>
      <c r="T910" s="240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41" t="s">
        <v>229</v>
      </c>
      <c r="AT910" s="241" t="s">
        <v>187</v>
      </c>
      <c r="AU910" s="241" t="s">
        <v>88</v>
      </c>
      <c r="AY910" s="19" t="s">
        <v>185</v>
      </c>
      <c r="BE910" s="242">
        <f>IF(N910="základní",J910,0)</f>
        <v>0</v>
      </c>
      <c r="BF910" s="242">
        <f>IF(N910="snížená",J910,0)</f>
        <v>0</v>
      </c>
      <c r="BG910" s="242">
        <f>IF(N910="zákl. přenesená",J910,0)</f>
        <v>0</v>
      </c>
      <c r="BH910" s="242">
        <f>IF(N910="sníž. přenesená",J910,0)</f>
        <v>0</v>
      </c>
      <c r="BI910" s="242">
        <f>IF(N910="nulová",J910,0)</f>
        <v>0</v>
      </c>
      <c r="BJ910" s="19" t="s">
        <v>86</v>
      </c>
      <c r="BK910" s="242">
        <f>ROUND(I910*H910,2)</f>
        <v>0</v>
      </c>
      <c r="BL910" s="19" t="s">
        <v>229</v>
      </c>
      <c r="BM910" s="241" t="s">
        <v>1128</v>
      </c>
    </row>
    <row r="911" s="13" customFormat="1">
      <c r="A911" s="13"/>
      <c r="B911" s="243"/>
      <c r="C911" s="244"/>
      <c r="D911" s="245" t="s">
        <v>193</v>
      </c>
      <c r="E911" s="246" t="s">
        <v>19</v>
      </c>
      <c r="F911" s="247" t="s">
        <v>1129</v>
      </c>
      <c r="G911" s="244"/>
      <c r="H911" s="248">
        <v>379.07999999999998</v>
      </c>
      <c r="I911" s="249"/>
      <c r="J911" s="244"/>
      <c r="K911" s="244"/>
      <c r="L911" s="250"/>
      <c r="M911" s="251"/>
      <c r="N911" s="252"/>
      <c r="O911" s="252"/>
      <c r="P911" s="252"/>
      <c r="Q911" s="252"/>
      <c r="R911" s="252"/>
      <c r="S911" s="252"/>
      <c r="T911" s="25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4" t="s">
        <v>193</v>
      </c>
      <c r="AU911" s="254" t="s">
        <v>88</v>
      </c>
      <c r="AV911" s="13" t="s">
        <v>88</v>
      </c>
      <c r="AW911" s="13" t="s">
        <v>37</v>
      </c>
      <c r="AX911" s="13" t="s">
        <v>78</v>
      </c>
      <c r="AY911" s="254" t="s">
        <v>185</v>
      </c>
    </row>
    <row r="912" s="13" customFormat="1">
      <c r="A912" s="13"/>
      <c r="B912" s="243"/>
      <c r="C912" s="244"/>
      <c r="D912" s="245" t="s">
        <v>193</v>
      </c>
      <c r="E912" s="246" t="s">
        <v>19</v>
      </c>
      <c r="F912" s="247" t="s">
        <v>1130</v>
      </c>
      <c r="G912" s="244"/>
      <c r="H912" s="248">
        <v>6.7279999999999998</v>
      </c>
      <c r="I912" s="249"/>
      <c r="J912" s="244"/>
      <c r="K912" s="244"/>
      <c r="L912" s="250"/>
      <c r="M912" s="251"/>
      <c r="N912" s="252"/>
      <c r="O912" s="252"/>
      <c r="P912" s="252"/>
      <c r="Q912" s="252"/>
      <c r="R912" s="252"/>
      <c r="S912" s="252"/>
      <c r="T912" s="25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4" t="s">
        <v>193</v>
      </c>
      <c r="AU912" s="254" t="s">
        <v>88</v>
      </c>
      <c r="AV912" s="13" t="s">
        <v>88</v>
      </c>
      <c r="AW912" s="13" t="s">
        <v>37</v>
      </c>
      <c r="AX912" s="13" t="s">
        <v>78</v>
      </c>
      <c r="AY912" s="254" t="s">
        <v>185</v>
      </c>
    </row>
    <row r="913" s="15" customFormat="1">
      <c r="A913" s="15"/>
      <c r="B913" s="265"/>
      <c r="C913" s="266"/>
      <c r="D913" s="245" t="s">
        <v>193</v>
      </c>
      <c r="E913" s="267" t="s">
        <v>19</v>
      </c>
      <c r="F913" s="268" t="s">
        <v>196</v>
      </c>
      <c r="G913" s="266"/>
      <c r="H913" s="269">
        <v>385.80799999999999</v>
      </c>
      <c r="I913" s="270"/>
      <c r="J913" s="266"/>
      <c r="K913" s="266"/>
      <c r="L913" s="271"/>
      <c r="M913" s="272"/>
      <c r="N913" s="273"/>
      <c r="O913" s="273"/>
      <c r="P913" s="273"/>
      <c r="Q913" s="273"/>
      <c r="R913" s="273"/>
      <c r="S913" s="273"/>
      <c r="T913" s="274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T913" s="275" t="s">
        <v>193</v>
      </c>
      <c r="AU913" s="275" t="s">
        <v>88</v>
      </c>
      <c r="AV913" s="15" t="s">
        <v>191</v>
      </c>
      <c r="AW913" s="15" t="s">
        <v>37</v>
      </c>
      <c r="AX913" s="15" t="s">
        <v>86</v>
      </c>
      <c r="AY913" s="275" t="s">
        <v>185</v>
      </c>
    </row>
    <row r="914" s="2" customFormat="1" ht="16.5" customHeight="1">
      <c r="A914" s="40"/>
      <c r="B914" s="41"/>
      <c r="C914" s="282" t="s">
        <v>1131</v>
      </c>
      <c r="D914" s="282" t="s">
        <v>604</v>
      </c>
      <c r="E914" s="283" t="s">
        <v>1132</v>
      </c>
      <c r="F914" s="284" t="s">
        <v>1133</v>
      </c>
      <c r="G914" s="285" t="s">
        <v>239</v>
      </c>
      <c r="H914" s="286">
        <v>0.11600000000000001</v>
      </c>
      <c r="I914" s="287"/>
      <c r="J914" s="288">
        <f>ROUND(I914*H914,2)</f>
        <v>0</v>
      </c>
      <c r="K914" s="289"/>
      <c r="L914" s="290"/>
      <c r="M914" s="291" t="s">
        <v>19</v>
      </c>
      <c r="N914" s="292" t="s">
        <v>49</v>
      </c>
      <c r="O914" s="86"/>
      <c r="P914" s="239">
        <f>O914*H914</f>
        <v>0</v>
      </c>
      <c r="Q914" s="239">
        <v>1</v>
      </c>
      <c r="R914" s="239">
        <f>Q914*H914</f>
        <v>0.11600000000000001</v>
      </c>
      <c r="S914" s="239">
        <v>0</v>
      </c>
      <c r="T914" s="240">
        <f>S914*H914</f>
        <v>0</v>
      </c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R914" s="241" t="s">
        <v>658</v>
      </c>
      <c r="AT914" s="241" t="s">
        <v>604</v>
      </c>
      <c r="AU914" s="241" t="s">
        <v>88</v>
      </c>
      <c r="AY914" s="19" t="s">
        <v>185</v>
      </c>
      <c r="BE914" s="242">
        <f>IF(N914="základní",J914,0)</f>
        <v>0</v>
      </c>
      <c r="BF914" s="242">
        <f>IF(N914="snížená",J914,0)</f>
        <v>0</v>
      </c>
      <c r="BG914" s="242">
        <f>IF(N914="zákl. přenesená",J914,0)</f>
        <v>0</v>
      </c>
      <c r="BH914" s="242">
        <f>IF(N914="sníž. přenesená",J914,0)</f>
        <v>0</v>
      </c>
      <c r="BI914" s="242">
        <f>IF(N914="nulová",J914,0)</f>
        <v>0</v>
      </c>
      <c r="BJ914" s="19" t="s">
        <v>86</v>
      </c>
      <c r="BK914" s="242">
        <f>ROUND(I914*H914,2)</f>
        <v>0</v>
      </c>
      <c r="BL914" s="19" t="s">
        <v>229</v>
      </c>
      <c r="BM914" s="241" t="s">
        <v>1134</v>
      </c>
    </row>
    <row r="915" s="13" customFormat="1">
      <c r="A915" s="13"/>
      <c r="B915" s="243"/>
      <c r="C915" s="244"/>
      <c r="D915" s="245" t="s">
        <v>193</v>
      </c>
      <c r="E915" s="244"/>
      <c r="F915" s="247" t="s">
        <v>1135</v>
      </c>
      <c r="G915" s="244"/>
      <c r="H915" s="248">
        <v>0.11600000000000001</v>
      </c>
      <c r="I915" s="249"/>
      <c r="J915" s="244"/>
      <c r="K915" s="244"/>
      <c r="L915" s="250"/>
      <c r="M915" s="251"/>
      <c r="N915" s="252"/>
      <c r="O915" s="252"/>
      <c r="P915" s="252"/>
      <c r="Q915" s="252"/>
      <c r="R915" s="252"/>
      <c r="S915" s="252"/>
      <c r="T915" s="25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54" t="s">
        <v>193</v>
      </c>
      <c r="AU915" s="254" t="s">
        <v>88</v>
      </c>
      <c r="AV915" s="13" t="s">
        <v>88</v>
      </c>
      <c r="AW915" s="13" t="s">
        <v>4</v>
      </c>
      <c r="AX915" s="13" t="s">
        <v>86</v>
      </c>
      <c r="AY915" s="254" t="s">
        <v>185</v>
      </c>
    </row>
    <row r="916" s="2" customFormat="1" ht="21.75" customHeight="1">
      <c r="A916" s="40"/>
      <c r="B916" s="41"/>
      <c r="C916" s="229" t="s">
        <v>1136</v>
      </c>
      <c r="D916" s="229" t="s">
        <v>187</v>
      </c>
      <c r="E916" s="230" t="s">
        <v>1137</v>
      </c>
      <c r="F916" s="231" t="s">
        <v>1138</v>
      </c>
      <c r="G916" s="232" t="s">
        <v>190</v>
      </c>
      <c r="H916" s="233">
        <v>77.415000000000006</v>
      </c>
      <c r="I916" s="234"/>
      <c r="J916" s="235">
        <f>ROUND(I916*H916,2)</f>
        <v>0</v>
      </c>
      <c r="K916" s="236"/>
      <c r="L916" s="46"/>
      <c r="M916" s="237" t="s">
        <v>19</v>
      </c>
      <c r="N916" s="238" t="s">
        <v>49</v>
      </c>
      <c r="O916" s="86"/>
      <c r="P916" s="239">
        <f>O916*H916</f>
        <v>0</v>
      </c>
      <c r="Q916" s="239">
        <v>0</v>
      </c>
      <c r="R916" s="239">
        <f>Q916*H916</f>
        <v>0</v>
      </c>
      <c r="S916" s="239">
        <v>0</v>
      </c>
      <c r="T916" s="240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41" t="s">
        <v>229</v>
      </c>
      <c r="AT916" s="241" t="s">
        <v>187</v>
      </c>
      <c r="AU916" s="241" t="s">
        <v>88</v>
      </c>
      <c r="AY916" s="19" t="s">
        <v>185</v>
      </c>
      <c r="BE916" s="242">
        <f>IF(N916="základní",J916,0)</f>
        <v>0</v>
      </c>
      <c r="BF916" s="242">
        <f>IF(N916="snížená",J916,0)</f>
        <v>0</v>
      </c>
      <c r="BG916" s="242">
        <f>IF(N916="zákl. přenesená",J916,0)</f>
        <v>0</v>
      </c>
      <c r="BH916" s="242">
        <f>IF(N916="sníž. přenesená",J916,0)</f>
        <v>0</v>
      </c>
      <c r="BI916" s="242">
        <f>IF(N916="nulová",J916,0)</f>
        <v>0</v>
      </c>
      <c r="BJ916" s="19" t="s">
        <v>86</v>
      </c>
      <c r="BK916" s="242">
        <f>ROUND(I916*H916,2)</f>
        <v>0</v>
      </c>
      <c r="BL916" s="19" t="s">
        <v>229</v>
      </c>
      <c r="BM916" s="241" t="s">
        <v>1139</v>
      </c>
    </row>
    <row r="917" s="13" customFormat="1">
      <c r="A917" s="13"/>
      <c r="B917" s="243"/>
      <c r="C917" s="244"/>
      <c r="D917" s="245" t="s">
        <v>193</v>
      </c>
      <c r="E917" s="246" t="s">
        <v>19</v>
      </c>
      <c r="F917" s="247" t="s">
        <v>1140</v>
      </c>
      <c r="G917" s="244"/>
      <c r="H917" s="248">
        <v>78.944999999999993</v>
      </c>
      <c r="I917" s="249"/>
      <c r="J917" s="244"/>
      <c r="K917" s="244"/>
      <c r="L917" s="250"/>
      <c r="M917" s="251"/>
      <c r="N917" s="252"/>
      <c r="O917" s="252"/>
      <c r="P917" s="252"/>
      <c r="Q917" s="252"/>
      <c r="R917" s="252"/>
      <c r="S917" s="252"/>
      <c r="T917" s="25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54" t="s">
        <v>193</v>
      </c>
      <c r="AU917" s="254" t="s">
        <v>88</v>
      </c>
      <c r="AV917" s="13" t="s">
        <v>88</v>
      </c>
      <c r="AW917" s="13" t="s">
        <v>37</v>
      </c>
      <c r="AX917" s="13" t="s">
        <v>78</v>
      </c>
      <c r="AY917" s="254" t="s">
        <v>185</v>
      </c>
    </row>
    <row r="918" s="13" customFormat="1">
      <c r="A918" s="13"/>
      <c r="B918" s="243"/>
      <c r="C918" s="244"/>
      <c r="D918" s="245" t="s">
        <v>193</v>
      </c>
      <c r="E918" s="246" t="s">
        <v>19</v>
      </c>
      <c r="F918" s="247" t="s">
        <v>1141</v>
      </c>
      <c r="G918" s="244"/>
      <c r="H918" s="248">
        <v>-1.53</v>
      </c>
      <c r="I918" s="249"/>
      <c r="J918" s="244"/>
      <c r="K918" s="244"/>
      <c r="L918" s="250"/>
      <c r="M918" s="251"/>
      <c r="N918" s="252"/>
      <c r="O918" s="252"/>
      <c r="P918" s="252"/>
      <c r="Q918" s="252"/>
      <c r="R918" s="252"/>
      <c r="S918" s="252"/>
      <c r="T918" s="25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4" t="s">
        <v>193</v>
      </c>
      <c r="AU918" s="254" t="s">
        <v>88</v>
      </c>
      <c r="AV918" s="13" t="s">
        <v>88</v>
      </c>
      <c r="AW918" s="13" t="s">
        <v>37</v>
      </c>
      <c r="AX918" s="13" t="s">
        <v>78</v>
      </c>
      <c r="AY918" s="254" t="s">
        <v>185</v>
      </c>
    </row>
    <row r="919" s="15" customFormat="1">
      <c r="A919" s="15"/>
      <c r="B919" s="265"/>
      <c r="C919" s="266"/>
      <c r="D919" s="245" t="s">
        <v>193</v>
      </c>
      <c r="E919" s="267" t="s">
        <v>19</v>
      </c>
      <c r="F919" s="268" t="s">
        <v>196</v>
      </c>
      <c r="G919" s="266"/>
      <c r="H919" s="269">
        <v>77.415000000000006</v>
      </c>
      <c r="I919" s="270"/>
      <c r="J919" s="266"/>
      <c r="K919" s="266"/>
      <c r="L919" s="271"/>
      <c r="M919" s="272"/>
      <c r="N919" s="273"/>
      <c r="O919" s="273"/>
      <c r="P919" s="273"/>
      <c r="Q919" s="273"/>
      <c r="R919" s="273"/>
      <c r="S919" s="273"/>
      <c r="T919" s="274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T919" s="275" t="s">
        <v>193</v>
      </c>
      <c r="AU919" s="275" t="s">
        <v>88</v>
      </c>
      <c r="AV919" s="15" t="s">
        <v>191</v>
      </c>
      <c r="AW919" s="15" t="s">
        <v>37</v>
      </c>
      <c r="AX919" s="15" t="s">
        <v>86</v>
      </c>
      <c r="AY919" s="275" t="s">
        <v>185</v>
      </c>
    </row>
    <row r="920" s="2" customFormat="1" ht="16.5" customHeight="1">
      <c r="A920" s="40"/>
      <c r="B920" s="41"/>
      <c r="C920" s="282" t="s">
        <v>1142</v>
      </c>
      <c r="D920" s="282" t="s">
        <v>604</v>
      </c>
      <c r="E920" s="283" t="s">
        <v>1132</v>
      </c>
      <c r="F920" s="284" t="s">
        <v>1133</v>
      </c>
      <c r="G920" s="285" t="s">
        <v>239</v>
      </c>
      <c r="H920" s="286">
        <v>0.027</v>
      </c>
      <c r="I920" s="287"/>
      <c r="J920" s="288">
        <f>ROUND(I920*H920,2)</f>
        <v>0</v>
      </c>
      <c r="K920" s="289"/>
      <c r="L920" s="290"/>
      <c r="M920" s="291" t="s">
        <v>19</v>
      </c>
      <c r="N920" s="292" t="s">
        <v>49</v>
      </c>
      <c r="O920" s="86"/>
      <c r="P920" s="239">
        <f>O920*H920</f>
        <v>0</v>
      </c>
      <c r="Q920" s="239">
        <v>1</v>
      </c>
      <c r="R920" s="239">
        <f>Q920*H920</f>
        <v>0.027</v>
      </c>
      <c r="S920" s="239">
        <v>0</v>
      </c>
      <c r="T920" s="240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41" t="s">
        <v>658</v>
      </c>
      <c r="AT920" s="241" t="s">
        <v>604</v>
      </c>
      <c r="AU920" s="241" t="s">
        <v>88</v>
      </c>
      <c r="AY920" s="19" t="s">
        <v>185</v>
      </c>
      <c r="BE920" s="242">
        <f>IF(N920="základní",J920,0)</f>
        <v>0</v>
      </c>
      <c r="BF920" s="242">
        <f>IF(N920="snížená",J920,0)</f>
        <v>0</v>
      </c>
      <c r="BG920" s="242">
        <f>IF(N920="zákl. přenesená",J920,0)</f>
        <v>0</v>
      </c>
      <c r="BH920" s="242">
        <f>IF(N920="sníž. přenesená",J920,0)</f>
        <v>0</v>
      </c>
      <c r="BI920" s="242">
        <f>IF(N920="nulová",J920,0)</f>
        <v>0</v>
      </c>
      <c r="BJ920" s="19" t="s">
        <v>86</v>
      </c>
      <c r="BK920" s="242">
        <f>ROUND(I920*H920,2)</f>
        <v>0</v>
      </c>
      <c r="BL920" s="19" t="s">
        <v>229</v>
      </c>
      <c r="BM920" s="241" t="s">
        <v>1143</v>
      </c>
    </row>
    <row r="921" s="13" customFormat="1">
      <c r="A921" s="13"/>
      <c r="B921" s="243"/>
      <c r="C921" s="244"/>
      <c r="D921" s="245" t="s">
        <v>193</v>
      </c>
      <c r="E921" s="244"/>
      <c r="F921" s="247" t="s">
        <v>1144</v>
      </c>
      <c r="G921" s="244"/>
      <c r="H921" s="248">
        <v>0.027</v>
      </c>
      <c r="I921" s="249"/>
      <c r="J921" s="244"/>
      <c r="K921" s="244"/>
      <c r="L921" s="250"/>
      <c r="M921" s="251"/>
      <c r="N921" s="252"/>
      <c r="O921" s="252"/>
      <c r="P921" s="252"/>
      <c r="Q921" s="252"/>
      <c r="R921" s="252"/>
      <c r="S921" s="252"/>
      <c r="T921" s="25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54" t="s">
        <v>193</v>
      </c>
      <c r="AU921" s="254" t="s">
        <v>88</v>
      </c>
      <c r="AV921" s="13" t="s">
        <v>88</v>
      </c>
      <c r="AW921" s="13" t="s">
        <v>4</v>
      </c>
      <c r="AX921" s="13" t="s">
        <v>86</v>
      </c>
      <c r="AY921" s="254" t="s">
        <v>185</v>
      </c>
    </row>
    <row r="922" s="2" customFormat="1" ht="21.75" customHeight="1">
      <c r="A922" s="40"/>
      <c r="B922" s="41"/>
      <c r="C922" s="229" t="s">
        <v>1145</v>
      </c>
      <c r="D922" s="229" t="s">
        <v>187</v>
      </c>
      <c r="E922" s="230" t="s">
        <v>1146</v>
      </c>
      <c r="F922" s="231" t="s">
        <v>1147</v>
      </c>
      <c r="G922" s="232" t="s">
        <v>190</v>
      </c>
      <c r="H922" s="233">
        <v>385.80799999999999</v>
      </c>
      <c r="I922" s="234"/>
      <c r="J922" s="235">
        <f>ROUND(I922*H922,2)</f>
        <v>0</v>
      </c>
      <c r="K922" s="236"/>
      <c r="L922" s="46"/>
      <c r="M922" s="237" t="s">
        <v>19</v>
      </c>
      <c r="N922" s="238" t="s">
        <v>49</v>
      </c>
      <c r="O922" s="86"/>
      <c r="P922" s="239">
        <f>O922*H922</f>
        <v>0</v>
      </c>
      <c r="Q922" s="239">
        <v>0.00040000000000000002</v>
      </c>
      <c r="R922" s="239">
        <f>Q922*H922</f>
        <v>0.15432319999999999</v>
      </c>
      <c r="S922" s="239">
        <v>0</v>
      </c>
      <c r="T922" s="240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41" t="s">
        <v>229</v>
      </c>
      <c r="AT922" s="241" t="s">
        <v>187</v>
      </c>
      <c r="AU922" s="241" t="s">
        <v>88</v>
      </c>
      <c r="AY922" s="19" t="s">
        <v>185</v>
      </c>
      <c r="BE922" s="242">
        <f>IF(N922="základní",J922,0)</f>
        <v>0</v>
      </c>
      <c r="BF922" s="242">
        <f>IF(N922="snížená",J922,0)</f>
        <v>0</v>
      </c>
      <c r="BG922" s="242">
        <f>IF(N922="zákl. přenesená",J922,0)</f>
        <v>0</v>
      </c>
      <c r="BH922" s="242">
        <f>IF(N922="sníž. přenesená",J922,0)</f>
        <v>0</v>
      </c>
      <c r="BI922" s="242">
        <f>IF(N922="nulová",J922,0)</f>
        <v>0</v>
      </c>
      <c r="BJ922" s="19" t="s">
        <v>86</v>
      </c>
      <c r="BK922" s="242">
        <f>ROUND(I922*H922,2)</f>
        <v>0</v>
      </c>
      <c r="BL922" s="19" t="s">
        <v>229</v>
      </c>
      <c r="BM922" s="241" t="s">
        <v>1148</v>
      </c>
    </row>
    <row r="923" s="13" customFormat="1">
      <c r="A923" s="13"/>
      <c r="B923" s="243"/>
      <c r="C923" s="244"/>
      <c r="D923" s="245" t="s">
        <v>193</v>
      </c>
      <c r="E923" s="246" t="s">
        <v>19</v>
      </c>
      <c r="F923" s="247" t="s">
        <v>1129</v>
      </c>
      <c r="G923" s="244"/>
      <c r="H923" s="248">
        <v>379.07999999999998</v>
      </c>
      <c r="I923" s="249"/>
      <c r="J923" s="244"/>
      <c r="K923" s="244"/>
      <c r="L923" s="250"/>
      <c r="M923" s="251"/>
      <c r="N923" s="252"/>
      <c r="O923" s="252"/>
      <c r="P923" s="252"/>
      <c r="Q923" s="252"/>
      <c r="R923" s="252"/>
      <c r="S923" s="252"/>
      <c r="T923" s="25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54" t="s">
        <v>193</v>
      </c>
      <c r="AU923" s="254" t="s">
        <v>88</v>
      </c>
      <c r="AV923" s="13" t="s">
        <v>88</v>
      </c>
      <c r="AW923" s="13" t="s">
        <v>37</v>
      </c>
      <c r="AX923" s="13" t="s">
        <v>78</v>
      </c>
      <c r="AY923" s="254" t="s">
        <v>185</v>
      </c>
    </row>
    <row r="924" s="13" customFormat="1">
      <c r="A924" s="13"/>
      <c r="B924" s="243"/>
      <c r="C924" s="244"/>
      <c r="D924" s="245" t="s">
        <v>193</v>
      </c>
      <c r="E924" s="246" t="s">
        <v>19</v>
      </c>
      <c r="F924" s="247" t="s">
        <v>1130</v>
      </c>
      <c r="G924" s="244"/>
      <c r="H924" s="248">
        <v>6.7279999999999998</v>
      </c>
      <c r="I924" s="249"/>
      <c r="J924" s="244"/>
      <c r="K924" s="244"/>
      <c r="L924" s="250"/>
      <c r="M924" s="251"/>
      <c r="N924" s="252"/>
      <c r="O924" s="252"/>
      <c r="P924" s="252"/>
      <c r="Q924" s="252"/>
      <c r="R924" s="252"/>
      <c r="S924" s="252"/>
      <c r="T924" s="25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54" t="s">
        <v>193</v>
      </c>
      <c r="AU924" s="254" t="s">
        <v>88</v>
      </c>
      <c r="AV924" s="13" t="s">
        <v>88</v>
      </c>
      <c r="AW924" s="13" t="s">
        <v>37</v>
      </c>
      <c r="AX924" s="13" t="s">
        <v>78</v>
      </c>
      <c r="AY924" s="254" t="s">
        <v>185</v>
      </c>
    </row>
    <row r="925" s="15" customFormat="1">
      <c r="A925" s="15"/>
      <c r="B925" s="265"/>
      <c r="C925" s="266"/>
      <c r="D925" s="245" t="s">
        <v>193</v>
      </c>
      <c r="E925" s="267" t="s">
        <v>19</v>
      </c>
      <c r="F925" s="268" t="s">
        <v>196</v>
      </c>
      <c r="G925" s="266"/>
      <c r="H925" s="269">
        <v>385.80799999999999</v>
      </c>
      <c r="I925" s="270"/>
      <c r="J925" s="266"/>
      <c r="K925" s="266"/>
      <c r="L925" s="271"/>
      <c r="M925" s="272"/>
      <c r="N925" s="273"/>
      <c r="O925" s="273"/>
      <c r="P925" s="273"/>
      <c r="Q925" s="273"/>
      <c r="R925" s="273"/>
      <c r="S925" s="273"/>
      <c r="T925" s="274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275" t="s">
        <v>193</v>
      </c>
      <c r="AU925" s="275" t="s">
        <v>88</v>
      </c>
      <c r="AV925" s="15" t="s">
        <v>191</v>
      </c>
      <c r="AW925" s="15" t="s">
        <v>37</v>
      </c>
      <c r="AX925" s="15" t="s">
        <v>86</v>
      </c>
      <c r="AY925" s="275" t="s">
        <v>185</v>
      </c>
    </row>
    <row r="926" s="2" customFormat="1" ht="33" customHeight="1">
      <c r="A926" s="40"/>
      <c r="B926" s="41"/>
      <c r="C926" s="282" t="s">
        <v>1149</v>
      </c>
      <c r="D926" s="282" t="s">
        <v>604</v>
      </c>
      <c r="E926" s="283" t="s">
        <v>1150</v>
      </c>
      <c r="F926" s="284" t="s">
        <v>1151</v>
      </c>
      <c r="G926" s="285" t="s">
        <v>190</v>
      </c>
      <c r="H926" s="286">
        <v>443.67899999999997</v>
      </c>
      <c r="I926" s="287"/>
      <c r="J926" s="288">
        <f>ROUND(I926*H926,2)</f>
        <v>0</v>
      </c>
      <c r="K926" s="289"/>
      <c r="L926" s="290"/>
      <c r="M926" s="291" t="s">
        <v>19</v>
      </c>
      <c r="N926" s="292" t="s">
        <v>49</v>
      </c>
      <c r="O926" s="86"/>
      <c r="P926" s="239">
        <f>O926*H926</f>
        <v>0</v>
      </c>
      <c r="Q926" s="239">
        <v>0.0054000000000000003</v>
      </c>
      <c r="R926" s="239">
        <f>Q926*H926</f>
        <v>2.3958666000000002</v>
      </c>
      <c r="S926" s="239">
        <v>0</v>
      </c>
      <c r="T926" s="240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41" t="s">
        <v>658</v>
      </c>
      <c r="AT926" s="241" t="s">
        <v>604</v>
      </c>
      <c r="AU926" s="241" t="s">
        <v>88</v>
      </c>
      <c r="AY926" s="19" t="s">
        <v>185</v>
      </c>
      <c r="BE926" s="242">
        <f>IF(N926="základní",J926,0)</f>
        <v>0</v>
      </c>
      <c r="BF926" s="242">
        <f>IF(N926="snížená",J926,0)</f>
        <v>0</v>
      </c>
      <c r="BG926" s="242">
        <f>IF(N926="zákl. přenesená",J926,0)</f>
        <v>0</v>
      </c>
      <c r="BH926" s="242">
        <f>IF(N926="sníž. přenesená",J926,0)</f>
        <v>0</v>
      </c>
      <c r="BI926" s="242">
        <f>IF(N926="nulová",J926,0)</f>
        <v>0</v>
      </c>
      <c r="BJ926" s="19" t="s">
        <v>86</v>
      </c>
      <c r="BK926" s="242">
        <f>ROUND(I926*H926,2)</f>
        <v>0</v>
      </c>
      <c r="BL926" s="19" t="s">
        <v>229</v>
      </c>
      <c r="BM926" s="241" t="s">
        <v>1152</v>
      </c>
    </row>
    <row r="927" s="13" customFormat="1">
      <c r="A927" s="13"/>
      <c r="B927" s="243"/>
      <c r="C927" s="244"/>
      <c r="D927" s="245" t="s">
        <v>193</v>
      </c>
      <c r="E927" s="244"/>
      <c r="F927" s="247" t="s">
        <v>1153</v>
      </c>
      <c r="G927" s="244"/>
      <c r="H927" s="248">
        <v>443.67899999999997</v>
      </c>
      <c r="I927" s="249"/>
      <c r="J927" s="244"/>
      <c r="K927" s="244"/>
      <c r="L927" s="250"/>
      <c r="M927" s="251"/>
      <c r="N927" s="252"/>
      <c r="O927" s="252"/>
      <c r="P927" s="252"/>
      <c r="Q927" s="252"/>
      <c r="R927" s="252"/>
      <c r="S927" s="252"/>
      <c r="T927" s="25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54" t="s">
        <v>193</v>
      </c>
      <c r="AU927" s="254" t="s">
        <v>88</v>
      </c>
      <c r="AV927" s="13" t="s">
        <v>88</v>
      </c>
      <c r="AW927" s="13" t="s">
        <v>4</v>
      </c>
      <c r="AX927" s="13" t="s">
        <v>86</v>
      </c>
      <c r="AY927" s="254" t="s">
        <v>185</v>
      </c>
    </row>
    <row r="928" s="2" customFormat="1" ht="21.75" customHeight="1">
      <c r="A928" s="40"/>
      <c r="B928" s="41"/>
      <c r="C928" s="229" t="s">
        <v>1154</v>
      </c>
      <c r="D928" s="229" t="s">
        <v>187</v>
      </c>
      <c r="E928" s="230" t="s">
        <v>1155</v>
      </c>
      <c r="F928" s="231" t="s">
        <v>1156</v>
      </c>
      <c r="G928" s="232" t="s">
        <v>190</v>
      </c>
      <c r="H928" s="233">
        <v>75.563000000000002</v>
      </c>
      <c r="I928" s="234"/>
      <c r="J928" s="235">
        <f>ROUND(I928*H928,2)</f>
        <v>0</v>
      </c>
      <c r="K928" s="236"/>
      <c r="L928" s="46"/>
      <c r="M928" s="237" t="s">
        <v>19</v>
      </c>
      <c r="N928" s="238" t="s">
        <v>49</v>
      </c>
      <c r="O928" s="86"/>
      <c r="P928" s="239">
        <f>O928*H928</f>
        <v>0</v>
      </c>
      <c r="Q928" s="239">
        <v>0.00040000000000000002</v>
      </c>
      <c r="R928" s="239">
        <f>Q928*H928</f>
        <v>0.030225200000000001</v>
      </c>
      <c r="S928" s="239">
        <v>0</v>
      </c>
      <c r="T928" s="240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41" t="s">
        <v>229</v>
      </c>
      <c r="AT928" s="241" t="s">
        <v>187</v>
      </c>
      <c r="AU928" s="241" t="s">
        <v>88</v>
      </c>
      <c r="AY928" s="19" t="s">
        <v>185</v>
      </c>
      <c r="BE928" s="242">
        <f>IF(N928="základní",J928,0)</f>
        <v>0</v>
      </c>
      <c r="BF928" s="242">
        <f>IF(N928="snížená",J928,0)</f>
        <v>0</v>
      </c>
      <c r="BG928" s="242">
        <f>IF(N928="zákl. přenesená",J928,0)</f>
        <v>0</v>
      </c>
      <c r="BH928" s="242">
        <f>IF(N928="sníž. přenesená",J928,0)</f>
        <v>0</v>
      </c>
      <c r="BI928" s="242">
        <f>IF(N928="nulová",J928,0)</f>
        <v>0</v>
      </c>
      <c r="BJ928" s="19" t="s">
        <v>86</v>
      </c>
      <c r="BK928" s="242">
        <f>ROUND(I928*H928,2)</f>
        <v>0</v>
      </c>
      <c r="BL928" s="19" t="s">
        <v>229</v>
      </c>
      <c r="BM928" s="241" t="s">
        <v>1157</v>
      </c>
    </row>
    <row r="929" s="13" customFormat="1">
      <c r="A929" s="13"/>
      <c r="B929" s="243"/>
      <c r="C929" s="244"/>
      <c r="D929" s="245" t="s">
        <v>193</v>
      </c>
      <c r="E929" s="246" t="s">
        <v>19</v>
      </c>
      <c r="F929" s="247" t="s">
        <v>1158</v>
      </c>
      <c r="G929" s="244"/>
      <c r="H929" s="248">
        <v>77.093000000000004</v>
      </c>
      <c r="I929" s="249"/>
      <c r="J929" s="244"/>
      <c r="K929" s="244"/>
      <c r="L929" s="250"/>
      <c r="M929" s="251"/>
      <c r="N929" s="252"/>
      <c r="O929" s="252"/>
      <c r="P929" s="252"/>
      <c r="Q929" s="252"/>
      <c r="R929" s="252"/>
      <c r="S929" s="252"/>
      <c r="T929" s="25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4" t="s">
        <v>193</v>
      </c>
      <c r="AU929" s="254" t="s">
        <v>88</v>
      </c>
      <c r="AV929" s="13" t="s">
        <v>88</v>
      </c>
      <c r="AW929" s="13" t="s">
        <v>37</v>
      </c>
      <c r="AX929" s="13" t="s">
        <v>78</v>
      </c>
      <c r="AY929" s="254" t="s">
        <v>185</v>
      </c>
    </row>
    <row r="930" s="13" customFormat="1">
      <c r="A930" s="13"/>
      <c r="B930" s="243"/>
      <c r="C930" s="244"/>
      <c r="D930" s="245" t="s">
        <v>193</v>
      </c>
      <c r="E930" s="246" t="s">
        <v>19</v>
      </c>
      <c r="F930" s="247" t="s">
        <v>1141</v>
      </c>
      <c r="G930" s="244"/>
      <c r="H930" s="248">
        <v>-1.53</v>
      </c>
      <c r="I930" s="249"/>
      <c r="J930" s="244"/>
      <c r="K930" s="244"/>
      <c r="L930" s="250"/>
      <c r="M930" s="251"/>
      <c r="N930" s="252"/>
      <c r="O930" s="252"/>
      <c r="P930" s="252"/>
      <c r="Q930" s="252"/>
      <c r="R930" s="252"/>
      <c r="S930" s="252"/>
      <c r="T930" s="25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4" t="s">
        <v>193</v>
      </c>
      <c r="AU930" s="254" t="s">
        <v>88</v>
      </c>
      <c r="AV930" s="13" t="s">
        <v>88</v>
      </c>
      <c r="AW930" s="13" t="s">
        <v>37</v>
      </c>
      <c r="AX930" s="13" t="s">
        <v>78</v>
      </c>
      <c r="AY930" s="254" t="s">
        <v>185</v>
      </c>
    </row>
    <row r="931" s="15" customFormat="1">
      <c r="A931" s="15"/>
      <c r="B931" s="265"/>
      <c r="C931" s="266"/>
      <c r="D931" s="245" t="s">
        <v>193</v>
      </c>
      <c r="E931" s="267" t="s">
        <v>19</v>
      </c>
      <c r="F931" s="268" t="s">
        <v>196</v>
      </c>
      <c r="G931" s="266"/>
      <c r="H931" s="269">
        <v>75.563000000000002</v>
      </c>
      <c r="I931" s="270"/>
      <c r="J931" s="266"/>
      <c r="K931" s="266"/>
      <c r="L931" s="271"/>
      <c r="M931" s="272"/>
      <c r="N931" s="273"/>
      <c r="O931" s="273"/>
      <c r="P931" s="273"/>
      <c r="Q931" s="273"/>
      <c r="R931" s="273"/>
      <c r="S931" s="273"/>
      <c r="T931" s="274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75" t="s">
        <v>193</v>
      </c>
      <c r="AU931" s="275" t="s">
        <v>88</v>
      </c>
      <c r="AV931" s="15" t="s">
        <v>191</v>
      </c>
      <c r="AW931" s="15" t="s">
        <v>37</v>
      </c>
      <c r="AX931" s="15" t="s">
        <v>86</v>
      </c>
      <c r="AY931" s="275" t="s">
        <v>185</v>
      </c>
    </row>
    <row r="932" s="2" customFormat="1" ht="33" customHeight="1">
      <c r="A932" s="40"/>
      <c r="B932" s="41"/>
      <c r="C932" s="282" t="s">
        <v>1159</v>
      </c>
      <c r="D932" s="282" t="s">
        <v>604</v>
      </c>
      <c r="E932" s="283" t="s">
        <v>1150</v>
      </c>
      <c r="F932" s="284" t="s">
        <v>1151</v>
      </c>
      <c r="G932" s="285" t="s">
        <v>190</v>
      </c>
      <c r="H932" s="286">
        <v>90.676000000000002</v>
      </c>
      <c r="I932" s="287"/>
      <c r="J932" s="288">
        <f>ROUND(I932*H932,2)</f>
        <v>0</v>
      </c>
      <c r="K932" s="289"/>
      <c r="L932" s="290"/>
      <c r="M932" s="291" t="s">
        <v>19</v>
      </c>
      <c r="N932" s="292" t="s">
        <v>49</v>
      </c>
      <c r="O932" s="86"/>
      <c r="P932" s="239">
        <f>O932*H932</f>
        <v>0</v>
      </c>
      <c r="Q932" s="239">
        <v>0.0054000000000000003</v>
      </c>
      <c r="R932" s="239">
        <f>Q932*H932</f>
        <v>0.48965040000000004</v>
      </c>
      <c r="S932" s="239">
        <v>0</v>
      </c>
      <c r="T932" s="240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41" t="s">
        <v>658</v>
      </c>
      <c r="AT932" s="241" t="s">
        <v>604</v>
      </c>
      <c r="AU932" s="241" t="s">
        <v>88</v>
      </c>
      <c r="AY932" s="19" t="s">
        <v>185</v>
      </c>
      <c r="BE932" s="242">
        <f>IF(N932="základní",J932,0)</f>
        <v>0</v>
      </c>
      <c r="BF932" s="242">
        <f>IF(N932="snížená",J932,0)</f>
        <v>0</v>
      </c>
      <c r="BG932" s="242">
        <f>IF(N932="zákl. přenesená",J932,0)</f>
        <v>0</v>
      </c>
      <c r="BH932" s="242">
        <f>IF(N932="sníž. přenesená",J932,0)</f>
        <v>0</v>
      </c>
      <c r="BI932" s="242">
        <f>IF(N932="nulová",J932,0)</f>
        <v>0</v>
      </c>
      <c r="BJ932" s="19" t="s">
        <v>86</v>
      </c>
      <c r="BK932" s="242">
        <f>ROUND(I932*H932,2)</f>
        <v>0</v>
      </c>
      <c r="BL932" s="19" t="s">
        <v>229</v>
      </c>
      <c r="BM932" s="241" t="s">
        <v>1160</v>
      </c>
    </row>
    <row r="933" s="13" customFormat="1">
      <c r="A933" s="13"/>
      <c r="B933" s="243"/>
      <c r="C933" s="244"/>
      <c r="D933" s="245" t="s">
        <v>193</v>
      </c>
      <c r="E933" s="244"/>
      <c r="F933" s="247" t="s">
        <v>1161</v>
      </c>
      <c r="G933" s="244"/>
      <c r="H933" s="248">
        <v>90.676000000000002</v>
      </c>
      <c r="I933" s="249"/>
      <c r="J933" s="244"/>
      <c r="K933" s="244"/>
      <c r="L933" s="250"/>
      <c r="M933" s="251"/>
      <c r="N933" s="252"/>
      <c r="O933" s="252"/>
      <c r="P933" s="252"/>
      <c r="Q933" s="252"/>
      <c r="R933" s="252"/>
      <c r="S933" s="252"/>
      <c r="T933" s="25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54" t="s">
        <v>193</v>
      </c>
      <c r="AU933" s="254" t="s">
        <v>88</v>
      </c>
      <c r="AV933" s="13" t="s">
        <v>88</v>
      </c>
      <c r="AW933" s="13" t="s">
        <v>4</v>
      </c>
      <c r="AX933" s="13" t="s">
        <v>86</v>
      </c>
      <c r="AY933" s="254" t="s">
        <v>185</v>
      </c>
    </row>
    <row r="934" s="2" customFormat="1" ht="33" customHeight="1">
      <c r="A934" s="40"/>
      <c r="B934" s="41"/>
      <c r="C934" s="229" t="s">
        <v>1162</v>
      </c>
      <c r="D934" s="229" t="s">
        <v>187</v>
      </c>
      <c r="E934" s="230" t="s">
        <v>1163</v>
      </c>
      <c r="F934" s="231" t="s">
        <v>1164</v>
      </c>
      <c r="G934" s="232" t="s">
        <v>227</v>
      </c>
      <c r="H934" s="233">
        <v>15</v>
      </c>
      <c r="I934" s="234"/>
      <c r="J934" s="235">
        <f>ROUND(I934*H934,2)</f>
        <v>0</v>
      </c>
      <c r="K934" s="236"/>
      <c r="L934" s="46"/>
      <c r="M934" s="237" t="s">
        <v>19</v>
      </c>
      <c r="N934" s="238" t="s">
        <v>49</v>
      </c>
      <c r="O934" s="86"/>
      <c r="P934" s="239">
        <f>O934*H934</f>
        <v>0</v>
      </c>
      <c r="Q934" s="239">
        <v>0.00029999999999999997</v>
      </c>
      <c r="R934" s="239">
        <f>Q934*H934</f>
        <v>0.0044999999999999997</v>
      </c>
      <c r="S934" s="239">
        <v>0</v>
      </c>
      <c r="T934" s="240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41" t="s">
        <v>229</v>
      </c>
      <c r="AT934" s="241" t="s">
        <v>187</v>
      </c>
      <c r="AU934" s="241" t="s">
        <v>88</v>
      </c>
      <c r="AY934" s="19" t="s">
        <v>185</v>
      </c>
      <c r="BE934" s="242">
        <f>IF(N934="základní",J934,0)</f>
        <v>0</v>
      </c>
      <c r="BF934" s="242">
        <f>IF(N934="snížená",J934,0)</f>
        <v>0</v>
      </c>
      <c r="BG934" s="242">
        <f>IF(N934="zákl. přenesená",J934,0)</f>
        <v>0</v>
      </c>
      <c r="BH934" s="242">
        <f>IF(N934="sníž. přenesená",J934,0)</f>
        <v>0</v>
      </c>
      <c r="BI934" s="242">
        <f>IF(N934="nulová",J934,0)</f>
        <v>0</v>
      </c>
      <c r="BJ934" s="19" t="s">
        <v>86</v>
      </c>
      <c r="BK934" s="242">
        <f>ROUND(I934*H934,2)</f>
        <v>0</v>
      </c>
      <c r="BL934" s="19" t="s">
        <v>229</v>
      </c>
      <c r="BM934" s="241" t="s">
        <v>1165</v>
      </c>
    </row>
    <row r="935" s="13" customFormat="1">
      <c r="A935" s="13"/>
      <c r="B935" s="243"/>
      <c r="C935" s="244"/>
      <c r="D935" s="245" t="s">
        <v>193</v>
      </c>
      <c r="E935" s="246" t="s">
        <v>19</v>
      </c>
      <c r="F935" s="247" t="s">
        <v>8</v>
      </c>
      <c r="G935" s="244"/>
      <c r="H935" s="248">
        <v>15</v>
      </c>
      <c r="I935" s="249"/>
      <c r="J935" s="244"/>
      <c r="K935" s="244"/>
      <c r="L935" s="250"/>
      <c r="M935" s="251"/>
      <c r="N935" s="252"/>
      <c r="O935" s="252"/>
      <c r="P935" s="252"/>
      <c r="Q935" s="252"/>
      <c r="R935" s="252"/>
      <c r="S935" s="252"/>
      <c r="T935" s="25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4" t="s">
        <v>193</v>
      </c>
      <c r="AU935" s="254" t="s">
        <v>88</v>
      </c>
      <c r="AV935" s="13" t="s">
        <v>88</v>
      </c>
      <c r="AW935" s="13" t="s">
        <v>37</v>
      </c>
      <c r="AX935" s="13" t="s">
        <v>78</v>
      </c>
      <c r="AY935" s="254" t="s">
        <v>185</v>
      </c>
    </row>
    <row r="936" s="14" customFormat="1">
      <c r="A936" s="14"/>
      <c r="B936" s="255"/>
      <c r="C936" s="256"/>
      <c r="D936" s="245" t="s">
        <v>193</v>
      </c>
      <c r="E936" s="257" t="s">
        <v>19</v>
      </c>
      <c r="F936" s="258" t="s">
        <v>1166</v>
      </c>
      <c r="G936" s="256"/>
      <c r="H936" s="257" t="s">
        <v>19</v>
      </c>
      <c r="I936" s="259"/>
      <c r="J936" s="256"/>
      <c r="K936" s="256"/>
      <c r="L936" s="260"/>
      <c r="M936" s="261"/>
      <c r="N936" s="262"/>
      <c r="O936" s="262"/>
      <c r="P936" s="262"/>
      <c r="Q936" s="262"/>
      <c r="R936" s="262"/>
      <c r="S936" s="262"/>
      <c r="T936" s="263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64" t="s">
        <v>193</v>
      </c>
      <c r="AU936" s="264" t="s">
        <v>88</v>
      </c>
      <c r="AV936" s="14" t="s">
        <v>86</v>
      </c>
      <c r="AW936" s="14" t="s">
        <v>37</v>
      </c>
      <c r="AX936" s="14" t="s">
        <v>78</v>
      </c>
      <c r="AY936" s="264" t="s">
        <v>185</v>
      </c>
    </row>
    <row r="937" s="15" customFormat="1">
      <c r="A937" s="15"/>
      <c r="B937" s="265"/>
      <c r="C937" s="266"/>
      <c r="D937" s="245" t="s">
        <v>193</v>
      </c>
      <c r="E937" s="267" t="s">
        <v>19</v>
      </c>
      <c r="F937" s="268" t="s">
        <v>196</v>
      </c>
      <c r="G937" s="266"/>
      <c r="H937" s="269">
        <v>15</v>
      </c>
      <c r="I937" s="270"/>
      <c r="J937" s="266"/>
      <c r="K937" s="266"/>
      <c r="L937" s="271"/>
      <c r="M937" s="272"/>
      <c r="N937" s="273"/>
      <c r="O937" s="273"/>
      <c r="P937" s="273"/>
      <c r="Q937" s="273"/>
      <c r="R937" s="273"/>
      <c r="S937" s="273"/>
      <c r="T937" s="274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T937" s="275" t="s">
        <v>193</v>
      </c>
      <c r="AU937" s="275" t="s">
        <v>88</v>
      </c>
      <c r="AV937" s="15" t="s">
        <v>191</v>
      </c>
      <c r="AW937" s="15" t="s">
        <v>37</v>
      </c>
      <c r="AX937" s="15" t="s">
        <v>86</v>
      </c>
      <c r="AY937" s="275" t="s">
        <v>185</v>
      </c>
    </row>
    <row r="938" s="2" customFormat="1" ht="33" customHeight="1">
      <c r="A938" s="40"/>
      <c r="B938" s="41"/>
      <c r="C938" s="282" t="s">
        <v>1167</v>
      </c>
      <c r="D938" s="282" t="s">
        <v>604</v>
      </c>
      <c r="E938" s="283" t="s">
        <v>1150</v>
      </c>
      <c r="F938" s="284" t="s">
        <v>1151</v>
      </c>
      <c r="G938" s="285" t="s">
        <v>190</v>
      </c>
      <c r="H938" s="286">
        <v>10.5</v>
      </c>
      <c r="I938" s="287"/>
      <c r="J938" s="288">
        <f>ROUND(I938*H938,2)</f>
        <v>0</v>
      </c>
      <c r="K938" s="289"/>
      <c r="L938" s="290"/>
      <c r="M938" s="291" t="s">
        <v>19</v>
      </c>
      <c r="N938" s="292" t="s">
        <v>49</v>
      </c>
      <c r="O938" s="86"/>
      <c r="P938" s="239">
        <f>O938*H938</f>
        <v>0</v>
      </c>
      <c r="Q938" s="239">
        <v>0.0054000000000000003</v>
      </c>
      <c r="R938" s="239">
        <f>Q938*H938</f>
        <v>0.0567</v>
      </c>
      <c r="S938" s="239">
        <v>0</v>
      </c>
      <c r="T938" s="240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41" t="s">
        <v>658</v>
      </c>
      <c r="AT938" s="241" t="s">
        <v>604</v>
      </c>
      <c r="AU938" s="241" t="s">
        <v>88</v>
      </c>
      <c r="AY938" s="19" t="s">
        <v>185</v>
      </c>
      <c r="BE938" s="242">
        <f>IF(N938="základní",J938,0)</f>
        <v>0</v>
      </c>
      <c r="BF938" s="242">
        <f>IF(N938="snížená",J938,0)</f>
        <v>0</v>
      </c>
      <c r="BG938" s="242">
        <f>IF(N938="zákl. přenesená",J938,0)</f>
        <v>0</v>
      </c>
      <c r="BH938" s="242">
        <f>IF(N938="sníž. přenesená",J938,0)</f>
        <v>0</v>
      </c>
      <c r="BI938" s="242">
        <f>IF(N938="nulová",J938,0)</f>
        <v>0</v>
      </c>
      <c r="BJ938" s="19" t="s">
        <v>86</v>
      </c>
      <c r="BK938" s="242">
        <f>ROUND(I938*H938,2)</f>
        <v>0</v>
      </c>
      <c r="BL938" s="19" t="s">
        <v>229</v>
      </c>
      <c r="BM938" s="241" t="s">
        <v>1168</v>
      </c>
    </row>
    <row r="939" s="13" customFormat="1">
      <c r="A939" s="13"/>
      <c r="B939" s="243"/>
      <c r="C939" s="244"/>
      <c r="D939" s="245" t="s">
        <v>193</v>
      </c>
      <c r="E939" s="244"/>
      <c r="F939" s="247" t="s">
        <v>1169</v>
      </c>
      <c r="G939" s="244"/>
      <c r="H939" s="248">
        <v>10.5</v>
      </c>
      <c r="I939" s="249"/>
      <c r="J939" s="244"/>
      <c r="K939" s="244"/>
      <c r="L939" s="250"/>
      <c r="M939" s="251"/>
      <c r="N939" s="252"/>
      <c r="O939" s="252"/>
      <c r="P939" s="252"/>
      <c r="Q939" s="252"/>
      <c r="R939" s="252"/>
      <c r="S939" s="252"/>
      <c r="T939" s="25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4" t="s">
        <v>193</v>
      </c>
      <c r="AU939" s="254" t="s">
        <v>88</v>
      </c>
      <c r="AV939" s="13" t="s">
        <v>88</v>
      </c>
      <c r="AW939" s="13" t="s">
        <v>4</v>
      </c>
      <c r="AX939" s="13" t="s">
        <v>86</v>
      </c>
      <c r="AY939" s="254" t="s">
        <v>185</v>
      </c>
    </row>
    <row r="940" s="2" customFormat="1" ht="33" customHeight="1">
      <c r="A940" s="40"/>
      <c r="B940" s="41"/>
      <c r="C940" s="229" t="s">
        <v>1170</v>
      </c>
      <c r="D940" s="229" t="s">
        <v>187</v>
      </c>
      <c r="E940" s="230" t="s">
        <v>1171</v>
      </c>
      <c r="F940" s="231" t="s">
        <v>1172</v>
      </c>
      <c r="G940" s="232" t="s">
        <v>266</v>
      </c>
      <c r="H940" s="276"/>
      <c r="I940" s="234"/>
      <c r="J940" s="235">
        <f>ROUND(I940*H940,2)</f>
        <v>0</v>
      </c>
      <c r="K940" s="236"/>
      <c r="L940" s="46"/>
      <c r="M940" s="237" t="s">
        <v>19</v>
      </c>
      <c r="N940" s="238" t="s">
        <v>49</v>
      </c>
      <c r="O940" s="86"/>
      <c r="P940" s="239">
        <f>O940*H940</f>
        <v>0</v>
      </c>
      <c r="Q940" s="239">
        <v>0</v>
      </c>
      <c r="R940" s="239">
        <f>Q940*H940</f>
        <v>0</v>
      </c>
      <c r="S940" s="239">
        <v>0</v>
      </c>
      <c r="T940" s="240">
        <f>S940*H940</f>
        <v>0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41" t="s">
        <v>229</v>
      </c>
      <c r="AT940" s="241" t="s">
        <v>187</v>
      </c>
      <c r="AU940" s="241" t="s">
        <v>88</v>
      </c>
      <c r="AY940" s="19" t="s">
        <v>185</v>
      </c>
      <c r="BE940" s="242">
        <f>IF(N940="základní",J940,0)</f>
        <v>0</v>
      </c>
      <c r="BF940" s="242">
        <f>IF(N940="snížená",J940,0)</f>
        <v>0</v>
      </c>
      <c r="BG940" s="242">
        <f>IF(N940="zákl. přenesená",J940,0)</f>
        <v>0</v>
      </c>
      <c r="BH940" s="242">
        <f>IF(N940="sníž. přenesená",J940,0)</f>
        <v>0</v>
      </c>
      <c r="BI940" s="242">
        <f>IF(N940="nulová",J940,0)</f>
        <v>0</v>
      </c>
      <c r="BJ940" s="19" t="s">
        <v>86</v>
      </c>
      <c r="BK940" s="242">
        <f>ROUND(I940*H940,2)</f>
        <v>0</v>
      </c>
      <c r="BL940" s="19" t="s">
        <v>229</v>
      </c>
      <c r="BM940" s="241" t="s">
        <v>1173</v>
      </c>
    </row>
    <row r="941" s="12" customFormat="1" ht="22.8" customHeight="1">
      <c r="A941" s="12"/>
      <c r="B941" s="213"/>
      <c r="C941" s="214"/>
      <c r="D941" s="215" t="s">
        <v>77</v>
      </c>
      <c r="E941" s="227" t="s">
        <v>1174</v>
      </c>
      <c r="F941" s="227" t="s">
        <v>1175</v>
      </c>
      <c r="G941" s="214"/>
      <c r="H941" s="214"/>
      <c r="I941" s="217"/>
      <c r="J941" s="228">
        <f>BK941</f>
        <v>0</v>
      </c>
      <c r="K941" s="214"/>
      <c r="L941" s="219"/>
      <c r="M941" s="220"/>
      <c r="N941" s="221"/>
      <c r="O941" s="221"/>
      <c r="P941" s="222">
        <f>SUM(P942:P1028)</f>
        <v>0</v>
      </c>
      <c r="Q941" s="221"/>
      <c r="R941" s="222">
        <f>SUM(R942:R1028)</f>
        <v>1.183403</v>
      </c>
      <c r="S941" s="221"/>
      <c r="T941" s="223">
        <f>SUM(T942:T1028)</f>
        <v>0</v>
      </c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R941" s="224" t="s">
        <v>88</v>
      </c>
      <c r="AT941" s="225" t="s">
        <v>77</v>
      </c>
      <c r="AU941" s="225" t="s">
        <v>86</v>
      </c>
      <c r="AY941" s="224" t="s">
        <v>185</v>
      </c>
      <c r="BK941" s="226">
        <f>SUM(BK942:BK1028)</f>
        <v>0</v>
      </c>
    </row>
    <row r="942" s="2" customFormat="1" ht="33" customHeight="1">
      <c r="A942" s="40"/>
      <c r="B942" s="41"/>
      <c r="C942" s="229" t="s">
        <v>1176</v>
      </c>
      <c r="D942" s="229" t="s">
        <v>187</v>
      </c>
      <c r="E942" s="230" t="s">
        <v>1177</v>
      </c>
      <c r="F942" s="231" t="s">
        <v>1178</v>
      </c>
      <c r="G942" s="232" t="s">
        <v>190</v>
      </c>
      <c r="H942" s="233">
        <v>326.44</v>
      </c>
      <c r="I942" s="234"/>
      <c r="J942" s="235">
        <f>ROUND(I942*H942,2)</f>
        <v>0</v>
      </c>
      <c r="K942" s="236"/>
      <c r="L942" s="46"/>
      <c r="M942" s="237" t="s">
        <v>19</v>
      </c>
      <c r="N942" s="238" t="s">
        <v>49</v>
      </c>
      <c r="O942" s="86"/>
      <c r="P942" s="239">
        <f>O942*H942</f>
        <v>0</v>
      </c>
      <c r="Q942" s="239">
        <v>0</v>
      </c>
      <c r="R942" s="239">
        <f>Q942*H942</f>
        <v>0</v>
      </c>
      <c r="S942" s="239">
        <v>0</v>
      </c>
      <c r="T942" s="240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41" t="s">
        <v>229</v>
      </c>
      <c r="AT942" s="241" t="s">
        <v>187</v>
      </c>
      <c r="AU942" s="241" t="s">
        <v>88</v>
      </c>
      <c r="AY942" s="19" t="s">
        <v>185</v>
      </c>
      <c r="BE942" s="242">
        <f>IF(N942="základní",J942,0)</f>
        <v>0</v>
      </c>
      <c r="BF942" s="242">
        <f>IF(N942="snížená",J942,0)</f>
        <v>0</v>
      </c>
      <c r="BG942" s="242">
        <f>IF(N942="zákl. přenesená",J942,0)</f>
        <v>0</v>
      </c>
      <c r="BH942" s="242">
        <f>IF(N942="sníž. přenesená",J942,0)</f>
        <v>0</v>
      </c>
      <c r="BI942" s="242">
        <f>IF(N942="nulová",J942,0)</f>
        <v>0</v>
      </c>
      <c r="BJ942" s="19" t="s">
        <v>86</v>
      </c>
      <c r="BK942" s="242">
        <f>ROUND(I942*H942,2)</f>
        <v>0</v>
      </c>
      <c r="BL942" s="19" t="s">
        <v>229</v>
      </c>
      <c r="BM942" s="241" t="s">
        <v>1179</v>
      </c>
    </row>
    <row r="943" s="13" customFormat="1">
      <c r="A943" s="13"/>
      <c r="B943" s="243"/>
      <c r="C943" s="244"/>
      <c r="D943" s="245" t="s">
        <v>193</v>
      </c>
      <c r="E943" s="246" t="s">
        <v>19</v>
      </c>
      <c r="F943" s="247" t="s">
        <v>988</v>
      </c>
      <c r="G943" s="244"/>
      <c r="H943" s="248">
        <v>3.6000000000000001</v>
      </c>
      <c r="I943" s="249"/>
      <c r="J943" s="244"/>
      <c r="K943" s="244"/>
      <c r="L943" s="250"/>
      <c r="M943" s="251"/>
      <c r="N943" s="252"/>
      <c r="O943" s="252"/>
      <c r="P943" s="252"/>
      <c r="Q943" s="252"/>
      <c r="R943" s="252"/>
      <c r="S943" s="252"/>
      <c r="T943" s="25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54" t="s">
        <v>193</v>
      </c>
      <c r="AU943" s="254" t="s">
        <v>88</v>
      </c>
      <c r="AV943" s="13" t="s">
        <v>88</v>
      </c>
      <c r="AW943" s="13" t="s">
        <v>37</v>
      </c>
      <c r="AX943" s="13" t="s">
        <v>78</v>
      </c>
      <c r="AY943" s="254" t="s">
        <v>185</v>
      </c>
    </row>
    <row r="944" s="14" customFormat="1">
      <c r="A944" s="14"/>
      <c r="B944" s="255"/>
      <c r="C944" s="256"/>
      <c r="D944" s="245" t="s">
        <v>193</v>
      </c>
      <c r="E944" s="257" t="s">
        <v>19</v>
      </c>
      <c r="F944" s="258" t="s">
        <v>956</v>
      </c>
      <c r="G944" s="256"/>
      <c r="H944" s="257" t="s">
        <v>19</v>
      </c>
      <c r="I944" s="259"/>
      <c r="J944" s="256"/>
      <c r="K944" s="256"/>
      <c r="L944" s="260"/>
      <c r="M944" s="261"/>
      <c r="N944" s="262"/>
      <c r="O944" s="262"/>
      <c r="P944" s="262"/>
      <c r="Q944" s="262"/>
      <c r="R944" s="262"/>
      <c r="S944" s="262"/>
      <c r="T944" s="263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64" t="s">
        <v>193</v>
      </c>
      <c r="AU944" s="264" t="s">
        <v>88</v>
      </c>
      <c r="AV944" s="14" t="s">
        <v>86</v>
      </c>
      <c r="AW944" s="14" t="s">
        <v>37</v>
      </c>
      <c r="AX944" s="14" t="s">
        <v>78</v>
      </c>
      <c r="AY944" s="264" t="s">
        <v>185</v>
      </c>
    </row>
    <row r="945" s="13" customFormat="1">
      <c r="A945" s="13"/>
      <c r="B945" s="243"/>
      <c r="C945" s="244"/>
      <c r="D945" s="245" t="s">
        <v>193</v>
      </c>
      <c r="E945" s="246" t="s">
        <v>19</v>
      </c>
      <c r="F945" s="247" t="s">
        <v>989</v>
      </c>
      <c r="G945" s="244"/>
      <c r="H945" s="248">
        <v>8.9399999999999995</v>
      </c>
      <c r="I945" s="249"/>
      <c r="J945" s="244"/>
      <c r="K945" s="244"/>
      <c r="L945" s="250"/>
      <c r="M945" s="251"/>
      <c r="N945" s="252"/>
      <c r="O945" s="252"/>
      <c r="P945" s="252"/>
      <c r="Q945" s="252"/>
      <c r="R945" s="252"/>
      <c r="S945" s="252"/>
      <c r="T945" s="25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4" t="s">
        <v>193</v>
      </c>
      <c r="AU945" s="254" t="s">
        <v>88</v>
      </c>
      <c r="AV945" s="13" t="s">
        <v>88</v>
      </c>
      <c r="AW945" s="13" t="s">
        <v>37</v>
      </c>
      <c r="AX945" s="13" t="s">
        <v>78</v>
      </c>
      <c r="AY945" s="254" t="s">
        <v>185</v>
      </c>
    </row>
    <row r="946" s="14" customFormat="1">
      <c r="A946" s="14"/>
      <c r="B946" s="255"/>
      <c r="C946" s="256"/>
      <c r="D946" s="245" t="s">
        <v>193</v>
      </c>
      <c r="E946" s="257" t="s">
        <v>19</v>
      </c>
      <c r="F946" s="258" t="s">
        <v>958</v>
      </c>
      <c r="G946" s="256"/>
      <c r="H946" s="257" t="s">
        <v>19</v>
      </c>
      <c r="I946" s="259"/>
      <c r="J946" s="256"/>
      <c r="K946" s="256"/>
      <c r="L946" s="260"/>
      <c r="M946" s="261"/>
      <c r="N946" s="262"/>
      <c r="O946" s="262"/>
      <c r="P946" s="262"/>
      <c r="Q946" s="262"/>
      <c r="R946" s="262"/>
      <c r="S946" s="262"/>
      <c r="T946" s="263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64" t="s">
        <v>193</v>
      </c>
      <c r="AU946" s="264" t="s">
        <v>88</v>
      </c>
      <c r="AV946" s="14" t="s">
        <v>86</v>
      </c>
      <c r="AW946" s="14" t="s">
        <v>37</v>
      </c>
      <c r="AX946" s="14" t="s">
        <v>78</v>
      </c>
      <c r="AY946" s="264" t="s">
        <v>185</v>
      </c>
    </row>
    <row r="947" s="13" customFormat="1">
      <c r="A947" s="13"/>
      <c r="B947" s="243"/>
      <c r="C947" s="244"/>
      <c r="D947" s="245" t="s">
        <v>193</v>
      </c>
      <c r="E947" s="246" t="s">
        <v>19</v>
      </c>
      <c r="F947" s="247" t="s">
        <v>990</v>
      </c>
      <c r="G947" s="244"/>
      <c r="H947" s="248">
        <v>6.8300000000000001</v>
      </c>
      <c r="I947" s="249"/>
      <c r="J947" s="244"/>
      <c r="K947" s="244"/>
      <c r="L947" s="250"/>
      <c r="M947" s="251"/>
      <c r="N947" s="252"/>
      <c r="O947" s="252"/>
      <c r="P947" s="252"/>
      <c r="Q947" s="252"/>
      <c r="R947" s="252"/>
      <c r="S947" s="252"/>
      <c r="T947" s="25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54" t="s">
        <v>193</v>
      </c>
      <c r="AU947" s="254" t="s">
        <v>88</v>
      </c>
      <c r="AV947" s="13" t="s">
        <v>88</v>
      </c>
      <c r="AW947" s="13" t="s">
        <v>37</v>
      </c>
      <c r="AX947" s="13" t="s">
        <v>78</v>
      </c>
      <c r="AY947" s="254" t="s">
        <v>185</v>
      </c>
    </row>
    <row r="948" s="14" customFormat="1">
      <c r="A948" s="14"/>
      <c r="B948" s="255"/>
      <c r="C948" s="256"/>
      <c r="D948" s="245" t="s">
        <v>193</v>
      </c>
      <c r="E948" s="257" t="s">
        <v>19</v>
      </c>
      <c r="F948" s="258" t="s">
        <v>960</v>
      </c>
      <c r="G948" s="256"/>
      <c r="H948" s="257" t="s">
        <v>19</v>
      </c>
      <c r="I948" s="259"/>
      <c r="J948" s="256"/>
      <c r="K948" s="256"/>
      <c r="L948" s="260"/>
      <c r="M948" s="261"/>
      <c r="N948" s="262"/>
      <c r="O948" s="262"/>
      <c r="P948" s="262"/>
      <c r="Q948" s="262"/>
      <c r="R948" s="262"/>
      <c r="S948" s="262"/>
      <c r="T948" s="263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64" t="s">
        <v>193</v>
      </c>
      <c r="AU948" s="264" t="s">
        <v>88</v>
      </c>
      <c r="AV948" s="14" t="s">
        <v>86</v>
      </c>
      <c r="AW948" s="14" t="s">
        <v>37</v>
      </c>
      <c r="AX948" s="14" t="s">
        <v>78</v>
      </c>
      <c r="AY948" s="264" t="s">
        <v>185</v>
      </c>
    </row>
    <row r="949" s="13" customFormat="1">
      <c r="A949" s="13"/>
      <c r="B949" s="243"/>
      <c r="C949" s="244"/>
      <c r="D949" s="245" t="s">
        <v>193</v>
      </c>
      <c r="E949" s="246" t="s">
        <v>19</v>
      </c>
      <c r="F949" s="247" t="s">
        <v>991</v>
      </c>
      <c r="G949" s="244"/>
      <c r="H949" s="248">
        <v>7.0999999999999996</v>
      </c>
      <c r="I949" s="249"/>
      <c r="J949" s="244"/>
      <c r="K949" s="244"/>
      <c r="L949" s="250"/>
      <c r="M949" s="251"/>
      <c r="N949" s="252"/>
      <c r="O949" s="252"/>
      <c r="P949" s="252"/>
      <c r="Q949" s="252"/>
      <c r="R949" s="252"/>
      <c r="S949" s="252"/>
      <c r="T949" s="25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54" t="s">
        <v>193</v>
      </c>
      <c r="AU949" s="254" t="s">
        <v>88</v>
      </c>
      <c r="AV949" s="13" t="s">
        <v>88</v>
      </c>
      <c r="AW949" s="13" t="s">
        <v>37</v>
      </c>
      <c r="AX949" s="13" t="s">
        <v>78</v>
      </c>
      <c r="AY949" s="254" t="s">
        <v>185</v>
      </c>
    </row>
    <row r="950" s="14" customFormat="1">
      <c r="A950" s="14"/>
      <c r="B950" s="255"/>
      <c r="C950" s="256"/>
      <c r="D950" s="245" t="s">
        <v>193</v>
      </c>
      <c r="E950" s="257" t="s">
        <v>19</v>
      </c>
      <c r="F950" s="258" t="s">
        <v>962</v>
      </c>
      <c r="G950" s="256"/>
      <c r="H950" s="257" t="s">
        <v>19</v>
      </c>
      <c r="I950" s="259"/>
      <c r="J950" s="256"/>
      <c r="K950" s="256"/>
      <c r="L950" s="260"/>
      <c r="M950" s="261"/>
      <c r="N950" s="262"/>
      <c r="O950" s="262"/>
      <c r="P950" s="262"/>
      <c r="Q950" s="262"/>
      <c r="R950" s="262"/>
      <c r="S950" s="262"/>
      <c r="T950" s="263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64" t="s">
        <v>193</v>
      </c>
      <c r="AU950" s="264" t="s">
        <v>88</v>
      </c>
      <c r="AV950" s="14" t="s">
        <v>86</v>
      </c>
      <c r="AW950" s="14" t="s">
        <v>37</v>
      </c>
      <c r="AX950" s="14" t="s">
        <v>78</v>
      </c>
      <c r="AY950" s="264" t="s">
        <v>185</v>
      </c>
    </row>
    <row r="951" s="13" customFormat="1">
      <c r="A951" s="13"/>
      <c r="B951" s="243"/>
      <c r="C951" s="244"/>
      <c r="D951" s="245" t="s">
        <v>193</v>
      </c>
      <c r="E951" s="246" t="s">
        <v>19</v>
      </c>
      <c r="F951" s="247" t="s">
        <v>992</v>
      </c>
      <c r="G951" s="244"/>
      <c r="H951" s="248">
        <v>1.2</v>
      </c>
      <c r="I951" s="249"/>
      <c r="J951" s="244"/>
      <c r="K951" s="244"/>
      <c r="L951" s="250"/>
      <c r="M951" s="251"/>
      <c r="N951" s="252"/>
      <c r="O951" s="252"/>
      <c r="P951" s="252"/>
      <c r="Q951" s="252"/>
      <c r="R951" s="252"/>
      <c r="S951" s="252"/>
      <c r="T951" s="25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54" t="s">
        <v>193</v>
      </c>
      <c r="AU951" s="254" t="s">
        <v>88</v>
      </c>
      <c r="AV951" s="13" t="s">
        <v>88</v>
      </c>
      <c r="AW951" s="13" t="s">
        <v>37</v>
      </c>
      <c r="AX951" s="13" t="s">
        <v>78</v>
      </c>
      <c r="AY951" s="254" t="s">
        <v>185</v>
      </c>
    </row>
    <row r="952" s="14" customFormat="1">
      <c r="A952" s="14"/>
      <c r="B952" s="255"/>
      <c r="C952" s="256"/>
      <c r="D952" s="245" t="s">
        <v>193</v>
      </c>
      <c r="E952" s="257" t="s">
        <v>19</v>
      </c>
      <c r="F952" s="258" t="s">
        <v>964</v>
      </c>
      <c r="G952" s="256"/>
      <c r="H952" s="257" t="s">
        <v>19</v>
      </c>
      <c r="I952" s="259"/>
      <c r="J952" s="256"/>
      <c r="K952" s="256"/>
      <c r="L952" s="260"/>
      <c r="M952" s="261"/>
      <c r="N952" s="262"/>
      <c r="O952" s="262"/>
      <c r="P952" s="262"/>
      <c r="Q952" s="262"/>
      <c r="R952" s="262"/>
      <c r="S952" s="262"/>
      <c r="T952" s="263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64" t="s">
        <v>193</v>
      </c>
      <c r="AU952" s="264" t="s">
        <v>88</v>
      </c>
      <c r="AV952" s="14" t="s">
        <v>86</v>
      </c>
      <c r="AW952" s="14" t="s">
        <v>37</v>
      </c>
      <c r="AX952" s="14" t="s">
        <v>78</v>
      </c>
      <c r="AY952" s="264" t="s">
        <v>185</v>
      </c>
    </row>
    <row r="953" s="13" customFormat="1">
      <c r="A953" s="13"/>
      <c r="B953" s="243"/>
      <c r="C953" s="244"/>
      <c r="D953" s="245" t="s">
        <v>193</v>
      </c>
      <c r="E953" s="246" t="s">
        <v>19</v>
      </c>
      <c r="F953" s="247" t="s">
        <v>993</v>
      </c>
      <c r="G953" s="244"/>
      <c r="H953" s="248">
        <v>10.050000000000001</v>
      </c>
      <c r="I953" s="249"/>
      <c r="J953" s="244"/>
      <c r="K953" s="244"/>
      <c r="L953" s="250"/>
      <c r="M953" s="251"/>
      <c r="N953" s="252"/>
      <c r="O953" s="252"/>
      <c r="P953" s="252"/>
      <c r="Q953" s="252"/>
      <c r="R953" s="252"/>
      <c r="S953" s="252"/>
      <c r="T953" s="25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54" t="s">
        <v>193</v>
      </c>
      <c r="AU953" s="254" t="s">
        <v>88</v>
      </c>
      <c r="AV953" s="13" t="s">
        <v>88</v>
      </c>
      <c r="AW953" s="13" t="s">
        <v>37</v>
      </c>
      <c r="AX953" s="13" t="s">
        <v>78</v>
      </c>
      <c r="AY953" s="254" t="s">
        <v>185</v>
      </c>
    </row>
    <row r="954" s="14" customFormat="1">
      <c r="A954" s="14"/>
      <c r="B954" s="255"/>
      <c r="C954" s="256"/>
      <c r="D954" s="245" t="s">
        <v>193</v>
      </c>
      <c r="E954" s="257" t="s">
        <v>19</v>
      </c>
      <c r="F954" s="258" t="s">
        <v>966</v>
      </c>
      <c r="G954" s="256"/>
      <c r="H954" s="257" t="s">
        <v>19</v>
      </c>
      <c r="I954" s="259"/>
      <c r="J954" s="256"/>
      <c r="K954" s="256"/>
      <c r="L954" s="260"/>
      <c r="M954" s="261"/>
      <c r="N954" s="262"/>
      <c r="O954" s="262"/>
      <c r="P954" s="262"/>
      <c r="Q954" s="262"/>
      <c r="R954" s="262"/>
      <c r="S954" s="262"/>
      <c r="T954" s="263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64" t="s">
        <v>193</v>
      </c>
      <c r="AU954" s="264" t="s">
        <v>88</v>
      </c>
      <c r="AV954" s="14" t="s">
        <v>86</v>
      </c>
      <c r="AW954" s="14" t="s">
        <v>37</v>
      </c>
      <c r="AX954" s="14" t="s">
        <v>78</v>
      </c>
      <c r="AY954" s="264" t="s">
        <v>185</v>
      </c>
    </row>
    <row r="955" s="13" customFormat="1">
      <c r="A955" s="13"/>
      <c r="B955" s="243"/>
      <c r="C955" s="244"/>
      <c r="D955" s="245" t="s">
        <v>193</v>
      </c>
      <c r="E955" s="246" t="s">
        <v>19</v>
      </c>
      <c r="F955" s="247" t="s">
        <v>994</v>
      </c>
      <c r="G955" s="244"/>
      <c r="H955" s="248">
        <v>9.9000000000000004</v>
      </c>
      <c r="I955" s="249"/>
      <c r="J955" s="244"/>
      <c r="K955" s="244"/>
      <c r="L955" s="250"/>
      <c r="M955" s="251"/>
      <c r="N955" s="252"/>
      <c r="O955" s="252"/>
      <c r="P955" s="252"/>
      <c r="Q955" s="252"/>
      <c r="R955" s="252"/>
      <c r="S955" s="252"/>
      <c r="T955" s="25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4" t="s">
        <v>193</v>
      </c>
      <c r="AU955" s="254" t="s">
        <v>88</v>
      </c>
      <c r="AV955" s="13" t="s">
        <v>88</v>
      </c>
      <c r="AW955" s="13" t="s">
        <v>37</v>
      </c>
      <c r="AX955" s="13" t="s">
        <v>78</v>
      </c>
      <c r="AY955" s="254" t="s">
        <v>185</v>
      </c>
    </row>
    <row r="956" s="14" customFormat="1">
      <c r="A956" s="14"/>
      <c r="B956" s="255"/>
      <c r="C956" s="256"/>
      <c r="D956" s="245" t="s">
        <v>193</v>
      </c>
      <c r="E956" s="257" t="s">
        <v>19</v>
      </c>
      <c r="F956" s="258" t="s">
        <v>968</v>
      </c>
      <c r="G956" s="256"/>
      <c r="H956" s="257" t="s">
        <v>19</v>
      </c>
      <c r="I956" s="259"/>
      <c r="J956" s="256"/>
      <c r="K956" s="256"/>
      <c r="L956" s="260"/>
      <c r="M956" s="261"/>
      <c r="N956" s="262"/>
      <c r="O956" s="262"/>
      <c r="P956" s="262"/>
      <c r="Q956" s="262"/>
      <c r="R956" s="262"/>
      <c r="S956" s="262"/>
      <c r="T956" s="263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4" t="s">
        <v>193</v>
      </c>
      <c r="AU956" s="264" t="s">
        <v>88</v>
      </c>
      <c r="AV956" s="14" t="s">
        <v>86</v>
      </c>
      <c r="AW956" s="14" t="s">
        <v>37</v>
      </c>
      <c r="AX956" s="14" t="s">
        <v>78</v>
      </c>
      <c r="AY956" s="264" t="s">
        <v>185</v>
      </c>
    </row>
    <row r="957" s="13" customFormat="1">
      <c r="A957" s="13"/>
      <c r="B957" s="243"/>
      <c r="C957" s="244"/>
      <c r="D957" s="245" t="s">
        <v>193</v>
      </c>
      <c r="E957" s="246" t="s">
        <v>19</v>
      </c>
      <c r="F957" s="247" t="s">
        <v>995</v>
      </c>
      <c r="G957" s="244"/>
      <c r="H957" s="248">
        <v>3.4399999999999999</v>
      </c>
      <c r="I957" s="249"/>
      <c r="J957" s="244"/>
      <c r="K957" s="244"/>
      <c r="L957" s="250"/>
      <c r="M957" s="251"/>
      <c r="N957" s="252"/>
      <c r="O957" s="252"/>
      <c r="P957" s="252"/>
      <c r="Q957" s="252"/>
      <c r="R957" s="252"/>
      <c r="S957" s="252"/>
      <c r="T957" s="25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4" t="s">
        <v>193</v>
      </c>
      <c r="AU957" s="254" t="s">
        <v>88</v>
      </c>
      <c r="AV957" s="13" t="s">
        <v>88</v>
      </c>
      <c r="AW957" s="13" t="s">
        <v>37</v>
      </c>
      <c r="AX957" s="13" t="s">
        <v>78</v>
      </c>
      <c r="AY957" s="254" t="s">
        <v>185</v>
      </c>
    </row>
    <row r="958" s="14" customFormat="1">
      <c r="A958" s="14"/>
      <c r="B958" s="255"/>
      <c r="C958" s="256"/>
      <c r="D958" s="245" t="s">
        <v>193</v>
      </c>
      <c r="E958" s="257" t="s">
        <v>19</v>
      </c>
      <c r="F958" s="258" t="s">
        <v>970</v>
      </c>
      <c r="G958" s="256"/>
      <c r="H958" s="257" t="s">
        <v>19</v>
      </c>
      <c r="I958" s="259"/>
      <c r="J958" s="256"/>
      <c r="K958" s="256"/>
      <c r="L958" s="260"/>
      <c r="M958" s="261"/>
      <c r="N958" s="262"/>
      <c r="O958" s="262"/>
      <c r="P958" s="262"/>
      <c r="Q958" s="262"/>
      <c r="R958" s="262"/>
      <c r="S958" s="262"/>
      <c r="T958" s="263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4" t="s">
        <v>193</v>
      </c>
      <c r="AU958" s="264" t="s">
        <v>88</v>
      </c>
      <c r="AV958" s="14" t="s">
        <v>86</v>
      </c>
      <c r="AW958" s="14" t="s">
        <v>37</v>
      </c>
      <c r="AX958" s="14" t="s">
        <v>78</v>
      </c>
      <c r="AY958" s="264" t="s">
        <v>185</v>
      </c>
    </row>
    <row r="959" s="13" customFormat="1">
      <c r="A959" s="13"/>
      <c r="B959" s="243"/>
      <c r="C959" s="244"/>
      <c r="D959" s="245" t="s">
        <v>193</v>
      </c>
      <c r="E959" s="246" t="s">
        <v>19</v>
      </c>
      <c r="F959" s="247" t="s">
        <v>1005</v>
      </c>
      <c r="G959" s="244"/>
      <c r="H959" s="248">
        <v>15.460000000000001</v>
      </c>
      <c r="I959" s="249"/>
      <c r="J959" s="244"/>
      <c r="K959" s="244"/>
      <c r="L959" s="250"/>
      <c r="M959" s="251"/>
      <c r="N959" s="252"/>
      <c r="O959" s="252"/>
      <c r="P959" s="252"/>
      <c r="Q959" s="252"/>
      <c r="R959" s="252"/>
      <c r="S959" s="252"/>
      <c r="T959" s="25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54" t="s">
        <v>193</v>
      </c>
      <c r="AU959" s="254" t="s">
        <v>88</v>
      </c>
      <c r="AV959" s="13" t="s">
        <v>88</v>
      </c>
      <c r="AW959" s="13" t="s">
        <v>37</v>
      </c>
      <c r="AX959" s="13" t="s">
        <v>78</v>
      </c>
      <c r="AY959" s="254" t="s">
        <v>185</v>
      </c>
    </row>
    <row r="960" s="14" customFormat="1">
      <c r="A960" s="14"/>
      <c r="B960" s="255"/>
      <c r="C960" s="256"/>
      <c r="D960" s="245" t="s">
        <v>193</v>
      </c>
      <c r="E960" s="257" t="s">
        <v>19</v>
      </c>
      <c r="F960" s="258" t="s">
        <v>926</v>
      </c>
      <c r="G960" s="256"/>
      <c r="H960" s="257" t="s">
        <v>19</v>
      </c>
      <c r="I960" s="259"/>
      <c r="J960" s="256"/>
      <c r="K960" s="256"/>
      <c r="L960" s="260"/>
      <c r="M960" s="261"/>
      <c r="N960" s="262"/>
      <c r="O960" s="262"/>
      <c r="P960" s="262"/>
      <c r="Q960" s="262"/>
      <c r="R960" s="262"/>
      <c r="S960" s="262"/>
      <c r="T960" s="263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64" t="s">
        <v>193</v>
      </c>
      <c r="AU960" s="264" t="s">
        <v>88</v>
      </c>
      <c r="AV960" s="14" t="s">
        <v>86</v>
      </c>
      <c r="AW960" s="14" t="s">
        <v>37</v>
      </c>
      <c r="AX960" s="14" t="s">
        <v>78</v>
      </c>
      <c r="AY960" s="264" t="s">
        <v>185</v>
      </c>
    </row>
    <row r="961" s="13" customFormat="1">
      <c r="A961" s="13"/>
      <c r="B961" s="243"/>
      <c r="C961" s="244"/>
      <c r="D961" s="245" t="s">
        <v>193</v>
      </c>
      <c r="E961" s="246" t="s">
        <v>19</v>
      </c>
      <c r="F961" s="247" t="s">
        <v>1006</v>
      </c>
      <c r="G961" s="244"/>
      <c r="H961" s="248">
        <v>7.1900000000000004</v>
      </c>
      <c r="I961" s="249"/>
      <c r="J961" s="244"/>
      <c r="K961" s="244"/>
      <c r="L961" s="250"/>
      <c r="M961" s="251"/>
      <c r="N961" s="252"/>
      <c r="O961" s="252"/>
      <c r="P961" s="252"/>
      <c r="Q961" s="252"/>
      <c r="R961" s="252"/>
      <c r="S961" s="252"/>
      <c r="T961" s="25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4" t="s">
        <v>193</v>
      </c>
      <c r="AU961" s="254" t="s">
        <v>88</v>
      </c>
      <c r="AV961" s="13" t="s">
        <v>88</v>
      </c>
      <c r="AW961" s="13" t="s">
        <v>37</v>
      </c>
      <c r="AX961" s="13" t="s">
        <v>78</v>
      </c>
      <c r="AY961" s="254" t="s">
        <v>185</v>
      </c>
    </row>
    <row r="962" s="14" customFormat="1">
      <c r="A962" s="14"/>
      <c r="B962" s="255"/>
      <c r="C962" s="256"/>
      <c r="D962" s="245" t="s">
        <v>193</v>
      </c>
      <c r="E962" s="257" t="s">
        <v>19</v>
      </c>
      <c r="F962" s="258" t="s">
        <v>928</v>
      </c>
      <c r="G962" s="256"/>
      <c r="H962" s="257" t="s">
        <v>19</v>
      </c>
      <c r="I962" s="259"/>
      <c r="J962" s="256"/>
      <c r="K962" s="256"/>
      <c r="L962" s="260"/>
      <c r="M962" s="261"/>
      <c r="N962" s="262"/>
      <c r="O962" s="262"/>
      <c r="P962" s="262"/>
      <c r="Q962" s="262"/>
      <c r="R962" s="262"/>
      <c r="S962" s="262"/>
      <c r="T962" s="263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64" t="s">
        <v>193</v>
      </c>
      <c r="AU962" s="264" t="s">
        <v>88</v>
      </c>
      <c r="AV962" s="14" t="s">
        <v>86</v>
      </c>
      <c r="AW962" s="14" t="s">
        <v>37</v>
      </c>
      <c r="AX962" s="14" t="s">
        <v>78</v>
      </c>
      <c r="AY962" s="264" t="s">
        <v>185</v>
      </c>
    </row>
    <row r="963" s="13" customFormat="1">
      <c r="A963" s="13"/>
      <c r="B963" s="243"/>
      <c r="C963" s="244"/>
      <c r="D963" s="245" t="s">
        <v>193</v>
      </c>
      <c r="E963" s="246" t="s">
        <v>19</v>
      </c>
      <c r="F963" s="247" t="s">
        <v>1007</v>
      </c>
      <c r="G963" s="244"/>
      <c r="H963" s="248">
        <v>67.810000000000002</v>
      </c>
      <c r="I963" s="249"/>
      <c r="J963" s="244"/>
      <c r="K963" s="244"/>
      <c r="L963" s="250"/>
      <c r="M963" s="251"/>
      <c r="N963" s="252"/>
      <c r="O963" s="252"/>
      <c r="P963" s="252"/>
      <c r="Q963" s="252"/>
      <c r="R963" s="252"/>
      <c r="S963" s="252"/>
      <c r="T963" s="25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54" t="s">
        <v>193</v>
      </c>
      <c r="AU963" s="254" t="s">
        <v>88</v>
      </c>
      <c r="AV963" s="13" t="s">
        <v>88</v>
      </c>
      <c r="AW963" s="13" t="s">
        <v>37</v>
      </c>
      <c r="AX963" s="13" t="s">
        <v>78</v>
      </c>
      <c r="AY963" s="254" t="s">
        <v>185</v>
      </c>
    </row>
    <row r="964" s="14" customFormat="1">
      <c r="A964" s="14"/>
      <c r="B964" s="255"/>
      <c r="C964" s="256"/>
      <c r="D964" s="245" t="s">
        <v>193</v>
      </c>
      <c r="E964" s="257" t="s">
        <v>19</v>
      </c>
      <c r="F964" s="258" t="s">
        <v>845</v>
      </c>
      <c r="G964" s="256"/>
      <c r="H964" s="257" t="s">
        <v>19</v>
      </c>
      <c r="I964" s="259"/>
      <c r="J964" s="256"/>
      <c r="K964" s="256"/>
      <c r="L964" s="260"/>
      <c r="M964" s="261"/>
      <c r="N964" s="262"/>
      <c r="O964" s="262"/>
      <c r="P964" s="262"/>
      <c r="Q964" s="262"/>
      <c r="R964" s="262"/>
      <c r="S964" s="262"/>
      <c r="T964" s="263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64" t="s">
        <v>193</v>
      </c>
      <c r="AU964" s="264" t="s">
        <v>88</v>
      </c>
      <c r="AV964" s="14" t="s">
        <v>86</v>
      </c>
      <c r="AW964" s="14" t="s">
        <v>37</v>
      </c>
      <c r="AX964" s="14" t="s">
        <v>78</v>
      </c>
      <c r="AY964" s="264" t="s">
        <v>185</v>
      </c>
    </row>
    <row r="965" s="13" customFormat="1">
      <c r="A965" s="13"/>
      <c r="B965" s="243"/>
      <c r="C965" s="244"/>
      <c r="D965" s="245" t="s">
        <v>193</v>
      </c>
      <c r="E965" s="246" t="s">
        <v>19</v>
      </c>
      <c r="F965" s="247" t="s">
        <v>1008</v>
      </c>
      <c r="G965" s="244"/>
      <c r="H965" s="248">
        <v>102.95999999999999</v>
      </c>
      <c r="I965" s="249"/>
      <c r="J965" s="244"/>
      <c r="K965" s="244"/>
      <c r="L965" s="250"/>
      <c r="M965" s="251"/>
      <c r="N965" s="252"/>
      <c r="O965" s="252"/>
      <c r="P965" s="252"/>
      <c r="Q965" s="252"/>
      <c r="R965" s="252"/>
      <c r="S965" s="252"/>
      <c r="T965" s="25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4" t="s">
        <v>193</v>
      </c>
      <c r="AU965" s="254" t="s">
        <v>88</v>
      </c>
      <c r="AV965" s="13" t="s">
        <v>88</v>
      </c>
      <c r="AW965" s="13" t="s">
        <v>37</v>
      </c>
      <c r="AX965" s="13" t="s">
        <v>78</v>
      </c>
      <c r="AY965" s="254" t="s">
        <v>185</v>
      </c>
    </row>
    <row r="966" s="14" customFormat="1">
      <c r="A966" s="14"/>
      <c r="B966" s="255"/>
      <c r="C966" s="256"/>
      <c r="D966" s="245" t="s">
        <v>193</v>
      </c>
      <c r="E966" s="257" t="s">
        <v>19</v>
      </c>
      <c r="F966" s="258" t="s">
        <v>931</v>
      </c>
      <c r="G966" s="256"/>
      <c r="H966" s="257" t="s">
        <v>19</v>
      </c>
      <c r="I966" s="259"/>
      <c r="J966" s="256"/>
      <c r="K966" s="256"/>
      <c r="L966" s="260"/>
      <c r="M966" s="261"/>
      <c r="N966" s="262"/>
      <c r="O966" s="262"/>
      <c r="P966" s="262"/>
      <c r="Q966" s="262"/>
      <c r="R966" s="262"/>
      <c r="S966" s="262"/>
      <c r="T966" s="263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64" t="s">
        <v>193</v>
      </c>
      <c r="AU966" s="264" t="s">
        <v>88</v>
      </c>
      <c r="AV966" s="14" t="s">
        <v>86</v>
      </c>
      <c r="AW966" s="14" t="s">
        <v>37</v>
      </c>
      <c r="AX966" s="14" t="s">
        <v>78</v>
      </c>
      <c r="AY966" s="264" t="s">
        <v>185</v>
      </c>
    </row>
    <row r="967" s="13" customFormat="1">
      <c r="A967" s="13"/>
      <c r="B967" s="243"/>
      <c r="C967" s="244"/>
      <c r="D967" s="245" t="s">
        <v>193</v>
      </c>
      <c r="E967" s="246" t="s">
        <v>19</v>
      </c>
      <c r="F967" s="247" t="s">
        <v>1009</v>
      </c>
      <c r="G967" s="244"/>
      <c r="H967" s="248">
        <v>23.329999999999998</v>
      </c>
      <c r="I967" s="249"/>
      <c r="J967" s="244"/>
      <c r="K967" s="244"/>
      <c r="L967" s="250"/>
      <c r="M967" s="251"/>
      <c r="N967" s="252"/>
      <c r="O967" s="252"/>
      <c r="P967" s="252"/>
      <c r="Q967" s="252"/>
      <c r="R967" s="252"/>
      <c r="S967" s="252"/>
      <c r="T967" s="25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4" t="s">
        <v>193</v>
      </c>
      <c r="AU967" s="254" t="s">
        <v>88</v>
      </c>
      <c r="AV967" s="13" t="s">
        <v>88</v>
      </c>
      <c r="AW967" s="13" t="s">
        <v>37</v>
      </c>
      <c r="AX967" s="13" t="s">
        <v>78</v>
      </c>
      <c r="AY967" s="254" t="s">
        <v>185</v>
      </c>
    </row>
    <row r="968" s="14" customFormat="1">
      <c r="A968" s="14"/>
      <c r="B968" s="255"/>
      <c r="C968" s="256"/>
      <c r="D968" s="245" t="s">
        <v>193</v>
      </c>
      <c r="E968" s="257" t="s">
        <v>19</v>
      </c>
      <c r="F968" s="258" t="s">
        <v>848</v>
      </c>
      <c r="G968" s="256"/>
      <c r="H968" s="257" t="s">
        <v>19</v>
      </c>
      <c r="I968" s="259"/>
      <c r="J968" s="256"/>
      <c r="K968" s="256"/>
      <c r="L968" s="260"/>
      <c r="M968" s="261"/>
      <c r="N968" s="262"/>
      <c r="O968" s="262"/>
      <c r="P968" s="262"/>
      <c r="Q968" s="262"/>
      <c r="R968" s="262"/>
      <c r="S968" s="262"/>
      <c r="T968" s="263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64" t="s">
        <v>193</v>
      </c>
      <c r="AU968" s="264" t="s">
        <v>88</v>
      </c>
      <c r="AV968" s="14" t="s">
        <v>86</v>
      </c>
      <c r="AW968" s="14" t="s">
        <v>37</v>
      </c>
      <c r="AX968" s="14" t="s">
        <v>78</v>
      </c>
      <c r="AY968" s="264" t="s">
        <v>185</v>
      </c>
    </row>
    <row r="969" s="13" customFormat="1">
      <c r="A969" s="13"/>
      <c r="B969" s="243"/>
      <c r="C969" s="244"/>
      <c r="D969" s="245" t="s">
        <v>193</v>
      </c>
      <c r="E969" s="246" t="s">
        <v>19</v>
      </c>
      <c r="F969" s="247" t="s">
        <v>1010</v>
      </c>
      <c r="G969" s="244"/>
      <c r="H969" s="248">
        <v>6.29</v>
      </c>
      <c r="I969" s="249"/>
      <c r="J969" s="244"/>
      <c r="K969" s="244"/>
      <c r="L969" s="250"/>
      <c r="M969" s="251"/>
      <c r="N969" s="252"/>
      <c r="O969" s="252"/>
      <c r="P969" s="252"/>
      <c r="Q969" s="252"/>
      <c r="R969" s="252"/>
      <c r="S969" s="252"/>
      <c r="T969" s="25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4" t="s">
        <v>193</v>
      </c>
      <c r="AU969" s="254" t="s">
        <v>88</v>
      </c>
      <c r="AV969" s="13" t="s">
        <v>88</v>
      </c>
      <c r="AW969" s="13" t="s">
        <v>37</v>
      </c>
      <c r="AX969" s="13" t="s">
        <v>78</v>
      </c>
      <c r="AY969" s="254" t="s">
        <v>185</v>
      </c>
    </row>
    <row r="970" s="14" customFormat="1">
      <c r="A970" s="14"/>
      <c r="B970" s="255"/>
      <c r="C970" s="256"/>
      <c r="D970" s="245" t="s">
        <v>193</v>
      </c>
      <c r="E970" s="257" t="s">
        <v>19</v>
      </c>
      <c r="F970" s="258" t="s">
        <v>851</v>
      </c>
      <c r="G970" s="256"/>
      <c r="H970" s="257" t="s">
        <v>19</v>
      </c>
      <c r="I970" s="259"/>
      <c r="J970" s="256"/>
      <c r="K970" s="256"/>
      <c r="L970" s="260"/>
      <c r="M970" s="261"/>
      <c r="N970" s="262"/>
      <c r="O970" s="262"/>
      <c r="P970" s="262"/>
      <c r="Q970" s="262"/>
      <c r="R970" s="262"/>
      <c r="S970" s="262"/>
      <c r="T970" s="263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4" t="s">
        <v>193</v>
      </c>
      <c r="AU970" s="264" t="s">
        <v>88</v>
      </c>
      <c r="AV970" s="14" t="s">
        <v>86</v>
      </c>
      <c r="AW970" s="14" t="s">
        <v>37</v>
      </c>
      <c r="AX970" s="14" t="s">
        <v>78</v>
      </c>
      <c r="AY970" s="264" t="s">
        <v>185</v>
      </c>
    </row>
    <row r="971" s="13" customFormat="1">
      <c r="A971" s="13"/>
      <c r="B971" s="243"/>
      <c r="C971" s="244"/>
      <c r="D971" s="245" t="s">
        <v>193</v>
      </c>
      <c r="E971" s="246" t="s">
        <v>19</v>
      </c>
      <c r="F971" s="247" t="s">
        <v>1011</v>
      </c>
      <c r="G971" s="244"/>
      <c r="H971" s="248">
        <v>2.48</v>
      </c>
      <c r="I971" s="249"/>
      <c r="J971" s="244"/>
      <c r="K971" s="244"/>
      <c r="L971" s="250"/>
      <c r="M971" s="251"/>
      <c r="N971" s="252"/>
      <c r="O971" s="252"/>
      <c r="P971" s="252"/>
      <c r="Q971" s="252"/>
      <c r="R971" s="252"/>
      <c r="S971" s="252"/>
      <c r="T971" s="25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54" t="s">
        <v>193</v>
      </c>
      <c r="AU971" s="254" t="s">
        <v>88</v>
      </c>
      <c r="AV971" s="13" t="s">
        <v>88</v>
      </c>
      <c r="AW971" s="13" t="s">
        <v>37</v>
      </c>
      <c r="AX971" s="13" t="s">
        <v>78</v>
      </c>
      <c r="AY971" s="254" t="s">
        <v>185</v>
      </c>
    </row>
    <row r="972" s="14" customFormat="1">
      <c r="A972" s="14"/>
      <c r="B972" s="255"/>
      <c r="C972" s="256"/>
      <c r="D972" s="245" t="s">
        <v>193</v>
      </c>
      <c r="E972" s="257" t="s">
        <v>19</v>
      </c>
      <c r="F972" s="258" t="s">
        <v>853</v>
      </c>
      <c r="G972" s="256"/>
      <c r="H972" s="257" t="s">
        <v>19</v>
      </c>
      <c r="I972" s="259"/>
      <c r="J972" s="256"/>
      <c r="K972" s="256"/>
      <c r="L972" s="260"/>
      <c r="M972" s="261"/>
      <c r="N972" s="262"/>
      <c r="O972" s="262"/>
      <c r="P972" s="262"/>
      <c r="Q972" s="262"/>
      <c r="R972" s="262"/>
      <c r="S972" s="262"/>
      <c r="T972" s="263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64" t="s">
        <v>193</v>
      </c>
      <c r="AU972" s="264" t="s">
        <v>88</v>
      </c>
      <c r="AV972" s="14" t="s">
        <v>86</v>
      </c>
      <c r="AW972" s="14" t="s">
        <v>37</v>
      </c>
      <c r="AX972" s="14" t="s">
        <v>78</v>
      </c>
      <c r="AY972" s="264" t="s">
        <v>185</v>
      </c>
    </row>
    <row r="973" s="13" customFormat="1">
      <c r="A973" s="13"/>
      <c r="B973" s="243"/>
      <c r="C973" s="244"/>
      <c r="D973" s="245" t="s">
        <v>193</v>
      </c>
      <c r="E973" s="246" t="s">
        <v>19</v>
      </c>
      <c r="F973" s="247" t="s">
        <v>1012</v>
      </c>
      <c r="G973" s="244"/>
      <c r="H973" s="248">
        <v>11.01</v>
      </c>
      <c r="I973" s="249"/>
      <c r="J973" s="244"/>
      <c r="K973" s="244"/>
      <c r="L973" s="250"/>
      <c r="M973" s="251"/>
      <c r="N973" s="252"/>
      <c r="O973" s="252"/>
      <c r="P973" s="252"/>
      <c r="Q973" s="252"/>
      <c r="R973" s="252"/>
      <c r="S973" s="252"/>
      <c r="T973" s="25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54" t="s">
        <v>193</v>
      </c>
      <c r="AU973" s="254" t="s">
        <v>88</v>
      </c>
      <c r="AV973" s="13" t="s">
        <v>88</v>
      </c>
      <c r="AW973" s="13" t="s">
        <v>37</v>
      </c>
      <c r="AX973" s="13" t="s">
        <v>78</v>
      </c>
      <c r="AY973" s="254" t="s">
        <v>185</v>
      </c>
    </row>
    <row r="974" s="14" customFormat="1">
      <c r="A974" s="14"/>
      <c r="B974" s="255"/>
      <c r="C974" s="256"/>
      <c r="D974" s="245" t="s">
        <v>193</v>
      </c>
      <c r="E974" s="257" t="s">
        <v>19</v>
      </c>
      <c r="F974" s="258" t="s">
        <v>856</v>
      </c>
      <c r="G974" s="256"/>
      <c r="H974" s="257" t="s">
        <v>19</v>
      </c>
      <c r="I974" s="259"/>
      <c r="J974" s="256"/>
      <c r="K974" s="256"/>
      <c r="L974" s="260"/>
      <c r="M974" s="261"/>
      <c r="N974" s="262"/>
      <c r="O974" s="262"/>
      <c r="P974" s="262"/>
      <c r="Q974" s="262"/>
      <c r="R974" s="262"/>
      <c r="S974" s="262"/>
      <c r="T974" s="263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64" t="s">
        <v>193</v>
      </c>
      <c r="AU974" s="264" t="s">
        <v>88</v>
      </c>
      <c r="AV974" s="14" t="s">
        <v>86</v>
      </c>
      <c r="AW974" s="14" t="s">
        <v>37</v>
      </c>
      <c r="AX974" s="14" t="s">
        <v>78</v>
      </c>
      <c r="AY974" s="264" t="s">
        <v>185</v>
      </c>
    </row>
    <row r="975" s="13" customFormat="1">
      <c r="A975" s="13"/>
      <c r="B975" s="243"/>
      <c r="C975" s="244"/>
      <c r="D975" s="245" t="s">
        <v>193</v>
      </c>
      <c r="E975" s="246" t="s">
        <v>19</v>
      </c>
      <c r="F975" s="247" t="s">
        <v>1013</v>
      </c>
      <c r="G975" s="244"/>
      <c r="H975" s="248">
        <v>23.210000000000001</v>
      </c>
      <c r="I975" s="249"/>
      <c r="J975" s="244"/>
      <c r="K975" s="244"/>
      <c r="L975" s="250"/>
      <c r="M975" s="251"/>
      <c r="N975" s="252"/>
      <c r="O975" s="252"/>
      <c r="P975" s="252"/>
      <c r="Q975" s="252"/>
      <c r="R975" s="252"/>
      <c r="S975" s="252"/>
      <c r="T975" s="25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54" t="s">
        <v>193</v>
      </c>
      <c r="AU975" s="254" t="s">
        <v>88</v>
      </c>
      <c r="AV975" s="13" t="s">
        <v>88</v>
      </c>
      <c r="AW975" s="13" t="s">
        <v>37</v>
      </c>
      <c r="AX975" s="13" t="s">
        <v>78</v>
      </c>
      <c r="AY975" s="254" t="s">
        <v>185</v>
      </c>
    </row>
    <row r="976" s="14" customFormat="1">
      <c r="A976" s="14"/>
      <c r="B976" s="255"/>
      <c r="C976" s="256"/>
      <c r="D976" s="245" t="s">
        <v>193</v>
      </c>
      <c r="E976" s="257" t="s">
        <v>19</v>
      </c>
      <c r="F976" s="258" t="s">
        <v>859</v>
      </c>
      <c r="G976" s="256"/>
      <c r="H976" s="257" t="s">
        <v>19</v>
      </c>
      <c r="I976" s="259"/>
      <c r="J976" s="256"/>
      <c r="K976" s="256"/>
      <c r="L976" s="260"/>
      <c r="M976" s="261"/>
      <c r="N976" s="262"/>
      <c r="O976" s="262"/>
      <c r="P976" s="262"/>
      <c r="Q976" s="262"/>
      <c r="R976" s="262"/>
      <c r="S976" s="262"/>
      <c r="T976" s="263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64" t="s">
        <v>193</v>
      </c>
      <c r="AU976" s="264" t="s">
        <v>88</v>
      </c>
      <c r="AV976" s="14" t="s">
        <v>86</v>
      </c>
      <c r="AW976" s="14" t="s">
        <v>37</v>
      </c>
      <c r="AX976" s="14" t="s">
        <v>78</v>
      </c>
      <c r="AY976" s="264" t="s">
        <v>185</v>
      </c>
    </row>
    <row r="977" s="13" customFormat="1">
      <c r="A977" s="13"/>
      <c r="B977" s="243"/>
      <c r="C977" s="244"/>
      <c r="D977" s="245" t="s">
        <v>193</v>
      </c>
      <c r="E977" s="246" t="s">
        <v>19</v>
      </c>
      <c r="F977" s="247" t="s">
        <v>1014</v>
      </c>
      <c r="G977" s="244"/>
      <c r="H977" s="248">
        <v>15.640000000000001</v>
      </c>
      <c r="I977" s="249"/>
      <c r="J977" s="244"/>
      <c r="K977" s="244"/>
      <c r="L977" s="250"/>
      <c r="M977" s="251"/>
      <c r="N977" s="252"/>
      <c r="O977" s="252"/>
      <c r="P977" s="252"/>
      <c r="Q977" s="252"/>
      <c r="R977" s="252"/>
      <c r="S977" s="252"/>
      <c r="T977" s="25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4" t="s">
        <v>193</v>
      </c>
      <c r="AU977" s="254" t="s">
        <v>88</v>
      </c>
      <c r="AV977" s="13" t="s">
        <v>88</v>
      </c>
      <c r="AW977" s="13" t="s">
        <v>37</v>
      </c>
      <c r="AX977" s="13" t="s">
        <v>78</v>
      </c>
      <c r="AY977" s="254" t="s">
        <v>185</v>
      </c>
    </row>
    <row r="978" s="14" customFormat="1">
      <c r="A978" s="14"/>
      <c r="B978" s="255"/>
      <c r="C978" s="256"/>
      <c r="D978" s="245" t="s">
        <v>193</v>
      </c>
      <c r="E978" s="257" t="s">
        <v>19</v>
      </c>
      <c r="F978" s="258" t="s">
        <v>938</v>
      </c>
      <c r="G978" s="256"/>
      <c r="H978" s="257" t="s">
        <v>19</v>
      </c>
      <c r="I978" s="259"/>
      <c r="J978" s="256"/>
      <c r="K978" s="256"/>
      <c r="L978" s="260"/>
      <c r="M978" s="261"/>
      <c r="N978" s="262"/>
      <c r="O978" s="262"/>
      <c r="P978" s="262"/>
      <c r="Q978" s="262"/>
      <c r="R978" s="262"/>
      <c r="S978" s="262"/>
      <c r="T978" s="263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64" t="s">
        <v>193</v>
      </c>
      <c r="AU978" s="264" t="s">
        <v>88</v>
      </c>
      <c r="AV978" s="14" t="s">
        <v>86</v>
      </c>
      <c r="AW978" s="14" t="s">
        <v>37</v>
      </c>
      <c r="AX978" s="14" t="s">
        <v>78</v>
      </c>
      <c r="AY978" s="264" t="s">
        <v>185</v>
      </c>
    </row>
    <row r="979" s="15" customFormat="1">
      <c r="A979" s="15"/>
      <c r="B979" s="265"/>
      <c r="C979" s="266"/>
      <c r="D979" s="245" t="s">
        <v>193</v>
      </c>
      <c r="E979" s="267" t="s">
        <v>19</v>
      </c>
      <c r="F979" s="268" t="s">
        <v>196</v>
      </c>
      <c r="G979" s="266"/>
      <c r="H979" s="269">
        <v>326.44</v>
      </c>
      <c r="I979" s="270"/>
      <c r="J979" s="266"/>
      <c r="K979" s="266"/>
      <c r="L979" s="271"/>
      <c r="M979" s="272"/>
      <c r="N979" s="273"/>
      <c r="O979" s="273"/>
      <c r="P979" s="273"/>
      <c r="Q979" s="273"/>
      <c r="R979" s="273"/>
      <c r="S979" s="273"/>
      <c r="T979" s="274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75" t="s">
        <v>193</v>
      </c>
      <c r="AU979" s="275" t="s">
        <v>88</v>
      </c>
      <c r="AV979" s="15" t="s">
        <v>191</v>
      </c>
      <c r="AW979" s="15" t="s">
        <v>37</v>
      </c>
      <c r="AX979" s="15" t="s">
        <v>86</v>
      </c>
      <c r="AY979" s="275" t="s">
        <v>185</v>
      </c>
    </row>
    <row r="980" s="2" customFormat="1" ht="21.75" customHeight="1">
      <c r="A980" s="40"/>
      <c r="B980" s="41"/>
      <c r="C980" s="282" t="s">
        <v>1180</v>
      </c>
      <c r="D980" s="282" t="s">
        <v>604</v>
      </c>
      <c r="E980" s="283" t="s">
        <v>1181</v>
      </c>
      <c r="F980" s="284" t="s">
        <v>1182</v>
      </c>
      <c r="G980" s="285" t="s">
        <v>190</v>
      </c>
      <c r="H980" s="286">
        <v>280.88799999999998</v>
      </c>
      <c r="I980" s="287"/>
      <c r="J980" s="288">
        <f>ROUND(I980*H980,2)</f>
        <v>0</v>
      </c>
      <c r="K980" s="289"/>
      <c r="L980" s="290"/>
      <c r="M980" s="291" t="s">
        <v>19</v>
      </c>
      <c r="N980" s="292" t="s">
        <v>49</v>
      </c>
      <c r="O980" s="86"/>
      <c r="P980" s="239">
        <f>O980*H980</f>
        <v>0</v>
      </c>
      <c r="Q980" s="239">
        <v>0.0023999999999999998</v>
      </c>
      <c r="R980" s="239">
        <f>Q980*H980</f>
        <v>0.67413119999999993</v>
      </c>
      <c r="S980" s="239">
        <v>0</v>
      </c>
      <c r="T980" s="240">
        <f>S980*H980</f>
        <v>0</v>
      </c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R980" s="241" t="s">
        <v>658</v>
      </c>
      <c r="AT980" s="241" t="s">
        <v>604</v>
      </c>
      <c r="AU980" s="241" t="s">
        <v>88</v>
      </c>
      <c r="AY980" s="19" t="s">
        <v>185</v>
      </c>
      <c r="BE980" s="242">
        <f>IF(N980="základní",J980,0)</f>
        <v>0</v>
      </c>
      <c r="BF980" s="242">
        <f>IF(N980="snížená",J980,0)</f>
        <v>0</v>
      </c>
      <c r="BG980" s="242">
        <f>IF(N980="zákl. přenesená",J980,0)</f>
        <v>0</v>
      </c>
      <c r="BH980" s="242">
        <f>IF(N980="sníž. přenesená",J980,0)</f>
        <v>0</v>
      </c>
      <c r="BI980" s="242">
        <f>IF(N980="nulová",J980,0)</f>
        <v>0</v>
      </c>
      <c r="BJ980" s="19" t="s">
        <v>86</v>
      </c>
      <c r="BK980" s="242">
        <f>ROUND(I980*H980,2)</f>
        <v>0</v>
      </c>
      <c r="BL980" s="19" t="s">
        <v>229</v>
      </c>
      <c r="BM980" s="241" t="s">
        <v>1183</v>
      </c>
    </row>
    <row r="981" s="13" customFormat="1">
      <c r="A981" s="13"/>
      <c r="B981" s="243"/>
      <c r="C981" s="244"/>
      <c r="D981" s="245" t="s">
        <v>193</v>
      </c>
      <c r="E981" s="246" t="s">
        <v>19</v>
      </c>
      <c r="F981" s="247" t="s">
        <v>1005</v>
      </c>
      <c r="G981" s="244"/>
      <c r="H981" s="248">
        <v>15.460000000000001</v>
      </c>
      <c r="I981" s="249"/>
      <c r="J981" s="244"/>
      <c r="K981" s="244"/>
      <c r="L981" s="250"/>
      <c r="M981" s="251"/>
      <c r="N981" s="252"/>
      <c r="O981" s="252"/>
      <c r="P981" s="252"/>
      <c r="Q981" s="252"/>
      <c r="R981" s="252"/>
      <c r="S981" s="252"/>
      <c r="T981" s="25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4" t="s">
        <v>193</v>
      </c>
      <c r="AU981" s="254" t="s">
        <v>88</v>
      </c>
      <c r="AV981" s="13" t="s">
        <v>88</v>
      </c>
      <c r="AW981" s="13" t="s">
        <v>37</v>
      </c>
      <c r="AX981" s="13" t="s">
        <v>78</v>
      </c>
      <c r="AY981" s="254" t="s">
        <v>185</v>
      </c>
    </row>
    <row r="982" s="14" customFormat="1">
      <c r="A982" s="14"/>
      <c r="B982" s="255"/>
      <c r="C982" s="256"/>
      <c r="D982" s="245" t="s">
        <v>193</v>
      </c>
      <c r="E982" s="257" t="s">
        <v>19</v>
      </c>
      <c r="F982" s="258" t="s">
        <v>926</v>
      </c>
      <c r="G982" s="256"/>
      <c r="H982" s="257" t="s">
        <v>19</v>
      </c>
      <c r="I982" s="259"/>
      <c r="J982" s="256"/>
      <c r="K982" s="256"/>
      <c r="L982" s="260"/>
      <c r="M982" s="261"/>
      <c r="N982" s="262"/>
      <c r="O982" s="262"/>
      <c r="P982" s="262"/>
      <c r="Q982" s="262"/>
      <c r="R982" s="262"/>
      <c r="S982" s="262"/>
      <c r="T982" s="263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4" t="s">
        <v>193</v>
      </c>
      <c r="AU982" s="264" t="s">
        <v>88</v>
      </c>
      <c r="AV982" s="14" t="s">
        <v>86</v>
      </c>
      <c r="AW982" s="14" t="s">
        <v>37</v>
      </c>
      <c r="AX982" s="14" t="s">
        <v>78</v>
      </c>
      <c r="AY982" s="264" t="s">
        <v>185</v>
      </c>
    </row>
    <row r="983" s="13" customFormat="1">
      <c r="A983" s="13"/>
      <c r="B983" s="243"/>
      <c r="C983" s="244"/>
      <c r="D983" s="245" t="s">
        <v>193</v>
      </c>
      <c r="E983" s="246" t="s">
        <v>19</v>
      </c>
      <c r="F983" s="247" t="s">
        <v>1006</v>
      </c>
      <c r="G983" s="244"/>
      <c r="H983" s="248">
        <v>7.1900000000000004</v>
      </c>
      <c r="I983" s="249"/>
      <c r="J983" s="244"/>
      <c r="K983" s="244"/>
      <c r="L983" s="250"/>
      <c r="M983" s="251"/>
      <c r="N983" s="252"/>
      <c r="O983" s="252"/>
      <c r="P983" s="252"/>
      <c r="Q983" s="252"/>
      <c r="R983" s="252"/>
      <c r="S983" s="252"/>
      <c r="T983" s="25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54" t="s">
        <v>193</v>
      </c>
      <c r="AU983" s="254" t="s">
        <v>88</v>
      </c>
      <c r="AV983" s="13" t="s">
        <v>88</v>
      </c>
      <c r="AW983" s="13" t="s">
        <v>37</v>
      </c>
      <c r="AX983" s="13" t="s">
        <v>78</v>
      </c>
      <c r="AY983" s="254" t="s">
        <v>185</v>
      </c>
    </row>
    <row r="984" s="14" customFormat="1">
      <c r="A984" s="14"/>
      <c r="B984" s="255"/>
      <c r="C984" s="256"/>
      <c r="D984" s="245" t="s">
        <v>193</v>
      </c>
      <c r="E984" s="257" t="s">
        <v>19</v>
      </c>
      <c r="F984" s="258" t="s">
        <v>928</v>
      </c>
      <c r="G984" s="256"/>
      <c r="H984" s="257" t="s">
        <v>19</v>
      </c>
      <c r="I984" s="259"/>
      <c r="J984" s="256"/>
      <c r="K984" s="256"/>
      <c r="L984" s="260"/>
      <c r="M984" s="261"/>
      <c r="N984" s="262"/>
      <c r="O984" s="262"/>
      <c r="P984" s="262"/>
      <c r="Q984" s="262"/>
      <c r="R984" s="262"/>
      <c r="S984" s="262"/>
      <c r="T984" s="263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64" t="s">
        <v>193</v>
      </c>
      <c r="AU984" s="264" t="s">
        <v>88</v>
      </c>
      <c r="AV984" s="14" t="s">
        <v>86</v>
      </c>
      <c r="AW984" s="14" t="s">
        <v>37</v>
      </c>
      <c r="AX984" s="14" t="s">
        <v>78</v>
      </c>
      <c r="AY984" s="264" t="s">
        <v>185</v>
      </c>
    </row>
    <row r="985" s="13" customFormat="1">
      <c r="A985" s="13"/>
      <c r="B985" s="243"/>
      <c r="C985" s="244"/>
      <c r="D985" s="245" t="s">
        <v>193</v>
      </c>
      <c r="E985" s="246" t="s">
        <v>19</v>
      </c>
      <c r="F985" s="247" t="s">
        <v>1007</v>
      </c>
      <c r="G985" s="244"/>
      <c r="H985" s="248">
        <v>67.810000000000002</v>
      </c>
      <c r="I985" s="249"/>
      <c r="J985" s="244"/>
      <c r="K985" s="244"/>
      <c r="L985" s="250"/>
      <c r="M985" s="251"/>
      <c r="N985" s="252"/>
      <c r="O985" s="252"/>
      <c r="P985" s="252"/>
      <c r="Q985" s="252"/>
      <c r="R985" s="252"/>
      <c r="S985" s="252"/>
      <c r="T985" s="25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4" t="s">
        <v>193</v>
      </c>
      <c r="AU985" s="254" t="s">
        <v>88</v>
      </c>
      <c r="AV985" s="13" t="s">
        <v>88</v>
      </c>
      <c r="AW985" s="13" t="s">
        <v>37</v>
      </c>
      <c r="AX985" s="13" t="s">
        <v>78</v>
      </c>
      <c r="AY985" s="254" t="s">
        <v>185</v>
      </c>
    </row>
    <row r="986" s="14" customFormat="1">
      <c r="A986" s="14"/>
      <c r="B986" s="255"/>
      <c r="C986" s="256"/>
      <c r="D986" s="245" t="s">
        <v>193</v>
      </c>
      <c r="E986" s="257" t="s">
        <v>19</v>
      </c>
      <c r="F986" s="258" t="s">
        <v>845</v>
      </c>
      <c r="G986" s="256"/>
      <c r="H986" s="257" t="s">
        <v>19</v>
      </c>
      <c r="I986" s="259"/>
      <c r="J986" s="256"/>
      <c r="K986" s="256"/>
      <c r="L986" s="260"/>
      <c r="M986" s="261"/>
      <c r="N986" s="262"/>
      <c r="O986" s="262"/>
      <c r="P986" s="262"/>
      <c r="Q986" s="262"/>
      <c r="R986" s="262"/>
      <c r="S986" s="262"/>
      <c r="T986" s="263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64" t="s">
        <v>193</v>
      </c>
      <c r="AU986" s="264" t="s">
        <v>88</v>
      </c>
      <c r="AV986" s="14" t="s">
        <v>86</v>
      </c>
      <c r="AW986" s="14" t="s">
        <v>37</v>
      </c>
      <c r="AX986" s="14" t="s">
        <v>78</v>
      </c>
      <c r="AY986" s="264" t="s">
        <v>185</v>
      </c>
    </row>
    <row r="987" s="13" customFormat="1">
      <c r="A987" s="13"/>
      <c r="B987" s="243"/>
      <c r="C987" s="244"/>
      <c r="D987" s="245" t="s">
        <v>193</v>
      </c>
      <c r="E987" s="246" t="s">
        <v>19</v>
      </c>
      <c r="F987" s="247" t="s">
        <v>1008</v>
      </c>
      <c r="G987" s="244"/>
      <c r="H987" s="248">
        <v>102.95999999999999</v>
      </c>
      <c r="I987" s="249"/>
      <c r="J987" s="244"/>
      <c r="K987" s="244"/>
      <c r="L987" s="250"/>
      <c r="M987" s="251"/>
      <c r="N987" s="252"/>
      <c r="O987" s="252"/>
      <c r="P987" s="252"/>
      <c r="Q987" s="252"/>
      <c r="R987" s="252"/>
      <c r="S987" s="252"/>
      <c r="T987" s="25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54" t="s">
        <v>193</v>
      </c>
      <c r="AU987" s="254" t="s">
        <v>88</v>
      </c>
      <c r="AV987" s="13" t="s">
        <v>88</v>
      </c>
      <c r="AW987" s="13" t="s">
        <v>37</v>
      </c>
      <c r="AX987" s="13" t="s">
        <v>78</v>
      </c>
      <c r="AY987" s="254" t="s">
        <v>185</v>
      </c>
    </row>
    <row r="988" s="14" customFormat="1">
      <c r="A988" s="14"/>
      <c r="B988" s="255"/>
      <c r="C988" s="256"/>
      <c r="D988" s="245" t="s">
        <v>193</v>
      </c>
      <c r="E988" s="257" t="s">
        <v>19</v>
      </c>
      <c r="F988" s="258" t="s">
        <v>931</v>
      </c>
      <c r="G988" s="256"/>
      <c r="H988" s="257" t="s">
        <v>19</v>
      </c>
      <c r="I988" s="259"/>
      <c r="J988" s="256"/>
      <c r="K988" s="256"/>
      <c r="L988" s="260"/>
      <c r="M988" s="261"/>
      <c r="N988" s="262"/>
      <c r="O988" s="262"/>
      <c r="P988" s="262"/>
      <c r="Q988" s="262"/>
      <c r="R988" s="262"/>
      <c r="S988" s="262"/>
      <c r="T988" s="263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64" t="s">
        <v>193</v>
      </c>
      <c r="AU988" s="264" t="s">
        <v>88</v>
      </c>
      <c r="AV988" s="14" t="s">
        <v>86</v>
      </c>
      <c r="AW988" s="14" t="s">
        <v>37</v>
      </c>
      <c r="AX988" s="14" t="s">
        <v>78</v>
      </c>
      <c r="AY988" s="264" t="s">
        <v>185</v>
      </c>
    </row>
    <row r="989" s="13" customFormat="1">
      <c r="A989" s="13"/>
      <c r="B989" s="243"/>
      <c r="C989" s="244"/>
      <c r="D989" s="245" t="s">
        <v>193</v>
      </c>
      <c r="E989" s="246" t="s">
        <v>19</v>
      </c>
      <c r="F989" s="247" t="s">
        <v>1009</v>
      </c>
      <c r="G989" s="244"/>
      <c r="H989" s="248">
        <v>23.329999999999998</v>
      </c>
      <c r="I989" s="249"/>
      <c r="J989" s="244"/>
      <c r="K989" s="244"/>
      <c r="L989" s="250"/>
      <c r="M989" s="251"/>
      <c r="N989" s="252"/>
      <c r="O989" s="252"/>
      <c r="P989" s="252"/>
      <c r="Q989" s="252"/>
      <c r="R989" s="252"/>
      <c r="S989" s="252"/>
      <c r="T989" s="25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4" t="s">
        <v>193</v>
      </c>
      <c r="AU989" s="254" t="s">
        <v>88</v>
      </c>
      <c r="AV989" s="13" t="s">
        <v>88</v>
      </c>
      <c r="AW989" s="13" t="s">
        <v>37</v>
      </c>
      <c r="AX989" s="13" t="s">
        <v>78</v>
      </c>
      <c r="AY989" s="254" t="s">
        <v>185</v>
      </c>
    </row>
    <row r="990" s="14" customFormat="1">
      <c r="A990" s="14"/>
      <c r="B990" s="255"/>
      <c r="C990" s="256"/>
      <c r="D990" s="245" t="s">
        <v>193</v>
      </c>
      <c r="E990" s="257" t="s">
        <v>19</v>
      </c>
      <c r="F990" s="258" t="s">
        <v>848</v>
      </c>
      <c r="G990" s="256"/>
      <c r="H990" s="257" t="s">
        <v>19</v>
      </c>
      <c r="I990" s="259"/>
      <c r="J990" s="256"/>
      <c r="K990" s="256"/>
      <c r="L990" s="260"/>
      <c r="M990" s="261"/>
      <c r="N990" s="262"/>
      <c r="O990" s="262"/>
      <c r="P990" s="262"/>
      <c r="Q990" s="262"/>
      <c r="R990" s="262"/>
      <c r="S990" s="262"/>
      <c r="T990" s="263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64" t="s">
        <v>193</v>
      </c>
      <c r="AU990" s="264" t="s">
        <v>88</v>
      </c>
      <c r="AV990" s="14" t="s">
        <v>86</v>
      </c>
      <c r="AW990" s="14" t="s">
        <v>37</v>
      </c>
      <c r="AX990" s="14" t="s">
        <v>78</v>
      </c>
      <c r="AY990" s="264" t="s">
        <v>185</v>
      </c>
    </row>
    <row r="991" s="13" customFormat="1">
      <c r="A991" s="13"/>
      <c r="B991" s="243"/>
      <c r="C991" s="244"/>
      <c r="D991" s="245" t="s">
        <v>193</v>
      </c>
      <c r="E991" s="246" t="s">
        <v>19</v>
      </c>
      <c r="F991" s="247" t="s">
        <v>1010</v>
      </c>
      <c r="G991" s="244"/>
      <c r="H991" s="248">
        <v>6.29</v>
      </c>
      <c r="I991" s="249"/>
      <c r="J991" s="244"/>
      <c r="K991" s="244"/>
      <c r="L991" s="250"/>
      <c r="M991" s="251"/>
      <c r="N991" s="252"/>
      <c r="O991" s="252"/>
      <c r="P991" s="252"/>
      <c r="Q991" s="252"/>
      <c r="R991" s="252"/>
      <c r="S991" s="252"/>
      <c r="T991" s="25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54" t="s">
        <v>193</v>
      </c>
      <c r="AU991" s="254" t="s">
        <v>88</v>
      </c>
      <c r="AV991" s="13" t="s">
        <v>88</v>
      </c>
      <c r="AW991" s="13" t="s">
        <v>37</v>
      </c>
      <c r="AX991" s="13" t="s">
        <v>78</v>
      </c>
      <c r="AY991" s="254" t="s">
        <v>185</v>
      </c>
    </row>
    <row r="992" s="14" customFormat="1">
      <c r="A992" s="14"/>
      <c r="B992" s="255"/>
      <c r="C992" s="256"/>
      <c r="D992" s="245" t="s">
        <v>193</v>
      </c>
      <c r="E992" s="257" t="s">
        <v>19</v>
      </c>
      <c r="F992" s="258" t="s">
        <v>851</v>
      </c>
      <c r="G992" s="256"/>
      <c r="H992" s="257" t="s">
        <v>19</v>
      </c>
      <c r="I992" s="259"/>
      <c r="J992" s="256"/>
      <c r="K992" s="256"/>
      <c r="L992" s="260"/>
      <c r="M992" s="261"/>
      <c r="N992" s="262"/>
      <c r="O992" s="262"/>
      <c r="P992" s="262"/>
      <c r="Q992" s="262"/>
      <c r="R992" s="262"/>
      <c r="S992" s="262"/>
      <c r="T992" s="263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64" t="s">
        <v>193</v>
      </c>
      <c r="AU992" s="264" t="s">
        <v>88</v>
      </c>
      <c r="AV992" s="14" t="s">
        <v>86</v>
      </c>
      <c r="AW992" s="14" t="s">
        <v>37</v>
      </c>
      <c r="AX992" s="14" t="s">
        <v>78</v>
      </c>
      <c r="AY992" s="264" t="s">
        <v>185</v>
      </c>
    </row>
    <row r="993" s="13" customFormat="1">
      <c r="A993" s="13"/>
      <c r="B993" s="243"/>
      <c r="C993" s="244"/>
      <c r="D993" s="245" t="s">
        <v>193</v>
      </c>
      <c r="E993" s="246" t="s">
        <v>19</v>
      </c>
      <c r="F993" s="247" t="s">
        <v>1011</v>
      </c>
      <c r="G993" s="244"/>
      <c r="H993" s="248">
        <v>2.48</v>
      </c>
      <c r="I993" s="249"/>
      <c r="J993" s="244"/>
      <c r="K993" s="244"/>
      <c r="L993" s="250"/>
      <c r="M993" s="251"/>
      <c r="N993" s="252"/>
      <c r="O993" s="252"/>
      <c r="P993" s="252"/>
      <c r="Q993" s="252"/>
      <c r="R993" s="252"/>
      <c r="S993" s="252"/>
      <c r="T993" s="25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54" t="s">
        <v>193</v>
      </c>
      <c r="AU993" s="254" t="s">
        <v>88</v>
      </c>
      <c r="AV993" s="13" t="s">
        <v>88</v>
      </c>
      <c r="AW993" s="13" t="s">
        <v>37</v>
      </c>
      <c r="AX993" s="13" t="s">
        <v>78</v>
      </c>
      <c r="AY993" s="254" t="s">
        <v>185</v>
      </c>
    </row>
    <row r="994" s="14" customFormat="1">
      <c r="A994" s="14"/>
      <c r="B994" s="255"/>
      <c r="C994" s="256"/>
      <c r="D994" s="245" t="s">
        <v>193</v>
      </c>
      <c r="E994" s="257" t="s">
        <v>19</v>
      </c>
      <c r="F994" s="258" t="s">
        <v>853</v>
      </c>
      <c r="G994" s="256"/>
      <c r="H994" s="257" t="s">
        <v>19</v>
      </c>
      <c r="I994" s="259"/>
      <c r="J994" s="256"/>
      <c r="K994" s="256"/>
      <c r="L994" s="260"/>
      <c r="M994" s="261"/>
      <c r="N994" s="262"/>
      <c r="O994" s="262"/>
      <c r="P994" s="262"/>
      <c r="Q994" s="262"/>
      <c r="R994" s="262"/>
      <c r="S994" s="262"/>
      <c r="T994" s="263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64" t="s">
        <v>193</v>
      </c>
      <c r="AU994" s="264" t="s">
        <v>88</v>
      </c>
      <c r="AV994" s="14" t="s">
        <v>86</v>
      </c>
      <c r="AW994" s="14" t="s">
        <v>37</v>
      </c>
      <c r="AX994" s="14" t="s">
        <v>78</v>
      </c>
      <c r="AY994" s="264" t="s">
        <v>185</v>
      </c>
    </row>
    <row r="995" s="13" customFormat="1">
      <c r="A995" s="13"/>
      <c r="B995" s="243"/>
      <c r="C995" s="244"/>
      <c r="D995" s="245" t="s">
        <v>193</v>
      </c>
      <c r="E995" s="246" t="s">
        <v>19</v>
      </c>
      <c r="F995" s="247" t="s">
        <v>1012</v>
      </c>
      <c r="G995" s="244"/>
      <c r="H995" s="248">
        <v>11.01</v>
      </c>
      <c r="I995" s="249"/>
      <c r="J995" s="244"/>
      <c r="K995" s="244"/>
      <c r="L995" s="250"/>
      <c r="M995" s="251"/>
      <c r="N995" s="252"/>
      <c r="O995" s="252"/>
      <c r="P995" s="252"/>
      <c r="Q995" s="252"/>
      <c r="R995" s="252"/>
      <c r="S995" s="252"/>
      <c r="T995" s="25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4" t="s">
        <v>193</v>
      </c>
      <c r="AU995" s="254" t="s">
        <v>88</v>
      </c>
      <c r="AV995" s="13" t="s">
        <v>88</v>
      </c>
      <c r="AW995" s="13" t="s">
        <v>37</v>
      </c>
      <c r="AX995" s="13" t="s">
        <v>78</v>
      </c>
      <c r="AY995" s="254" t="s">
        <v>185</v>
      </c>
    </row>
    <row r="996" s="14" customFormat="1">
      <c r="A996" s="14"/>
      <c r="B996" s="255"/>
      <c r="C996" s="256"/>
      <c r="D996" s="245" t="s">
        <v>193</v>
      </c>
      <c r="E996" s="257" t="s">
        <v>19</v>
      </c>
      <c r="F996" s="258" t="s">
        <v>856</v>
      </c>
      <c r="G996" s="256"/>
      <c r="H996" s="257" t="s">
        <v>19</v>
      </c>
      <c r="I996" s="259"/>
      <c r="J996" s="256"/>
      <c r="K996" s="256"/>
      <c r="L996" s="260"/>
      <c r="M996" s="261"/>
      <c r="N996" s="262"/>
      <c r="O996" s="262"/>
      <c r="P996" s="262"/>
      <c r="Q996" s="262"/>
      <c r="R996" s="262"/>
      <c r="S996" s="262"/>
      <c r="T996" s="263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4" t="s">
        <v>193</v>
      </c>
      <c r="AU996" s="264" t="s">
        <v>88</v>
      </c>
      <c r="AV996" s="14" t="s">
        <v>86</v>
      </c>
      <c r="AW996" s="14" t="s">
        <v>37</v>
      </c>
      <c r="AX996" s="14" t="s">
        <v>78</v>
      </c>
      <c r="AY996" s="264" t="s">
        <v>185</v>
      </c>
    </row>
    <row r="997" s="13" customFormat="1">
      <c r="A997" s="13"/>
      <c r="B997" s="243"/>
      <c r="C997" s="244"/>
      <c r="D997" s="245" t="s">
        <v>193</v>
      </c>
      <c r="E997" s="246" t="s">
        <v>19</v>
      </c>
      <c r="F997" s="247" t="s">
        <v>1013</v>
      </c>
      <c r="G997" s="244"/>
      <c r="H997" s="248">
        <v>23.210000000000001</v>
      </c>
      <c r="I997" s="249"/>
      <c r="J997" s="244"/>
      <c r="K997" s="244"/>
      <c r="L997" s="250"/>
      <c r="M997" s="251"/>
      <c r="N997" s="252"/>
      <c r="O997" s="252"/>
      <c r="P997" s="252"/>
      <c r="Q997" s="252"/>
      <c r="R997" s="252"/>
      <c r="S997" s="252"/>
      <c r="T997" s="25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54" t="s">
        <v>193</v>
      </c>
      <c r="AU997" s="254" t="s">
        <v>88</v>
      </c>
      <c r="AV997" s="13" t="s">
        <v>88</v>
      </c>
      <c r="AW997" s="13" t="s">
        <v>37</v>
      </c>
      <c r="AX997" s="13" t="s">
        <v>78</v>
      </c>
      <c r="AY997" s="254" t="s">
        <v>185</v>
      </c>
    </row>
    <row r="998" s="14" customFormat="1">
      <c r="A998" s="14"/>
      <c r="B998" s="255"/>
      <c r="C998" s="256"/>
      <c r="D998" s="245" t="s">
        <v>193</v>
      </c>
      <c r="E998" s="257" t="s">
        <v>19</v>
      </c>
      <c r="F998" s="258" t="s">
        <v>859</v>
      </c>
      <c r="G998" s="256"/>
      <c r="H998" s="257" t="s">
        <v>19</v>
      </c>
      <c r="I998" s="259"/>
      <c r="J998" s="256"/>
      <c r="K998" s="256"/>
      <c r="L998" s="260"/>
      <c r="M998" s="261"/>
      <c r="N998" s="262"/>
      <c r="O998" s="262"/>
      <c r="P998" s="262"/>
      <c r="Q998" s="262"/>
      <c r="R998" s="262"/>
      <c r="S998" s="262"/>
      <c r="T998" s="263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64" t="s">
        <v>193</v>
      </c>
      <c r="AU998" s="264" t="s">
        <v>88</v>
      </c>
      <c r="AV998" s="14" t="s">
        <v>86</v>
      </c>
      <c r="AW998" s="14" t="s">
        <v>37</v>
      </c>
      <c r="AX998" s="14" t="s">
        <v>78</v>
      </c>
      <c r="AY998" s="264" t="s">
        <v>185</v>
      </c>
    </row>
    <row r="999" s="13" customFormat="1">
      <c r="A999" s="13"/>
      <c r="B999" s="243"/>
      <c r="C999" s="244"/>
      <c r="D999" s="245" t="s">
        <v>193</v>
      </c>
      <c r="E999" s="246" t="s">
        <v>19</v>
      </c>
      <c r="F999" s="247" t="s">
        <v>1014</v>
      </c>
      <c r="G999" s="244"/>
      <c r="H999" s="248">
        <v>15.640000000000001</v>
      </c>
      <c r="I999" s="249"/>
      <c r="J999" s="244"/>
      <c r="K999" s="244"/>
      <c r="L999" s="250"/>
      <c r="M999" s="251"/>
      <c r="N999" s="252"/>
      <c r="O999" s="252"/>
      <c r="P999" s="252"/>
      <c r="Q999" s="252"/>
      <c r="R999" s="252"/>
      <c r="S999" s="252"/>
      <c r="T999" s="25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4" t="s">
        <v>193</v>
      </c>
      <c r="AU999" s="254" t="s">
        <v>88</v>
      </c>
      <c r="AV999" s="13" t="s">
        <v>88</v>
      </c>
      <c r="AW999" s="13" t="s">
        <v>37</v>
      </c>
      <c r="AX999" s="13" t="s">
        <v>78</v>
      </c>
      <c r="AY999" s="254" t="s">
        <v>185</v>
      </c>
    </row>
    <row r="1000" s="14" customFormat="1">
      <c r="A1000" s="14"/>
      <c r="B1000" s="255"/>
      <c r="C1000" s="256"/>
      <c r="D1000" s="245" t="s">
        <v>193</v>
      </c>
      <c r="E1000" s="257" t="s">
        <v>19</v>
      </c>
      <c r="F1000" s="258" t="s">
        <v>938</v>
      </c>
      <c r="G1000" s="256"/>
      <c r="H1000" s="257" t="s">
        <v>19</v>
      </c>
      <c r="I1000" s="259"/>
      <c r="J1000" s="256"/>
      <c r="K1000" s="256"/>
      <c r="L1000" s="260"/>
      <c r="M1000" s="261"/>
      <c r="N1000" s="262"/>
      <c r="O1000" s="262"/>
      <c r="P1000" s="262"/>
      <c r="Q1000" s="262"/>
      <c r="R1000" s="262"/>
      <c r="S1000" s="262"/>
      <c r="T1000" s="263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64" t="s">
        <v>193</v>
      </c>
      <c r="AU1000" s="264" t="s">
        <v>88</v>
      </c>
      <c r="AV1000" s="14" t="s">
        <v>86</v>
      </c>
      <c r="AW1000" s="14" t="s">
        <v>37</v>
      </c>
      <c r="AX1000" s="14" t="s">
        <v>78</v>
      </c>
      <c r="AY1000" s="264" t="s">
        <v>185</v>
      </c>
    </row>
    <row r="1001" s="15" customFormat="1">
      <c r="A1001" s="15"/>
      <c r="B1001" s="265"/>
      <c r="C1001" s="266"/>
      <c r="D1001" s="245" t="s">
        <v>193</v>
      </c>
      <c r="E1001" s="267" t="s">
        <v>19</v>
      </c>
      <c r="F1001" s="268" t="s">
        <v>196</v>
      </c>
      <c r="G1001" s="266"/>
      <c r="H1001" s="269">
        <v>275.38</v>
      </c>
      <c r="I1001" s="270"/>
      <c r="J1001" s="266"/>
      <c r="K1001" s="266"/>
      <c r="L1001" s="271"/>
      <c r="M1001" s="272"/>
      <c r="N1001" s="273"/>
      <c r="O1001" s="273"/>
      <c r="P1001" s="273"/>
      <c r="Q1001" s="273"/>
      <c r="R1001" s="273"/>
      <c r="S1001" s="273"/>
      <c r="T1001" s="274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75" t="s">
        <v>193</v>
      </c>
      <c r="AU1001" s="275" t="s">
        <v>88</v>
      </c>
      <c r="AV1001" s="15" t="s">
        <v>191</v>
      </c>
      <c r="AW1001" s="15" t="s">
        <v>37</v>
      </c>
      <c r="AX1001" s="15" t="s">
        <v>86</v>
      </c>
      <c r="AY1001" s="275" t="s">
        <v>185</v>
      </c>
    </row>
    <row r="1002" s="13" customFormat="1">
      <c r="A1002" s="13"/>
      <c r="B1002" s="243"/>
      <c r="C1002" s="244"/>
      <c r="D1002" s="245" t="s">
        <v>193</v>
      </c>
      <c r="E1002" s="244"/>
      <c r="F1002" s="247" t="s">
        <v>1184</v>
      </c>
      <c r="G1002" s="244"/>
      <c r="H1002" s="248">
        <v>280.88799999999998</v>
      </c>
      <c r="I1002" s="249"/>
      <c r="J1002" s="244"/>
      <c r="K1002" s="244"/>
      <c r="L1002" s="250"/>
      <c r="M1002" s="251"/>
      <c r="N1002" s="252"/>
      <c r="O1002" s="252"/>
      <c r="P1002" s="252"/>
      <c r="Q1002" s="252"/>
      <c r="R1002" s="252"/>
      <c r="S1002" s="252"/>
      <c r="T1002" s="25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4" t="s">
        <v>193</v>
      </c>
      <c r="AU1002" s="254" t="s">
        <v>88</v>
      </c>
      <c r="AV1002" s="13" t="s">
        <v>88</v>
      </c>
      <c r="AW1002" s="13" t="s">
        <v>4</v>
      </c>
      <c r="AX1002" s="13" t="s">
        <v>86</v>
      </c>
      <c r="AY1002" s="254" t="s">
        <v>185</v>
      </c>
    </row>
    <row r="1003" s="2" customFormat="1" ht="21.75" customHeight="1">
      <c r="A1003" s="40"/>
      <c r="B1003" s="41"/>
      <c r="C1003" s="282" t="s">
        <v>1185</v>
      </c>
      <c r="D1003" s="282" t="s">
        <v>604</v>
      </c>
      <c r="E1003" s="283" t="s">
        <v>1186</v>
      </c>
      <c r="F1003" s="284" t="s">
        <v>1187</v>
      </c>
      <c r="G1003" s="285" t="s">
        <v>190</v>
      </c>
      <c r="H1003" s="286">
        <v>52.081000000000003</v>
      </c>
      <c r="I1003" s="287"/>
      <c r="J1003" s="288">
        <f>ROUND(I1003*H1003,2)</f>
        <v>0</v>
      </c>
      <c r="K1003" s="289"/>
      <c r="L1003" s="290"/>
      <c r="M1003" s="291" t="s">
        <v>19</v>
      </c>
      <c r="N1003" s="292" t="s">
        <v>49</v>
      </c>
      <c r="O1003" s="86"/>
      <c r="P1003" s="239">
        <f>O1003*H1003</f>
        <v>0</v>
      </c>
      <c r="Q1003" s="239">
        <v>0.0041999999999999997</v>
      </c>
      <c r="R1003" s="239">
        <f>Q1003*H1003</f>
        <v>0.2187402</v>
      </c>
      <c r="S1003" s="239">
        <v>0</v>
      </c>
      <c r="T1003" s="240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41" t="s">
        <v>658</v>
      </c>
      <c r="AT1003" s="241" t="s">
        <v>604</v>
      </c>
      <c r="AU1003" s="241" t="s">
        <v>88</v>
      </c>
      <c r="AY1003" s="19" t="s">
        <v>185</v>
      </c>
      <c r="BE1003" s="242">
        <f>IF(N1003="základní",J1003,0)</f>
        <v>0</v>
      </c>
      <c r="BF1003" s="242">
        <f>IF(N1003="snížená",J1003,0)</f>
        <v>0</v>
      </c>
      <c r="BG1003" s="242">
        <f>IF(N1003="zákl. přenesená",J1003,0)</f>
        <v>0</v>
      </c>
      <c r="BH1003" s="242">
        <f>IF(N1003="sníž. přenesená",J1003,0)</f>
        <v>0</v>
      </c>
      <c r="BI1003" s="242">
        <f>IF(N1003="nulová",J1003,0)</f>
        <v>0</v>
      </c>
      <c r="BJ1003" s="19" t="s">
        <v>86</v>
      </c>
      <c r="BK1003" s="242">
        <f>ROUND(I1003*H1003,2)</f>
        <v>0</v>
      </c>
      <c r="BL1003" s="19" t="s">
        <v>229</v>
      </c>
      <c r="BM1003" s="241" t="s">
        <v>1188</v>
      </c>
    </row>
    <row r="1004" s="13" customFormat="1">
      <c r="A1004" s="13"/>
      <c r="B1004" s="243"/>
      <c r="C1004" s="244"/>
      <c r="D1004" s="245" t="s">
        <v>193</v>
      </c>
      <c r="E1004" s="246" t="s">
        <v>19</v>
      </c>
      <c r="F1004" s="247" t="s">
        <v>988</v>
      </c>
      <c r="G1004" s="244"/>
      <c r="H1004" s="248">
        <v>3.6000000000000001</v>
      </c>
      <c r="I1004" s="249"/>
      <c r="J1004" s="244"/>
      <c r="K1004" s="244"/>
      <c r="L1004" s="250"/>
      <c r="M1004" s="251"/>
      <c r="N1004" s="252"/>
      <c r="O1004" s="252"/>
      <c r="P1004" s="252"/>
      <c r="Q1004" s="252"/>
      <c r="R1004" s="252"/>
      <c r="S1004" s="252"/>
      <c r="T1004" s="25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54" t="s">
        <v>193</v>
      </c>
      <c r="AU1004" s="254" t="s">
        <v>88</v>
      </c>
      <c r="AV1004" s="13" t="s">
        <v>88</v>
      </c>
      <c r="AW1004" s="13" t="s">
        <v>37</v>
      </c>
      <c r="AX1004" s="13" t="s">
        <v>78</v>
      </c>
      <c r="AY1004" s="254" t="s">
        <v>185</v>
      </c>
    </row>
    <row r="1005" s="14" customFormat="1">
      <c r="A1005" s="14"/>
      <c r="B1005" s="255"/>
      <c r="C1005" s="256"/>
      <c r="D1005" s="245" t="s">
        <v>193</v>
      </c>
      <c r="E1005" s="257" t="s">
        <v>19</v>
      </c>
      <c r="F1005" s="258" t="s">
        <v>956</v>
      </c>
      <c r="G1005" s="256"/>
      <c r="H1005" s="257" t="s">
        <v>19</v>
      </c>
      <c r="I1005" s="259"/>
      <c r="J1005" s="256"/>
      <c r="K1005" s="256"/>
      <c r="L1005" s="260"/>
      <c r="M1005" s="261"/>
      <c r="N1005" s="262"/>
      <c r="O1005" s="262"/>
      <c r="P1005" s="262"/>
      <c r="Q1005" s="262"/>
      <c r="R1005" s="262"/>
      <c r="S1005" s="262"/>
      <c r="T1005" s="263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64" t="s">
        <v>193</v>
      </c>
      <c r="AU1005" s="264" t="s">
        <v>88</v>
      </c>
      <c r="AV1005" s="14" t="s">
        <v>86</v>
      </c>
      <c r="AW1005" s="14" t="s">
        <v>37</v>
      </c>
      <c r="AX1005" s="14" t="s">
        <v>78</v>
      </c>
      <c r="AY1005" s="264" t="s">
        <v>185</v>
      </c>
    </row>
    <row r="1006" s="13" customFormat="1">
      <c r="A1006" s="13"/>
      <c r="B1006" s="243"/>
      <c r="C1006" s="244"/>
      <c r="D1006" s="245" t="s">
        <v>193</v>
      </c>
      <c r="E1006" s="246" t="s">
        <v>19</v>
      </c>
      <c r="F1006" s="247" t="s">
        <v>989</v>
      </c>
      <c r="G1006" s="244"/>
      <c r="H1006" s="248">
        <v>8.9399999999999995</v>
      </c>
      <c r="I1006" s="249"/>
      <c r="J1006" s="244"/>
      <c r="K1006" s="244"/>
      <c r="L1006" s="250"/>
      <c r="M1006" s="251"/>
      <c r="N1006" s="252"/>
      <c r="O1006" s="252"/>
      <c r="P1006" s="252"/>
      <c r="Q1006" s="252"/>
      <c r="R1006" s="252"/>
      <c r="S1006" s="252"/>
      <c r="T1006" s="25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54" t="s">
        <v>193</v>
      </c>
      <c r="AU1006" s="254" t="s">
        <v>88</v>
      </c>
      <c r="AV1006" s="13" t="s">
        <v>88</v>
      </c>
      <c r="AW1006" s="13" t="s">
        <v>37</v>
      </c>
      <c r="AX1006" s="13" t="s">
        <v>78</v>
      </c>
      <c r="AY1006" s="254" t="s">
        <v>185</v>
      </c>
    </row>
    <row r="1007" s="14" customFormat="1">
      <c r="A1007" s="14"/>
      <c r="B1007" s="255"/>
      <c r="C1007" s="256"/>
      <c r="D1007" s="245" t="s">
        <v>193</v>
      </c>
      <c r="E1007" s="257" t="s">
        <v>19</v>
      </c>
      <c r="F1007" s="258" t="s">
        <v>958</v>
      </c>
      <c r="G1007" s="256"/>
      <c r="H1007" s="257" t="s">
        <v>19</v>
      </c>
      <c r="I1007" s="259"/>
      <c r="J1007" s="256"/>
      <c r="K1007" s="256"/>
      <c r="L1007" s="260"/>
      <c r="M1007" s="261"/>
      <c r="N1007" s="262"/>
      <c r="O1007" s="262"/>
      <c r="P1007" s="262"/>
      <c r="Q1007" s="262"/>
      <c r="R1007" s="262"/>
      <c r="S1007" s="262"/>
      <c r="T1007" s="263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64" t="s">
        <v>193</v>
      </c>
      <c r="AU1007" s="264" t="s">
        <v>88</v>
      </c>
      <c r="AV1007" s="14" t="s">
        <v>86</v>
      </c>
      <c r="AW1007" s="14" t="s">
        <v>37</v>
      </c>
      <c r="AX1007" s="14" t="s">
        <v>78</v>
      </c>
      <c r="AY1007" s="264" t="s">
        <v>185</v>
      </c>
    </row>
    <row r="1008" s="13" customFormat="1">
      <c r="A1008" s="13"/>
      <c r="B1008" s="243"/>
      <c r="C1008" s="244"/>
      <c r="D1008" s="245" t="s">
        <v>193</v>
      </c>
      <c r="E1008" s="246" t="s">
        <v>19</v>
      </c>
      <c r="F1008" s="247" t="s">
        <v>990</v>
      </c>
      <c r="G1008" s="244"/>
      <c r="H1008" s="248">
        <v>6.8300000000000001</v>
      </c>
      <c r="I1008" s="249"/>
      <c r="J1008" s="244"/>
      <c r="K1008" s="244"/>
      <c r="L1008" s="250"/>
      <c r="M1008" s="251"/>
      <c r="N1008" s="252"/>
      <c r="O1008" s="252"/>
      <c r="P1008" s="252"/>
      <c r="Q1008" s="252"/>
      <c r="R1008" s="252"/>
      <c r="S1008" s="252"/>
      <c r="T1008" s="25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4" t="s">
        <v>193</v>
      </c>
      <c r="AU1008" s="254" t="s">
        <v>88</v>
      </c>
      <c r="AV1008" s="13" t="s">
        <v>88</v>
      </c>
      <c r="AW1008" s="13" t="s">
        <v>37</v>
      </c>
      <c r="AX1008" s="13" t="s">
        <v>78</v>
      </c>
      <c r="AY1008" s="254" t="s">
        <v>185</v>
      </c>
    </row>
    <row r="1009" s="14" customFormat="1">
      <c r="A1009" s="14"/>
      <c r="B1009" s="255"/>
      <c r="C1009" s="256"/>
      <c r="D1009" s="245" t="s">
        <v>193</v>
      </c>
      <c r="E1009" s="257" t="s">
        <v>19</v>
      </c>
      <c r="F1009" s="258" t="s">
        <v>960</v>
      </c>
      <c r="G1009" s="256"/>
      <c r="H1009" s="257" t="s">
        <v>19</v>
      </c>
      <c r="I1009" s="259"/>
      <c r="J1009" s="256"/>
      <c r="K1009" s="256"/>
      <c r="L1009" s="260"/>
      <c r="M1009" s="261"/>
      <c r="N1009" s="262"/>
      <c r="O1009" s="262"/>
      <c r="P1009" s="262"/>
      <c r="Q1009" s="262"/>
      <c r="R1009" s="262"/>
      <c r="S1009" s="262"/>
      <c r="T1009" s="263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64" t="s">
        <v>193</v>
      </c>
      <c r="AU1009" s="264" t="s">
        <v>88</v>
      </c>
      <c r="AV1009" s="14" t="s">
        <v>86</v>
      </c>
      <c r="AW1009" s="14" t="s">
        <v>37</v>
      </c>
      <c r="AX1009" s="14" t="s">
        <v>78</v>
      </c>
      <c r="AY1009" s="264" t="s">
        <v>185</v>
      </c>
    </row>
    <row r="1010" s="13" customFormat="1">
      <c r="A1010" s="13"/>
      <c r="B1010" s="243"/>
      <c r="C1010" s="244"/>
      <c r="D1010" s="245" t="s">
        <v>193</v>
      </c>
      <c r="E1010" s="246" t="s">
        <v>19</v>
      </c>
      <c r="F1010" s="247" t="s">
        <v>991</v>
      </c>
      <c r="G1010" s="244"/>
      <c r="H1010" s="248">
        <v>7.0999999999999996</v>
      </c>
      <c r="I1010" s="249"/>
      <c r="J1010" s="244"/>
      <c r="K1010" s="244"/>
      <c r="L1010" s="250"/>
      <c r="M1010" s="251"/>
      <c r="N1010" s="252"/>
      <c r="O1010" s="252"/>
      <c r="P1010" s="252"/>
      <c r="Q1010" s="252"/>
      <c r="R1010" s="252"/>
      <c r="S1010" s="252"/>
      <c r="T1010" s="25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54" t="s">
        <v>193</v>
      </c>
      <c r="AU1010" s="254" t="s">
        <v>88</v>
      </c>
      <c r="AV1010" s="13" t="s">
        <v>88</v>
      </c>
      <c r="AW1010" s="13" t="s">
        <v>37</v>
      </c>
      <c r="AX1010" s="13" t="s">
        <v>78</v>
      </c>
      <c r="AY1010" s="254" t="s">
        <v>185</v>
      </c>
    </row>
    <row r="1011" s="14" customFormat="1">
      <c r="A1011" s="14"/>
      <c r="B1011" s="255"/>
      <c r="C1011" s="256"/>
      <c r="D1011" s="245" t="s">
        <v>193</v>
      </c>
      <c r="E1011" s="257" t="s">
        <v>19</v>
      </c>
      <c r="F1011" s="258" t="s">
        <v>962</v>
      </c>
      <c r="G1011" s="256"/>
      <c r="H1011" s="257" t="s">
        <v>19</v>
      </c>
      <c r="I1011" s="259"/>
      <c r="J1011" s="256"/>
      <c r="K1011" s="256"/>
      <c r="L1011" s="260"/>
      <c r="M1011" s="261"/>
      <c r="N1011" s="262"/>
      <c r="O1011" s="262"/>
      <c r="P1011" s="262"/>
      <c r="Q1011" s="262"/>
      <c r="R1011" s="262"/>
      <c r="S1011" s="262"/>
      <c r="T1011" s="263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4" t="s">
        <v>193</v>
      </c>
      <c r="AU1011" s="264" t="s">
        <v>88</v>
      </c>
      <c r="AV1011" s="14" t="s">
        <v>86</v>
      </c>
      <c r="AW1011" s="14" t="s">
        <v>37</v>
      </c>
      <c r="AX1011" s="14" t="s">
        <v>78</v>
      </c>
      <c r="AY1011" s="264" t="s">
        <v>185</v>
      </c>
    </row>
    <row r="1012" s="13" customFormat="1">
      <c r="A1012" s="13"/>
      <c r="B1012" s="243"/>
      <c r="C1012" s="244"/>
      <c r="D1012" s="245" t="s">
        <v>193</v>
      </c>
      <c r="E1012" s="246" t="s">
        <v>19</v>
      </c>
      <c r="F1012" s="247" t="s">
        <v>992</v>
      </c>
      <c r="G1012" s="244"/>
      <c r="H1012" s="248">
        <v>1.2</v>
      </c>
      <c r="I1012" s="249"/>
      <c r="J1012" s="244"/>
      <c r="K1012" s="244"/>
      <c r="L1012" s="250"/>
      <c r="M1012" s="251"/>
      <c r="N1012" s="252"/>
      <c r="O1012" s="252"/>
      <c r="P1012" s="252"/>
      <c r="Q1012" s="252"/>
      <c r="R1012" s="252"/>
      <c r="S1012" s="252"/>
      <c r="T1012" s="25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4" t="s">
        <v>193</v>
      </c>
      <c r="AU1012" s="254" t="s">
        <v>88</v>
      </c>
      <c r="AV1012" s="13" t="s">
        <v>88</v>
      </c>
      <c r="AW1012" s="13" t="s">
        <v>37</v>
      </c>
      <c r="AX1012" s="13" t="s">
        <v>78</v>
      </c>
      <c r="AY1012" s="254" t="s">
        <v>185</v>
      </c>
    </row>
    <row r="1013" s="14" customFormat="1">
      <c r="A1013" s="14"/>
      <c r="B1013" s="255"/>
      <c r="C1013" s="256"/>
      <c r="D1013" s="245" t="s">
        <v>193</v>
      </c>
      <c r="E1013" s="257" t="s">
        <v>19</v>
      </c>
      <c r="F1013" s="258" t="s">
        <v>964</v>
      </c>
      <c r="G1013" s="256"/>
      <c r="H1013" s="257" t="s">
        <v>19</v>
      </c>
      <c r="I1013" s="259"/>
      <c r="J1013" s="256"/>
      <c r="K1013" s="256"/>
      <c r="L1013" s="260"/>
      <c r="M1013" s="261"/>
      <c r="N1013" s="262"/>
      <c r="O1013" s="262"/>
      <c r="P1013" s="262"/>
      <c r="Q1013" s="262"/>
      <c r="R1013" s="262"/>
      <c r="S1013" s="262"/>
      <c r="T1013" s="263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64" t="s">
        <v>193</v>
      </c>
      <c r="AU1013" s="264" t="s">
        <v>88</v>
      </c>
      <c r="AV1013" s="14" t="s">
        <v>86</v>
      </c>
      <c r="AW1013" s="14" t="s">
        <v>37</v>
      </c>
      <c r="AX1013" s="14" t="s">
        <v>78</v>
      </c>
      <c r="AY1013" s="264" t="s">
        <v>185</v>
      </c>
    </row>
    <row r="1014" s="13" customFormat="1">
      <c r="A1014" s="13"/>
      <c r="B1014" s="243"/>
      <c r="C1014" s="244"/>
      <c r="D1014" s="245" t="s">
        <v>193</v>
      </c>
      <c r="E1014" s="246" t="s">
        <v>19</v>
      </c>
      <c r="F1014" s="247" t="s">
        <v>993</v>
      </c>
      <c r="G1014" s="244"/>
      <c r="H1014" s="248">
        <v>10.050000000000001</v>
      </c>
      <c r="I1014" s="249"/>
      <c r="J1014" s="244"/>
      <c r="K1014" s="244"/>
      <c r="L1014" s="250"/>
      <c r="M1014" s="251"/>
      <c r="N1014" s="252"/>
      <c r="O1014" s="252"/>
      <c r="P1014" s="252"/>
      <c r="Q1014" s="252"/>
      <c r="R1014" s="252"/>
      <c r="S1014" s="252"/>
      <c r="T1014" s="25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54" t="s">
        <v>193</v>
      </c>
      <c r="AU1014" s="254" t="s">
        <v>88</v>
      </c>
      <c r="AV1014" s="13" t="s">
        <v>88</v>
      </c>
      <c r="AW1014" s="13" t="s">
        <v>37</v>
      </c>
      <c r="AX1014" s="13" t="s">
        <v>78</v>
      </c>
      <c r="AY1014" s="254" t="s">
        <v>185</v>
      </c>
    </row>
    <row r="1015" s="14" customFormat="1">
      <c r="A1015" s="14"/>
      <c r="B1015" s="255"/>
      <c r="C1015" s="256"/>
      <c r="D1015" s="245" t="s">
        <v>193</v>
      </c>
      <c r="E1015" s="257" t="s">
        <v>19</v>
      </c>
      <c r="F1015" s="258" t="s">
        <v>966</v>
      </c>
      <c r="G1015" s="256"/>
      <c r="H1015" s="257" t="s">
        <v>19</v>
      </c>
      <c r="I1015" s="259"/>
      <c r="J1015" s="256"/>
      <c r="K1015" s="256"/>
      <c r="L1015" s="260"/>
      <c r="M1015" s="261"/>
      <c r="N1015" s="262"/>
      <c r="O1015" s="262"/>
      <c r="P1015" s="262"/>
      <c r="Q1015" s="262"/>
      <c r="R1015" s="262"/>
      <c r="S1015" s="262"/>
      <c r="T1015" s="263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64" t="s">
        <v>193</v>
      </c>
      <c r="AU1015" s="264" t="s">
        <v>88</v>
      </c>
      <c r="AV1015" s="14" t="s">
        <v>86</v>
      </c>
      <c r="AW1015" s="14" t="s">
        <v>37</v>
      </c>
      <c r="AX1015" s="14" t="s">
        <v>78</v>
      </c>
      <c r="AY1015" s="264" t="s">
        <v>185</v>
      </c>
    </row>
    <row r="1016" s="13" customFormat="1">
      <c r="A1016" s="13"/>
      <c r="B1016" s="243"/>
      <c r="C1016" s="244"/>
      <c r="D1016" s="245" t="s">
        <v>193</v>
      </c>
      <c r="E1016" s="246" t="s">
        <v>19</v>
      </c>
      <c r="F1016" s="247" t="s">
        <v>994</v>
      </c>
      <c r="G1016" s="244"/>
      <c r="H1016" s="248">
        <v>9.9000000000000004</v>
      </c>
      <c r="I1016" s="249"/>
      <c r="J1016" s="244"/>
      <c r="K1016" s="244"/>
      <c r="L1016" s="250"/>
      <c r="M1016" s="251"/>
      <c r="N1016" s="252"/>
      <c r="O1016" s="252"/>
      <c r="P1016" s="252"/>
      <c r="Q1016" s="252"/>
      <c r="R1016" s="252"/>
      <c r="S1016" s="252"/>
      <c r="T1016" s="25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54" t="s">
        <v>193</v>
      </c>
      <c r="AU1016" s="254" t="s">
        <v>88</v>
      </c>
      <c r="AV1016" s="13" t="s">
        <v>88</v>
      </c>
      <c r="AW1016" s="13" t="s">
        <v>37</v>
      </c>
      <c r="AX1016" s="13" t="s">
        <v>78</v>
      </c>
      <c r="AY1016" s="254" t="s">
        <v>185</v>
      </c>
    </row>
    <row r="1017" s="14" customFormat="1">
      <c r="A1017" s="14"/>
      <c r="B1017" s="255"/>
      <c r="C1017" s="256"/>
      <c r="D1017" s="245" t="s">
        <v>193</v>
      </c>
      <c r="E1017" s="257" t="s">
        <v>19</v>
      </c>
      <c r="F1017" s="258" t="s">
        <v>968</v>
      </c>
      <c r="G1017" s="256"/>
      <c r="H1017" s="257" t="s">
        <v>19</v>
      </c>
      <c r="I1017" s="259"/>
      <c r="J1017" s="256"/>
      <c r="K1017" s="256"/>
      <c r="L1017" s="260"/>
      <c r="M1017" s="261"/>
      <c r="N1017" s="262"/>
      <c r="O1017" s="262"/>
      <c r="P1017" s="262"/>
      <c r="Q1017" s="262"/>
      <c r="R1017" s="262"/>
      <c r="S1017" s="262"/>
      <c r="T1017" s="263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64" t="s">
        <v>193</v>
      </c>
      <c r="AU1017" s="264" t="s">
        <v>88</v>
      </c>
      <c r="AV1017" s="14" t="s">
        <v>86</v>
      </c>
      <c r="AW1017" s="14" t="s">
        <v>37</v>
      </c>
      <c r="AX1017" s="14" t="s">
        <v>78</v>
      </c>
      <c r="AY1017" s="264" t="s">
        <v>185</v>
      </c>
    </row>
    <row r="1018" s="13" customFormat="1">
      <c r="A1018" s="13"/>
      <c r="B1018" s="243"/>
      <c r="C1018" s="244"/>
      <c r="D1018" s="245" t="s">
        <v>193</v>
      </c>
      <c r="E1018" s="246" t="s">
        <v>19</v>
      </c>
      <c r="F1018" s="247" t="s">
        <v>995</v>
      </c>
      <c r="G1018" s="244"/>
      <c r="H1018" s="248">
        <v>3.4399999999999999</v>
      </c>
      <c r="I1018" s="249"/>
      <c r="J1018" s="244"/>
      <c r="K1018" s="244"/>
      <c r="L1018" s="250"/>
      <c r="M1018" s="251"/>
      <c r="N1018" s="252"/>
      <c r="O1018" s="252"/>
      <c r="P1018" s="252"/>
      <c r="Q1018" s="252"/>
      <c r="R1018" s="252"/>
      <c r="S1018" s="252"/>
      <c r="T1018" s="25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54" t="s">
        <v>193</v>
      </c>
      <c r="AU1018" s="254" t="s">
        <v>88</v>
      </c>
      <c r="AV1018" s="13" t="s">
        <v>88</v>
      </c>
      <c r="AW1018" s="13" t="s">
        <v>37</v>
      </c>
      <c r="AX1018" s="13" t="s">
        <v>78</v>
      </c>
      <c r="AY1018" s="254" t="s">
        <v>185</v>
      </c>
    </row>
    <row r="1019" s="14" customFormat="1">
      <c r="A1019" s="14"/>
      <c r="B1019" s="255"/>
      <c r="C1019" s="256"/>
      <c r="D1019" s="245" t="s">
        <v>193</v>
      </c>
      <c r="E1019" s="257" t="s">
        <v>19</v>
      </c>
      <c r="F1019" s="258" t="s">
        <v>970</v>
      </c>
      <c r="G1019" s="256"/>
      <c r="H1019" s="257" t="s">
        <v>19</v>
      </c>
      <c r="I1019" s="259"/>
      <c r="J1019" s="256"/>
      <c r="K1019" s="256"/>
      <c r="L1019" s="260"/>
      <c r="M1019" s="261"/>
      <c r="N1019" s="262"/>
      <c r="O1019" s="262"/>
      <c r="P1019" s="262"/>
      <c r="Q1019" s="262"/>
      <c r="R1019" s="262"/>
      <c r="S1019" s="262"/>
      <c r="T1019" s="263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64" t="s">
        <v>193</v>
      </c>
      <c r="AU1019" s="264" t="s">
        <v>88</v>
      </c>
      <c r="AV1019" s="14" t="s">
        <v>86</v>
      </c>
      <c r="AW1019" s="14" t="s">
        <v>37</v>
      </c>
      <c r="AX1019" s="14" t="s">
        <v>78</v>
      </c>
      <c r="AY1019" s="264" t="s">
        <v>185</v>
      </c>
    </row>
    <row r="1020" s="15" customFormat="1">
      <c r="A1020" s="15"/>
      <c r="B1020" s="265"/>
      <c r="C1020" s="266"/>
      <c r="D1020" s="245" t="s">
        <v>193</v>
      </c>
      <c r="E1020" s="267" t="s">
        <v>19</v>
      </c>
      <c r="F1020" s="268" t="s">
        <v>196</v>
      </c>
      <c r="G1020" s="266"/>
      <c r="H1020" s="269">
        <v>51.060000000000002</v>
      </c>
      <c r="I1020" s="270"/>
      <c r="J1020" s="266"/>
      <c r="K1020" s="266"/>
      <c r="L1020" s="271"/>
      <c r="M1020" s="272"/>
      <c r="N1020" s="273"/>
      <c r="O1020" s="273"/>
      <c r="P1020" s="273"/>
      <c r="Q1020" s="273"/>
      <c r="R1020" s="273"/>
      <c r="S1020" s="273"/>
      <c r="T1020" s="274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T1020" s="275" t="s">
        <v>193</v>
      </c>
      <c r="AU1020" s="275" t="s">
        <v>88</v>
      </c>
      <c r="AV1020" s="15" t="s">
        <v>191</v>
      </c>
      <c r="AW1020" s="15" t="s">
        <v>37</v>
      </c>
      <c r="AX1020" s="15" t="s">
        <v>86</v>
      </c>
      <c r="AY1020" s="275" t="s">
        <v>185</v>
      </c>
    </row>
    <row r="1021" s="13" customFormat="1">
      <c r="A1021" s="13"/>
      <c r="B1021" s="243"/>
      <c r="C1021" s="244"/>
      <c r="D1021" s="245" t="s">
        <v>193</v>
      </c>
      <c r="E1021" s="244"/>
      <c r="F1021" s="247" t="s">
        <v>1189</v>
      </c>
      <c r="G1021" s="244"/>
      <c r="H1021" s="248">
        <v>52.081000000000003</v>
      </c>
      <c r="I1021" s="249"/>
      <c r="J1021" s="244"/>
      <c r="K1021" s="244"/>
      <c r="L1021" s="250"/>
      <c r="M1021" s="251"/>
      <c r="N1021" s="252"/>
      <c r="O1021" s="252"/>
      <c r="P1021" s="252"/>
      <c r="Q1021" s="252"/>
      <c r="R1021" s="252"/>
      <c r="S1021" s="252"/>
      <c r="T1021" s="25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54" t="s">
        <v>193</v>
      </c>
      <c r="AU1021" s="254" t="s">
        <v>88</v>
      </c>
      <c r="AV1021" s="13" t="s">
        <v>88</v>
      </c>
      <c r="AW1021" s="13" t="s">
        <v>4</v>
      </c>
      <c r="AX1021" s="13" t="s">
        <v>86</v>
      </c>
      <c r="AY1021" s="254" t="s">
        <v>185</v>
      </c>
    </row>
    <row r="1022" s="2" customFormat="1" ht="33" customHeight="1">
      <c r="A1022" s="40"/>
      <c r="B1022" s="41"/>
      <c r="C1022" s="229" t="s">
        <v>1190</v>
      </c>
      <c r="D1022" s="229" t="s">
        <v>187</v>
      </c>
      <c r="E1022" s="230" t="s">
        <v>1191</v>
      </c>
      <c r="F1022" s="231" t="s">
        <v>1192</v>
      </c>
      <c r="G1022" s="232" t="s">
        <v>190</v>
      </c>
      <c r="H1022" s="233">
        <v>326.44</v>
      </c>
      <c r="I1022" s="234"/>
      <c r="J1022" s="235">
        <f>ROUND(I1022*H1022,2)</f>
        <v>0</v>
      </c>
      <c r="K1022" s="236"/>
      <c r="L1022" s="46"/>
      <c r="M1022" s="237" t="s">
        <v>19</v>
      </c>
      <c r="N1022" s="238" t="s">
        <v>49</v>
      </c>
      <c r="O1022" s="86"/>
      <c r="P1022" s="239">
        <f>O1022*H1022</f>
        <v>0</v>
      </c>
      <c r="Q1022" s="239">
        <v>0</v>
      </c>
      <c r="R1022" s="239">
        <f>Q1022*H1022</f>
        <v>0</v>
      </c>
      <c r="S1022" s="239">
        <v>0</v>
      </c>
      <c r="T1022" s="240">
        <f>S1022*H1022</f>
        <v>0</v>
      </c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R1022" s="241" t="s">
        <v>229</v>
      </c>
      <c r="AT1022" s="241" t="s">
        <v>187</v>
      </c>
      <c r="AU1022" s="241" t="s">
        <v>88</v>
      </c>
      <c r="AY1022" s="19" t="s">
        <v>185</v>
      </c>
      <c r="BE1022" s="242">
        <f>IF(N1022="základní",J1022,0)</f>
        <v>0</v>
      </c>
      <c r="BF1022" s="242">
        <f>IF(N1022="snížená",J1022,0)</f>
        <v>0</v>
      </c>
      <c r="BG1022" s="242">
        <f>IF(N1022="zákl. přenesená",J1022,0)</f>
        <v>0</v>
      </c>
      <c r="BH1022" s="242">
        <f>IF(N1022="sníž. přenesená",J1022,0)</f>
        <v>0</v>
      </c>
      <c r="BI1022" s="242">
        <f>IF(N1022="nulová",J1022,0)</f>
        <v>0</v>
      </c>
      <c r="BJ1022" s="19" t="s">
        <v>86</v>
      </c>
      <c r="BK1022" s="242">
        <f>ROUND(I1022*H1022,2)</f>
        <v>0</v>
      </c>
      <c r="BL1022" s="19" t="s">
        <v>229</v>
      </c>
      <c r="BM1022" s="241" t="s">
        <v>1193</v>
      </c>
    </row>
    <row r="1023" s="2" customFormat="1" ht="16.5" customHeight="1">
      <c r="A1023" s="40"/>
      <c r="B1023" s="41"/>
      <c r="C1023" s="282" t="s">
        <v>1194</v>
      </c>
      <c r="D1023" s="282" t="s">
        <v>604</v>
      </c>
      <c r="E1023" s="283" t="s">
        <v>1195</v>
      </c>
      <c r="F1023" s="284" t="s">
        <v>1196</v>
      </c>
      <c r="G1023" s="285" t="s">
        <v>190</v>
      </c>
      <c r="H1023" s="286">
        <v>359.084</v>
      </c>
      <c r="I1023" s="287"/>
      <c r="J1023" s="288">
        <f>ROUND(I1023*H1023,2)</f>
        <v>0</v>
      </c>
      <c r="K1023" s="289"/>
      <c r="L1023" s="290"/>
      <c r="M1023" s="291" t="s">
        <v>19</v>
      </c>
      <c r="N1023" s="292" t="s">
        <v>49</v>
      </c>
      <c r="O1023" s="86"/>
      <c r="P1023" s="239">
        <f>O1023*H1023</f>
        <v>0</v>
      </c>
      <c r="Q1023" s="239">
        <v>0.00040000000000000002</v>
      </c>
      <c r="R1023" s="239">
        <f>Q1023*H1023</f>
        <v>0.1436336</v>
      </c>
      <c r="S1023" s="239">
        <v>0</v>
      </c>
      <c r="T1023" s="240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41" t="s">
        <v>658</v>
      </c>
      <c r="AT1023" s="241" t="s">
        <v>604</v>
      </c>
      <c r="AU1023" s="241" t="s">
        <v>88</v>
      </c>
      <c r="AY1023" s="19" t="s">
        <v>185</v>
      </c>
      <c r="BE1023" s="242">
        <f>IF(N1023="základní",J1023,0)</f>
        <v>0</v>
      </c>
      <c r="BF1023" s="242">
        <f>IF(N1023="snížená",J1023,0)</f>
        <v>0</v>
      </c>
      <c r="BG1023" s="242">
        <f>IF(N1023="zákl. přenesená",J1023,0)</f>
        <v>0</v>
      </c>
      <c r="BH1023" s="242">
        <f>IF(N1023="sníž. přenesená",J1023,0)</f>
        <v>0</v>
      </c>
      <c r="BI1023" s="242">
        <f>IF(N1023="nulová",J1023,0)</f>
        <v>0</v>
      </c>
      <c r="BJ1023" s="19" t="s">
        <v>86</v>
      </c>
      <c r="BK1023" s="242">
        <f>ROUND(I1023*H1023,2)</f>
        <v>0</v>
      </c>
      <c r="BL1023" s="19" t="s">
        <v>229</v>
      </c>
      <c r="BM1023" s="241" t="s">
        <v>1197</v>
      </c>
    </row>
    <row r="1024" s="13" customFormat="1">
      <c r="A1024" s="13"/>
      <c r="B1024" s="243"/>
      <c r="C1024" s="244"/>
      <c r="D1024" s="245" t="s">
        <v>193</v>
      </c>
      <c r="E1024" s="244"/>
      <c r="F1024" s="247" t="s">
        <v>1198</v>
      </c>
      <c r="G1024" s="244"/>
      <c r="H1024" s="248">
        <v>359.084</v>
      </c>
      <c r="I1024" s="249"/>
      <c r="J1024" s="244"/>
      <c r="K1024" s="244"/>
      <c r="L1024" s="250"/>
      <c r="M1024" s="251"/>
      <c r="N1024" s="252"/>
      <c r="O1024" s="252"/>
      <c r="P1024" s="252"/>
      <c r="Q1024" s="252"/>
      <c r="R1024" s="252"/>
      <c r="S1024" s="252"/>
      <c r="T1024" s="25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54" t="s">
        <v>193</v>
      </c>
      <c r="AU1024" s="254" t="s">
        <v>88</v>
      </c>
      <c r="AV1024" s="13" t="s">
        <v>88</v>
      </c>
      <c r="AW1024" s="13" t="s">
        <v>4</v>
      </c>
      <c r="AX1024" s="13" t="s">
        <v>86</v>
      </c>
      <c r="AY1024" s="254" t="s">
        <v>185</v>
      </c>
    </row>
    <row r="1025" s="2" customFormat="1" ht="44.25" customHeight="1">
      <c r="A1025" s="40"/>
      <c r="B1025" s="41"/>
      <c r="C1025" s="229" t="s">
        <v>1199</v>
      </c>
      <c r="D1025" s="229" t="s">
        <v>187</v>
      </c>
      <c r="E1025" s="230" t="s">
        <v>1200</v>
      </c>
      <c r="F1025" s="231" t="s">
        <v>1201</v>
      </c>
      <c r="G1025" s="232" t="s">
        <v>190</v>
      </c>
      <c r="H1025" s="233">
        <v>326.44</v>
      </c>
      <c r="I1025" s="234"/>
      <c r="J1025" s="235">
        <f>ROUND(I1025*H1025,2)</f>
        <v>0</v>
      </c>
      <c r="K1025" s="236"/>
      <c r="L1025" s="46"/>
      <c r="M1025" s="237" t="s">
        <v>19</v>
      </c>
      <c r="N1025" s="238" t="s">
        <v>49</v>
      </c>
      <c r="O1025" s="86"/>
      <c r="P1025" s="239">
        <f>O1025*H1025</f>
        <v>0</v>
      </c>
      <c r="Q1025" s="239">
        <v>1.0000000000000001E-05</v>
      </c>
      <c r="R1025" s="239">
        <f>Q1025*H1025</f>
        <v>0.0032644000000000002</v>
      </c>
      <c r="S1025" s="239">
        <v>0</v>
      </c>
      <c r="T1025" s="240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41" t="s">
        <v>229</v>
      </c>
      <c r="AT1025" s="241" t="s">
        <v>187</v>
      </c>
      <c r="AU1025" s="241" t="s">
        <v>88</v>
      </c>
      <c r="AY1025" s="19" t="s">
        <v>185</v>
      </c>
      <c r="BE1025" s="242">
        <f>IF(N1025="základní",J1025,0)</f>
        <v>0</v>
      </c>
      <c r="BF1025" s="242">
        <f>IF(N1025="snížená",J1025,0)</f>
        <v>0</v>
      </c>
      <c r="BG1025" s="242">
        <f>IF(N1025="zákl. přenesená",J1025,0)</f>
        <v>0</v>
      </c>
      <c r="BH1025" s="242">
        <f>IF(N1025="sníž. přenesená",J1025,0)</f>
        <v>0</v>
      </c>
      <c r="BI1025" s="242">
        <f>IF(N1025="nulová",J1025,0)</f>
        <v>0</v>
      </c>
      <c r="BJ1025" s="19" t="s">
        <v>86</v>
      </c>
      <c r="BK1025" s="242">
        <f>ROUND(I1025*H1025,2)</f>
        <v>0</v>
      </c>
      <c r="BL1025" s="19" t="s">
        <v>229</v>
      </c>
      <c r="BM1025" s="241" t="s">
        <v>1202</v>
      </c>
    </row>
    <row r="1026" s="2" customFormat="1" ht="21.75" customHeight="1">
      <c r="A1026" s="40"/>
      <c r="B1026" s="41"/>
      <c r="C1026" s="282" t="s">
        <v>1203</v>
      </c>
      <c r="D1026" s="282" t="s">
        <v>604</v>
      </c>
      <c r="E1026" s="283" t="s">
        <v>1204</v>
      </c>
      <c r="F1026" s="284" t="s">
        <v>1205</v>
      </c>
      <c r="G1026" s="285" t="s">
        <v>190</v>
      </c>
      <c r="H1026" s="286">
        <v>359.084</v>
      </c>
      <c r="I1026" s="287"/>
      <c r="J1026" s="288">
        <f>ROUND(I1026*H1026,2)</f>
        <v>0</v>
      </c>
      <c r="K1026" s="289"/>
      <c r="L1026" s="290"/>
      <c r="M1026" s="291" t="s">
        <v>19</v>
      </c>
      <c r="N1026" s="292" t="s">
        <v>49</v>
      </c>
      <c r="O1026" s="86"/>
      <c r="P1026" s="239">
        <f>O1026*H1026</f>
        <v>0</v>
      </c>
      <c r="Q1026" s="239">
        <v>0.00040000000000000002</v>
      </c>
      <c r="R1026" s="239">
        <f>Q1026*H1026</f>
        <v>0.1436336</v>
      </c>
      <c r="S1026" s="239">
        <v>0</v>
      </c>
      <c r="T1026" s="240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41" t="s">
        <v>658</v>
      </c>
      <c r="AT1026" s="241" t="s">
        <v>604</v>
      </c>
      <c r="AU1026" s="241" t="s">
        <v>88</v>
      </c>
      <c r="AY1026" s="19" t="s">
        <v>185</v>
      </c>
      <c r="BE1026" s="242">
        <f>IF(N1026="základní",J1026,0)</f>
        <v>0</v>
      </c>
      <c r="BF1026" s="242">
        <f>IF(N1026="snížená",J1026,0)</f>
        <v>0</v>
      </c>
      <c r="BG1026" s="242">
        <f>IF(N1026="zákl. přenesená",J1026,0)</f>
        <v>0</v>
      </c>
      <c r="BH1026" s="242">
        <f>IF(N1026="sníž. přenesená",J1026,0)</f>
        <v>0</v>
      </c>
      <c r="BI1026" s="242">
        <f>IF(N1026="nulová",J1026,0)</f>
        <v>0</v>
      </c>
      <c r="BJ1026" s="19" t="s">
        <v>86</v>
      </c>
      <c r="BK1026" s="242">
        <f>ROUND(I1026*H1026,2)</f>
        <v>0</v>
      </c>
      <c r="BL1026" s="19" t="s">
        <v>229</v>
      </c>
      <c r="BM1026" s="241" t="s">
        <v>1206</v>
      </c>
    </row>
    <row r="1027" s="13" customFormat="1">
      <c r="A1027" s="13"/>
      <c r="B1027" s="243"/>
      <c r="C1027" s="244"/>
      <c r="D1027" s="245" t="s">
        <v>193</v>
      </c>
      <c r="E1027" s="244"/>
      <c r="F1027" s="247" t="s">
        <v>1198</v>
      </c>
      <c r="G1027" s="244"/>
      <c r="H1027" s="248">
        <v>359.084</v>
      </c>
      <c r="I1027" s="249"/>
      <c r="J1027" s="244"/>
      <c r="K1027" s="244"/>
      <c r="L1027" s="250"/>
      <c r="M1027" s="251"/>
      <c r="N1027" s="252"/>
      <c r="O1027" s="252"/>
      <c r="P1027" s="252"/>
      <c r="Q1027" s="252"/>
      <c r="R1027" s="252"/>
      <c r="S1027" s="252"/>
      <c r="T1027" s="25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54" t="s">
        <v>193</v>
      </c>
      <c r="AU1027" s="254" t="s">
        <v>88</v>
      </c>
      <c r="AV1027" s="13" t="s">
        <v>88</v>
      </c>
      <c r="AW1027" s="13" t="s">
        <v>4</v>
      </c>
      <c r="AX1027" s="13" t="s">
        <v>86</v>
      </c>
      <c r="AY1027" s="254" t="s">
        <v>185</v>
      </c>
    </row>
    <row r="1028" s="2" customFormat="1" ht="33" customHeight="1">
      <c r="A1028" s="40"/>
      <c r="B1028" s="41"/>
      <c r="C1028" s="229" t="s">
        <v>1207</v>
      </c>
      <c r="D1028" s="229" t="s">
        <v>187</v>
      </c>
      <c r="E1028" s="230" t="s">
        <v>1208</v>
      </c>
      <c r="F1028" s="231" t="s">
        <v>1209</v>
      </c>
      <c r="G1028" s="232" t="s">
        <v>266</v>
      </c>
      <c r="H1028" s="276"/>
      <c r="I1028" s="234"/>
      <c r="J1028" s="235">
        <f>ROUND(I1028*H1028,2)</f>
        <v>0</v>
      </c>
      <c r="K1028" s="236"/>
      <c r="L1028" s="46"/>
      <c r="M1028" s="237" t="s">
        <v>19</v>
      </c>
      <c r="N1028" s="238" t="s">
        <v>49</v>
      </c>
      <c r="O1028" s="86"/>
      <c r="P1028" s="239">
        <f>O1028*H1028</f>
        <v>0</v>
      </c>
      <c r="Q1028" s="239">
        <v>0</v>
      </c>
      <c r="R1028" s="239">
        <f>Q1028*H1028</f>
        <v>0</v>
      </c>
      <c r="S1028" s="239">
        <v>0</v>
      </c>
      <c r="T1028" s="240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41" t="s">
        <v>229</v>
      </c>
      <c r="AT1028" s="241" t="s">
        <v>187</v>
      </c>
      <c r="AU1028" s="241" t="s">
        <v>88</v>
      </c>
      <c r="AY1028" s="19" t="s">
        <v>185</v>
      </c>
      <c r="BE1028" s="242">
        <f>IF(N1028="základní",J1028,0)</f>
        <v>0</v>
      </c>
      <c r="BF1028" s="242">
        <f>IF(N1028="snížená",J1028,0)</f>
        <v>0</v>
      </c>
      <c r="BG1028" s="242">
        <f>IF(N1028="zákl. přenesená",J1028,0)</f>
        <v>0</v>
      </c>
      <c r="BH1028" s="242">
        <f>IF(N1028="sníž. přenesená",J1028,0)</f>
        <v>0</v>
      </c>
      <c r="BI1028" s="242">
        <f>IF(N1028="nulová",J1028,0)</f>
        <v>0</v>
      </c>
      <c r="BJ1028" s="19" t="s">
        <v>86</v>
      </c>
      <c r="BK1028" s="242">
        <f>ROUND(I1028*H1028,2)</f>
        <v>0</v>
      </c>
      <c r="BL1028" s="19" t="s">
        <v>229</v>
      </c>
      <c r="BM1028" s="241" t="s">
        <v>1210</v>
      </c>
    </row>
    <row r="1029" s="12" customFormat="1" ht="22.8" customHeight="1">
      <c r="A1029" s="12"/>
      <c r="B1029" s="213"/>
      <c r="C1029" s="214"/>
      <c r="D1029" s="215" t="s">
        <v>77</v>
      </c>
      <c r="E1029" s="227" t="s">
        <v>1211</v>
      </c>
      <c r="F1029" s="227" t="s">
        <v>1212</v>
      </c>
      <c r="G1029" s="214"/>
      <c r="H1029" s="214"/>
      <c r="I1029" s="217"/>
      <c r="J1029" s="228">
        <f>BK1029</f>
        <v>0</v>
      </c>
      <c r="K1029" s="214"/>
      <c r="L1029" s="219"/>
      <c r="M1029" s="220"/>
      <c r="N1029" s="221"/>
      <c r="O1029" s="221"/>
      <c r="P1029" s="222">
        <f>SUM(P1030:P1077)</f>
        <v>0</v>
      </c>
      <c r="Q1029" s="221"/>
      <c r="R1029" s="222">
        <f>SUM(R1030:R1077)</f>
        <v>4.6841278047999992</v>
      </c>
      <c r="S1029" s="221"/>
      <c r="T1029" s="223">
        <f>SUM(T1030:T1077)</f>
        <v>0</v>
      </c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R1029" s="224" t="s">
        <v>88</v>
      </c>
      <c r="AT1029" s="225" t="s">
        <v>77</v>
      </c>
      <c r="AU1029" s="225" t="s">
        <v>86</v>
      </c>
      <c r="AY1029" s="224" t="s">
        <v>185</v>
      </c>
      <c r="BK1029" s="226">
        <f>SUM(BK1030:BK1077)</f>
        <v>0</v>
      </c>
    </row>
    <row r="1030" s="2" customFormat="1" ht="44.25" customHeight="1">
      <c r="A1030" s="40"/>
      <c r="B1030" s="41"/>
      <c r="C1030" s="229" t="s">
        <v>1213</v>
      </c>
      <c r="D1030" s="229" t="s">
        <v>187</v>
      </c>
      <c r="E1030" s="230" t="s">
        <v>1214</v>
      </c>
      <c r="F1030" s="231" t="s">
        <v>1215</v>
      </c>
      <c r="G1030" s="232" t="s">
        <v>190</v>
      </c>
      <c r="H1030" s="233">
        <v>207.84</v>
      </c>
      <c r="I1030" s="234"/>
      <c r="J1030" s="235">
        <f>ROUND(I1030*H1030,2)</f>
        <v>0</v>
      </c>
      <c r="K1030" s="236"/>
      <c r="L1030" s="46"/>
      <c r="M1030" s="237" t="s">
        <v>19</v>
      </c>
      <c r="N1030" s="238" t="s">
        <v>49</v>
      </c>
      <c r="O1030" s="86"/>
      <c r="P1030" s="239">
        <f>O1030*H1030</f>
        <v>0</v>
      </c>
      <c r="Q1030" s="239">
        <v>0.016998719999999998</v>
      </c>
      <c r="R1030" s="239">
        <f>Q1030*H1030</f>
        <v>3.5330139647999999</v>
      </c>
      <c r="S1030" s="239">
        <v>0</v>
      </c>
      <c r="T1030" s="240">
        <f>S1030*H1030</f>
        <v>0</v>
      </c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R1030" s="241" t="s">
        <v>229</v>
      </c>
      <c r="AT1030" s="241" t="s">
        <v>187</v>
      </c>
      <c r="AU1030" s="241" t="s">
        <v>88</v>
      </c>
      <c r="AY1030" s="19" t="s">
        <v>185</v>
      </c>
      <c r="BE1030" s="242">
        <f>IF(N1030="základní",J1030,0)</f>
        <v>0</v>
      </c>
      <c r="BF1030" s="242">
        <f>IF(N1030="snížená",J1030,0)</f>
        <v>0</v>
      </c>
      <c r="BG1030" s="242">
        <f>IF(N1030="zákl. přenesená",J1030,0)</f>
        <v>0</v>
      </c>
      <c r="BH1030" s="242">
        <f>IF(N1030="sníž. přenesená",J1030,0)</f>
        <v>0</v>
      </c>
      <c r="BI1030" s="242">
        <f>IF(N1030="nulová",J1030,0)</f>
        <v>0</v>
      </c>
      <c r="BJ1030" s="19" t="s">
        <v>86</v>
      </c>
      <c r="BK1030" s="242">
        <f>ROUND(I1030*H1030,2)</f>
        <v>0</v>
      </c>
      <c r="BL1030" s="19" t="s">
        <v>229</v>
      </c>
      <c r="BM1030" s="241" t="s">
        <v>1216</v>
      </c>
    </row>
    <row r="1031" s="13" customFormat="1">
      <c r="A1031" s="13"/>
      <c r="B1031" s="243"/>
      <c r="C1031" s="244"/>
      <c r="D1031" s="245" t="s">
        <v>193</v>
      </c>
      <c r="E1031" s="246" t="s">
        <v>19</v>
      </c>
      <c r="F1031" s="247" t="s">
        <v>988</v>
      </c>
      <c r="G1031" s="244"/>
      <c r="H1031" s="248">
        <v>3.6000000000000001</v>
      </c>
      <c r="I1031" s="249"/>
      <c r="J1031" s="244"/>
      <c r="K1031" s="244"/>
      <c r="L1031" s="250"/>
      <c r="M1031" s="251"/>
      <c r="N1031" s="252"/>
      <c r="O1031" s="252"/>
      <c r="P1031" s="252"/>
      <c r="Q1031" s="252"/>
      <c r="R1031" s="252"/>
      <c r="S1031" s="252"/>
      <c r="T1031" s="25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54" t="s">
        <v>193</v>
      </c>
      <c r="AU1031" s="254" t="s">
        <v>88</v>
      </c>
      <c r="AV1031" s="13" t="s">
        <v>88</v>
      </c>
      <c r="AW1031" s="13" t="s">
        <v>37</v>
      </c>
      <c r="AX1031" s="13" t="s">
        <v>78</v>
      </c>
      <c r="AY1031" s="254" t="s">
        <v>185</v>
      </c>
    </row>
    <row r="1032" s="14" customFormat="1">
      <c r="A1032" s="14"/>
      <c r="B1032" s="255"/>
      <c r="C1032" s="256"/>
      <c r="D1032" s="245" t="s">
        <v>193</v>
      </c>
      <c r="E1032" s="257" t="s">
        <v>19</v>
      </c>
      <c r="F1032" s="258" t="s">
        <v>956</v>
      </c>
      <c r="G1032" s="256"/>
      <c r="H1032" s="257" t="s">
        <v>19</v>
      </c>
      <c r="I1032" s="259"/>
      <c r="J1032" s="256"/>
      <c r="K1032" s="256"/>
      <c r="L1032" s="260"/>
      <c r="M1032" s="261"/>
      <c r="N1032" s="262"/>
      <c r="O1032" s="262"/>
      <c r="P1032" s="262"/>
      <c r="Q1032" s="262"/>
      <c r="R1032" s="262"/>
      <c r="S1032" s="262"/>
      <c r="T1032" s="263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64" t="s">
        <v>193</v>
      </c>
      <c r="AU1032" s="264" t="s">
        <v>88</v>
      </c>
      <c r="AV1032" s="14" t="s">
        <v>86</v>
      </c>
      <c r="AW1032" s="14" t="s">
        <v>37</v>
      </c>
      <c r="AX1032" s="14" t="s">
        <v>78</v>
      </c>
      <c r="AY1032" s="264" t="s">
        <v>185</v>
      </c>
    </row>
    <row r="1033" s="13" customFormat="1">
      <c r="A1033" s="13"/>
      <c r="B1033" s="243"/>
      <c r="C1033" s="244"/>
      <c r="D1033" s="245" t="s">
        <v>193</v>
      </c>
      <c r="E1033" s="246" t="s">
        <v>19</v>
      </c>
      <c r="F1033" s="247" t="s">
        <v>989</v>
      </c>
      <c r="G1033" s="244"/>
      <c r="H1033" s="248">
        <v>8.9399999999999995</v>
      </c>
      <c r="I1033" s="249"/>
      <c r="J1033" s="244"/>
      <c r="K1033" s="244"/>
      <c r="L1033" s="250"/>
      <c r="M1033" s="251"/>
      <c r="N1033" s="252"/>
      <c r="O1033" s="252"/>
      <c r="P1033" s="252"/>
      <c r="Q1033" s="252"/>
      <c r="R1033" s="252"/>
      <c r="S1033" s="252"/>
      <c r="T1033" s="25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4" t="s">
        <v>193</v>
      </c>
      <c r="AU1033" s="254" t="s">
        <v>88</v>
      </c>
      <c r="AV1033" s="13" t="s">
        <v>88</v>
      </c>
      <c r="AW1033" s="13" t="s">
        <v>37</v>
      </c>
      <c r="AX1033" s="13" t="s">
        <v>78</v>
      </c>
      <c r="AY1033" s="254" t="s">
        <v>185</v>
      </c>
    </row>
    <row r="1034" s="14" customFormat="1">
      <c r="A1034" s="14"/>
      <c r="B1034" s="255"/>
      <c r="C1034" s="256"/>
      <c r="D1034" s="245" t="s">
        <v>193</v>
      </c>
      <c r="E1034" s="257" t="s">
        <v>19</v>
      </c>
      <c r="F1034" s="258" t="s">
        <v>958</v>
      </c>
      <c r="G1034" s="256"/>
      <c r="H1034" s="257" t="s">
        <v>19</v>
      </c>
      <c r="I1034" s="259"/>
      <c r="J1034" s="256"/>
      <c r="K1034" s="256"/>
      <c r="L1034" s="260"/>
      <c r="M1034" s="261"/>
      <c r="N1034" s="262"/>
      <c r="O1034" s="262"/>
      <c r="P1034" s="262"/>
      <c r="Q1034" s="262"/>
      <c r="R1034" s="262"/>
      <c r="S1034" s="262"/>
      <c r="T1034" s="263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4" t="s">
        <v>193</v>
      </c>
      <c r="AU1034" s="264" t="s">
        <v>88</v>
      </c>
      <c r="AV1034" s="14" t="s">
        <v>86</v>
      </c>
      <c r="AW1034" s="14" t="s">
        <v>37</v>
      </c>
      <c r="AX1034" s="14" t="s">
        <v>78</v>
      </c>
      <c r="AY1034" s="264" t="s">
        <v>185</v>
      </c>
    </row>
    <row r="1035" s="13" customFormat="1">
      <c r="A1035" s="13"/>
      <c r="B1035" s="243"/>
      <c r="C1035" s="244"/>
      <c r="D1035" s="245" t="s">
        <v>193</v>
      </c>
      <c r="E1035" s="246" t="s">
        <v>19</v>
      </c>
      <c r="F1035" s="247" t="s">
        <v>990</v>
      </c>
      <c r="G1035" s="244"/>
      <c r="H1035" s="248">
        <v>6.8300000000000001</v>
      </c>
      <c r="I1035" s="249"/>
      <c r="J1035" s="244"/>
      <c r="K1035" s="244"/>
      <c r="L1035" s="250"/>
      <c r="M1035" s="251"/>
      <c r="N1035" s="252"/>
      <c r="O1035" s="252"/>
      <c r="P1035" s="252"/>
      <c r="Q1035" s="252"/>
      <c r="R1035" s="252"/>
      <c r="S1035" s="252"/>
      <c r="T1035" s="25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54" t="s">
        <v>193</v>
      </c>
      <c r="AU1035" s="254" t="s">
        <v>88</v>
      </c>
      <c r="AV1035" s="13" t="s">
        <v>88</v>
      </c>
      <c r="AW1035" s="13" t="s">
        <v>37</v>
      </c>
      <c r="AX1035" s="13" t="s">
        <v>78</v>
      </c>
      <c r="AY1035" s="254" t="s">
        <v>185</v>
      </c>
    </row>
    <row r="1036" s="14" customFormat="1">
      <c r="A1036" s="14"/>
      <c r="B1036" s="255"/>
      <c r="C1036" s="256"/>
      <c r="D1036" s="245" t="s">
        <v>193</v>
      </c>
      <c r="E1036" s="257" t="s">
        <v>19</v>
      </c>
      <c r="F1036" s="258" t="s">
        <v>960</v>
      </c>
      <c r="G1036" s="256"/>
      <c r="H1036" s="257" t="s">
        <v>19</v>
      </c>
      <c r="I1036" s="259"/>
      <c r="J1036" s="256"/>
      <c r="K1036" s="256"/>
      <c r="L1036" s="260"/>
      <c r="M1036" s="261"/>
      <c r="N1036" s="262"/>
      <c r="O1036" s="262"/>
      <c r="P1036" s="262"/>
      <c r="Q1036" s="262"/>
      <c r="R1036" s="262"/>
      <c r="S1036" s="262"/>
      <c r="T1036" s="263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4" t="s">
        <v>193</v>
      </c>
      <c r="AU1036" s="264" t="s">
        <v>88</v>
      </c>
      <c r="AV1036" s="14" t="s">
        <v>86</v>
      </c>
      <c r="AW1036" s="14" t="s">
        <v>37</v>
      </c>
      <c r="AX1036" s="14" t="s">
        <v>78</v>
      </c>
      <c r="AY1036" s="264" t="s">
        <v>185</v>
      </c>
    </row>
    <row r="1037" s="13" customFormat="1">
      <c r="A1037" s="13"/>
      <c r="B1037" s="243"/>
      <c r="C1037" s="244"/>
      <c r="D1037" s="245" t="s">
        <v>193</v>
      </c>
      <c r="E1037" s="246" t="s">
        <v>19</v>
      </c>
      <c r="F1037" s="247" t="s">
        <v>991</v>
      </c>
      <c r="G1037" s="244"/>
      <c r="H1037" s="248">
        <v>7.0999999999999996</v>
      </c>
      <c r="I1037" s="249"/>
      <c r="J1037" s="244"/>
      <c r="K1037" s="244"/>
      <c r="L1037" s="250"/>
      <c r="M1037" s="251"/>
      <c r="N1037" s="252"/>
      <c r="O1037" s="252"/>
      <c r="P1037" s="252"/>
      <c r="Q1037" s="252"/>
      <c r="R1037" s="252"/>
      <c r="S1037" s="252"/>
      <c r="T1037" s="25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54" t="s">
        <v>193</v>
      </c>
      <c r="AU1037" s="254" t="s">
        <v>88</v>
      </c>
      <c r="AV1037" s="13" t="s">
        <v>88</v>
      </c>
      <c r="AW1037" s="13" t="s">
        <v>37</v>
      </c>
      <c r="AX1037" s="13" t="s">
        <v>78</v>
      </c>
      <c r="AY1037" s="254" t="s">
        <v>185</v>
      </c>
    </row>
    <row r="1038" s="14" customFormat="1">
      <c r="A1038" s="14"/>
      <c r="B1038" s="255"/>
      <c r="C1038" s="256"/>
      <c r="D1038" s="245" t="s">
        <v>193</v>
      </c>
      <c r="E1038" s="257" t="s">
        <v>19</v>
      </c>
      <c r="F1038" s="258" t="s">
        <v>962</v>
      </c>
      <c r="G1038" s="256"/>
      <c r="H1038" s="257" t="s">
        <v>19</v>
      </c>
      <c r="I1038" s="259"/>
      <c r="J1038" s="256"/>
      <c r="K1038" s="256"/>
      <c r="L1038" s="260"/>
      <c r="M1038" s="261"/>
      <c r="N1038" s="262"/>
      <c r="O1038" s="262"/>
      <c r="P1038" s="262"/>
      <c r="Q1038" s="262"/>
      <c r="R1038" s="262"/>
      <c r="S1038" s="262"/>
      <c r="T1038" s="263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64" t="s">
        <v>193</v>
      </c>
      <c r="AU1038" s="264" t="s">
        <v>88</v>
      </c>
      <c r="AV1038" s="14" t="s">
        <v>86</v>
      </c>
      <c r="AW1038" s="14" t="s">
        <v>37</v>
      </c>
      <c r="AX1038" s="14" t="s">
        <v>78</v>
      </c>
      <c r="AY1038" s="264" t="s">
        <v>185</v>
      </c>
    </row>
    <row r="1039" s="13" customFormat="1">
      <c r="A1039" s="13"/>
      <c r="B1039" s="243"/>
      <c r="C1039" s="244"/>
      <c r="D1039" s="245" t="s">
        <v>193</v>
      </c>
      <c r="E1039" s="246" t="s">
        <v>19</v>
      </c>
      <c r="F1039" s="247" t="s">
        <v>992</v>
      </c>
      <c r="G1039" s="244"/>
      <c r="H1039" s="248">
        <v>1.2</v>
      </c>
      <c r="I1039" s="249"/>
      <c r="J1039" s="244"/>
      <c r="K1039" s="244"/>
      <c r="L1039" s="250"/>
      <c r="M1039" s="251"/>
      <c r="N1039" s="252"/>
      <c r="O1039" s="252"/>
      <c r="P1039" s="252"/>
      <c r="Q1039" s="252"/>
      <c r="R1039" s="252"/>
      <c r="S1039" s="252"/>
      <c r="T1039" s="25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54" t="s">
        <v>193</v>
      </c>
      <c r="AU1039" s="254" t="s">
        <v>88</v>
      </c>
      <c r="AV1039" s="13" t="s">
        <v>88</v>
      </c>
      <c r="AW1039" s="13" t="s">
        <v>37</v>
      </c>
      <c r="AX1039" s="13" t="s">
        <v>78</v>
      </c>
      <c r="AY1039" s="254" t="s">
        <v>185</v>
      </c>
    </row>
    <row r="1040" s="14" customFormat="1">
      <c r="A1040" s="14"/>
      <c r="B1040" s="255"/>
      <c r="C1040" s="256"/>
      <c r="D1040" s="245" t="s">
        <v>193</v>
      </c>
      <c r="E1040" s="257" t="s">
        <v>19</v>
      </c>
      <c r="F1040" s="258" t="s">
        <v>964</v>
      </c>
      <c r="G1040" s="256"/>
      <c r="H1040" s="257" t="s">
        <v>19</v>
      </c>
      <c r="I1040" s="259"/>
      <c r="J1040" s="256"/>
      <c r="K1040" s="256"/>
      <c r="L1040" s="260"/>
      <c r="M1040" s="261"/>
      <c r="N1040" s="262"/>
      <c r="O1040" s="262"/>
      <c r="P1040" s="262"/>
      <c r="Q1040" s="262"/>
      <c r="R1040" s="262"/>
      <c r="S1040" s="262"/>
      <c r="T1040" s="263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64" t="s">
        <v>193</v>
      </c>
      <c r="AU1040" s="264" t="s">
        <v>88</v>
      </c>
      <c r="AV1040" s="14" t="s">
        <v>86</v>
      </c>
      <c r="AW1040" s="14" t="s">
        <v>37</v>
      </c>
      <c r="AX1040" s="14" t="s">
        <v>78</v>
      </c>
      <c r="AY1040" s="264" t="s">
        <v>185</v>
      </c>
    </row>
    <row r="1041" s="13" customFormat="1">
      <c r="A1041" s="13"/>
      <c r="B1041" s="243"/>
      <c r="C1041" s="244"/>
      <c r="D1041" s="245" t="s">
        <v>193</v>
      </c>
      <c r="E1041" s="246" t="s">
        <v>19</v>
      </c>
      <c r="F1041" s="247" t="s">
        <v>993</v>
      </c>
      <c r="G1041" s="244"/>
      <c r="H1041" s="248">
        <v>10.050000000000001</v>
      </c>
      <c r="I1041" s="249"/>
      <c r="J1041" s="244"/>
      <c r="K1041" s="244"/>
      <c r="L1041" s="250"/>
      <c r="M1041" s="251"/>
      <c r="N1041" s="252"/>
      <c r="O1041" s="252"/>
      <c r="P1041" s="252"/>
      <c r="Q1041" s="252"/>
      <c r="R1041" s="252"/>
      <c r="S1041" s="252"/>
      <c r="T1041" s="25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54" t="s">
        <v>193</v>
      </c>
      <c r="AU1041" s="254" t="s">
        <v>88</v>
      </c>
      <c r="AV1041" s="13" t="s">
        <v>88</v>
      </c>
      <c r="AW1041" s="13" t="s">
        <v>37</v>
      </c>
      <c r="AX1041" s="13" t="s">
        <v>78</v>
      </c>
      <c r="AY1041" s="254" t="s">
        <v>185</v>
      </c>
    </row>
    <row r="1042" s="14" customFormat="1">
      <c r="A1042" s="14"/>
      <c r="B1042" s="255"/>
      <c r="C1042" s="256"/>
      <c r="D1042" s="245" t="s">
        <v>193</v>
      </c>
      <c r="E1042" s="257" t="s">
        <v>19</v>
      </c>
      <c r="F1042" s="258" t="s">
        <v>966</v>
      </c>
      <c r="G1042" s="256"/>
      <c r="H1042" s="257" t="s">
        <v>19</v>
      </c>
      <c r="I1042" s="259"/>
      <c r="J1042" s="256"/>
      <c r="K1042" s="256"/>
      <c r="L1042" s="260"/>
      <c r="M1042" s="261"/>
      <c r="N1042" s="262"/>
      <c r="O1042" s="262"/>
      <c r="P1042" s="262"/>
      <c r="Q1042" s="262"/>
      <c r="R1042" s="262"/>
      <c r="S1042" s="262"/>
      <c r="T1042" s="263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64" t="s">
        <v>193</v>
      </c>
      <c r="AU1042" s="264" t="s">
        <v>88</v>
      </c>
      <c r="AV1042" s="14" t="s">
        <v>86</v>
      </c>
      <c r="AW1042" s="14" t="s">
        <v>37</v>
      </c>
      <c r="AX1042" s="14" t="s">
        <v>78</v>
      </c>
      <c r="AY1042" s="264" t="s">
        <v>185</v>
      </c>
    </row>
    <row r="1043" s="13" customFormat="1">
      <c r="A1043" s="13"/>
      <c r="B1043" s="243"/>
      <c r="C1043" s="244"/>
      <c r="D1043" s="245" t="s">
        <v>193</v>
      </c>
      <c r="E1043" s="246" t="s">
        <v>19</v>
      </c>
      <c r="F1043" s="247" t="s">
        <v>994</v>
      </c>
      <c r="G1043" s="244"/>
      <c r="H1043" s="248">
        <v>9.9000000000000004</v>
      </c>
      <c r="I1043" s="249"/>
      <c r="J1043" s="244"/>
      <c r="K1043" s="244"/>
      <c r="L1043" s="250"/>
      <c r="M1043" s="251"/>
      <c r="N1043" s="252"/>
      <c r="O1043" s="252"/>
      <c r="P1043" s="252"/>
      <c r="Q1043" s="252"/>
      <c r="R1043" s="252"/>
      <c r="S1043" s="252"/>
      <c r="T1043" s="25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54" t="s">
        <v>193</v>
      </c>
      <c r="AU1043" s="254" t="s">
        <v>88</v>
      </c>
      <c r="AV1043" s="13" t="s">
        <v>88</v>
      </c>
      <c r="AW1043" s="13" t="s">
        <v>37</v>
      </c>
      <c r="AX1043" s="13" t="s">
        <v>78</v>
      </c>
      <c r="AY1043" s="254" t="s">
        <v>185</v>
      </c>
    </row>
    <row r="1044" s="14" customFormat="1">
      <c r="A1044" s="14"/>
      <c r="B1044" s="255"/>
      <c r="C1044" s="256"/>
      <c r="D1044" s="245" t="s">
        <v>193</v>
      </c>
      <c r="E1044" s="257" t="s">
        <v>19</v>
      </c>
      <c r="F1044" s="258" t="s">
        <v>968</v>
      </c>
      <c r="G1044" s="256"/>
      <c r="H1044" s="257" t="s">
        <v>19</v>
      </c>
      <c r="I1044" s="259"/>
      <c r="J1044" s="256"/>
      <c r="K1044" s="256"/>
      <c r="L1044" s="260"/>
      <c r="M1044" s="261"/>
      <c r="N1044" s="262"/>
      <c r="O1044" s="262"/>
      <c r="P1044" s="262"/>
      <c r="Q1044" s="262"/>
      <c r="R1044" s="262"/>
      <c r="S1044" s="262"/>
      <c r="T1044" s="263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64" t="s">
        <v>193</v>
      </c>
      <c r="AU1044" s="264" t="s">
        <v>88</v>
      </c>
      <c r="AV1044" s="14" t="s">
        <v>86</v>
      </c>
      <c r="AW1044" s="14" t="s">
        <v>37</v>
      </c>
      <c r="AX1044" s="14" t="s">
        <v>78</v>
      </c>
      <c r="AY1044" s="264" t="s">
        <v>185</v>
      </c>
    </row>
    <row r="1045" s="13" customFormat="1">
      <c r="A1045" s="13"/>
      <c r="B1045" s="243"/>
      <c r="C1045" s="244"/>
      <c r="D1045" s="245" t="s">
        <v>193</v>
      </c>
      <c r="E1045" s="246" t="s">
        <v>19</v>
      </c>
      <c r="F1045" s="247" t="s">
        <v>995</v>
      </c>
      <c r="G1045" s="244"/>
      <c r="H1045" s="248">
        <v>3.4399999999999999</v>
      </c>
      <c r="I1045" s="249"/>
      <c r="J1045" s="244"/>
      <c r="K1045" s="244"/>
      <c r="L1045" s="250"/>
      <c r="M1045" s="251"/>
      <c r="N1045" s="252"/>
      <c r="O1045" s="252"/>
      <c r="P1045" s="252"/>
      <c r="Q1045" s="252"/>
      <c r="R1045" s="252"/>
      <c r="S1045" s="252"/>
      <c r="T1045" s="25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54" t="s">
        <v>193</v>
      </c>
      <c r="AU1045" s="254" t="s">
        <v>88</v>
      </c>
      <c r="AV1045" s="13" t="s">
        <v>88</v>
      </c>
      <c r="AW1045" s="13" t="s">
        <v>37</v>
      </c>
      <c r="AX1045" s="13" t="s">
        <v>78</v>
      </c>
      <c r="AY1045" s="254" t="s">
        <v>185</v>
      </c>
    </row>
    <row r="1046" s="14" customFormat="1">
      <c r="A1046" s="14"/>
      <c r="B1046" s="255"/>
      <c r="C1046" s="256"/>
      <c r="D1046" s="245" t="s">
        <v>193</v>
      </c>
      <c r="E1046" s="257" t="s">
        <v>19</v>
      </c>
      <c r="F1046" s="258" t="s">
        <v>970</v>
      </c>
      <c r="G1046" s="256"/>
      <c r="H1046" s="257" t="s">
        <v>19</v>
      </c>
      <c r="I1046" s="259"/>
      <c r="J1046" s="256"/>
      <c r="K1046" s="256"/>
      <c r="L1046" s="260"/>
      <c r="M1046" s="261"/>
      <c r="N1046" s="262"/>
      <c r="O1046" s="262"/>
      <c r="P1046" s="262"/>
      <c r="Q1046" s="262"/>
      <c r="R1046" s="262"/>
      <c r="S1046" s="262"/>
      <c r="T1046" s="263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64" t="s">
        <v>193</v>
      </c>
      <c r="AU1046" s="264" t="s">
        <v>88</v>
      </c>
      <c r="AV1046" s="14" t="s">
        <v>86</v>
      </c>
      <c r="AW1046" s="14" t="s">
        <v>37</v>
      </c>
      <c r="AX1046" s="14" t="s">
        <v>78</v>
      </c>
      <c r="AY1046" s="264" t="s">
        <v>185</v>
      </c>
    </row>
    <row r="1047" s="13" customFormat="1">
      <c r="A1047" s="13"/>
      <c r="B1047" s="243"/>
      <c r="C1047" s="244"/>
      <c r="D1047" s="245" t="s">
        <v>193</v>
      </c>
      <c r="E1047" s="246" t="s">
        <v>19</v>
      </c>
      <c r="F1047" s="247" t="s">
        <v>1005</v>
      </c>
      <c r="G1047" s="244"/>
      <c r="H1047" s="248">
        <v>15.460000000000001</v>
      </c>
      <c r="I1047" s="249"/>
      <c r="J1047" s="244"/>
      <c r="K1047" s="244"/>
      <c r="L1047" s="250"/>
      <c r="M1047" s="251"/>
      <c r="N1047" s="252"/>
      <c r="O1047" s="252"/>
      <c r="P1047" s="252"/>
      <c r="Q1047" s="252"/>
      <c r="R1047" s="252"/>
      <c r="S1047" s="252"/>
      <c r="T1047" s="25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54" t="s">
        <v>193</v>
      </c>
      <c r="AU1047" s="254" t="s">
        <v>88</v>
      </c>
      <c r="AV1047" s="13" t="s">
        <v>88</v>
      </c>
      <c r="AW1047" s="13" t="s">
        <v>37</v>
      </c>
      <c r="AX1047" s="13" t="s">
        <v>78</v>
      </c>
      <c r="AY1047" s="254" t="s">
        <v>185</v>
      </c>
    </row>
    <row r="1048" s="14" customFormat="1">
      <c r="A1048" s="14"/>
      <c r="B1048" s="255"/>
      <c r="C1048" s="256"/>
      <c r="D1048" s="245" t="s">
        <v>193</v>
      </c>
      <c r="E1048" s="257" t="s">
        <v>19</v>
      </c>
      <c r="F1048" s="258" t="s">
        <v>926</v>
      </c>
      <c r="G1048" s="256"/>
      <c r="H1048" s="257" t="s">
        <v>19</v>
      </c>
      <c r="I1048" s="259"/>
      <c r="J1048" s="256"/>
      <c r="K1048" s="256"/>
      <c r="L1048" s="260"/>
      <c r="M1048" s="261"/>
      <c r="N1048" s="262"/>
      <c r="O1048" s="262"/>
      <c r="P1048" s="262"/>
      <c r="Q1048" s="262"/>
      <c r="R1048" s="262"/>
      <c r="S1048" s="262"/>
      <c r="T1048" s="263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64" t="s">
        <v>193</v>
      </c>
      <c r="AU1048" s="264" t="s">
        <v>88</v>
      </c>
      <c r="AV1048" s="14" t="s">
        <v>86</v>
      </c>
      <c r="AW1048" s="14" t="s">
        <v>37</v>
      </c>
      <c r="AX1048" s="14" t="s">
        <v>78</v>
      </c>
      <c r="AY1048" s="264" t="s">
        <v>185</v>
      </c>
    </row>
    <row r="1049" s="13" customFormat="1">
      <c r="A1049" s="13"/>
      <c r="B1049" s="243"/>
      <c r="C1049" s="244"/>
      <c r="D1049" s="245" t="s">
        <v>193</v>
      </c>
      <c r="E1049" s="246" t="s">
        <v>19</v>
      </c>
      <c r="F1049" s="247" t="s">
        <v>1006</v>
      </c>
      <c r="G1049" s="244"/>
      <c r="H1049" s="248">
        <v>7.1900000000000004</v>
      </c>
      <c r="I1049" s="249"/>
      <c r="J1049" s="244"/>
      <c r="K1049" s="244"/>
      <c r="L1049" s="250"/>
      <c r="M1049" s="251"/>
      <c r="N1049" s="252"/>
      <c r="O1049" s="252"/>
      <c r="P1049" s="252"/>
      <c r="Q1049" s="252"/>
      <c r="R1049" s="252"/>
      <c r="S1049" s="252"/>
      <c r="T1049" s="25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54" t="s">
        <v>193</v>
      </c>
      <c r="AU1049" s="254" t="s">
        <v>88</v>
      </c>
      <c r="AV1049" s="13" t="s">
        <v>88</v>
      </c>
      <c r="AW1049" s="13" t="s">
        <v>37</v>
      </c>
      <c r="AX1049" s="13" t="s">
        <v>78</v>
      </c>
      <c r="AY1049" s="254" t="s">
        <v>185</v>
      </c>
    </row>
    <row r="1050" s="14" customFormat="1">
      <c r="A1050" s="14"/>
      <c r="B1050" s="255"/>
      <c r="C1050" s="256"/>
      <c r="D1050" s="245" t="s">
        <v>193</v>
      </c>
      <c r="E1050" s="257" t="s">
        <v>19</v>
      </c>
      <c r="F1050" s="258" t="s">
        <v>928</v>
      </c>
      <c r="G1050" s="256"/>
      <c r="H1050" s="257" t="s">
        <v>19</v>
      </c>
      <c r="I1050" s="259"/>
      <c r="J1050" s="256"/>
      <c r="K1050" s="256"/>
      <c r="L1050" s="260"/>
      <c r="M1050" s="261"/>
      <c r="N1050" s="262"/>
      <c r="O1050" s="262"/>
      <c r="P1050" s="262"/>
      <c r="Q1050" s="262"/>
      <c r="R1050" s="262"/>
      <c r="S1050" s="262"/>
      <c r="T1050" s="263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64" t="s">
        <v>193</v>
      </c>
      <c r="AU1050" s="264" t="s">
        <v>88</v>
      </c>
      <c r="AV1050" s="14" t="s">
        <v>86</v>
      </c>
      <c r="AW1050" s="14" t="s">
        <v>37</v>
      </c>
      <c r="AX1050" s="14" t="s">
        <v>78</v>
      </c>
      <c r="AY1050" s="264" t="s">
        <v>185</v>
      </c>
    </row>
    <row r="1051" s="13" customFormat="1">
      <c r="A1051" s="13"/>
      <c r="B1051" s="243"/>
      <c r="C1051" s="244"/>
      <c r="D1051" s="245" t="s">
        <v>193</v>
      </c>
      <c r="E1051" s="246" t="s">
        <v>19</v>
      </c>
      <c r="F1051" s="247" t="s">
        <v>1007</v>
      </c>
      <c r="G1051" s="244"/>
      <c r="H1051" s="248">
        <v>67.810000000000002</v>
      </c>
      <c r="I1051" s="249"/>
      <c r="J1051" s="244"/>
      <c r="K1051" s="244"/>
      <c r="L1051" s="250"/>
      <c r="M1051" s="251"/>
      <c r="N1051" s="252"/>
      <c r="O1051" s="252"/>
      <c r="P1051" s="252"/>
      <c r="Q1051" s="252"/>
      <c r="R1051" s="252"/>
      <c r="S1051" s="252"/>
      <c r="T1051" s="25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54" t="s">
        <v>193</v>
      </c>
      <c r="AU1051" s="254" t="s">
        <v>88</v>
      </c>
      <c r="AV1051" s="13" t="s">
        <v>88</v>
      </c>
      <c r="AW1051" s="13" t="s">
        <v>37</v>
      </c>
      <c r="AX1051" s="13" t="s">
        <v>78</v>
      </c>
      <c r="AY1051" s="254" t="s">
        <v>185</v>
      </c>
    </row>
    <row r="1052" s="14" customFormat="1">
      <c r="A1052" s="14"/>
      <c r="B1052" s="255"/>
      <c r="C1052" s="256"/>
      <c r="D1052" s="245" t="s">
        <v>193</v>
      </c>
      <c r="E1052" s="257" t="s">
        <v>19</v>
      </c>
      <c r="F1052" s="258" t="s">
        <v>845</v>
      </c>
      <c r="G1052" s="256"/>
      <c r="H1052" s="257" t="s">
        <v>19</v>
      </c>
      <c r="I1052" s="259"/>
      <c r="J1052" s="256"/>
      <c r="K1052" s="256"/>
      <c r="L1052" s="260"/>
      <c r="M1052" s="261"/>
      <c r="N1052" s="262"/>
      <c r="O1052" s="262"/>
      <c r="P1052" s="262"/>
      <c r="Q1052" s="262"/>
      <c r="R1052" s="262"/>
      <c r="S1052" s="262"/>
      <c r="T1052" s="263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64" t="s">
        <v>193</v>
      </c>
      <c r="AU1052" s="264" t="s">
        <v>88</v>
      </c>
      <c r="AV1052" s="14" t="s">
        <v>86</v>
      </c>
      <c r="AW1052" s="14" t="s">
        <v>37</v>
      </c>
      <c r="AX1052" s="14" t="s">
        <v>78</v>
      </c>
      <c r="AY1052" s="264" t="s">
        <v>185</v>
      </c>
    </row>
    <row r="1053" s="13" customFormat="1">
      <c r="A1053" s="13"/>
      <c r="B1053" s="243"/>
      <c r="C1053" s="244"/>
      <c r="D1053" s="245" t="s">
        <v>193</v>
      </c>
      <c r="E1053" s="246" t="s">
        <v>19</v>
      </c>
      <c r="F1053" s="247" t="s">
        <v>1009</v>
      </c>
      <c r="G1053" s="244"/>
      <c r="H1053" s="248">
        <v>23.329999999999998</v>
      </c>
      <c r="I1053" s="249"/>
      <c r="J1053" s="244"/>
      <c r="K1053" s="244"/>
      <c r="L1053" s="250"/>
      <c r="M1053" s="251"/>
      <c r="N1053" s="252"/>
      <c r="O1053" s="252"/>
      <c r="P1053" s="252"/>
      <c r="Q1053" s="252"/>
      <c r="R1053" s="252"/>
      <c r="S1053" s="252"/>
      <c r="T1053" s="25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54" t="s">
        <v>193</v>
      </c>
      <c r="AU1053" s="254" t="s">
        <v>88</v>
      </c>
      <c r="AV1053" s="13" t="s">
        <v>88</v>
      </c>
      <c r="AW1053" s="13" t="s">
        <v>37</v>
      </c>
      <c r="AX1053" s="13" t="s">
        <v>78</v>
      </c>
      <c r="AY1053" s="254" t="s">
        <v>185</v>
      </c>
    </row>
    <row r="1054" s="14" customFormat="1">
      <c r="A1054" s="14"/>
      <c r="B1054" s="255"/>
      <c r="C1054" s="256"/>
      <c r="D1054" s="245" t="s">
        <v>193</v>
      </c>
      <c r="E1054" s="257" t="s">
        <v>19</v>
      </c>
      <c r="F1054" s="258" t="s">
        <v>848</v>
      </c>
      <c r="G1054" s="256"/>
      <c r="H1054" s="257" t="s">
        <v>19</v>
      </c>
      <c r="I1054" s="259"/>
      <c r="J1054" s="256"/>
      <c r="K1054" s="256"/>
      <c r="L1054" s="260"/>
      <c r="M1054" s="261"/>
      <c r="N1054" s="262"/>
      <c r="O1054" s="262"/>
      <c r="P1054" s="262"/>
      <c r="Q1054" s="262"/>
      <c r="R1054" s="262"/>
      <c r="S1054" s="262"/>
      <c r="T1054" s="263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64" t="s">
        <v>193</v>
      </c>
      <c r="AU1054" s="264" t="s">
        <v>88</v>
      </c>
      <c r="AV1054" s="14" t="s">
        <v>86</v>
      </c>
      <c r="AW1054" s="14" t="s">
        <v>37</v>
      </c>
      <c r="AX1054" s="14" t="s">
        <v>78</v>
      </c>
      <c r="AY1054" s="264" t="s">
        <v>185</v>
      </c>
    </row>
    <row r="1055" s="13" customFormat="1">
      <c r="A1055" s="13"/>
      <c r="B1055" s="243"/>
      <c r="C1055" s="244"/>
      <c r="D1055" s="245" t="s">
        <v>193</v>
      </c>
      <c r="E1055" s="246" t="s">
        <v>19</v>
      </c>
      <c r="F1055" s="247" t="s">
        <v>1010</v>
      </c>
      <c r="G1055" s="244"/>
      <c r="H1055" s="248">
        <v>6.29</v>
      </c>
      <c r="I1055" s="249"/>
      <c r="J1055" s="244"/>
      <c r="K1055" s="244"/>
      <c r="L1055" s="250"/>
      <c r="M1055" s="251"/>
      <c r="N1055" s="252"/>
      <c r="O1055" s="252"/>
      <c r="P1055" s="252"/>
      <c r="Q1055" s="252"/>
      <c r="R1055" s="252"/>
      <c r="S1055" s="252"/>
      <c r="T1055" s="25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54" t="s">
        <v>193</v>
      </c>
      <c r="AU1055" s="254" t="s">
        <v>88</v>
      </c>
      <c r="AV1055" s="13" t="s">
        <v>88</v>
      </c>
      <c r="AW1055" s="13" t="s">
        <v>37</v>
      </c>
      <c r="AX1055" s="13" t="s">
        <v>78</v>
      </c>
      <c r="AY1055" s="254" t="s">
        <v>185</v>
      </c>
    </row>
    <row r="1056" s="14" customFormat="1">
      <c r="A1056" s="14"/>
      <c r="B1056" s="255"/>
      <c r="C1056" s="256"/>
      <c r="D1056" s="245" t="s">
        <v>193</v>
      </c>
      <c r="E1056" s="257" t="s">
        <v>19</v>
      </c>
      <c r="F1056" s="258" t="s">
        <v>851</v>
      </c>
      <c r="G1056" s="256"/>
      <c r="H1056" s="257" t="s">
        <v>19</v>
      </c>
      <c r="I1056" s="259"/>
      <c r="J1056" s="256"/>
      <c r="K1056" s="256"/>
      <c r="L1056" s="260"/>
      <c r="M1056" s="261"/>
      <c r="N1056" s="262"/>
      <c r="O1056" s="262"/>
      <c r="P1056" s="262"/>
      <c r="Q1056" s="262"/>
      <c r="R1056" s="262"/>
      <c r="S1056" s="262"/>
      <c r="T1056" s="263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64" t="s">
        <v>193</v>
      </c>
      <c r="AU1056" s="264" t="s">
        <v>88</v>
      </c>
      <c r="AV1056" s="14" t="s">
        <v>86</v>
      </c>
      <c r="AW1056" s="14" t="s">
        <v>37</v>
      </c>
      <c r="AX1056" s="14" t="s">
        <v>78</v>
      </c>
      <c r="AY1056" s="264" t="s">
        <v>185</v>
      </c>
    </row>
    <row r="1057" s="13" customFormat="1">
      <c r="A1057" s="13"/>
      <c r="B1057" s="243"/>
      <c r="C1057" s="244"/>
      <c r="D1057" s="245" t="s">
        <v>193</v>
      </c>
      <c r="E1057" s="246" t="s">
        <v>19</v>
      </c>
      <c r="F1057" s="247" t="s">
        <v>1011</v>
      </c>
      <c r="G1057" s="244"/>
      <c r="H1057" s="248">
        <v>2.48</v>
      </c>
      <c r="I1057" s="249"/>
      <c r="J1057" s="244"/>
      <c r="K1057" s="244"/>
      <c r="L1057" s="250"/>
      <c r="M1057" s="251"/>
      <c r="N1057" s="252"/>
      <c r="O1057" s="252"/>
      <c r="P1057" s="252"/>
      <c r="Q1057" s="252"/>
      <c r="R1057" s="252"/>
      <c r="S1057" s="252"/>
      <c r="T1057" s="25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54" t="s">
        <v>193</v>
      </c>
      <c r="AU1057" s="254" t="s">
        <v>88</v>
      </c>
      <c r="AV1057" s="13" t="s">
        <v>88</v>
      </c>
      <c r="AW1057" s="13" t="s">
        <v>37</v>
      </c>
      <c r="AX1057" s="13" t="s">
        <v>78</v>
      </c>
      <c r="AY1057" s="254" t="s">
        <v>185</v>
      </c>
    </row>
    <row r="1058" s="14" customFormat="1">
      <c r="A1058" s="14"/>
      <c r="B1058" s="255"/>
      <c r="C1058" s="256"/>
      <c r="D1058" s="245" t="s">
        <v>193</v>
      </c>
      <c r="E1058" s="257" t="s">
        <v>19</v>
      </c>
      <c r="F1058" s="258" t="s">
        <v>853</v>
      </c>
      <c r="G1058" s="256"/>
      <c r="H1058" s="257" t="s">
        <v>19</v>
      </c>
      <c r="I1058" s="259"/>
      <c r="J1058" s="256"/>
      <c r="K1058" s="256"/>
      <c r="L1058" s="260"/>
      <c r="M1058" s="261"/>
      <c r="N1058" s="262"/>
      <c r="O1058" s="262"/>
      <c r="P1058" s="262"/>
      <c r="Q1058" s="262"/>
      <c r="R1058" s="262"/>
      <c r="S1058" s="262"/>
      <c r="T1058" s="263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64" t="s">
        <v>193</v>
      </c>
      <c r="AU1058" s="264" t="s">
        <v>88</v>
      </c>
      <c r="AV1058" s="14" t="s">
        <v>86</v>
      </c>
      <c r="AW1058" s="14" t="s">
        <v>37</v>
      </c>
      <c r="AX1058" s="14" t="s">
        <v>78</v>
      </c>
      <c r="AY1058" s="264" t="s">
        <v>185</v>
      </c>
    </row>
    <row r="1059" s="13" customFormat="1">
      <c r="A1059" s="13"/>
      <c r="B1059" s="243"/>
      <c r="C1059" s="244"/>
      <c r="D1059" s="245" t="s">
        <v>193</v>
      </c>
      <c r="E1059" s="246" t="s">
        <v>19</v>
      </c>
      <c r="F1059" s="247" t="s">
        <v>1012</v>
      </c>
      <c r="G1059" s="244"/>
      <c r="H1059" s="248">
        <v>11.01</v>
      </c>
      <c r="I1059" s="249"/>
      <c r="J1059" s="244"/>
      <c r="K1059" s="244"/>
      <c r="L1059" s="250"/>
      <c r="M1059" s="251"/>
      <c r="N1059" s="252"/>
      <c r="O1059" s="252"/>
      <c r="P1059" s="252"/>
      <c r="Q1059" s="252"/>
      <c r="R1059" s="252"/>
      <c r="S1059" s="252"/>
      <c r="T1059" s="25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54" t="s">
        <v>193</v>
      </c>
      <c r="AU1059" s="254" t="s">
        <v>88</v>
      </c>
      <c r="AV1059" s="13" t="s">
        <v>88</v>
      </c>
      <c r="AW1059" s="13" t="s">
        <v>37</v>
      </c>
      <c r="AX1059" s="13" t="s">
        <v>78</v>
      </c>
      <c r="AY1059" s="254" t="s">
        <v>185</v>
      </c>
    </row>
    <row r="1060" s="14" customFormat="1">
      <c r="A1060" s="14"/>
      <c r="B1060" s="255"/>
      <c r="C1060" s="256"/>
      <c r="D1060" s="245" t="s">
        <v>193</v>
      </c>
      <c r="E1060" s="257" t="s">
        <v>19</v>
      </c>
      <c r="F1060" s="258" t="s">
        <v>856</v>
      </c>
      <c r="G1060" s="256"/>
      <c r="H1060" s="257" t="s">
        <v>19</v>
      </c>
      <c r="I1060" s="259"/>
      <c r="J1060" s="256"/>
      <c r="K1060" s="256"/>
      <c r="L1060" s="260"/>
      <c r="M1060" s="261"/>
      <c r="N1060" s="262"/>
      <c r="O1060" s="262"/>
      <c r="P1060" s="262"/>
      <c r="Q1060" s="262"/>
      <c r="R1060" s="262"/>
      <c r="S1060" s="262"/>
      <c r="T1060" s="263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64" t="s">
        <v>193</v>
      </c>
      <c r="AU1060" s="264" t="s">
        <v>88</v>
      </c>
      <c r="AV1060" s="14" t="s">
        <v>86</v>
      </c>
      <c r="AW1060" s="14" t="s">
        <v>37</v>
      </c>
      <c r="AX1060" s="14" t="s">
        <v>78</v>
      </c>
      <c r="AY1060" s="264" t="s">
        <v>185</v>
      </c>
    </row>
    <row r="1061" s="13" customFormat="1">
      <c r="A1061" s="13"/>
      <c r="B1061" s="243"/>
      <c r="C1061" s="244"/>
      <c r="D1061" s="245" t="s">
        <v>193</v>
      </c>
      <c r="E1061" s="246" t="s">
        <v>19</v>
      </c>
      <c r="F1061" s="247" t="s">
        <v>1013</v>
      </c>
      <c r="G1061" s="244"/>
      <c r="H1061" s="248">
        <v>23.210000000000001</v>
      </c>
      <c r="I1061" s="249"/>
      <c r="J1061" s="244"/>
      <c r="K1061" s="244"/>
      <c r="L1061" s="250"/>
      <c r="M1061" s="251"/>
      <c r="N1061" s="252"/>
      <c r="O1061" s="252"/>
      <c r="P1061" s="252"/>
      <c r="Q1061" s="252"/>
      <c r="R1061" s="252"/>
      <c r="S1061" s="252"/>
      <c r="T1061" s="25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54" t="s">
        <v>193</v>
      </c>
      <c r="AU1061" s="254" t="s">
        <v>88</v>
      </c>
      <c r="AV1061" s="13" t="s">
        <v>88</v>
      </c>
      <c r="AW1061" s="13" t="s">
        <v>37</v>
      </c>
      <c r="AX1061" s="13" t="s">
        <v>78</v>
      </c>
      <c r="AY1061" s="254" t="s">
        <v>185</v>
      </c>
    </row>
    <row r="1062" s="14" customFormat="1">
      <c r="A1062" s="14"/>
      <c r="B1062" s="255"/>
      <c r="C1062" s="256"/>
      <c r="D1062" s="245" t="s">
        <v>193</v>
      </c>
      <c r="E1062" s="257" t="s">
        <v>19</v>
      </c>
      <c r="F1062" s="258" t="s">
        <v>859</v>
      </c>
      <c r="G1062" s="256"/>
      <c r="H1062" s="257" t="s">
        <v>19</v>
      </c>
      <c r="I1062" s="259"/>
      <c r="J1062" s="256"/>
      <c r="K1062" s="256"/>
      <c r="L1062" s="260"/>
      <c r="M1062" s="261"/>
      <c r="N1062" s="262"/>
      <c r="O1062" s="262"/>
      <c r="P1062" s="262"/>
      <c r="Q1062" s="262"/>
      <c r="R1062" s="262"/>
      <c r="S1062" s="262"/>
      <c r="T1062" s="263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64" t="s">
        <v>193</v>
      </c>
      <c r="AU1062" s="264" t="s">
        <v>88</v>
      </c>
      <c r="AV1062" s="14" t="s">
        <v>86</v>
      </c>
      <c r="AW1062" s="14" t="s">
        <v>37</v>
      </c>
      <c r="AX1062" s="14" t="s">
        <v>78</v>
      </c>
      <c r="AY1062" s="264" t="s">
        <v>185</v>
      </c>
    </row>
    <row r="1063" s="15" customFormat="1">
      <c r="A1063" s="15"/>
      <c r="B1063" s="265"/>
      <c r="C1063" s="266"/>
      <c r="D1063" s="245" t="s">
        <v>193</v>
      </c>
      <c r="E1063" s="267" t="s">
        <v>19</v>
      </c>
      <c r="F1063" s="268" t="s">
        <v>196</v>
      </c>
      <c r="G1063" s="266"/>
      <c r="H1063" s="269">
        <v>207.83999999999995</v>
      </c>
      <c r="I1063" s="270"/>
      <c r="J1063" s="266"/>
      <c r="K1063" s="266"/>
      <c r="L1063" s="271"/>
      <c r="M1063" s="272"/>
      <c r="N1063" s="273"/>
      <c r="O1063" s="273"/>
      <c r="P1063" s="273"/>
      <c r="Q1063" s="273"/>
      <c r="R1063" s="273"/>
      <c r="S1063" s="273"/>
      <c r="T1063" s="274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T1063" s="275" t="s">
        <v>193</v>
      </c>
      <c r="AU1063" s="275" t="s">
        <v>88</v>
      </c>
      <c r="AV1063" s="15" t="s">
        <v>191</v>
      </c>
      <c r="AW1063" s="15" t="s">
        <v>37</v>
      </c>
      <c r="AX1063" s="15" t="s">
        <v>86</v>
      </c>
      <c r="AY1063" s="275" t="s">
        <v>185</v>
      </c>
    </row>
    <row r="1064" s="2" customFormat="1" ht="55.5" customHeight="1">
      <c r="A1064" s="40"/>
      <c r="B1064" s="41"/>
      <c r="C1064" s="229" t="s">
        <v>1217</v>
      </c>
      <c r="D1064" s="229" t="s">
        <v>187</v>
      </c>
      <c r="E1064" s="230" t="s">
        <v>1218</v>
      </c>
      <c r="F1064" s="231" t="s">
        <v>1219</v>
      </c>
      <c r="G1064" s="232" t="s">
        <v>190</v>
      </c>
      <c r="H1064" s="233">
        <v>15.640000000000001</v>
      </c>
      <c r="I1064" s="234"/>
      <c r="J1064" s="235">
        <f>ROUND(I1064*H1064,2)</f>
        <v>0</v>
      </c>
      <c r="K1064" s="236"/>
      <c r="L1064" s="46"/>
      <c r="M1064" s="237" t="s">
        <v>19</v>
      </c>
      <c r="N1064" s="238" t="s">
        <v>49</v>
      </c>
      <c r="O1064" s="86"/>
      <c r="P1064" s="239">
        <f>O1064*H1064</f>
        <v>0</v>
      </c>
      <c r="Q1064" s="239">
        <v>0.024889999999999999</v>
      </c>
      <c r="R1064" s="239">
        <f>Q1064*H1064</f>
        <v>0.3892796</v>
      </c>
      <c r="S1064" s="239">
        <v>0</v>
      </c>
      <c r="T1064" s="240">
        <f>S1064*H1064</f>
        <v>0</v>
      </c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R1064" s="241" t="s">
        <v>229</v>
      </c>
      <c r="AT1064" s="241" t="s">
        <v>187</v>
      </c>
      <c r="AU1064" s="241" t="s">
        <v>88</v>
      </c>
      <c r="AY1064" s="19" t="s">
        <v>185</v>
      </c>
      <c r="BE1064" s="242">
        <f>IF(N1064="základní",J1064,0)</f>
        <v>0</v>
      </c>
      <c r="BF1064" s="242">
        <f>IF(N1064="snížená",J1064,0)</f>
        <v>0</v>
      </c>
      <c r="BG1064" s="242">
        <f>IF(N1064="zákl. přenesená",J1064,0)</f>
        <v>0</v>
      </c>
      <c r="BH1064" s="242">
        <f>IF(N1064="sníž. přenesená",J1064,0)</f>
        <v>0</v>
      </c>
      <c r="BI1064" s="242">
        <f>IF(N1064="nulová",J1064,0)</f>
        <v>0</v>
      </c>
      <c r="BJ1064" s="19" t="s">
        <v>86</v>
      </c>
      <c r="BK1064" s="242">
        <f>ROUND(I1064*H1064,2)</f>
        <v>0</v>
      </c>
      <c r="BL1064" s="19" t="s">
        <v>229</v>
      </c>
      <c r="BM1064" s="241" t="s">
        <v>1220</v>
      </c>
    </row>
    <row r="1065" s="13" customFormat="1">
      <c r="A1065" s="13"/>
      <c r="B1065" s="243"/>
      <c r="C1065" s="244"/>
      <c r="D1065" s="245" t="s">
        <v>193</v>
      </c>
      <c r="E1065" s="246" t="s">
        <v>19</v>
      </c>
      <c r="F1065" s="247" t="s">
        <v>1014</v>
      </c>
      <c r="G1065" s="244"/>
      <c r="H1065" s="248">
        <v>15.640000000000001</v>
      </c>
      <c r="I1065" s="249"/>
      <c r="J1065" s="244"/>
      <c r="K1065" s="244"/>
      <c r="L1065" s="250"/>
      <c r="M1065" s="251"/>
      <c r="N1065" s="252"/>
      <c r="O1065" s="252"/>
      <c r="P1065" s="252"/>
      <c r="Q1065" s="252"/>
      <c r="R1065" s="252"/>
      <c r="S1065" s="252"/>
      <c r="T1065" s="25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54" t="s">
        <v>193</v>
      </c>
      <c r="AU1065" s="254" t="s">
        <v>88</v>
      </c>
      <c r="AV1065" s="13" t="s">
        <v>88</v>
      </c>
      <c r="AW1065" s="13" t="s">
        <v>37</v>
      </c>
      <c r="AX1065" s="13" t="s">
        <v>78</v>
      </c>
      <c r="AY1065" s="254" t="s">
        <v>185</v>
      </c>
    </row>
    <row r="1066" s="14" customFormat="1">
      <c r="A1066" s="14"/>
      <c r="B1066" s="255"/>
      <c r="C1066" s="256"/>
      <c r="D1066" s="245" t="s">
        <v>193</v>
      </c>
      <c r="E1066" s="257" t="s">
        <v>19</v>
      </c>
      <c r="F1066" s="258" t="s">
        <v>938</v>
      </c>
      <c r="G1066" s="256"/>
      <c r="H1066" s="257" t="s">
        <v>19</v>
      </c>
      <c r="I1066" s="259"/>
      <c r="J1066" s="256"/>
      <c r="K1066" s="256"/>
      <c r="L1066" s="260"/>
      <c r="M1066" s="261"/>
      <c r="N1066" s="262"/>
      <c r="O1066" s="262"/>
      <c r="P1066" s="262"/>
      <c r="Q1066" s="262"/>
      <c r="R1066" s="262"/>
      <c r="S1066" s="262"/>
      <c r="T1066" s="263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4" t="s">
        <v>193</v>
      </c>
      <c r="AU1066" s="264" t="s">
        <v>88</v>
      </c>
      <c r="AV1066" s="14" t="s">
        <v>86</v>
      </c>
      <c r="AW1066" s="14" t="s">
        <v>37</v>
      </c>
      <c r="AX1066" s="14" t="s">
        <v>78</v>
      </c>
      <c r="AY1066" s="264" t="s">
        <v>185</v>
      </c>
    </row>
    <row r="1067" s="15" customFormat="1">
      <c r="A1067" s="15"/>
      <c r="B1067" s="265"/>
      <c r="C1067" s="266"/>
      <c r="D1067" s="245" t="s">
        <v>193</v>
      </c>
      <c r="E1067" s="267" t="s">
        <v>19</v>
      </c>
      <c r="F1067" s="268" t="s">
        <v>196</v>
      </c>
      <c r="G1067" s="266"/>
      <c r="H1067" s="269">
        <v>15.640000000000001</v>
      </c>
      <c r="I1067" s="270"/>
      <c r="J1067" s="266"/>
      <c r="K1067" s="266"/>
      <c r="L1067" s="271"/>
      <c r="M1067" s="272"/>
      <c r="N1067" s="273"/>
      <c r="O1067" s="273"/>
      <c r="P1067" s="273"/>
      <c r="Q1067" s="273"/>
      <c r="R1067" s="273"/>
      <c r="S1067" s="273"/>
      <c r="T1067" s="274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75" t="s">
        <v>193</v>
      </c>
      <c r="AU1067" s="275" t="s">
        <v>88</v>
      </c>
      <c r="AV1067" s="15" t="s">
        <v>191</v>
      </c>
      <c r="AW1067" s="15" t="s">
        <v>37</v>
      </c>
      <c r="AX1067" s="15" t="s">
        <v>86</v>
      </c>
      <c r="AY1067" s="275" t="s">
        <v>185</v>
      </c>
    </row>
    <row r="1068" s="2" customFormat="1" ht="33" customHeight="1">
      <c r="A1068" s="40"/>
      <c r="B1068" s="41"/>
      <c r="C1068" s="229" t="s">
        <v>1221</v>
      </c>
      <c r="D1068" s="229" t="s">
        <v>187</v>
      </c>
      <c r="E1068" s="230" t="s">
        <v>1222</v>
      </c>
      <c r="F1068" s="231" t="s">
        <v>1223</v>
      </c>
      <c r="G1068" s="232" t="s">
        <v>190</v>
      </c>
      <c r="H1068" s="233">
        <v>233.47999999999999</v>
      </c>
      <c r="I1068" s="234"/>
      <c r="J1068" s="235">
        <f>ROUND(I1068*H1068,2)</f>
        <v>0</v>
      </c>
      <c r="K1068" s="236"/>
      <c r="L1068" s="46"/>
      <c r="M1068" s="237" t="s">
        <v>19</v>
      </c>
      <c r="N1068" s="238" t="s">
        <v>49</v>
      </c>
      <c r="O1068" s="86"/>
      <c r="P1068" s="239">
        <f>O1068*H1068</f>
        <v>0</v>
      </c>
      <c r="Q1068" s="239">
        <v>0.00010000000000000001</v>
      </c>
      <c r="R1068" s="239">
        <f>Q1068*H1068</f>
        <v>0.023348000000000001</v>
      </c>
      <c r="S1068" s="239">
        <v>0</v>
      </c>
      <c r="T1068" s="240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41" t="s">
        <v>229</v>
      </c>
      <c r="AT1068" s="241" t="s">
        <v>187</v>
      </c>
      <c r="AU1068" s="241" t="s">
        <v>88</v>
      </c>
      <c r="AY1068" s="19" t="s">
        <v>185</v>
      </c>
      <c r="BE1068" s="242">
        <f>IF(N1068="základní",J1068,0)</f>
        <v>0</v>
      </c>
      <c r="BF1068" s="242">
        <f>IF(N1068="snížená",J1068,0)</f>
        <v>0</v>
      </c>
      <c r="BG1068" s="242">
        <f>IF(N1068="zákl. přenesená",J1068,0)</f>
        <v>0</v>
      </c>
      <c r="BH1068" s="242">
        <f>IF(N1068="sníž. přenesená",J1068,0)</f>
        <v>0</v>
      </c>
      <c r="BI1068" s="242">
        <f>IF(N1068="nulová",J1068,0)</f>
        <v>0</v>
      </c>
      <c r="BJ1068" s="19" t="s">
        <v>86</v>
      </c>
      <c r="BK1068" s="242">
        <f>ROUND(I1068*H1068,2)</f>
        <v>0</v>
      </c>
      <c r="BL1068" s="19" t="s">
        <v>229</v>
      </c>
      <c r="BM1068" s="241" t="s">
        <v>1224</v>
      </c>
    </row>
    <row r="1069" s="2" customFormat="1" ht="33" customHeight="1">
      <c r="A1069" s="40"/>
      <c r="B1069" s="41"/>
      <c r="C1069" s="229" t="s">
        <v>1225</v>
      </c>
      <c r="D1069" s="229" t="s">
        <v>187</v>
      </c>
      <c r="E1069" s="230" t="s">
        <v>1226</v>
      </c>
      <c r="F1069" s="231" t="s">
        <v>1227</v>
      </c>
      <c r="G1069" s="232" t="s">
        <v>190</v>
      </c>
      <c r="H1069" s="233">
        <v>223.47999999999999</v>
      </c>
      <c r="I1069" s="234"/>
      <c r="J1069" s="235">
        <f>ROUND(I1069*H1069,2)</f>
        <v>0</v>
      </c>
      <c r="K1069" s="236"/>
      <c r="L1069" s="46"/>
      <c r="M1069" s="237" t="s">
        <v>19</v>
      </c>
      <c r="N1069" s="238" t="s">
        <v>49</v>
      </c>
      <c r="O1069" s="86"/>
      <c r="P1069" s="239">
        <f>O1069*H1069</f>
        <v>0</v>
      </c>
      <c r="Q1069" s="239">
        <v>0</v>
      </c>
      <c r="R1069" s="239">
        <f>Q1069*H1069</f>
        <v>0</v>
      </c>
      <c r="S1069" s="239">
        <v>0</v>
      </c>
      <c r="T1069" s="240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41" t="s">
        <v>229</v>
      </c>
      <c r="AT1069" s="241" t="s">
        <v>187</v>
      </c>
      <c r="AU1069" s="241" t="s">
        <v>88</v>
      </c>
      <c r="AY1069" s="19" t="s">
        <v>185</v>
      </c>
      <c r="BE1069" s="242">
        <f>IF(N1069="základní",J1069,0)</f>
        <v>0</v>
      </c>
      <c r="BF1069" s="242">
        <f>IF(N1069="snížená",J1069,0)</f>
        <v>0</v>
      </c>
      <c r="BG1069" s="242">
        <f>IF(N1069="zákl. přenesená",J1069,0)</f>
        <v>0</v>
      </c>
      <c r="BH1069" s="242">
        <f>IF(N1069="sníž. přenesená",J1069,0)</f>
        <v>0</v>
      </c>
      <c r="BI1069" s="242">
        <f>IF(N1069="nulová",J1069,0)</f>
        <v>0</v>
      </c>
      <c r="BJ1069" s="19" t="s">
        <v>86</v>
      </c>
      <c r="BK1069" s="242">
        <f>ROUND(I1069*H1069,2)</f>
        <v>0</v>
      </c>
      <c r="BL1069" s="19" t="s">
        <v>229</v>
      </c>
      <c r="BM1069" s="241" t="s">
        <v>1228</v>
      </c>
    </row>
    <row r="1070" s="2" customFormat="1" ht="21.75" customHeight="1">
      <c r="A1070" s="40"/>
      <c r="B1070" s="41"/>
      <c r="C1070" s="282" t="s">
        <v>1229</v>
      </c>
      <c r="D1070" s="282" t="s">
        <v>604</v>
      </c>
      <c r="E1070" s="283" t="s">
        <v>1230</v>
      </c>
      <c r="F1070" s="284" t="s">
        <v>1231</v>
      </c>
      <c r="G1070" s="285" t="s">
        <v>190</v>
      </c>
      <c r="H1070" s="286">
        <v>245.828</v>
      </c>
      <c r="I1070" s="287"/>
      <c r="J1070" s="288">
        <f>ROUND(I1070*H1070,2)</f>
        <v>0</v>
      </c>
      <c r="K1070" s="289"/>
      <c r="L1070" s="290"/>
      <c r="M1070" s="291" t="s">
        <v>19</v>
      </c>
      <c r="N1070" s="292" t="s">
        <v>49</v>
      </c>
      <c r="O1070" s="86"/>
      <c r="P1070" s="239">
        <f>O1070*H1070</f>
        <v>0</v>
      </c>
      <c r="Q1070" s="239">
        <v>8.0000000000000007E-05</v>
      </c>
      <c r="R1070" s="239">
        <f>Q1070*H1070</f>
        <v>0.019666240000000001</v>
      </c>
      <c r="S1070" s="239">
        <v>0</v>
      </c>
      <c r="T1070" s="240">
        <f>S1070*H1070</f>
        <v>0</v>
      </c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R1070" s="241" t="s">
        <v>658</v>
      </c>
      <c r="AT1070" s="241" t="s">
        <v>604</v>
      </c>
      <c r="AU1070" s="241" t="s">
        <v>88</v>
      </c>
      <c r="AY1070" s="19" t="s">
        <v>185</v>
      </c>
      <c r="BE1070" s="242">
        <f>IF(N1070="základní",J1070,0)</f>
        <v>0</v>
      </c>
      <c r="BF1070" s="242">
        <f>IF(N1070="snížená",J1070,0)</f>
        <v>0</v>
      </c>
      <c r="BG1070" s="242">
        <f>IF(N1070="zákl. přenesená",J1070,0)</f>
        <v>0</v>
      </c>
      <c r="BH1070" s="242">
        <f>IF(N1070="sníž. přenesená",J1070,0)</f>
        <v>0</v>
      </c>
      <c r="BI1070" s="242">
        <f>IF(N1070="nulová",J1070,0)</f>
        <v>0</v>
      </c>
      <c r="BJ1070" s="19" t="s">
        <v>86</v>
      </c>
      <c r="BK1070" s="242">
        <f>ROUND(I1070*H1070,2)</f>
        <v>0</v>
      </c>
      <c r="BL1070" s="19" t="s">
        <v>229</v>
      </c>
      <c r="BM1070" s="241" t="s">
        <v>1232</v>
      </c>
    </row>
    <row r="1071" s="13" customFormat="1">
      <c r="A1071" s="13"/>
      <c r="B1071" s="243"/>
      <c r="C1071" s="244"/>
      <c r="D1071" s="245" t="s">
        <v>193</v>
      </c>
      <c r="E1071" s="244"/>
      <c r="F1071" s="247" t="s">
        <v>1233</v>
      </c>
      <c r="G1071" s="244"/>
      <c r="H1071" s="248">
        <v>245.828</v>
      </c>
      <c r="I1071" s="249"/>
      <c r="J1071" s="244"/>
      <c r="K1071" s="244"/>
      <c r="L1071" s="250"/>
      <c r="M1071" s="251"/>
      <c r="N1071" s="252"/>
      <c r="O1071" s="252"/>
      <c r="P1071" s="252"/>
      <c r="Q1071" s="252"/>
      <c r="R1071" s="252"/>
      <c r="S1071" s="252"/>
      <c r="T1071" s="25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54" t="s">
        <v>193</v>
      </c>
      <c r="AU1071" s="254" t="s">
        <v>88</v>
      </c>
      <c r="AV1071" s="13" t="s">
        <v>88</v>
      </c>
      <c r="AW1071" s="13" t="s">
        <v>4</v>
      </c>
      <c r="AX1071" s="13" t="s">
        <v>86</v>
      </c>
      <c r="AY1071" s="254" t="s">
        <v>185</v>
      </c>
    </row>
    <row r="1072" s="2" customFormat="1" ht="33" customHeight="1">
      <c r="A1072" s="40"/>
      <c r="B1072" s="41"/>
      <c r="C1072" s="229" t="s">
        <v>1234</v>
      </c>
      <c r="D1072" s="229" t="s">
        <v>187</v>
      </c>
      <c r="E1072" s="230" t="s">
        <v>1235</v>
      </c>
      <c r="F1072" s="231" t="s">
        <v>1236</v>
      </c>
      <c r="G1072" s="232" t="s">
        <v>190</v>
      </c>
      <c r="H1072" s="233">
        <v>233.47999999999999</v>
      </c>
      <c r="I1072" s="234"/>
      <c r="J1072" s="235">
        <f>ROUND(I1072*H1072,2)</f>
        <v>0</v>
      </c>
      <c r="K1072" s="236"/>
      <c r="L1072" s="46"/>
      <c r="M1072" s="237" t="s">
        <v>19</v>
      </c>
      <c r="N1072" s="238" t="s">
        <v>49</v>
      </c>
      <c r="O1072" s="86"/>
      <c r="P1072" s="239">
        <f>O1072*H1072</f>
        <v>0</v>
      </c>
      <c r="Q1072" s="239">
        <v>0</v>
      </c>
      <c r="R1072" s="239">
        <f>Q1072*H1072</f>
        <v>0</v>
      </c>
      <c r="S1072" s="239">
        <v>0</v>
      </c>
      <c r="T1072" s="240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41" t="s">
        <v>229</v>
      </c>
      <c r="AT1072" s="241" t="s">
        <v>187</v>
      </c>
      <c r="AU1072" s="241" t="s">
        <v>88</v>
      </c>
      <c r="AY1072" s="19" t="s">
        <v>185</v>
      </c>
      <c r="BE1072" s="242">
        <f>IF(N1072="základní",J1072,0)</f>
        <v>0</v>
      </c>
      <c r="BF1072" s="242">
        <f>IF(N1072="snížená",J1072,0)</f>
        <v>0</v>
      </c>
      <c r="BG1072" s="242">
        <f>IF(N1072="zákl. přenesená",J1072,0)</f>
        <v>0</v>
      </c>
      <c r="BH1072" s="242">
        <f>IF(N1072="sníž. přenesená",J1072,0)</f>
        <v>0</v>
      </c>
      <c r="BI1072" s="242">
        <f>IF(N1072="nulová",J1072,0)</f>
        <v>0</v>
      </c>
      <c r="BJ1072" s="19" t="s">
        <v>86</v>
      </c>
      <c r="BK1072" s="242">
        <f>ROUND(I1072*H1072,2)</f>
        <v>0</v>
      </c>
      <c r="BL1072" s="19" t="s">
        <v>229</v>
      </c>
      <c r="BM1072" s="241" t="s">
        <v>1237</v>
      </c>
    </row>
    <row r="1073" s="2" customFormat="1" ht="16.5" customHeight="1">
      <c r="A1073" s="40"/>
      <c r="B1073" s="41"/>
      <c r="C1073" s="282" t="s">
        <v>1238</v>
      </c>
      <c r="D1073" s="282" t="s">
        <v>604</v>
      </c>
      <c r="E1073" s="283" t="s">
        <v>1239</v>
      </c>
      <c r="F1073" s="284" t="s">
        <v>1240</v>
      </c>
      <c r="G1073" s="285" t="s">
        <v>190</v>
      </c>
      <c r="H1073" s="286">
        <v>238.15000000000001</v>
      </c>
      <c r="I1073" s="287"/>
      <c r="J1073" s="288">
        <f>ROUND(I1073*H1073,2)</f>
        <v>0</v>
      </c>
      <c r="K1073" s="289"/>
      <c r="L1073" s="290"/>
      <c r="M1073" s="291" t="s">
        <v>19</v>
      </c>
      <c r="N1073" s="292" t="s">
        <v>49</v>
      </c>
      <c r="O1073" s="86"/>
      <c r="P1073" s="239">
        <f>O1073*H1073</f>
        <v>0</v>
      </c>
      <c r="Q1073" s="239">
        <v>0.0028</v>
      </c>
      <c r="R1073" s="239">
        <f>Q1073*H1073</f>
        <v>0.66681999999999997</v>
      </c>
      <c r="S1073" s="239">
        <v>0</v>
      </c>
      <c r="T1073" s="240">
        <f>S1073*H1073</f>
        <v>0</v>
      </c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R1073" s="241" t="s">
        <v>658</v>
      </c>
      <c r="AT1073" s="241" t="s">
        <v>604</v>
      </c>
      <c r="AU1073" s="241" t="s">
        <v>88</v>
      </c>
      <c r="AY1073" s="19" t="s">
        <v>185</v>
      </c>
      <c r="BE1073" s="242">
        <f>IF(N1073="základní",J1073,0)</f>
        <v>0</v>
      </c>
      <c r="BF1073" s="242">
        <f>IF(N1073="snížená",J1073,0)</f>
        <v>0</v>
      </c>
      <c r="BG1073" s="242">
        <f>IF(N1073="zákl. přenesená",J1073,0)</f>
        <v>0</v>
      </c>
      <c r="BH1073" s="242">
        <f>IF(N1073="sníž. přenesená",J1073,0)</f>
        <v>0</v>
      </c>
      <c r="BI1073" s="242">
        <f>IF(N1073="nulová",J1073,0)</f>
        <v>0</v>
      </c>
      <c r="BJ1073" s="19" t="s">
        <v>86</v>
      </c>
      <c r="BK1073" s="242">
        <f>ROUND(I1073*H1073,2)</f>
        <v>0</v>
      </c>
      <c r="BL1073" s="19" t="s">
        <v>229</v>
      </c>
      <c r="BM1073" s="241" t="s">
        <v>1241</v>
      </c>
    </row>
    <row r="1074" s="13" customFormat="1">
      <c r="A1074" s="13"/>
      <c r="B1074" s="243"/>
      <c r="C1074" s="244"/>
      <c r="D1074" s="245" t="s">
        <v>193</v>
      </c>
      <c r="E1074" s="244"/>
      <c r="F1074" s="247" t="s">
        <v>1242</v>
      </c>
      <c r="G1074" s="244"/>
      <c r="H1074" s="248">
        <v>238.15000000000001</v>
      </c>
      <c r="I1074" s="249"/>
      <c r="J1074" s="244"/>
      <c r="K1074" s="244"/>
      <c r="L1074" s="250"/>
      <c r="M1074" s="251"/>
      <c r="N1074" s="252"/>
      <c r="O1074" s="252"/>
      <c r="P1074" s="252"/>
      <c r="Q1074" s="252"/>
      <c r="R1074" s="252"/>
      <c r="S1074" s="252"/>
      <c r="T1074" s="25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54" t="s">
        <v>193</v>
      </c>
      <c r="AU1074" s="254" t="s">
        <v>88</v>
      </c>
      <c r="AV1074" s="13" t="s">
        <v>88</v>
      </c>
      <c r="AW1074" s="13" t="s">
        <v>4</v>
      </c>
      <c r="AX1074" s="13" t="s">
        <v>86</v>
      </c>
      <c r="AY1074" s="254" t="s">
        <v>185</v>
      </c>
    </row>
    <row r="1075" s="2" customFormat="1" ht="16.5" customHeight="1">
      <c r="A1075" s="40"/>
      <c r="B1075" s="41"/>
      <c r="C1075" s="229" t="s">
        <v>1243</v>
      </c>
      <c r="D1075" s="229" t="s">
        <v>187</v>
      </c>
      <c r="E1075" s="230" t="s">
        <v>1244</v>
      </c>
      <c r="F1075" s="231" t="s">
        <v>1245</v>
      </c>
      <c r="G1075" s="232" t="s">
        <v>220</v>
      </c>
      <c r="H1075" s="233">
        <v>3.5</v>
      </c>
      <c r="I1075" s="234"/>
      <c r="J1075" s="235">
        <f>ROUND(I1075*H1075,2)</f>
        <v>0</v>
      </c>
      <c r="K1075" s="236"/>
      <c r="L1075" s="46"/>
      <c r="M1075" s="237" t="s">
        <v>19</v>
      </c>
      <c r="N1075" s="238" t="s">
        <v>49</v>
      </c>
      <c r="O1075" s="86"/>
      <c r="P1075" s="239">
        <f>O1075*H1075</f>
        <v>0</v>
      </c>
      <c r="Q1075" s="239">
        <v>0</v>
      </c>
      <c r="R1075" s="239">
        <f>Q1075*H1075</f>
        <v>0</v>
      </c>
      <c r="S1075" s="239">
        <v>0</v>
      </c>
      <c r="T1075" s="240">
        <f>S1075*H1075</f>
        <v>0</v>
      </c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R1075" s="241" t="s">
        <v>229</v>
      </c>
      <c r="AT1075" s="241" t="s">
        <v>187</v>
      </c>
      <c r="AU1075" s="241" t="s">
        <v>88</v>
      </c>
      <c r="AY1075" s="19" t="s">
        <v>185</v>
      </c>
      <c r="BE1075" s="242">
        <f>IF(N1075="základní",J1075,0)</f>
        <v>0</v>
      </c>
      <c r="BF1075" s="242">
        <f>IF(N1075="snížená",J1075,0)</f>
        <v>0</v>
      </c>
      <c r="BG1075" s="242">
        <f>IF(N1075="zákl. přenesená",J1075,0)</f>
        <v>0</v>
      </c>
      <c r="BH1075" s="242">
        <f>IF(N1075="sníž. přenesená",J1075,0)</f>
        <v>0</v>
      </c>
      <c r="BI1075" s="242">
        <f>IF(N1075="nulová",J1075,0)</f>
        <v>0</v>
      </c>
      <c r="BJ1075" s="19" t="s">
        <v>86</v>
      </c>
      <c r="BK1075" s="242">
        <f>ROUND(I1075*H1075,2)</f>
        <v>0</v>
      </c>
      <c r="BL1075" s="19" t="s">
        <v>229</v>
      </c>
      <c r="BM1075" s="241" t="s">
        <v>1246</v>
      </c>
    </row>
    <row r="1076" s="2" customFormat="1" ht="44.25" customHeight="1">
      <c r="A1076" s="40"/>
      <c r="B1076" s="41"/>
      <c r="C1076" s="282" t="s">
        <v>1247</v>
      </c>
      <c r="D1076" s="282" t="s">
        <v>604</v>
      </c>
      <c r="E1076" s="283" t="s">
        <v>1248</v>
      </c>
      <c r="F1076" s="284" t="s">
        <v>1249</v>
      </c>
      <c r="G1076" s="285" t="s">
        <v>227</v>
      </c>
      <c r="H1076" s="286">
        <v>1</v>
      </c>
      <c r="I1076" s="287"/>
      <c r="J1076" s="288">
        <f>ROUND(I1076*H1076,2)</f>
        <v>0</v>
      </c>
      <c r="K1076" s="289"/>
      <c r="L1076" s="290"/>
      <c r="M1076" s="291" t="s">
        <v>19</v>
      </c>
      <c r="N1076" s="292" t="s">
        <v>49</v>
      </c>
      <c r="O1076" s="86"/>
      <c r="P1076" s="239">
        <f>O1076*H1076</f>
        <v>0</v>
      </c>
      <c r="Q1076" s="239">
        <v>0.051999999999999998</v>
      </c>
      <c r="R1076" s="239">
        <f>Q1076*H1076</f>
        <v>0.051999999999999998</v>
      </c>
      <c r="S1076" s="239">
        <v>0</v>
      </c>
      <c r="T1076" s="240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41" t="s">
        <v>658</v>
      </c>
      <c r="AT1076" s="241" t="s">
        <v>604</v>
      </c>
      <c r="AU1076" s="241" t="s">
        <v>88</v>
      </c>
      <c r="AY1076" s="19" t="s">
        <v>185</v>
      </c>
      <c r="BE1076" s="242">
        <f>IF(N1076="základní",J1076,0)</f>
        <v>0</v>
      </c>
      <c r="BF1076" s="242">
        <f>IF(N1076="snížená",J1076,0)</f>
        <v>0</v>
      </c>
      <c r="BG1076" s="242">
        <f>IF(N1076="zákl. přenesená",J1076,0)</f>
        <v>0</v>
      </c>
      <c r="BH1076" s="242">
        <f>IF(N1076="sníž. přenesená",J1076,0)</f>
        <v>0</v>
      </c>
      <c r="BI1076" s="242">
        <f>IF(N1076="nulová",J1076,0)</f>
        <v>0</v>
      </c>
      <c r="BJ1076" s="19" t="s">
        <v>86</v>
      </c>
      <c r="BK1076" s="242">
        <f>ROUND(I1076*H1076,2)</f>
        <v>0</v>
      </c>
      <c r="BL1076" s="19" t="s">
        <v>229</v>
      </c>
      <c r="BM1076" s="241" t="s">
        <v>1250</v>
      </c>
    </row>
    <row r="1077" s="2" customFormat="1" ht="33" customHeight="1">
      <c r="A1077" s="40"/>
      <c r="B1077" s="41"/>
      <c r="C1077" s="229" t="s">
        <v>1251</v>
      </c>
      <c r="D1077" s="229" t="s">
        <v>187</v>
      </c>
      <c r="E1077" s="230" t="s">
        <v>1252</v>
      </c>
      <c r="F1077" s="231" t="s">
        <v>1253</v>
      </c>
      <c r="G1077" s="232" t="s">
        <v>266</v>
      </c>
      <c r="H1077" s="276"/>
      <c r="I1077" s="234"/>
      <c r="J1077" s="235">
        <f>ROUND(I1077*H1077,2)</f>
        <v>0</v>
      </c>
      <c r="K1077" s="236"/>
      <c r="L1077" s="46"/>
      <c r="M1077" s="237" t="s">
        <v>19</v>
      </c>
      <c r="N1077" s="238" t="s">
        <v>49</v>
      </c>
      <c r="O1077" s="86"/>
      <c r="P1077" s="239">
        <f>O1077*H1077</f>
        <v>0</v>
      </c>
      <c r="Q1077" s="239">
        <v>0</v>
      </c>
      <c r="R1077" s="239">
        <f>Q1077*H1077</f>
        <v>0</v>
      </c>
      <c r="S1077" s="239">
        <v>0</v>
      </c>
      <c r="T1077" s="240">
        <f>S1077*H1077</f>
        <v>0</v>
      </c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R1077" s="241" t="s">
        <v>229</v>
      </c>
      <c r="AT1077" s="241" t="s">
        <v>187</v>
      </c>
      <c r="AU1077" s="241" t="s">
        <v>88</v>
      </c>
      <c r="AY1077" s="19" t="s">
        <v>185</v>
      </c>
      <c r="BE1077" s="242">
        <f>IF(N1077="základní",J1077,0)</f>
        <v>0</v>
      </c>
      <c r="BF1077" s="242">
        <f>IF(N1077="snížená",J1077,0)</f>
        <v>0</v>
      </c>
      <c r="BG1077" s="242">
        <f>IF(N1077="zákl. přenesená",J1077,0)</f>
        <v>0</v>
      </c>
      <c r="BH1077" s="242">
        <f>IF(N1077="sníž. přenesená",J1077,0)</f>
        <v>0</v>
      </c>
      <c r="BI1077" s="242">
        <f>IF(N1077="nulová",J1077,0)</f>
        <v>0</v>
      </c>
      <c r="BJ1077" s="19" t="s">
        <v>86</v>
      </c>
      <c r="BK1077" s="242">
        <f>ROUND(I1077*H1077,2)</f>
        <v>0</v>
      </c>
      <c r="BL1077" s="19" t="s">
        <v>229</v>
      </c>
      <c r="BM1077" s="241" t="s">
        <v>1254</v>
      </c>
    </row>
    <row r="1078" s="12" customFormat="1" ht="22.8" customHeight="1">
      <c r="A1078" s="12"/>
      <c r="B1078" s="213"/>
      <c r="C1078" s="214"/>
      <c r="D1078" s="215" t="s">
        <v>77</v>
      </c>
      <c r="E1078" s="227" t="s">
        <v>1255</v>
      </c>
      <c r="F1078" s="227" t="s">
        <v>1256</v>
      </c>
      <c r="G1078" s="214"/>
      <c r="H1078" s="214"/>
      <c r="I1078" s="217"/>
      <c r="J1078" s="228">
        <f>BK1078</f>
        <v>0</v>
      </c>
      <c r="K1078" s="214"/>
      <c r="L1078" s="219"/>
      <c r="M1078" s="220"/>
      <c r="N1078" s="221"/>
      <c r="O1078" s="221"/>
      <c r="P1078" s="222">
        <f>SUM(P1079:P1083)</f>
        <v>0</v>
      </c>
      <c r="Q1078" s="221"/>
      <c r="R1078" s="222">
        <f>SUM(R1079:R1083)</f>
        <v>0.097280000000000005</v>
      </c>
      <c r="S1078" s="221"/>
      <c r="T1078" s="223">
        <f>SUM(T1079:T1083)</f>
        <v>0</v>
      </c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R1078" s="224" t="s">
        <v>88</v>
      </c>
      <c r="AT1078" s="225" t="s">
        <v>77</v>
      </c>
      <c r="AU1078" s="225" t="s">
        <v>86</v>
      </c>
      <c r="AY1078" s="224" t="s">
        <v>185</v>
      </c>
      <c r="BK1078" s="226">
        <f>SUM(BK1079:BK1083)</f>
        <v>0</v>
      </c>
    </row>
    <row r="1079" s="2" customFormat="1" ht="21.75" customHeight="1">
      <c r="A1079" s="40"/>
      <c r="B1079" s="41"/>
      <c r="C1079" s="229" t="s">
        <v>1257</v>
      </c>
      <c r="D1079" s="229" t="s">
        <v>187</v>
      </c>
      <c r="E1079" s="230" t="s">
        <v>1258</v>
      </c>
      <c r="F1079" s="231" t="s">
        <v>1259</v>
      </c>
      <c r="G1079" s="232" t="s">
        <v>227</v>
      </c>
      <c r="H1079" s="233">
        <v>131.19999999999999</v>
      </c>
      <c r="I1079" s="234"/>
      <c r="J1079" s="235">
        <f>ROUND(I1079*H1079,2)</f>
        <v>0</v>
      </c>
      <c r="K1079" s="236"/>
      <c r="L1079" s="46"/>
      <c r="M1079" s="237" t="s">
        <v>19</v>
      </c>
      <c r="N1079" s="238" t="s">
        <v>49</v>
      </c>
      <c r="O1079" s="86"/>
      <c r="P1079" s="239">
        <f>O1079*H1079</f>
        <v>0</v>
      </c>
      <c r="Q1079" s="239">
        <v>0.00040000000000000002</v>
      </c>
      <c r="R1079" s="239">
        <f>Q1079*H1079</f>
        <v>0.052479999999999999</v>
      </c>
      <c r="S1079" s="239">
        <v>0</v>
      </c>
      <c r="T1079" s="240">
        <f>S1079*H1079</f>
        <v>0</v>
      </c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R1079" s="241" t="s">
        <v>229</v>
      </c>
      <c r="AT1079" s="241" t="s">
        <v>187</v>
      </c>
      <c r="AU1079" s="241" t="s">
        <v>88</v>
      </c>
      <c r="AY1079" s="19" t="s">
        <v>185</v>
      </c>
      <c r="BE1079" s="242">
        <f>IF(N1079="základní",J1079,0)</f>
        <v>0</v>
      </c>
      <c r="BF1079" s="242">
        <f>IF(N1079="snížená",J1079,0)</f>
        <v>0</v>
      </c>
      <c r="BG1079" s="242">
        <f>IF(N1079="zákl. přenesená",J1079,0)</f>
        <v>0</v>
      </c>
      <c r="BH1079" s="242">
        <f>IF(N1079="sníž. přenesená",J1079,0)</f>
        <v>0</v>
      </c>
      <c r="BI1079" s="242">
        <f>IF(N1079="nulová",J1079,0)</f>
        <v>0</v>
      </c>
      <c r="BJ1079" s="19" t="s">
        <v>86</v>
      </c>
      <c r="BK1079" s="242">
        <f>ROUND(I1079*H1079,2)</f>
        <v>0</v>
      </c>
      <c r="BL1079" s="19" t="s">
        <v>229</v>
      </c>
      <c r="BM1079" s="241" t="s">
        <v>1260</v>
      </c>
    </row>
    <row r="1080" s="13" customFormat="1">
      <c r="A1080" s="13"/>
      <c r="B1080" s="243"/>
      <c r="C1080" s="244"/>
      <c r="D1080" s="245" t="s">
        <v>193</v>
      </c>
      <c r="E1080" s="246" t="s">
        <v>19</v>
      </c>
      <c r="F1080" s="247" t="s">
        <v>1261</v>
      </c>
      <c r="G1080" s="244"/>
      <c r="H1080" s="248">
        <v>131.19999999999999</v>
      </c>
      <c r="I1080" s="249"/>
      <c r="J1080" s="244"/>
      <c r="K1080" s="244"/>
      <c r="L1080" s="250"/>
      <c r="M1080" s="251"/>
      <c r="N1080" s="252"/>
      <c r="O1080" s="252"/>
      <c r="P1080" s="252"/>
      <c r="Q1080" s="252"/>
      <c r="R1080" s="252"/>
      <c r="S1080" s="252"/>
      <c r="T1080" s="25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54" t="s">
        <v>193</v>
      </c>
      <c r="AU1080" s="254" t="s">
        <v>88</v>
      </c>
      <c r="AV1080" s="13" t="s">
        <v>88</v>
      </c>
      <c r="AW1080" s="13" t="s">
        <v>37</v>
      </c>
      <c r="AX1080" s="13" t="s">
        <v>78</v>
      </c>
      <c r="AY1080" s="254" t="s">
        <v>185</v>
      </c>
    </row>
    <row r="1081" s="15" customFormat="1">
      <c r="A1081" s="15"/>
      <c r="B1081" s="265"/>
      <c r="C1081" s="266"/>
      <c r="D1081" s="245" t="s">
        <v>193</v>
      </c>
      <c r="E1081" s="267" t="s">
        <v>19</v>
      </c>
      <c r="F1081" s="268" t="s">
        <v>196</v>
      </c>
      <c r="G1081" s="266"/>
      <c r="H1081" s="269">
        <v>131.19999999999999</v>
      </c>
      <c r="I1081" s="270"/>
      <c r="J1081" s="266"/>
      <c r="K1081" s="266"/>
      <c r="L1081" s="271"/>
      <c r="M1081" s="272"/>
      <c r="N1081" s="273"/>
      <c r="O1081" s="273"/>
      <c r="P1081" s="273"/>
      <c r="Q1081" s="273"/>
      <c r="R1081" s="273"/>
      <c r="S1081" s="273"/>
      <c r="T1081" s="274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T1081" s="275" t="s">
        <v>193</v>
      </c>
      <c r="AU1081" s="275" t="s">
        <v>88</v>
      </c>
      <c r="AV1081" s="15" t="s">
        <v>191</v>
      </c>
      <c r="AW1081" s="15" t="s">
        <v>37</v>
      </c>
      <c r="AX1081" s="15" t="s">
        <v>86</v>
      </c>
      <c r="AY1081" s="275" t="s">
        <v>185</v>
      </c>
    </row>
    <row r="1082" s="2" customFormat="1" ht="21.75" customHeight="1">
      <c r="A1082" s="40"/>
      <c r="B1082" s="41"/>
      <c r="C1082" s="229" t="s">
        <v>1262</v>
      </c>
      <c r="D1082" s="229" t="s">
        <v>187</v>
      </c>
      <c r="E1082" s="230" t="s">
        <v>1263</v>
      </c>
      <c r="F1082" s="231" t="s">
        <v>1264</v>
      </c>
      <c r="G1082" s="232" t="s">
        <v>220</v>
      </c>
      <c r="H1082" s="233">
        <v>16</v>
      </c>
      <c r="I1082" s="234"/>
      <c r="J1082" s="235">
        <f>ROUND(I1082*H1082,2)</f>
        <v>0</v>
      </c>
      <c r="K1082" s="236"/>
      <c r="L1082" s="46"/>
      <c r="M1082" s="237" t="s">
        <v>19</v>
      </c>
      <c r="N1082" s="238" t="s">
        <v>49</v>
      </c>
      <c r="O1082" s="86"/>
      <c r="P1082" s="239">
        <f>O1082*H1082</f>
        <v>0</v>
      </c>
      <c r="Q1082" s="239">
        <v>0.0028</v>
      </c>
      <c r="R1082" s="239">
        <f>Q1082*H1082</f>
        <v>0.0448</v>
      </c>
      <c r="S1082" s="239">
        <v>0</v>
      </c>
      <c r="T1082" s="240">
        <f>S1082*H1082</f>
        <v>0</v>
      </c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R1082" s="241" t="s">
        <v>229</v>
      </c>
      <c r="AT1082" s="241" t="s">
        <v>187</v>
      </c>
      <c r="AU1082" s="241" t="s">
        <v>88</v>
      </c>
      <c r="AY1082" s="19" t="s">
        <v>185</v>
      </c>
      <c r="BE1082" s="242">
        <f>IF(N1082="základní",J1082,0)</f>
        <v>0</v>
      </c>
      <c r="BF1082" s="242">
        <f>IF(N1082="snížená",J1082,0)</f>
        <v>0</v>
      </c>
      <c r="BG1082" s="242">
        <f>IF(N1082="zákl. přenesená",J1082,0)</f>
        <v>0</v>
      </c>
      <c r="BH1082" s="242">
        <f>IF(N1082="sníž. přenesená",J1082,0)</f>
        <v>0</v>
      </c>
      <c r="BI1082" s="242">
        <f>IF(N1082="nulová",J1082,0)</f>
        <v>0</v>
      </c>
      <c r="BJ1082" s="19" t="s">
        <v>86</v>
      </c>
      <c r="BK1082" s="242">
        <f>ROUND(I1082*H1082,2)</f>
        <v>0</v>
      </c>
      <c r="BL1082" s="19" t="s">
        <v>229</v>
      </c>
      <c r="BM1082" s="241" t="s">
        <v>1265</v>
      </c>
    </row>
    <row r="1083" s="2" customFormat="1" ht="33" customHeight="1">
      <c r="A1083" s="40"/>
      <c r="B1083" s="41"/>
      <c r="C1083" s="229" t="s">
        <v>1266</v>
      </c>
      <c r="D1083" s="229" t="s">
        <v>187</v>
      </c>
      <c r="E1083" s="230" t="s">
        <v>1267</v>
      </c>
      <c r="F1083" s="231" t="s">
        <v>1268</v>
      </c>
      <c r="G1083" s="232" t="s">
        <v>266</v>
      </c>
      <c r="H1083" s="276"/>
      <c r="I1083" s="234"/>
      <c r="J1083" s="235">
        <f>ROUND(I1083*H1083,2)</f>
        <v>0</v>
      </c>
      <c r="K1083" s="236"/>
      <c r="L1083" s="46"/>
      <c r="M1083" s="237" t="s">
        <v>19</v>
      </c>
      <c r="N1083" s="238" t="s">
        <v>49</v>
      </c>
      <c r="O1083" s="86"/>
      <c r="P1083" s="239">
        <f>O1083*H1083</f>
        <v>0</v>
      </c>
      <c r="Q1083" s="239">
        <v>0</v>
      </c>
      <c r="R1083" s="239">
        <f>Q1083*H1083</f>
        <v>0</v>
      </c>
      <c r="S1083" s="239">
        <v>0</v>
      </c>
      <c r="T1083" s="240">
        <f>S1083*H1083</f>
        <v>0</v>
      </c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R1083" s="241" t="s">
        <v>229</v>
      </c>
      <c r="AT1083" s="241" t="s">
        <v>187</v>
      </c>
      <c r="AU1083" s="241" t="s">
        <v>88</v>
      </c>
      <c r="AY1083" s="19" t="s">
        <v>185</v>
      </c>
      <c r="BE1083" s="242">
        <f>IF(N1083="základní",J1083,0)</f>
        <v>0</v>
      </c>
      <c r="BF1083" s="242">
        <f>IF(N1083="snížená",J1083,0)</f>
        <v>0</v>
      </c>
      <c r="BG1083" s="242">
        <f>IF(N1083="zákl. přenesená",J1083,0)</f>
        <v>0</v>
      </c>
      <c r="BH1083" s="242">
        <f>IF(N1083="sníž. přenesená",J1083,0)</f>
        <v>0</v>
      </c>
      <c r="BI1083" s="242">
        <f>IF(N1083="nulová",J1083,0)</f>
        <v>0</v>
      </c>
      <c r="BJ1083" s="19" t="s">
        <v>86</v>
      </c>
      <c r="BK1083" s="242">
        <f>ROUND(I1083*H1083,2)</f>
        <v>0</v>
      </c>
      <c r="BL1083" s="19" t="s">
        <v>229</v>
      </c>
      <c r="BM1083" s="241" t="s">
        <v>1269</v>
      </c>
    </row>
    <row r="1084" s="12" customFormat="1" ht="22.8" customHeight="1">
      <c r="A1084" s="12"/>
      <c r="B1084" s="213"/>
      <c r="C1084" s="214"/>
      <c r="D1084" s="215" t="s">
        <v>77</v>
      </c>
      <c r="E1084" s="227" t="s">
        <v>1270</v>
      </c>
      <c r="F1084" s="227" t="s">
        <v>1271</v>
      </c>
      <c r="G1084" s="214"/>
      <c r="H1084" s="214"/>
      <c r="I1084" s="217"/>
      <c r="J1084" s="228">
        <f>BK1084</f>
        <v>0</v>
      </c>
      <c r="K1084" s="214"/>
      <c r="L1084" s="219"/>
      <c r="M1084" s="220"/>
      <c r="N1084" s="221"/>
      <c r="O1084" s="221"/>
      <c r="P1084" s="222">
        <f>SUM(P1085:P1137)</f>
        <v>0</v>
      </c>
      <c r="Q1084" s="221"/>
      <c r="R1084" s="222">
        <f>SUM(R1085:R1137)</f>
        <v>0.64241999999999999</v>
      </c>
      <c r="S1084" s="221"/>
      <c r="T1084" s="223">
        <f>SUM(T1085:T1137)</f>
        <v>0</v>
      </c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R1084" s="224" t="s">
        <v>88</v>
      </c>
      <c r="AT1084" s="225" t="s">
        <v>77</v>
      </c>
      <c r="AU1084" s="225" t="s">
        <v>86</v>
      </c>
      <c r="AY1084" s="224" t="s">
        <v>185</v>
      </c>
      <c r="BK1084" s="226">
        <f>SUM(BK1085:BK1137)</f>
        <v>0</v>
      </c>
    </row>
    <row r="1085" s="2" customFormat="1" ht="33" customHeight="1">
      <c r="A1085" s="40"/>
      <c r="B1085" s="41"/>
      <c r="C1085" s="229" t="s">
        <v>1272</v>
      </c>
      <c r="D1085" s="229" t="s">
        <v>187</v>
      </c>
      <c r="E1085" s="230" t="s">
        <v>1273</v>
      </c>
      <c r="F1085" s="231" t="s">
        <v>1274</v>
      </c>
      <c r="G1085" s="232" t="s">
        <v>227</v>
      </c>
      <c r="H1085" s="233">
        <v>14</v>
      </c>
      <c r="I1085" s="234"/>
      <c r="J1085" s="235">
        <f>ROUND(I1085*H1085,2)</f>
        <v>0</v>
      </c>
      <c r="K1085" s="236"/>
      <c r="L1085" s="46"/>
      <c r="M1085" s="237" t="s">
        <v>19</v>
      </c>
      <c r="N1085" s="238" t="s">
        <v>49</v>
      </c>
      <c r="O1085" s="86"/>
      <c r="P1085" s="239">
        <f>O1085*H1085</f>
        <v>0</v>
      </c>
      <c r="Q1085" s="239">
        <v>0</v>
      </c>
      <c r="R1085" s="239">
        <f>Q1085*H1085</f>
        <v>0</v>
      </c>
      <c r="S1085" s="239">
        <v>0</v>
      </c>
      <c r="T1085" s="240">
        <f>S1085*H1085</f>
        <v>0</v>
      </c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R1085" s="241" t="s">
        <v>229</v>
      </c>
      <c r="AT1085" s="241" t="s">
        <v>187</v>
      </c>
      <c r="AU1085" s="241" t="s">
        <v>88</v>
      </c>
      <c r="AY1085" s="19" t="s">
        <v>185</v>
      </c>
      <c r="BE1085" s="242">
        <f>IF(N1085="základní",J1085,0)</f>
        <v>0</v>
      </c>
      <c r="BF1085" s="242">
        <f>IF(N1085="snížená",J1085,0)</f>
        <v>0</v>
      </c>
      <c r="BG1085" s="242">
        <f>IF(N1085="zákl. přenesená",J1085,0)</f>
        <v>0</v>
      </c>
      <c r="BH1085" s="242">
        <f>IF(N1085="sníž. přenesená",J1085,0)</f>
        <v>0</v>
      </c>
      <c r="BI1085" s="242">
        <f>IF(N1085="nulová",J1085,0)</f>
        <v>0</v>
      </c>
      <c r="BJ1085" s="19" t="s">
        <v>86</v>
      </c>
      <c r="BK1085" s="242">
        <f>ROUND(I1085*H1085,2)</f>
        <v>0</v>
      </c>
      <c r="BL1085" s="19" t="s">
        <v>229</v>
      </c>
      <c r="BM1085" s="241" t="s">
        <v>1275</v>
      </c>
    </row>
    <row r="1086" s="2" customFormat="1" ht="33" customHeight="1">
      <c r="A1086" s="40"/>
      <c r="B1086" s="41"/>
      <c r="C1086" s="282" t="s">
        <v>1276</v>
      </c>
      <c r="D1086" s="282" t="s">
        <v>604</v>
      </c>
      <c r="E1086" s="283" t="s">
        <v>1277</v>
      </c>
      <c r="F1086" s="284" t="s">
        <v>1278</v>
      </c>
      <c r="G1086" s="285" t="s">
        <v>227</v>
      </c>
      <c r="H1086" s="286">
        <v>1</v>
      </c>
      <c r="I1086" s="287"/>
      <c r="J1086" s="288">
        <f>ROUND(I1086*H1086,2)</f>
        <v>0</v>
      </c>
      <c r="K1086" s="289"/>
      <c r="L1086" s="290"/>
      <c r="M1086" s="291" t="s">
        <v>19</v>
      </c>
      <c r="N1086" s="292" t="s">
        <v>49</v>
      </c>
      <c r="O1086" s="86"/>
      <c r="P1086" s="239">
        <f>O1086*H1086</f>
        <v>0</v>
      </c>
      <c r="Q1086" s="239">
        <v>0.017999999999999999</v>
      </c>
      <c r="R1086" s="239">
        <f>Q1086*H1086</f>
        <v>0.017999999999999999</v>
      </c>
      <c r="S1086" s="239">
        <v>0</v>
      </c>
      <c r="T1086" s="240">
        <f>S1086*H1086</f>
        <v>0</v>
      </c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R1086" s="241" t="s">
        <v>658</v>
      </c>
      <c r="AT1086" s="241" t="s">
        <v>604</v>
      </c>
      <c r="AU1086" s="241" t="s">
        <v>88</v>
      </c>
      <c r="AY1086" s="19" t="s">
        <v>185</v>
      </c>
      <c r="BE1086" s="242">
        <f>IF(N1086="základní",J1086,0)</f>
        <v>0</v>
      </c>
      <c r="BF1086" s="242">
        <f>IF(N1086="snížená",J1086,0)</f>
        <v>0</v>
      </c>
      <c r="BG1086" s="242">
        <f>IF(N1086="zákl. přenesená",J1086,0)</f>
        <v>0</v>
      </c>
      <c r="BH1086" s="242">
        <f>IF(N1086="sníž. přenesená",J1086,0)</f>
        <v>0</v>
      </c>
      <c r="BI1086" s="242">
        <f>IF(N1086="nulová",J1086,0)</f>
        <v>0</v>
      </c>
      <c r="BJ1086" s="19" t="s">
        <v>86</v>
      </c>
      <c r="BK1086" s="242">
        <f>ROUND(I1086*H1086,2)</f>
        <v>0</v>
      </c>
      <c r="BL1086" s="19" t="s">
        <v>229</v>
      </c>
      <c r="BM1086" s="241" t="s">
        <v>1279</v>
      </c>
    </row>
    <row r="1087" s="2" customFormat="1" ht="33" customHeight="1">
      <c r="A1087" s="40"/>
      <c r="B1087" s="41"/>
      <c r="C1087" s="282" t="s">
        <v>1280</v>
      </c>
      <c r="D1087" s="282" t="s">
        <v>604</v>
      </c>
      <c r="E1087" s="283" t="s">
        <v>1281</v>
      </c>
      <c r="F1087" s="284" t="s">
        <v>1282</v>
      </c>
      <c r="G1087" s="285" t="s">
        <v>227</v>
      </c>
      <c r="H1087" s="286">
        <v>1</v>
      </c>
      <c r="I1087" s="287"/>
      <c r="J1087" s="288">
        <f>ROUND(I1087*H1087,2)</f>
        <v>0</v>
      </c>
      <c r="K1087" s="289"/>
      <c r="L1087" s="290"/>
      <c r="M1087" s="291" t="s">
        <v>19</v>
      </c>
      <c r="N1087" s="292" t="s">
        <v>49</v>
      </c>
      <c r="O1087" s="86"/>
      <c r="P1087" s="239">
        <f>O1087*H1087</f>
        <v>0</v>
      </c>
      <c r="Q1087" s="239">
        <v>0.0195</v>
      </c>
      <c r="R1087" s="239">
        <f>Q1087*H1087</f>
        <v>0.0195</v>
      </c>
      <c r="S1087" s="239">
        <v>0</v>
      </c>
      <c r="T1087" s="240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41" t="s">
        <v>658</v>
      </c>
      <c r="AT1087" s="241" t="s">
        <v>604</v>
      </c>
      <c r="AU1087" s="241" t="s">
        <v>88</v>
      </c>
      <c r="AY1087" s="19" t="s">
        <v>185</v>
      </c>
      <c r="BE1087" s="242">
        <f>IF(N1087="základní",J1087,0)</f>
        <v>0</v>
      </c>
      <c r="BF1087" s="242">
        <f>IF(N1087="snížená",J1087,0)</f>
        <v>0</v>
      </c>
      <c r="BG1087" s="242">
        <f>IF(N1087="zákl. přenesená",J1087,0)</f>
        <v>0</v>
      </c>
      <c r="BH1087" s="242">
        <f>IF(N1087="sníž. přenesená",J1087,0)</f>
        <v>0</v>
      </c>
      <c r="BI1087" s="242">
        <f>IF(N1087="nulová",J1087,0)</f>
        <v>0</v>
      </c>
      <c r="BJ1087" s="19" t="s">
        <v>86</v>
      </c>
      <c r="BK1087" s="242">
        <f>ROUND(I1087*H1087,2)</f>
        <v>0</v>
      </c>
      <c r="BL1087" s="19" t="s">
        <v>229</v>
      </c>
      <c r="BM1087" s="241" t="s">
        <v>1283</v>
      </c>
    </row>
    <row r="1088" s="2" customFormat="1" ht="33" customHeight="1">
      <c r="A1088" s="40"/>
      <c r="B1088" s="41"/>
      <c r="C1088" s="282" t="s">
        <v>1284</v>
      </c>
      <c r="D1088" s="282" t="s">
        <v>604</v>
      </c>
      <c r="E1088" s="283" t="s">
        <v>1285</v>
      </c>
      <c r="F1088" s="284" t="s">
        <v>1286</v>
      </c>
      <c r="G1088" s="285" t="s">
        <v>227</v>
      </c>
      <c r="H1088" s="286">
        <v>9</v>
      </c>
      <c r="I1088" s="287"/>
      <c r="J1088" s="288">
        <f>ROUND(I1088*H1088,2)</f>
        <v>0</v>
      </c>
      <c r="K1088" s="289"/>
      <c r="L1088" s="290"/>
      <c r="M1088" s="291" t="s">
        <v>19</v>
      </c>
      <c r="N1088" s="292" t="s">
        <v>49</v>
      </c>
      <c r="O1088" s="86"/>
      <c r="P1088" s="239">
        <f>O1088*H1088</f>
        <v>0</v>
      </c>
      <c r="Q1088" s="239">
        <v>0.021000000000000001</v>
      </c>
      <c r="R1088" s="239">
        <f>Q1088*H1088</f>
        <v>0.189</v>
      </c>
      <c r="S1088" s="239">
        <v>0</v>
      </c>
      <c r="T1088" s="240">
        <f>S1088*H1088</f>
        <v>0</v>
      </c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R1088" s="241" t="s">
        <v>658</v>
      </c>
      <c r="AT1088" s="241" t="s">
        <v>604</v>
      </c>
      <c r="AU1088" s="241" t="s">
        <v>88</v>
      </c>
      <c r="AY1088" s="19" t="s">
        <v>185</v>
      </c>
      <c r="BE1088" s="242">
        <f>IF(N1088="základní",J1088,0)</f>
        <v>0</v>
      </c>
      <c r="BF1088" s="242">
        <f>IF(N1088="snížená",J1088,0)</f>
        <v>0</v>
      </c>
      <c r="BG1088" s="242">
        <f>IF(N1088="zákl. přenesená",J1088,0)</f>
        <v>0</v>
      </c>
      <c r="BH1088" s="242">
        <f>IF(N1088="sníž. přenesená",J1088,0)</f>
        <v>0</v>
      </c>
      <c r="BI1088" s="242">
        <f>IF(N1088="nulová",J1088,0)</f>
        <v>0</v>
      </c>
      <c r="BJ1088" s="19" t="s">
        <v>86</v>
      </c>
      <c r="BK1088" s="242">
        <f>ROUND(I1088*H1088,2)</f>
        <v>0</v>
      </c>
      <c r="BL1088" s="19" t="s">
        <v>229</v>
      </c>
      <c r="BM1088" s="241" t="s">
        <v>1287</v>
      </c>
    </row>
    <row r="1089" s="2" customFormat="1" ht="33" customHeight="1">
      <c r="A1089" s="40"/>
      <c r="B1089" s="41"/>
      <c r="C1089" s="282" t="s">
        <v>1288</v>
      </c>
      <c r="D1089" s="282" t="s">
        <v>604</v>
      </c>
      <c r="E1089" s="283" t="s">
        <v>1289</v>
      </c>
      <c r="F1089" s="284" t="s">
        <v>1290</v>
      </c>
      <c r="G1089" s="285" t="s">
        <v>227</v>
      </c>
      <c r="H1089" s="286">
        <v>3</v>
      </c>
      <c r="I1089" s="287"/>
      <c r="J1089" s="288">
        <f>ROUND(I1089*H1089,2)</f>
        <v>0</v>
      </c>
      <c r="K1089" s="289"/>
      <c r="L1089" s="290"/>
      <c r="M1089" s="291" t="s">
        <v>19</v>
      </c>
      <c r="N1089" s="292" t="s">
        <v>49</v>
      </c>
      <c r="O1089" s="86"/>
      <c r="P1089" s="239">
        <f>O1089*H1089</f>
        <v>0</v>
      </c>
      <c r="Q1089" s="239">
        <v>0.021000000000000001</v>
      </c>
      <c r="R1089" s="239">
        <f>Q1089*H1089</f>
        <v>0.063</v>
      </c>
      <c r="S1089" s="239">
        <v>0</v>
      </c>
      <c r="T1089" s="240">
        <f>S1089*H1089</f>
        <v>0</v>
      </c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R1089" s="241" t="s">
        <v>658</v>
      </c>
      <c r="AT1089" s="241" t="s">
        <v>604</v>
      </c>
      <c r="AU1089" s="241" t="s">
        <v>88</v>
      </c>
      <c r="AY1089" s="19" t="s">
        <v>185</v>
      </c>
      <c r="BE1089" s="242">
        <f>IF(N1089="základní",J1089,0)</f>
        <v>0</v>
      </c>
      <c r="BF1089" s="242">
        <f>IF(N1089="snížená",J1089,0)</f>
        <v>0</v>
      </c>
      <c r="BG1089" s="242">
        <f>IF(N1089="zákl. přenesená",J1089,0)</f>
        <v>0</v>
      </c>
      <c r="BH1089" s="242">
        <f>IF(N1089="sníž. přenesená",J1089,0)</f>
        <v>0</v>
      </c>
      <c r="BI1089" s="242">
        <f>IF(N1089="nulová",J1089,0)</f>
        <v>0</v>
      </c>
      <c r="BJ1089" s="19" t="s">
        <v>86</v>
      </c>
      <c r="BK1089" s="242">
        <f>ROUND(I1089*H1089,2)</f>
        <v>0</v>
      </c>
      <c r="BL1089" s="19" t="s">
        <v>229</v>
      </c>
      <c r="BM1089" s="241" t="s">
        <v>1291</v>
      </c>
    </row>
    <row r="1090" s="2" customFormat="1" ht="16.5" customHeight="1">
      <c r="A1090" s="40"/>
      <c r="B1090" s="41"/>
      <c r="C1090" s="282" t="s">
        <v>1292</v>
      </c>
      <c r="D1090" s="282" t="s">
        <v>604</v>
      </c>
      <c r="E1090" s="283" t="s">
        <v>1293</v>
      </c>
      <c r="F1090" s="284" t="s">
        <v>1294</v>
      </c>
      <c r="G1090" s="285" t="s">
        <v>227</v>
      </c>
      <c r="H1090" s="286">
        <v>11</v>
      </c>
      <c r="I1090" s="287"/>
      <c r="J1090" s="288">
        <f>ROUND(I1090*H1090,2)</f>
        <v>0</v>
      </c>
      <c r="K1090" s="289"/>
      <c r="L1090" s="290"/>
      <c r="M1090" s="291" t="s">
        <v>19</v>
      </c>
      <c r="N1090" s="292" t="s">
        <v>49</v>
      </c>
      <c r="O1090" s="86"/>
      <c r="P1090" s="239">
        <f>O1090*H1090</f>
        <v>0</v>
      </c>
      <c r="Q1090" s="239">
        <v>0.021000000000000001</v>
      </c>
      <c r="R1090" s="239">
        <f>Q1090*H1090</f>
        <v>0.23100000000000001</v>
      </c>
      <c r="S1090" s="239">
        <v>0</v>
      </c>
      <c r="T1090" s="240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41" t="s">
        <v>658</v>
      </c>
      <c r="AT1090" s="241" t="s">
        <v>604</v>
      </c>
      <c r="AU1090" s="241" t="s">
        <v>88</v>
      </c>
      <c r="AY1090" s="19" t="s">
        <v>185</v>
      </c>
      <c r="BE1090" s="242">
        <f>IF(N1090="základní",J1090,0)</f>
        <v>0</v>
      </c>
      <c r="BF1090" s="242">
        <f>IF(N1090="snížená",J1090,0)</f>
        <v>0</v>
      </c>
      <c r="BG1090" s="242">
        <f>IF(N1090="zákl. přenesená",J1090,0)</f>
        <v>0</v>
      </c>
      <c r="BH1090" s="242">
        <f>IF(N1090="sníž. přenesená",J1090,0)</f>
        <v>0</v>
      </c>
      <c r="BI1090" s="242">
        <f>IF(N1090="nulová",J1090,0)</f>
        <v>0</v>
      </c>
      <c r="BJ1090" s="19" t="s">
        <v>86</v>
      </c>
      <c r="BK1090" s="242">
        <f>ROUND(I1090*H1090,2)</f>
        <v>0</v>
      </c>
      <c r="BL1090" s="19" t="s">
        <v>229</v>
      </c>
      <c r="BM1090" s="241" t="s">
        <v>1295</v>
      </c>
    </row>
    <row r="1091" s="2" customFormat="1" ht="33" customHeight="1">
      <c r="A1091" s="40"/>
      <c r="B1091" s="41"/>
      <c r="C1091" s="282" t="s">
        <v>1296</v>
      </c>
      <c r="D1091" s="282" t="s">
        <v>604</v>
      </c>
      <c r="E1091" s="283" t="s">
        <v>1297</v>
      </c>
      <c r="F1091" s="284" t="s">
        <v>1298</v>
      </c>
      <c r="G1091" s="285" t="s">
        <v>227</v>
      </c>
      <c r="H1091" s="286">
        <v>14</v>
      </c>
      <c r="I1091" s="287"/>
      <c r="J1091" s="288">
        <f>ROUND(I1091*H1091,2)</f>
        <v>0</v>
      </c>
      <c r="K1091" s="289"/>
      <c r="L1091" s="290"/>
      <c r="M1091" s="291" t="s">
        <v>19</v>
      </c>
      <c r="N1091" s="292" t="s">
        <v>49</v>
      </c>
      <c r="O1091" s="86"/>
      <c r="P1091" s="239">
        <f>O1091*H1091</f>
        <v>0</v>
      </c>
      <c r="Q1091" s="239">
        <v>0.0011999999999999999</v>
      </c>
      <c r="R1091" s="239">
        <f>Q1091*H1091</f>
        <v>0.016799999999999999</v>
      </c>
      <c r="S1091" s="239">
        <v>0</v>
      </c>
      <c r="T1091" s="240">
        <f>S1091*H1091</f>
        <v>0</v>
      </c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R1091" s="241" t="s">
        <v>658</v>
      </c>
      <c r="AT1091" s="241" t="s">
        <v>604</v>
      </c>
      <c r="AU1091" s="241" t="s">
        <v>88</v>
      </c>
      <c r="AY1091" s="19" t="s">
        <v>185</v>
      </c>
      <c r="BE1091" s="242">
        <f>IF(N1091="základní",J1091,0)</f>
        <v>0</v>
      </c>
      <c r="BF1091" s="242">
        <f>IF(N1091="snížená",J1091,0)</f>
        <v>0</v>
      </c>
      <c r="BG1091" s="242">
        <f>IF(N1091="zákl. přenesená",J1091,0)</f>
        <v>0</v>
      </c>
      <c r="BH1091" s="242">
        <f>IF(N1091="sníž. přenesená",J1091,0)</f>
        <v>0</v>
      </c>
      <c r="BI1091" s="242">
        <f>IF(N1091="nulová",J1091,0)</f>
        <v>0</v>
      </c>
      <c r="BJ1091" s="19" t="s">
        <v>86</v>
      </c>
      <c r="BK1091" s="242">
        <f>ROUND(I1091*H1091,2)</f>
        <v>0</v>
      </c>
      <c r="BL1091" s="19" t="s">
        <v>229</v>
      </c>
      <c r="BM1091" s="241" t="s">
        <v>1299</v>
      </c>
    </row>
    <row r="1092" s="2" customFormat="1" ht="33" customHeight="1">
      <c r="A1092" s="40"/>
      <c r="B1092" s="41"/>
      <c r="C1092" s="229" t="s">
        <v>1300</v>
      </c>
      <c r="D1092" s="229" t="s">
        <v>187</v>
      </c>
      <c r="E1092" s="230" t="s">
        <v>1301</v>
      </c>
      <c r="F1092" s="231" t="s">
        <v>1302</v>
      </c>
      <c r="G1092" s="232" t="s">
        <v>227</v>
      </c>
      <c r="H1092" s="233">
        <v>4</v>
      </c>
      <c r="I1092" s="234"/>
      <c r="J1092" s="235">
        <f>ROUND(I1092*H1092,2)</f>
        <v>0</v>
      </c>
      <c r="K1092" s="236"/>
      <c r="L1092" s="46"/>
      <c r="M1092" s="237" t="s">
        <v>19</v>
      </c>
      <c r="N1092" s="238" t="s">
        <v>49</v>
      </c>
      <c r="O1092" s="86"/>
      <c r="P1092" s="239">
        <f>O1092*H1092</f>
        <v>0</v>
      </c>
      <c r="Q1092" s="239">
        <v>0</v>
      </c>
      <c r="R1092" s="239">
        <f>Q1092*H1092</f>
        <v>0</v>
      </c>
      <c r="S1092" s="239">
        <v>0</v>
      </c>
      <c r="T1092" s="240">
        <f>S1092*H1092</f>
        <v>0</v>
      </c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R1092" s="241" t="s">
        <v>229</v>
      </c>
      <c r="AT1092" s="241" t="s">
        <v>187</v>
      </c>
      <c r="AU1092" s="241" t="s">
        <v>88</v>
      </c>
      <c r="AY1092" s="19" t="s">
        <v>185</v>
      </c>
      <c r="BE1092" s="242">
        <f>IF(N1092="základní",J1092,0)</f>
        <v>0</v>
      </c>
      <c r="BF1092" s="242">
        <f>IF(N1092="snížená",J1092,0)</f>
        <v>0</v>
      </c>
      <c r="BG1092" s="242">
        <f>IF(N1092="zákl. přenesená",J1092,0)</f>
        <v>0</v>
      </c>
      <c r="BH1092" s="242">
        <f>IF(N1092="sníž. přenesená",J1092,0)</f>
        <v>0</v>
      </c>
      <c r="BI1092" s="242">
        <f>IF(N1092="nulová",J1092,0)</f>
        <v>0</v>
      </c>
      <c r="BJ1092" s="19" t="s">
        <v>86</v>
      </c>
      <c r="BK1092" s="242">
        <f>ROUND(I1092*H1092,2)</f>
        <v>0</v>
      </c>
      <c r="BL1092" s="19" t="s">
        <v>229</v>
      </c>
      <c r="BM1092" s="241" t="s">
        <v>1303</v>
      </c>
    </row>
    <row r="1093" s="2" customFormat="1" ht="33" customHeight="1">
      <c r="A1093" s="40"/>
      <c r="B1093" s="41"/>
      <c r="C1093" s="229" t="s">
        <v>1304</v>
      </c>
      <c r="D1093" s="229" t="s">
        <v>187</v>
      </c>
      <c r="E1093" s="230" t="s">
        <v>1305</v>
      </c>
      <c r="F1093" s="231" t="s">
        <v>1306</v>
      </c>
      <c r="G1093" s="232" t="s">
        <v>227</v>
      </c>
      <c r="H1093" s="233">
        <v>5</v>
      </c>
      <c r="I1093" s="234"/>
      <c r="J1093" s="235">
        <f>ROUND(I1093*H1093,2)</f>
        <v>0</v>
      </c>
      <c r="K1093" s="236"/>
      <c r="L1093" s="46"/>
      <c r="M1093" s="237" t="s">
        <v>19</v>
      </c>
      <c r="N1093" s="238" t="s">
        <v>49</v>
      </c>
      <c r="O1093" s="86"/>
      <c r="P1093" s="239">
        <f>O1093*H1093</f>
        <v>0</v>
      </c>
      <c r="Q1093" s="239">
        <v>0</v>
      </c>
      <c r="R1093" s="239">
        <f>Q1093*H1093</f>
        <v>0</v>
      </c>
      <c r="S1093" s="239">
        <v>0</v>
      </c>
      <c r="T1093" s="240">
        <f>S1093*H1093</f>
        <v>0</v>
      </c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R1093" s="241" t="s">
        <v>229</v>
      </c>
      <c r="AT1093" s="241" t="s">
        <v>187</v>
      </c>
      <c r="AU1093" s="241" t="s">
        <v>88</v>
      </c>
      <c r="AY1093" s="19" t="s">
        <v>185</v>
      </c>
      <c r="BE1093" s="242">
        <f>IF(N1093="základní",J1093,0)</f>
        <v>0</v>
      </c>
      <c r="BF1093" s="242">
        <f>IF(N1093="snížená",J1093,0)</f>
        <v>0</v>
      </c>
      <c r="BG1093" s="242">
        <f>IF(N1093="zákl. přenesená",J1093,0)</f>
        <v>0</v>
      </c>
      <c r="BH1093" s="242">
        <f>IF(N1093="sníž. přenesená",J1093,0)</f>
        <v>0</v>
      </c>
      <c r="BI1093" s="242">
        <f>IF(N1093="nulová",J1093,0)</f>
        <v>0</v>
      </c>
      <c r="BJ1093" s="19" t="s">
        <v>86</v>
      </c>
      <c r="BK1093" s="242">
        <f>ROUND(I1093*H1093,2)</f>
        <v>0</v>
      </c>
      <c r="BL1093" s="19" t="s">
        <v>229</v>
      </c>
      <c r="BM1093" s="241" t="s">
        <v>1307</v>
      </c>
    </row>
    <row r="1094" s="2" customFormat="1" ht="33" customHeight="1">
      <c r="A1094" s="40"/>
      <c r="B1094" s="41"/>
      <c r="C1094" s="229" t="s">
        <v>1308</v>
      </c>
      <c r="D1094" s="229" t="s">
        <v>187</v>
      </c>
      <c r="E1094" s="230" t="s">
        <v>1309</v>
      </c>
      <c r="F1094" s="231" t="s">
        <v>1310</v>
      </c>
      <c r="G1094" s="232" t="s">
        <v>227</v>
      </c>
      <c r="H1094" s="233">
        <v>8</v>
      </c>
      <c r="I1094" s="234"/>
      <c r="J1094" s="235">
        <f>ROUND(I1094*H1094,2)</f>
        <v>0</v>
      </c>
      <c r="K1094" s="236"/>
      <c r="L1094" s="46"/>
      <c r="M1094" s="237" t="s">
        <v>19</v>
      </c>
      <c r="N1094" s="238" t="s">
        <v>49</v>
      </c>
      <c r="O1094" s="86"/>
      <c r="P1094" s="239">
        <f>O1094*H1094</f>
        <v>0</v>
      </c>
      <c r="Q1094" s="239">
        <v>0</v>
      </c>
      <c r="R1094" s="239">
        <f>Q1094*H1094</f>
        <v>0</v>
      </c>
      <c r="S1094" s="239">
        <v>0</v>
      </c>
      <c r="T1094" s="240">
        <f>S1094*H1094</f>
        <v>0</v>
      </c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R1094" s="241" t="s">
        <v>229</v>
      </c>
      <c r="AT1094" s="241" t="s">
        <v>187</v>
      </c>
      <c r="AU1094" s="241" t="s">
        <v>88</v>
      </c>
      <c r="AY1094" s="19" t="s">
        <v>185</v>
      </c>
      <c r="BE1094" s="242">
        <f>IF(N1094="základní",J1094,0)</f>
        <v>0</v>
      </c>
      <c r="BF1094" s="242">
        <f>IF(N1094="snížená",J1094,0)</f>
        <v>0</v>
      </c>
      <c r="BG1094" s="242">
        <f>IF(N1094="zákl. přenesená",J1094,0)</f>
        <v>0</v>
      </c>
      <c r="BH1094" s="242">
        <f>IF(N1094="sníž. přenesená",J1094,0)</f>
        <v>0</v>
      </c>
      <c r="BI1094" s="242">
        <f>IF(N1094="nulová",J1094,0)</f>
        <v>0</v>
      </c>
      <c r="BJ1094" s="19" t="s">
        <v>86</v>
      </c>
      <c r="BK1094" s="242">
        <f>ROUND(I1094*H1094,2)</f>
        <v>0</v>
      </c>
      <c r="BL1094" s="19" t="s">
        <v>229</v>
      </c>
      <c r="BM1094" s="241" t="s">
        <v>1311</v>
      </c>
    </row>
    <row r="1095" s="2" customFormat="1" ht="16.5" customHeight="1">
      <c r="A1095" s="40"/>
      <c r="B1095" s="41"/>
      <c r="C1095" s="282" t="s">
        <v>1312</v>
      </c>
      <c r="D1095" s="282" t="s">
        <v>604</v>
      </c>
      <c r="E1095" s="283" t="s">
        <v>1313</v>
      </c>
      <c r="F1095" s="284" t="s">
        <v>1314</v>
      </c>
      <c r="G1095" s="285" t="s">
        <v>220</v>
      </c>
      <c r="H1095" s="286">
        <v>49.399999999999999</v>
      </c>
      <c r="I1095" s="287"/>
      <c r="J1095" s="288">
        <f>ROUND(I1095*H1095,2)</f>
        <v>0</v>
      </c>
      <c r="K1095" s="289"/>
      <c r="L1095" s="290"/>
      <c r="M1095" s="291" t="s">
        <v>19</v>
      </c>
      <c r="N1095" s="292" t="s">
        <v>49</v>
      </c>
      <c r="O1095" s="86"/>
      <c r="P1095" s="239">
        <f>O1095*H1095</f>
        <v>0</v>
      </c>
      <c r="Q1095" s="239">
        <v>0.0020999999999999999</v>
      </c>
      <c r="R1095" s="239">
        <f>Q1095*H1095</f>
        <v>0.10373999999999999</v>
      </c>
      <c r="S1095" s="239">
        <v>0</v>
      </c>
      <c r="T1095" s="240">
        <f>S1095*H1095</f>
        <v>0</v>
      </c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R1095" s="241" t="s">
        <v>658</v>
      </c>
      <c r="AT1095" s="241" t="s">
        <v>604</v>
      </c>
      <c r="AU1095" s="241" t="s">
        <v>88</v>
      </c>
      <c r="AY1095" s="19" t="s">
        <v>185</v>
      </c>
      <c r="BE1095" s="242">
        <f>IF(N1095="základní",J1095,0)</f>
        <v>0</v>
      </c>
      <c r="BF1095" s="242">
        <f>IF(N1095="snížená",J1095,0)</f>
        <v>0</v>
      </c>
      <c r="BG1095" s="242">
        <f>IF(N1095="zákl. přenesená",J1095,0)</f>
        <v>0</v>
      </c>
      <c r="BH1095" s="242">
        <f>IF(N1095="sníž. přenesená",J1095,0)</f>
        <v>0</v>
      </c>
      <c r="BI1095" s="242">
        <f>IF(N1095="nulová",J1095,0)</f>
        <v>0</v>
      </c>
      <c r="BJ1095" s="19" t="s">
        <v>86</v>
      </c>
      <c r="BK1095" s="242">
        <f>ROUND(I1095*H1095,2)</f>
        <v>0</v>
      </c>
      <c r="BL1095" s="19" t="s">
        <v>229</v>
      </c>
      <c r="BM1095" s="241" t="s">
        <v>1315</v>
      </c>
    </row>
    <row r="1096" s="13" customFormat="1">
      <c r="A1096" s="13"/>
      <c r="B1096" s="243"/>
      <c r="C1096" s="244"/>
      <c r="D1096" s="245" t="s">
        <v>193</v>
      </c>
      <c r="E1096" s="246" t="s">
        <v>19</v>
      </c>
      <c r="F1096" s="247" t="s">
        <v>1316</v>
      </c>
      <c r="G1096" s="244"/>
      <c r="H1096" s="248">
        <v>0.5</v>
      </c>
      <c r="I1096" s="249"/>
      <c r="J1096" s="244"/>
      <c r="K1096" s="244"/>
      <c r="L1096" s="250"/>
      <c r="M1096" s="251"/>
      <c r="N1096" s="252"/>
      <c r="O1096" s="252"/>
      <c r="P1096" s="252"/>
      <c r="Q1096" s="252"/>
      <c r="R1096" s="252"/>
      <c r="S1096" s="252"/>
      <c r="T1096" s="25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54" t="s">
        <v>193</v>
      </c>
      <c r="AU1096" s="254" t="s">
        <v>88</v>
      </c>
      <c r="AV1096" s="13" t="s">
        <v>88</v>
      </c>
      <c r="AW1096" s="13" t="s">
        <v>37</v>
      </c>
      <c r="AX1096" s="13" t="s">
        <v>78</v>
      </c>
      <c r="AY1096" s="254" t="s">
        <v>185</v>
      </c>
    </row>
    <row r="1097" s="14" customFormat="1">
      <c r="A1097" s="14"/>
      <c r="B1097" s="255"/>
      <c r="C1097" s="256"/>
      <c r="D1097" s="245" t="s">
        <v>193</v>
      </c>
      <c r="E1097" s="257" t="s">
        <v>19</v>
      </c>
      <c r="F1097" s="258" t="s">
        <v>674</v>
      </c>
      <c r="G1097" s="256"/>
      <c r="H1097" s="257" t="s">
        <v>19</v>
      </c>
      <c r="I1097" s="259"/>
      <c r="J1097" s="256"/>
      <c r="K1097" s="256"/>
      <c r="L1097" s="260"/>
      <c r="M1097" s="261"/>
      <c r="N1097" s="262"/>
      <c r="O1097" s="262"/>
      <c r="P1097" s="262"/>
      <c r="Q1097" s="262"/>
      <c r="R1097" s="262"/>
      <c r="S1097" s="262"/>
      <c r="T1097" s="263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4" t="s">
        <v>193</v>
      </c>
      <c r="AU1097" s="264" t="s">
        <v>88</v>
      </c>
      <c r="AV1097" s="14" t="s">
        <v>86</v>
      </c>
      <c r="AW1097" s="14" t="s">
        <v>37</v>
      </c>
      <c r="AX1097" s="14" t="s">
        <v>78</v>
      </c>
      <c r="AY1097" s="264" t="s">
        <v>185</v>
      </c>
    </row>
    <row r="1098" s="13" customFormat="1">
      <c r="A1098" s="13"/>
      <c r="B1098" s="243"/>
      <c r="C1098" s="244"/>
      <c r="D1098" s="245" t="s">
        <v>193</v>
      </c>
      <c r="E1098" s="246" t="s">
        <v>19</v>
      </c>
      <c r="F1098" s="247" t="s">
        <v>1317</v>
      </c>
      <c r="G1098" s="244"/>
      <c r="H1098" s="248">
        <v>6.2999999999999998</v>
      </c>
      <c r="I1098" s="249"/>
      <c r="J1098" s="244"/>
      <c r="K1098" s="244"/>
      <c r="L1098" s="250"/>
      <c r="M1098" s="251"/>
      <c r="N1098" s="252"/>
      <c r="O1098" s="252"/>
      <c r="P1098" s="252"/>
      <c r="Q1098" s="252"/>
      <c r="R1098" s="252"/>
      <c r="S1098" s="252"/>
      <c r="T1098" s="25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54" t="s">
        <v>193</v>
      </c>
      <c r="AU1098" s="254" t="s">
        <v>88</v>
      </c>
      <c r="AV1098" s="13" t="s">
        <v>88</v>
      </c>
      <c r="AW1098" s="13" t="s">
        <v>37</v>
      </c>
      <c r="AX1098" s="13" t="s">
        <v>78</v>
      </c>
      <c r="AY1098" s="254" t="s">
        <v>185</v>
      </c>
    </row>
    <row r="1099" s="14" customFormat="1">
      <c r="A1099" s="14"/>
      <c r="B1099" s="255"/>
      <c r="C1099" s="256"/>
      <c r="D1099" s="245" t="s">
        <v>193</v>
      </c>
      <c r="E1099" s="257" t="s">
        <v>19</v>
      </c>
      <c r="F1099" s="258" t="s">
        <v>676</v>
      </c>
      <c r="G1099" s="256"/>
      <c r="H1099" s="257" t="s">
        <v>19</v>
      </c>
      <c r="I1099" s="259"/>
      <c r="J1099" s="256"/>
      <c r="K1099" s="256"/>
      <c r="L1099" s="260"/>
      <c r="M1099" s="261"/>
      <c r="N1099" s="262"/>
      <c r="O1099" s="262"/>
      <c r="P1099" s="262"/>
      <c r="Q1099" s="262"/>
      <c r="R1099" s="262"/>
      <c r="S1099" s="262"/>
      <c r="T1099" s="263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64" t="s">
        <v>193</v>
      </c>
      <c r="AU1099" s="264" t="s">
        <v>88</v>
      </c>
      <c r="AV1099" s="14" t="s">
        <v>86</v>
      </c>
      <c r="AW1099" s="14" t="s">
        <v>37</v>
      </c>
      <c r="AX1099" s="14" t="s">
        <v>78</v>
      </c>
      <c r="AY1099" s="264" t="s">
        <v>185</v>
      </c>
    </row>
    <row r="1100" s="13" customFormat="1">
      <c r="A1100" s="13"/>
      <c r="B1100" s="243"/>
      <c r="C1100" s="244"/>
      <c r="D1100" s="245" t="s">
        <v>193</v>
      </c>
      <c r="E1100" s="246" t="s">
        <v>19</v>
      </c>
      <c r="F1100" s="247" t="s">
        <v>1318</v>
      </c>
      <c r="G1100" s="244"/>
      <c r="H1100" s="248">
        <v>3.25</v>
      </c>
      <c r="I1100" s="249"/>
      <c r="J1100" s="244"/>
      <c r="K1100" s="244"/>
      <c r="L1100" s="250"/>
      <c r="M1100" s="251"/>
      <c r="N1100" s="252"/>
      <c r="O1100" s="252"/>
      <c r="P1100" s="252"/>
      <c r="Q1100" s="252"/>
      <c r="R1100" s="252"/>
      <c r="S1100" s="252"/>
      <c r="T1100" s="25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54" t="s">
        <v>193</v>
      </c>
      <c r="AU1100" s="254" t="s">
        <v>88</v>
      </c>
      <c r="AV1100" s="13" t="s">
        <v>88</v>
      </c>
      <c r="AW1100" s="13" t="s">
        <v>37</v>
      </c>
      <c r="AX1100" s="13" t="s">
        <v>78</v>
      </c>
      <c r="AY1100" s="254" t="s">
        <v>185</v>
      </c>
    </row>
    <row r="1101" s="14" customFormat="1">
      <c r="A1101" s="14"/>
      <c r="B1101" s="255"/>
      <c r="C1101" s="256"/>
      <c r="D1101" s="245" t="s">
        <v>193</v>
      </c>
      <c r="E1101" s="257" t="s">
        <v>19</v>
      </c>
      <c r="F1101" s="258" t="s">
        <v>678</v>
      </c>
      <c r="G1101" s="256"/>
      <c r="H1101" s="257" t="s">
        <v>19</v>
      </c>
      <c r="I1101" s="259"/>
      <c r="J1101" s="256"/>
      <c r="K1101" s="256"/>
      <c r="L1101" s="260"/>
      <c r="M1101" s="261"/>
      <c r="N1101" s="262"/>
      <c r="O1101" s="262"/>
      <c r="P1101" s="262"/>
      <c r="Q1101" s="262"/>
      <c r="R1101" s="262"/>
      <c r="S1101" s="262"/>
      <c r="T1101" s="263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64" t="s">
        <v>193</v>
      </c>
      <c r="AU1101" s="264" t="s">
        <v>88</v>
      </c>
      <c r="AV1101" s="14" t="s">
        <v>86</v>
      </c>
      <c r="AW1101" s="14" t="s">
        <v>37</v>
      </c>
      <c r="AX1101" s="14" t="s">
        <v>78</v>
      </c>
      <c r="AY1101" s="264" t="s">
        <v>185</v>
      </c>
    </row>
    <row r="1102" s="13" customFormat="1">
      <c r="A1102" s="13"/>
      <c r="B1102" s="243"/>
      <c r="C1102" s="244"/>
      <c r="D1102" s="245" t="s">
        <v>193</v>
      </c>
      <c r="E1102" s="246" t="s">
        <v>19</v>
      </c>
      <c r="F1102" s="247" t="s">
        <v>1319</v>
      </c>
      <c r="G1102" s="244"/>
      <c r="H1102" s="248">
        <v>3.6000000000000001</v>
      </c>
      <c r="I1102" s="249"/>
      <c r="J1102" s="244"/>
      <c r="K1102" s="244"/>
      <c r="L1102" s="250"/>
      <c r="M1102" s="251"/>
      <c r="N1102" s="252"/>
      <c r="O1102" s="252"/>
      <c r="P1102" s="252"/>
      <c r="Q1102" s="252"/>
      <c r="R1102" s="252"/>
      <c r="S1102" s="252"/>
      <c r="T1102" s="25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54" t="s">
        <v>193</v>
      </c>
      <c r="AU1102" s="254" t="s">
        <v>88</v>
      </c>
      <c r="AV1102" s="13" t="s">
        <v>88</v>
      </c>
      <c r="AW1102" s="13" t="s">
        <v>37</v>
      </c>
      <c r="AX1102" s="13" t="s">
        <v>78</v>
      </c>
      <c r="AY1102" s="254" t="s">
        <v>185</v>
      </c>
    </row>
    <row r="1103" s="14" customFormat="1">
      <c r="A1103" s="14"/>
      <c r="B1103" s="255"/>
      <c r="C1103" s="256"/>
      <c r="D1103" s="245" t="s">
        <v>193</v>
      </c>
      <c r="E1103" s="257" t="s">
        <v>19</v>
      </c>
      <c r="F1103" s="258" t="s">
        <v>680</v>
      </c>
      <c r="G1103" s="256"/>
      <c r="H1103" s="257" t="s">
        <v>19</v>
      </c>
      <c r="I1103" s="259"/>
      <c r="J1103" s="256"/>
      <c r="K1103" s="256"/>
      <c r="L1103" s="260"/>
      <c r="M1103" s="261"/>
      <c r="N1103" s="262"/>
      <c r="O1103" s="262"/>
      <c r="P1103" s="262"/>
      <c r="Q1103" s="262"/>
      <c r="R1103" s="262"/>
      <c r="S1103" s="262"/>
      <c r="T1103" s="263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64" t="s">
        <v>193</v>
      </c>
      <c r="AU1103" s="264" t="s">
        <v>88</v>
      </c>
      <c r="AV1103" s="14" t="s">
        <v>86</v>
      </c>
      <c r="AW1103" s="14" t="s">
        <v>37</v>
      </c>
      <c r="AX1103" s="14" t="s">
        <v>78</v>
      </c>
      <c r="AY1103" s="264" t="s">
        <v>185</v>
      </c>
    </row>
    <row r="1104" s="13" customFormat="1">
      <c r="A1104" s="13"/>
      <c r="B1104" s="243"/>
      <c r="C1104" s="244"/>
      <c r="D1104" s="245" t="s">
        <v>193</v>
      </c>
      <c r="E1104" s="246" t="s">
        <v>19</v>
      </c>
      <c r="F1104" s="247" t="s">
        <v>1320</v>
      </c>
      <c r="G1104" s="244"/>
      <c r="H1104" s="248">
        <v>2.2000000000000002</v>
      </c>
      <c r="I1104" s="249"/>
      <c r="J1104" s="244"/>
      <c r="K1104" s="244"/>
      <c r="L1104" s="250"/>
      <c r="M1104" s="251"/>
      <c r="N1104" s="252"/>
      <c r="O1104" s="252"/>
      <c r="P1104" s="252"/>
      <c r="Q1104" s="252"/>
      <c r="R1104" s="252"/>
      <c r="S1104" s="252"/>
      <c r="T1104" s="25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54" t="s">
        <v>193</v>
      </c>
      <c r="AU1104" s="254" t="s">
        <v>88</v>
      </c>
      <c r="AV1104" s="13" t="s">
        <v>88</v>
      </c>
      <c r="AW1104" s="13" t="s">
        <v>37</v>
      </c>
      <c r="AX1104" s="13" t="s">
        <v>78</v>
      </c>
      <c r="AY1104" s="254" t="s">
        <v>185</v>
      </c>
    </row>
    <row r="1105" s="14" customFormat="1">
      <c r="A1105" s="14"/>
      <c r="B1105" s="255"/>
      <c r="C1105" s="256"/>
      <c r="D1105" s="245" t="s">
        <v>193</v>
      </c>
      <c r="E1105" s="257" t="s">
        <v>19</v>
      </c>
      <c r="F1105" s="258" t="s">
        <v>682</v>
      </c>
      <c r="G1105" s="256"/>
      <c r="H1105" s="257" t="s">
        <v>19</v>
      </c>
      <c r="I1105" s="259"/>
      <c r="J1105" s="256"/>
      <c r="K1105" s="256"/>
      <c r="L1105" s="260"/>
      <c r="M1105" s="261"/>
      <c r="N1105" s="262"/>
      <c r="O1105" s="262"/>
      <c r="P1105" s="262"/>
      <c r="Q1105" s="262"/>
      <c r="R1105" s="262"/>
      <c r="S1105" s="262"/>
      <c r="T1105" s="263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64" t="s">
        <v>193</v>
      </c>
      <c r="AU1105" s="264" t="s">
        <v>88</v>
      </c>
      <c r="AV1105" s="14" t="s">
        <v>86</v>
      </c>
      <c r="AW1105" s="14" t="s">
        <v>37</v>
      </c>
      <c r="AX1105" s="14" t="s">
        <v>78</v>
      </c>
      <c r="AY1105" s="264" t="s">
        <v>185</v>
      </c>
    </row>
    <row r="1106" s="13" customFormat="1">
      <c r="A1106" s="13"/>
      <c r="B1106" s="243"/>
      <c r="C1106" s="244"/>
      <c r="D1106" s="245" t="s">
        <v>193</v>
      </c>
      <c r="E1106" s="246" t="s">
        <v>19</v>
      </c>
      <c r="F1106" s="247" t="s">
        <v>1321</v>
      </c>
      <c r="G1106" s="244"/>
      <c r="H1106" s="248">
        <v>8.8499999999999996</v>
      </c>
      <c r="I1106" s="249"/>
      <c r="J1106" s="244"/>
      <c r="K1106" s="244"/>
      <c r="L1106" s="250"/>
      <c r="M1106" s="251"/>
      <c r="N1106" s="252"/>
      <c r="O1106" s="252"/>
      <c r="P1106" s="252"/>
      <c r="Q1106" s="252"/>
      <c r="R1106" s="252"/>
      <c r="S1106" s="252"/>
      <c r="T1106" s="25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54" t="s">
        <v>193</v>
      </c>
      <c r="AU1106" s="254" t="s">
        <v>88</v>
      </c>
      <c r="AV1106" s="13" t="s">
        <v>88</v>
      </c>
      <c r="AW1106" s="13" t="s">
        <v>37</v>
      </c>
      <c r="AX1106" s="13" t="s">
        <v>78</v>
      </c>
      <c r="AY1106" s="254" t="s">
        <v>185</v>
      </c>
    </row>
    <row r="1107" s="14" customFormat="1">
      <c r="A1107" s="14"/>
      <c r="B1107" s="255"/>
      <c r="C1107" s="256"/>
      <c r="D1107" s="245" t="s">
        <v>193</v>
      </c>
      <c r="E1107" s="257" t="s">
        <v>19</v>
      </c>
      <c r="F1107" s="258" t="s">
        <v>684</v>
      </c>
      <c r="G1107" s="256"/>
      <c r="H1107" s="257" t="s">
        <v>19</v>
      </c>
      <c r="I1107" s="259"/>
      <c r="J1107" s="256"/>
      <c r="K1107" s="256"/>
      <c r="L1107" s="260"/>
      <c r="M1107" s="261"/>
      <c r="N1107" s="262"/>
      <c r="O1107" s="262"/>
      <c r="P1107" s="262"/>
      <c r="Q1107" s="262"/>
      <c r="R1107" s="262"/>
      <c r="S1107" s="262"/>
      <c r="T1107" s="263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64" t="s">
        <v>193</v>
      </c>
      <c r="AU1107" s="264" t="s">
        <v>88</v>
      </c>
      <c r="AV1107" s="14" t="s">
        <v>86</v>
      </c>
      <c r="AW1107" s="14" t="s">
        <v>37</v>
      </c>
      <c r="AX1107" s="14" t="s">
        <v>78</v>
      </c>
      <c r="AY1107" s="264" t="s">
        <v>185</v>
      </c>
    </row>
    <row r="1108" s="13" customFormat="1">
      <c r="A1108" s="13"/>
      <c r="B1108" s="243"/>
      <c r="C1108" s="244"/>
      <c r="D1108" s="245" t="s">
        <v>193</v>
      </c>
      <c r="E1108" s="246" t="s">
        <v>19</v>
      </c>
      <c r="F1108" s="247" t="s">
        <v>1322</v>
      </c>
      <c r="G1108" s="244"/>
      <c r="H1108" s="248">
        <v>8.25</v>
      </c>
      <c r="I1108" s="249"/>
      <c r="J1108" s="244"/>
      <c r="K1108" s="244"/>
      <c r="L1108" s="250"/>
      <c r="M1108" s="251"/>
      <c r="N1108" s="252"/>
      <c r="O1108" s="252"/>
      <c r="P1108" s="252"/>
      <c r="Q1108" s="252"/>
      <c r="R1108" s="252"/>
      <c r="S1108" s="252"/>
      <c r="T1108" s="25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54" t="s">
        <v>193</v>
      </c>
      <c r="AU1108" s="254" t="s">
        <v>88</v>
      </c>
      <c r="AV1108" s="13" t="s">
        <v>88</v>
      </c>
      <c r="AW1108" s="13" t="s">
        <v>37</v>
      </c>
      <c r="AX1108" s="13" t="s">
        <v>78</v>
      </c>
      <c r="AY1108" s="254" t="s">
        <v>185</v>
      </c>
    </row>
    <row r="1109" s="14" customFormat="1">
      <c r="A1109" s="14"/>
      <c r="B1109" s="255"/>
      <c r="C1109" s="256"/>
      <c r="D1109" s="245" t="s">
        <v>193</v>
      </c>
      <c r="E1109" s="257" t="s">
        <v>19</v>
      </c>
      <c r="F1109" s="258" t="s">
        <v>686</v>
      </c>
      <c r="G1109" s="256"/>
      <c r="H1109" s="257" t="s">
        <v>19</v>
      </c>
      <c r="I1109" s="259"/>
      <c r="J1109" s="256"/>
      <c r="K1109" s="256"/>
      <c r="L1109" s="260"/>
      <c r="M1109" s="261"/>
      <c r="N1109" s="262"/>
      <c r="O1109" s="262"/>
      <c r="P1109" s="262"/>
      <c r="Q1109" s="262"/>
      <c r="R1109" s="262"/>
      <c r="S1109" s="262"/>
      <c r="T1109" s="263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64" t="s">
        <v>193</v>
      </c>
      <c r="AU1109" s="264" t="s">
        <v>88</v>
      </c>
      <c r="AV1109" s="14" t="s">
        <v>86</v>
      </c>
      <c r="AW1109" s="14" t="s">
        <v>37</v>
      </c>
      <c r="AX1109" s="14" t="s">
        <v>78</v>
      </c>
      <c r="AY1109" s="264" t="s">
        <v>185</v>
      </c>
    </row>
    <row r="1110" s="13" customFormat="1">
      <c r="A1110" s="13"/>
      <c r="B1110" s="243"/>
      <c r="C1110" s="244"/>
      <c r="D1110" s="245" t="s">
        <v>193</v>
      </c>
      <c r="E1110" s="246" t="s">
        <v>19</v>
      </c>
      <c r="F1110" s="247" t="s">
        <v>1323</v>
      </c>
      <c r="G1110" s="244"/>
      <c r="H1110" s="248">
        <v>1.8</v>
      </c>
      <c r="I1110" s="249"/>
      <c r="J1110" s="244"/>
      <c r="K1110" s="244"/>
      <c r="L1110" s="250"/>
      <c r="M1110" s="251"/>
      <c r="N1110" s="252"/>
      <c r="O1110" s="252"/>
      <c r="P1110" s="252"/>
      <c r="Q1110" s="252"/>
      <c r="R1110" s="252"/>
      <c r="S1110" s="252"/>
      <c r="T1110" s="25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4" t="s">
        <v>193</v>
      </c>
      <c r="AU1110" s="254" t="s">
        <v>88</v>
      </c>
      <c r="AV1110" s="13" t="s">
        <v>88</v>
      </c>
      <c r="AW1110" s="13" t="s">
        <v>37</v>
      </c>
      <c r="AX1110" s="13" t="s">
        <v>78</v>
      </c>
      <c r="AY1110" s="254" t="s">
        <v>185</v>
      </c>
    </row>
    <row r="1111" s="14" customFormat="1">
      <c r="A1111" s="14"/>
      <c r="B1111" s="255"/>
      <c r="C1111" s="256"/>
      <c r="D1111" s="245" t="s">
        <v>193</v>
      </c>
      <c r="E1111" s="257" t="s">
        <v>19</v>
      </c>
      <c r="F1111" s="258" t="s">
        <v>688</v>
      </c>
      <c r="G1111" s="256"/>
      <c r="H1111" s="257" t="s">
        <v>19</v>
      </c>
      <c r="I1111" s="259"/>
      <c r="J1111" s="256"/>
      <c r="K1111" s="256"/>
      <c r="L1111" s="260"/>
      <c r="M1111" s="261"/>
      <c r="N1111" s="262"/>
      <c r="O1111" s="262"/>
      <c r="P1111" s="262"/>
      <c r="Q1111" s="262"/>
      <c r="R1111" s="262"/>
      <c r="S1111" s="262"/>
      <c r="T1111" s="263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64" t="s">
        <v>193</v>
      </c>
      <c r="AU1111" s="264" t="s">
        <v>88</v>
      </c>
      <c r="AV1111" s="14" t="s">
        <v>86</v>
      </c>
      <c r="AW1111" s="14" t="s">
        <v>37</v>
      </c>
      <c r="AX1111" s="14" t="s">
        <v>78</v>
      </c>
      <c r="AY1111" s="264" t="s">
        <v>185</v>
      </c>
    </row>
    <row r="1112" s="13" customFormat="1">
      <c r="A1112" s="13"/>
      <c r="B1112" s="243"/>
      <c r="C1112" s="244"/>
      <c r="D1112" s="245" t="s">
        <v>193</v>
      </c>
      <c r="E1112" s="246" t="s">
        <v>19</v>
      </c>
      <c r="F1112" s="247" t="s">
        <v>1324</v>
      </c>
      <c r="G1112" s="244"/>
      <c r="H1112" s="248">
        <v>6.5</v>
      </c>
      <c r="I1112" s="249"/>
      <c r="J1112" s="244"/>
      <c r="K1112" s="244"/>
      <c r="L1112" s="250"/>
      <c r="M1112" s="251"/>
      <c r="N1112" s="252"/>
      <c r="O1112" s="252"/>
      <c r="P1112" s="252"/>
      <c r="Q1112" s="252"/>
      <c r="R1112" s="252"/>
      <c r="S1112" s="252"/>
      <c r="T1112" s="25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54" t="s">
        <v>193</v>
      </c>
      <c r="AU1112" s="254" t="s">
        <v>88</v>
      </c>
      <c r="AV1112" s="13" t="s">
        <v>88</v>
      </c>
      <c r="AW1112" s="13" t="s">
        <v>37</v>
      </c>
      <c r="AX1112" s="13" t="s">
        <v>78</v>
      </c>
      <c r="AY1112" s="254" t="s">
        <v>185</v>
      </c>
    </row>
    <row r="1113" s="14" customFormat="1">
      <c r="A1113" s="14"/>
      <c r="B1113" s="255"/>
      <c r="C1113" s="256"/>
      <c r="D1113" s="245" t="s">
        <v>193</v>
      </c>
      <c r="E1113" s="257" t="s">
        <v>19</v>
      </c>
      <c r="F1113" s="258" t="s">
        <v>690</v>
      </c>
      <c r="G1113" s="256"/>
      <c r="H1113" s="257" t="s">
        <v>19</v>
      </c>
      <c r="I1113" s="259"/>
      <c r="J1113" s="256"/>
      <c r="K1113" s="256"/>
      <c r="L1113" s="260"/>
      <c r="M1113" s="261"/>
      <c r="N1113" s="262"/>
      <c r="O1113" s="262"/>
      <c r="P1113" s="262"/>
      <c r="Q1113" s="262"/>
      <c r="R1113" s="262"/>
      <c r="S1113" s="262"/>
      <c r="T1113" s="263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64" t="s">
        <v>193</v>
      </c>
      <c r="AU1113" s="264" t="s">
        <v>88</v>
      </c>
      <c r="AV1113" s="14" t="s">
        <v>86</v>
      </c>
      <c r="AW1113" s="14" t="s">
        <v>37</v>
      </c>
      <c r="AX1113" s="14" t="s">
        <v>78</v>
      </c>
      <c r="AY1113" s="264" t="s">
        <v>185</v>
      </c>
    </row>
    <row r="1114" s="13" customFormat="1">
      <c r="A1114" s="13"/>
      <c r="B1114" s="243"/>
      <c r="C1114" s="244"/>
      <c r="D1114" s="245" t="s">
        <v>193</v>
      </c>
      <c r="E1114" s="246" t="s">
        <v>19</v>
      </c>
      <c r="F1114" s="247" t="s">
        <v>1325</v>
      </c>
      <c r="G1114" s="244"/>
      <c r="H1114" s="248">
        <v>8.1500000000000004</v>
      </c>
      <c r="I1114" s="249"/>
      <c r="J1114" s="244"/>
      <c r="K1114" s="244"/>
      <c r="L1114" s="250"/>
      <c r="M1114" s="251"/>
      <c r="N1114" s="252"/>
      <c r="O1114" s="252"/>
      <c r="P1114" s="252"/>
      <c r="Q1114" s="252"/>
      <c r="R1114" s="252"/>
      <c r="S1114" s="252"/>
      <c r="T1114" s="25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54" t="s">
        <v>193</v>
      </c>
      <c r="AU1114" s="254" t="s">
        <v>88</v>
      </c>
      <c r="AV1114" s="13" t="s">
        <v>88</v>
      </c>
      <c r="AW1114" s="13" t="s">
        <v>37</v>
      </c>
      <c r="AX1114" s="13" t="s">
        <v>78</v>
      </c>
      <c r="AY1114" s="254" t="s">
        <v>185</v>
      </c>
    </row>
    <row r="1115" s="14" customFormat="1">
      <c r="A1115" s="14"/>
      <c r="B1115" s="255"/>
      <c r="C1115" s="256"/>
      <c r="D1115" s="245" t="s">
        <v>193</v>
      </c>
      <c r="E1115" s="257" t="s">
        <v>19</v>
      </c>
      <c r="F1115" s="258" t="s">
        <v>692</v>
      </c>
      <c r="G1115" s="256"/>
      <c r="H1115" s="257" t="s">
        <v>19</v>
      </c>
      <c r="I1115" s="259"/>
      <c r="J1115" s="256"/>
      <c r="K1115" s="256"/>
      <c r="L1115" s="260"/>
      <c r="M1115" s="261"/>
      <c r="N1115" s="262"/>
      <c r="O1115" s="262"/>
      <c r="P1115" s="262"/>
      <c r="Q1115" s="262"/>
      <c r="R1115" s="262"/>
      <c r="S1115" s="262"/>
      <c r="T1115" s="263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64" t="s">
        <v>193</v>
      </c>
      <c r="AU1115" s="264" t="s">
        <v>88</v>
      </c>
      <c r="AV1115" s="14" t="s">
        <v>86</v>
      </c>
      <c r="AW1115" s="14" t="s">
        <v>37</v>
      </c>
      <c r="AX1115" s="14" t="s">
        <v>78</v>
      </c>
      <c r="AY1115" s="264" t="s">
        <v>185</v>
      </c>
    </row>
    <row r="1116" s="15" customFormat="1">
      <c r="A1116" s="15"/>
      <c r="B1116" s="265"/>
      <c r="C1116" s="266"/>
      <c r="D1116" s="245" t="s">
        <v>193</v>
      </c>
      <c r="E1116" s="267" t="s">
        <v>19</v>
      </c>
      <c r="F1116" s="268" t="s">
        <v>196</v>
      </c>
      <c r="G1116" s="266"/>
      <c r="H1116" s="269">
        <v>49.399999999999999</v>
      </c>
      <c r="I1116" s="270"/>
      <c r="J1116" s="266"/>
      <c r="K1116" s="266"/>
      <c r="L1116" s="271"/>
      <c r="M1116" s="272"/>
      <c r="N1116" s="273"/>
      <c r="O1116" s="273"/>
      <c r="P1116" s="273"/>
      <c r="Q1116" s="273"/>
      <c r="R1116" s="273"/>
      <c r="S1116" s="273"/>
      <c r="T1116" s="274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T1116" s="275" t="s">
        <v>193</v>
      </c>
      <c r="AU1116" s="275" t="s">
        <v>88</v>
      </c>
      <c r="AV1116" s="15" t="s">
        <v>191</v>
      </c>
      <c r="AW1116" s="15" t="s">
        <v>37</v>
      </c>
      <c r="AX1116" s="15" t="s">
        <v>86</v>
      </c>
      <c r="AY1116" s="275" t="s">
        <v>185</v>
      </c>
    </row>
    <row r="1117" s="2" customFormat="1" ht="16.5" customHeight="1">
      <c r="A1117" s="40"/>
      <c r="B1117" s="41"/>
      <c r="C1117" s="282" t="s">
        <v>1326</v>
      </c>
      <c r="D1117" s="282" t="s">
        <v>604</v>
      </c>
      <c r="E1117" s="283" t="s">
        <v>1327</v>
      </c>
      <c r="F1117" s="284" t="s">
        <v>1328</v>
      </c>
      <c r="G1117" s="285" t="s">
        <v>227</v>
      </c>
      <c r="H1117" s="286">
        <v>23</v>
      </c>
      <c r="I1117" s="287"/>
      <c r="J1117" s="288">
        <f>ROUND(I1117*H1117,2)</f>
        <v>0</v>
      </c>
      <c r="K1117" s="289"/>
      <c r="L1117" s="290"/>
      <c r="M1117" s="291" t="s">
        <v>19</v>
      </c>
      <c r="N1117" s="292" t="s">
        <v>49</v>
      </c>
      <c r="O1117" s="86"/>
      <c r="P1117" s="239">
        <f>O1117*H1117</f>
        <v>0</v>
      </c>
      <c r="Q1117" s="239">
        <v>6.0000000000000002E-05</v>
      </c>
      <c r="R1117" s="239">
        <f>Q1117*H1117</f>
        <v>0.0013799999999999999</v>
      </c>
      <c r="S1117" s="239">
        <v>0</v>
      </c>
      <c r="T1117" s="240">
        <f>S1117*H1117</f>
        <v>0</v>
      </c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R1117" s="241" t="s">
        <v>658</v>
      </c>
      <c r="AT1117" s="241" t="s">
        <v>604</v>
      </c>
      <c r="AU1117" s="241" t="s">
        <v>88</v>
      </c>
      <c r="AY1117" s="19" t="s">
        <v>185</v>
      </c>
      <c r="BE1117" s="242">
        <f>IF(N1117="základní",J1117,0)</f>
        <v>0</v>
      </c>
      <c r="BF1117" s="242">
        <f>IF(N1117="snížená",J1117,0)</f>
        <v>0</v>
      </c>
      <c r="BG1117" s="242">
        <f>IF(N1117="zákl. přenesená",J1117,0)</f>
        <v>0</v>
      </c>
      <c r="BH1117" s="242">
        <f>IF(N1117="sníž. přenesená",J1117,0)</f>
        <v>0</v>
      </c>
      <c r="BI1117" s="242">
        <f>IF(N1117="nulová",J1117,0)</f>
        <v>0</v>
      </c>
      <c r="BJ1117" s="19" t="s">
        <v>86</v>
      </c>
      <c r="BK1117" s="242">
        <f>ROUND(I1117*H1117,2)</f>
        <v>0</v>
      </c>
      <c r="BL1117" s="19" t="s">
        <v>229</v>
      </c>
      <c r="BM1117" s="241" t="s">
        <v>1329</v>
      </c>
    </row>
    <row r="1118" s="13" customFormat="1">
      <c r="A1118" s="13"/>
      <c r="B1118" s="243"/>
      <c r="C1118" s="244"/>
      <c r="D1118" s="245" t="s">
        <v>193</v>
      </c>
      <c r="E1118" s="246" t="s">
        <v>19</v>
      </c>
      <c r="F1118" s="247" t="s">
        <v>88</v>
      </c>
      <c r="G1118" s="244"/>
      <c r="H1118" s="248">
        <v>2</v>
      </c>
      <c r="I1118" s="249"/>
      <c r="J1118" s="244"/>
      <c r="K1118" s="244"/>
      <c r="L1118" s="250"/>
      <c r="M1118" s="251"/>
      <c r="N1118" s="252"/>
      <c r="O1118" s="252"/>
      <c r="P1118" s="252"/>
      <c r="Q1118" s="252"/>
      <c r="R1118" s="252"/>
      <c r="S1118" s="252"/>
      <c r="T1118" s="25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4" t="s">
        <v>193</v>
      </c>
      <c r="AU1118" s="254" t="s">
        <v>88</v>
      </c>
      <c r="AV1118" s="13" t="s">
        <v>88</v>
      </c>
      <c r="AW1118" s="13" t="s">
        <v>37</v>
      </c>
      <c r="AX1118" s="13" t="s">
        <v>78</v>
      </c>
      <c r="AY1118" s="254" t="s">
        <v>185</v>
      </c>
    </row>
    <row r="1119" s="14" customFormat="1">
      <c r="A1119" s="14"/>
      <c r="B1119" s="255"/>
      <c r="C1119" s="256"/>
      <c r="D1119" s="245" t="s">
        <v>193</v>
      </c>
      <c r="E1119" s="257" t="s">
        <v>19</v>
      </c>
      <c r="F1119" s="258" t="s">
        <v>674</v>
      </c>
      <c r="G1119" s="256"/>
      <c r="H1119" s="257" t="s">
        <v>19</v>
      </c>
      <c r="I1119" s="259"/>
      <c r="J1119" s="256"/>
      <c r="K1119" s="256"/>
      <c r="L1119" s="260"/>
      <c r="M1119" s="261"/>
      <c r="N1119" s="262"/>
      <c r="O1119" s="262"/>
      <c r="P1119" s="262"/>
      <c r="Q1119" s="262"/>
      <c r="R1119" s="262"/>
      <c r="S1119" s="262"/>
      <c r="T1119" s="263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64" t="s">
        <v>193</v>
      </c>
      <c r="AU1119" s="264" t="s">
        <v>88</v>
      </c>
      <c r="AV1119" s="14" t="s">
        <v>86</v>
      </c>
      <c r="AW1119" s="14" t="s">
        <v>37</v>
      </c>
      <c r="AX1119" s="14" t="s">
        <v>78</v>
      </c>
      <c r="AY1119" s="264" t="s">
        <v>185</v>
      </c>
    </row>
    <row r="1120" s="13" customFormat="1">
      <c r="A1120" s="13"/>
      <c r="B1120" s="243"/>
      <c r="C1120" s="244"/>
      <c r="D1120" s="245" t="s">
        <v>193</v>
      </c>
      <c r="E1120" s="246" t="s">
        <v>19</v>
      </c>
      <c r="F1120" s="247" t="s">
        <v>88</v>
      </c>
      <c r="G1120" s="244"/>
      <c r="H1120" s="248">
        <v>2</v>
      </c>
      <c r="I1120" s="249"/>
      <c r="J1120" s="244"/>
      <c r="K1120" s="244"/>
      <c r="L1120" s="250"/>
      <c r="M1120" s="251"/>
      <c r="N1120" s="252"/>
      <c r="O1120" s="252"/>
      <c r="P1120" s="252"/>
      <c r="Q1120" s="252"/>
      <c r="R1120" s="252"/>
      <c r="S1120" s="252"/>
      <c r="T1120" s="25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54" t="s">
        <v>193</v>
      </c>
      <c r="AU1120" s="254" t="s">
        <v>88</v>
      </c>
      <c r="AV1120" s="13" t="s">
        <v>88</v>
      </c>
      <c r="AW1120" s="13" t="s">
        <v>37</v>
      </c>
      <c r="AX1120" s="13" t="s">
        <v>78</v>
      </c>
      <c r="AY1120" s="254" t="s">
        <v>185</v>
      </c>
    </row>
    <row r="1121" s="14" customFormat="1">
      <c r="A1121" s="14"/>
      <c r="B1121" s="255"/>
      <c r="C1121" s="256"/>
      <c r="D1121" s="245" t="s">
        <v>193</v>
      </c>
      <c r="E1121" s="257" t="s">
        <v>19</v>
      </c>
      <c r="F1121" s="258" t="s">
        <v>676</v>
      </c>
      <c r="G1121" s="256"/>
      <c r="H1121" s="257" t="s">
        <v>19</v>
      </c>
      <c r="I1121" s="259"/>
      <c r="J1121" s="256"/>
      <c r="K1121" s="256"/>
      <c r="L1121" s="260"/>
      <c r="M1121" s="261"/>
      <c r="N1121" s="262"/>
      <c r="O1121" s="262"/>
      <c r="P1121" s="262"/>
      <c r="Q1121" s="262"/>
      <c r="R1121" s="262"/>
      <c r="S1121" s="262"/>
      <c r="T1121" s="263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64" t="s">
        <v>193</v>
      </c>
      <c r="AU1121" s="264" t="s">
        <v>88</v>
      </c>
      <c r="AV1121" s="14" t="s">
        <v>86</v>
      </c>
      <c r="AW1121" s="14" t="s">
        <v>37</v>
      </c>
      <c r="AX1121" s="14" t="s">
        <v>78</v>
      </c>
      <c r="AY1121" s="264" t="s">
        <v>185</v>
      </c>
    </row>
    <row r="1122" s="13" customFormat="1">
      <c r="A1122" s="13"/>
      <c r="B1122" s="243"/>
      <c r="C1122" s="244"/>
      <c r="D1122" s="245" t="s">
        <v>193</v>
      </c>
      <c r="E1122" s="246" t="s">
        <v>19</v>
      </c>
      <c r="F1122" s="247" t="s">
        <v>86</v>
      </c>
      <c r="G1122" s="244"/>
      <c r="H1122" s="248">
        <v>1</v>
      </c>
      <c r="I1122" s="249"/>
      <c r="J1122" s="244"/>
      <c r="K1122" s="244"/>
      <c r="L1122" s="250"/>
      <c r="M1122" s="251"/>
      <c r="N1122" s="252"/>
      <c r="O1122" s="252"/>
      <c r="P1122" s="252"/>
      <c r="Q1122" s="252"/>
      <c r="R1122" s="252"/>
      <c r="S1122" s="252"/>
      <c r="T1122" s="25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54" t="s">
        <v>193</v>
      </c>
      <c r="AU1122" s="254" t="s">
        <v>88</v>
      </c>
      <c r="AV1122" s="13" t="s">
        <v>88</v>
      </c>
      <c r="AW1122" s="13" t="s">
        <v>37</v>
      </c>
      <c r="AX1122" s="13" t="s">
        <v>78</v>
      </c>
      <c r="AY1122" s="254" t="s">
        <v>185</v>
      </c>
    </row>
    <row r="1123" s="14" customFormat="1">
      <c r="A1123" s="14"/>
      <c r="B1123" s="255"/>
      <c r="C1123" s="256"/>
      <c r="D1123" s="245" t="s">
        <v>193</v>
      </c>
      <c r="E1123" s="257" t="s">
        <v>19</v>
      </c>
      <c r="F1123" s="258" t="s">
        <v>678</v>
      </c>
      <c r="G1123" s="256"/>
      <c r="H1123" s="257" t="s">
        <v>19</v>
      </c>
      <c r="I1123" s="259"/>
      <c r="J1123" s="256"/>
      <c r="K1123" s="256"/>
      <c r="L1123" s="260"/>
      <c r="M1123" s="261"/>
      <c r="N1123" s="262"/>
      <c r="O1123" s="262"/>
      <c r="P1123" s="262"/>
      <c r="Q1123" s="262"/>
      <c r="R1123" s="262"/>
      <c r="S1123" s="262"/>
      <c r="T1123" s="263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64" t="s">
        <v>193</v>
      </c>
      <c r="AU1123" s="264" t="s">
        <v>88</v>
      </c>
      <c r="AV1123" s="14" t="s">
        <v>86</v>
      </c>
      <c r="AW1123" s="14" t="s">
        <v>37</v>
      </c>
      <c r="AX1123" s="14" t="s">
        <v>78</v>
      </c>
      <c r="AY1123" s="264" t="s">
        <v>185</v>
      </c>
    </row>
    <row r="1124" s="13" customFormat="1">
      <c r="A1124" s="13"/>
      <c r="B1124" s="243"/>
      <c r="C1124" s="244"/>
      <c r="D1124" s="245" t="s">
        <v>193</v>
      </c>
      <c r="E1124" s="246" t="s">
        <v>19</v>
      </c>
      <c r="F1124" s="247" t="s">
        <v>88</v>
      </c>
      <c r="G1124" s="244"/>
      <c r="H1124" s="248">
        <v>2</v>
      </c>
      <c r="I1124" s="249"/>
      <c r="J1124" s="244"/>
      <c r="K1124" s="244"/>
      <c r="L1124" s="250"/>
      <c r="M1124" s="251"/>
      <c r="N1124" s="252"/>
      <c r="O1124" s="252"/>
      <c r="P1124" s="252"/>
      <c r="Q1124" s="252"/>
      <c r="R1124" s="252"/>
      <c r="S1124" s="252"/>
      <c r="T1124" s="25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54" t="s">
        <v>193</v>
      </c>
      <c r="AU1124" s="254" t="s">
        <v>88</v>
      </c>
      <c r="AV1124" s="13" t="s">
        <v>88</v>
      </c>
      <c r="AW1124" s="13" t="s">
        <v>37</v>
      </c>
      <c r="AX1124" s="13" t="s">
        <v>78</v>
      </c>
      <c r="AY1124" s="254" t="s">
        <v>185</v>
      </c>
    </row>
    <row r="1125" s="14" customFormat="1">
      <c r="A1125" s="14"/>
      <c r="B1125" s="255"/>
      <c r="C1125" s="256"/>
      <c r="D1125" s="245" t="s">
        <v>193</v>
      </c>
      <c r="E1125" s="257" t="s">
        <v>19</v>
      </c>
      <c r="F1125" s="258" t="s">
        <v>680</v>
      </c>
      <c r="G1125" s="256"/>
      <c r="H1125" s="257" t="s">
        <v>19</v>
      </c>
      <c r="I1125" s="259"/>
      <c r="J1125" s="256"/>
      <c r="K1125" s="256"/>
      <c r="L1125" s="260"/>
      <c r="M1125" s="261"/>
      <c r="N1125" s="262"/>
      <c r="O1125" s="262"/>
      <c r="P1125" s="262"/>
      <c r="Q1125" s="262"/>
      <c r="R1125" s="262"/>
      <c r="S1125" s="262"/>
      <c r="T1125" s="263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64" t="s">
        <v>193</v>
      </c>
      <c r="AU1125" s="264" t="s">
        <v>88</v>
      </c>
      <c r="AV1125" s="14" t="s">
        <v>86</v>
      </c>
      <c r="AW1125" s="14" t="s">
        <v>37</v>
      </c>
      <c r="AX1125" s="14" t="s">
        <v>78</v>
      </c>
      <c r="AY1125" s="264" t="s">
        <v>185</v>
      </c>
    </row>
    <row r="1126" s="13" customFormat="1">
      <c r="A1126" s="13"/>
      <c r="B1126" s="243"/>
      <c r="C1126" s="244"/>
      <c r="D1126" s="245" t="s">
        <v>193</v>
      </c>
      <c r="E1126" s="246" t="s">
        <v>19</v>
      </c>
      <c r="F1126" s="247" t="s">
        <v>203</v>
      </c>
      <c r="G1126" s="244"/>
      <c r="H1126" s="248">
        <v>3</v>
      </c>
      <c r="I1126" s="249"/>
      <c r="J1126" s="244"/>
      <c r="K1126" s="244"/>
      <c r="L1126" s="250"/>
      <c r="M1126" s="251"/>
      <c r="N1126" s="252"/>
      <c r="O1126" s="252"/>
      <c r="P1126" s="252"/>
      <c r="Q1126" s="252"/>
      <c r="R1126" s="252"/>
      <c r="S1126" s="252"/>
      <c r="T1126" s="25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54" t="s">
        <v>193</v>
      </c>
      <c r="AU1126" s="254" t="s">
        <v>88</v>
      </c>
      <c r="AV1126" s="13" t="s">
        <v>88</v>
      </c>
      <c r="AW1126" s="13" t="s">
        <v>37</v>
      </c>
      <c r="AX1126" s="13" t="s">
        <v>78</v>
      </c>
      <c r="AY1126" s="254" t="s">
        <v>185</v>
      </c>
    </row>
    <row r="1127" s="14" customFormat="1">
      <c r="A1127" s="14"/>
      <c r="B1127" s="255"/>
      <c r="C1127" s="256"/>
      <c r="D1127" s="245" t="s">
        <v>193</v>
      </c>
      <c r="E1127" s="257" t="s">
        <v>19</v>
      </c>
      <c r="F1127" s="258" t="s">
        <v>682</v>
      </c>
      <c r="G1127" s="256"/>
      <c r="H1127" s="257" t="s">
        <v>19</v>
      </c>
      <c r="I1127" s="259"/>
      <c r="J1127" s="256"/>
      <c r="K1127" s="256"/>
      <c r="L1127" s="260"/>
      <c r="M1127" s="261"/>
      <c r="N1127" s="262"/>
      <c r="O1127" s="262"/>
      <c r="P1127" s="262"/>
      <c r="Q1127" s="262"/>
      <c r="R1127" s="262"/>
      <c r="S1127" s="262"/>
      <c r="T1127" s="263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64" t="s">
        <v>193</v>
      </c>
      <c r="AU1127" s="264" t="s">
        <v>88</v>
      </c>
      <c r="AV1127" s="14" t="s">
        <v>86</v>
      </c>
      <c r="AW1127" s="14" t="s">
        <v>37</v>
      </c>
      <c r="AX1127" s="14" t="s">
        <v>78</v>
      </c>
      <c r="AY1127" s="264" t="s">
        <v>185</v>
      </c>
    </row>
    <row r="1128" s="13" customFormat="1">
      <c r="A1128" s="13"/>
      <c r="B1128" s="243"/>
      <c r="C1128" s="244"/>
      <c r="D1128" s="245" t="s">
        <v>193</v>
      </c>
      <c r="E1128" s="246" t="s">
        <v>19</v>
      </c>
      <c r="F1128" s="247" t="s">
        <v>191</v>
      </c>
      <c r="G1128" s="244"/>
      <c r="H1128" s="248">
        <v>4</v>
      </c>
      <c r="I1128" s="249"/>
      <c r="J1128" s="244"/>
      <c r="K1128" s="244"/>
      <c r="L1128" s="250"/>
      <c r="M1128" s="251"/>
      <c r="N1128" s="252"/>
      <c r="O1128" s="252"/>
      <c r="P1128" s="252"/>
      <c r="Q1128" s="252"/>
      <c r="R1128" s="252"/>
      <c r="S1128" s="252"/>
      <c r="T1128" s="25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54" t="s">
        <v>193</v>
      </c>
      <c r="AU1128" s="254" t="s">
        <v>88</v>
      </c>
      <c r="AV1128" s="13" t="s">
        <v>88</v>
      </c>
      <c r="AW1128" s="13" t="s">
        <v>37</v>
      </c>
      <c r="AX1128" s="13" t="s">
        <v>78</v>
      </c>
      <c r="AY1128" s="254" t="s">
        <v>185</v>
      </c>
    </row>
    <row r="1129" s="14" customFormat="1">
      <c r="A1129" s="14"/>
      <c r="B1129" s="255"/>
      <c r="C1129" s="256"/>
      <c r="D1129" s="245" t="s">
        <v>193</v>
      </c>
      <c r="E1129" s="257" t="s">
        <v>19</v>
      </c>
      <c r="F1129" s="258" t="s">
        <v>684</v>
      </c>
      <c r="G1129" s="256"/>
      <c r="H1129" s="257" t="s">
        <v>19</v>
      </c>
      <c r="I1129" s="259"/>
      <c r="J1129" s="256"/>
      <c r="K1129" s="256"/>
      <c r="L1129" s="260"/>
      <c r="M1129" s="261"/>
      <c r="N1129" s="262"/>
      <c r="O1129" s="262"/>
      <c r="P1129" s="262"/>
      <c r="Q1129" s="262"/>
      <c r="R1129" s="262"/>
      <c r="S1129" s="262"/>
      <c r="T1129" s="263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64" t="s">
        <v>193</v>
      </c>
      <c r="AU1129" s="264" t="s">
        <v>88</v>
      </c>
      <c r="AV1129" s="14" t="s">
        <v>86</v>
      </c>
      <c r="AW1129" s="14" t="s">
        <v>37</v>
      </c>
      <c r="AX1129" s="14" t="s">
        <v>78</v>
      </c>
      <c r="AY1129" s="264" t="s">
        <v>185</v>
      </c>
    </row>
    <row r="1130" s="13" customFormat="1">
      <c r="A1130" s="13"/>
      <c r="B1130" s="243"/>
      <c r="C1130" s="244"/>
      <c r="D1130" s="245" t="s">
        <v>193</v>
      </c>
      <c r="E1130" s="246" t="s">
        <v>19</v>
      </c>
      <c r="F1130" s="247" t="s">
        <v>191</v>
      </c>
      <c r="G1130" s="244"/>
      <c r="H1130" s="248">
        <v>4</v>
      </c>
      <c r="I1130" s="249"/>
      <c r="J1130" s="244"/>
      <c r="K1130" s="244"/>
      <c r="L1130" s="250"/>
      <c r="M1130" s="251"/>
      <c r="N1130" s="252"/>
      <c r="O1130" s="252"/>
      <c r="P1130" s="252"/>
      <c r="Q1130" s="252"/>
      <c r="R1130" s="252"/>
      <c r="S1130" s="252"/>
      <c r="T1130" s="25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54" t="s">
        <v>193</v>
      </c>
      <c r="AU1130" s="254" t="s">
        <v>88</v>
      </c>
      <c r="AV1130" s="13" t="s">
        <v>88</v>
      </c>
      <c r="AW1130" s="13" t="s">
        <v>37</v>
      </c>
      <c r="AX1130" s="13" t="s">
        <v>78</v>
      </c>
      <c r="AY1130" s="254" t="s">
        <v>185</v>
      </c>
    </row>
    <row r="1131" s="14" customFormat="1">
      <c r="A1131" s="14"/>
      <c r="B1131" s="255"/>
      <c r="C1131" s="256"/>
      <c r="D1131" s="245" t="s">
        <v>193</v>
      </c>
      <c r="E1131" s="257" t="s">
        <v>19</v>
      </c>
      <c r="F1131" s="258" t="s">
        <v>686</v>
      </c>
      <c r="G1131" s="256"/>
      <c r="H1131" s="257" t="s">
        <v>19</v>
      </c>
      <c r="I1131" s="259"/>
      <c r="J1131" s="256"/>
      <c r="K1131" s="256"/>
      <c r="L1131" s="260"/>
      <c r="M1131" s="261"/>
      <c r="N1131" s="262"/>
      <c r="O1131" s="262"/>
      <c r="P1131" s="262"/>
      <c r="Q1131" s="262"/>
      <c r="R1131" s="262"/>
      <c r="S1131" s="262"/>
      <c r="T1131" s="263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64" t="s">
        <v>193</v>
      </c>
      <c r="AU1131" s="264" t="s">
        <v>88</v>
      </c>
      <c r="AV1131" s="14" t="s">
        <v>86</v>
      </c>
      <c r="AW1131" s="14" t="s">
        <v>37</v>
      </c>
      <c r="AX1131" s="14" t="s">
        <v>78</v>
      </c>
      <c r="AY1131" s="264" t="s">
        <v>185</v>
      </c>
    </row>
    <row r="1132" s="13" customFormat="1">
      <c r="A1132" s="13"/>
      <c r="B1132" s="243"/>
      <c r="C1132" s="244"/>
      <c r="D1132" s="245" t="s">
        <v>193</v>
      </c>
      <c r="E1132" s="246" t="s">
        <v>19</v>
      </c>
      <c r="F1132" s="247" t="s">
        <v>88</v>
      </c>
      <c r="G1132" s="244"/>
      <c r="H1132" s="248">
        <v>2</v>
      </c>
      <c r="I1132" s="249"/>
      <c r="J1132" s="244"/>
      <c r="K1132" s="244"/>
      <c r="L1132" s="250"/>
      <c r="M1132" s="251"/>
      <c r="N1132" s="252"/>
      <c r="O1132" s="252"/>
      <c r="P1132" s="252"/>
      <c r="Q1132" s="252"/>
      <c r="R1132" s="252"/>
      <c r="S1132" s="252"/>
      <c r="T1132" s="25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54" t="s">
        <v>193</v>
      </c>
      <c r="AU1132" s="254" t="s">
        <v>88</v>
      </c>
      <c r="AV1132" s="13" t="s">
        <v>88</v>
      </c>
      <c r="AW1132" s="13" t="s">
        <v>37</v>
      </c>
      <c r="AX1132" s="13" t="s">
        <v>78</v>
      </c>
      <c r="AY1132" s="254" t="s">
        <v>185</v>
      </c>
    </row>
    <row r="1133" s="14" customFormat="1">
      <c r="A1133" s="14"/>
      <c r="B1133" s="255"/>
      <c r="C1133" s="256"/>
      <c r="D1133" s="245" t="s">
        <v>193</v>
      </c>
      <c r="E1133" s="257" t="s">
        <v>19</v>
      </c>
      <c r="F1133" s="258" t="s">
        <v>690</v>
      </c>
      <c r="G1133" s="256"/>
      <c r="H1133" s="257" t="s">
        <v>19</v>
      </c>
      <c r="I1133" s="259"/>
      <c r="J1133" s="256"/>
      <c r="K1133" s="256"/>
      <c r="L1133" s="260"/>
      <c r="M1133" s="261"/>
      <c r="N1133" s="262"/>
      <c r="O1133" s="262"/>
      <c r="P1133" s="262"/>
      <c r="Q1133" s="262"/>
      <c r="R1133" s="262"/>
      <c r="S1133" s="262"/>
      <c r="T1133" s="263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64" t="s">
        <v>193</v>
      </c>
      <c r="AU1133" s="264" t="s">
        <v>88</v>
      </c>
      <c r="AV1133" s="14" t="s">
        <v>86</v>
      </c>
      <c r="AW1133" s="14" t="s">
        <v>37</v>
      </c>
      <c r="AX1133" s="14" t="s">
        <v>78</v>
      </c>
      <c r="AY1133" s="264" t="s">
        <v>185</v>
      </c>
    </row>
    <row r="1134" s="13" customFormat="1">
      <c r="A1134" s="13"/>
      <c r="B1134" s="243"/>
      <c r="C1134" s="244"/>
      <c r="D1134" s="245" t="s">
        <v>193</v>
      </c>
      <c r="E1134" s="246" t="s">
        <v>19</v>
      </c>
      <c r="F1134" s="247" t="s">
        <v>203</v>
      </c>
      <c r="G1134" s="244"/>
      <c r="H1134" s="248">
        <v>3</v>
      </c>
      <c r="I1134" s="249"/>
      <c r="J1134" s="244"/>
      <c r="K1134" s="244"/>
      <c r="L1134" s="250"/>
      <c r="M1134" s="251"/>
      <c r="N1134" s="252"/>
      <c r="O1134" s="252"/>
      <c r="P1134" s="252"/>
      <c r="Q1134" s="252"/>
      <c r="R1134" s="252"/>
      <c r="S1134" s="252"/>
      <c r="T1134" s="25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54" t="s">
        <v>193</v>
      </c>
      <c r="AU1134" s="254" t="s">
        <v>88</v>
      </c>
      <c r="AV1134" s="13" t="s">
        <v>88</v>
      </c>
      <c r="AW1134" s="13" t="s">
        <v>37</v>
      </c>
      <c r="AX1134" s="13" t="s">
        <v>78</v>
      </c>
      <c r="AY1134" s="254" t="s">
        <v>185</v>
      </c>
    </row>
    <row r="1135" s="14" customFormat="1">
      <c r="A1135" s="14"/>
      <c r="B1135" s="255"/>
      <c r="C1135" s="256"/>
      <c r="D1135" s="245" t="s">
        <v>193</v>
      </c>
      <c r="E1135" s="257" t="s">
        <v>19</v>
      </c>
      <c r="F1135" s="258" t="s">
        <v>692</v>
      </c>
      <c r="G1135" s="256"/>
      <c r="H1135" s="257" t="s">
        <v>19</v>
      </c>
      <c r="I1135" s="259"/>
      <c r="J1135" s="256"/>
      <c r="K1135" s="256"/>
      <c r="L1135" s="260"/>
      <c r="M1135" s="261"/>
      <c r="N1135" s="262"/>
      <c r="O1135" s="262"/>
      <c r="P1135" s="262"/>
      <c r="Q1135" s="262"/>
      <c r="R1135" s="262"/>
      <c r="S1135" s="262"/>
      <c r="T1135" s="263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64" t="s">
        <v>193</v>
      </c>
      <c r="AU1135" s="264" t="s">
        <v>88</v>
      </c>
      <c r="AV1135" s="14" t="s">
        <v>86</v>
      </c>
      <c r="AW1135" s="14" t="s">
        <v>37</v>
      </c>
      <c r="AX1135" s="14" t="s">
        <v>78</v>
      </c>
      <c r="AY1135" s="264" t="s">
        <v>185</v>
      </c>
    </row>
    <row r="1136" s="15" customFormat="1">
      <c r="A1136" s="15"/>
      <c r="B1136" s="265"/>
      <c r="C1136" s="266"/>
      <c r="D1136" s="245" t="s">
        <v>193</v>
      </c>
      <c r="E1136" s="267" t="s">
        <v>19</v>
      </c>
      <c r="F1136" s="268" t="s">
        <v>196</v>
      </c>
      <c r="G1136" s="266"/>
      <c r="H1136" s="269">
        <v>23</v>
      </c>
      <c r="I1136" s="270"/>
      <c r="J1136" s="266"/>
      <c r="K1136" s="266"/>
      <c r="L1136" s="271"/>
      <c r="M1136" s="272"/>
      <c r="N1136" s="273"/>
      <c r="O1136" s="273"/>
      <c r="P1136" s="273"/>
      <c r="Q1136" s="273"/>
      <c r="R1136" s="273"/>
      <c r="S1136" s="273"/>
      <c r="T1136" s="274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75" t="s">
        <v>193</v>
      </c>
      <c r="AU1136" s="275" t="s">
        <v>88</v>
      </c>
      <c r="AV1136" s="15" t="s">
        <v>191</v>
      </c>
      <c r="AW1136" s="15" t="s">
        <v>37</v>
      </c>
      <c r="AX1136" s="15" t="s">
        <v>86</v>
      </c>
      <c r="AY1136" s="275" t="s">
        <v>185</v>
      </c>
    </row>
    <row r="1137" s="2" customFormat="1" ht="33" customHeight="1">
      <c r="A1137" s="40"/>
      <c r="B1137" s="41"/>
      <c r="C1137" s="229" t="s">
        <v>1330</v>
      </c>
      <c r="D1137" s="229" t="s">
        <v>187</v>
      </c>
      <c r="E1137" s="230" t="s">
        <v>1331</v>
      </c>
      <c r="F1137" s="231" t="s">
        <v>1332</v>
      </c>
      <c r="G1137" s="232" t="s">
        <v>266</v>
      </c>
      <c r="H1137" s="276"/>
      <c r="I1137" s="234"/>
      <c r="J1137" s="235">
        <f>ROUND(I1137*H1137,2)</f>
        <v>0</v>
      </c>
      <c r="K1137" s="236"/>
      <c r="L1137" s="46"/>
      <c r="M1137" s="237" t="s">
        <v>19</v>
      </c>
      <c r="N1137" s="238" t="s">
        <v>49</v>
      </c>
      <c r="O1137" s="86"/>
      <c r="P1137" s="239">
        <f>O1137*H1137</f>
        <v>0</v>
      </c>
      <c r="Q1137" s="239">
        <v>0</v>
      </c>
      <c r="R1137" s="239">
        <f>Q1137*H1137</f>
        <v>0</v>
      </c>
      <c r="S1137" s="239">
        <v>0</v>
      </c>
      <c r="T1137" s="240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41" t="s">
        <v>229</v>
      </c>
      <c r="AT1137" s="241" t="s">
        <v>187</v>
      </c>
      <c r="AU1137" s="241" t="s">
        <v>88</v>
      </c>
      <c r="AY1137" s="19" t="s">
        <v>185</v>
      </c>
      <c r="BE1137" s="242">
        <f>IF(N1137="základní",J1137,0)</f>
        <v>0</v>
      </c>
      <c r="BF1137" s="242">
        <f>IF(N1137="snížená",J1137,0)</f>
        <v>0</v>
      </c>
      <c r="BG1137" s="242">
        <f>IF(N1137="zákl. přenesená",J1137,0)</f>
        <v>0</v>
      </c>
      <c r="BH1137" s="242">
        <f>IF(N1137="sníž. přenesená",J1137,0)</f>
        <v>0</v>
      </c>
      <c r="BI1137" s="242">
        <f>IF(N1137="nulová",J1137,0)</f>
        <v>0</v>
      </c>
      <c r="BJ1137" s="19" t="s">
        <v>86</v>
      </c>
      <c r="BK1137" s="242">
        <f>ROUND(I1137*H1137,2)</f>
        <v>0</v>
      </c>
      <c r="BL1137" s="19" t="s">
        <v>229</v>
      </c>
      <c r="BM1137" s="241" t="s">
        <v>1333</v>
      </c>
    </row>
    <row r="1138" s="12" customFormat="1" ht="22.8" customHeight="1">
      <c r="A1138" s="12"/>
      <c r="B1138" s="213"/>
      <c r="C1138" s="214"/>
      <c r="D1138" s="215" t="s">
        <v>77</v>
      </c>
      <c r="E1138" s="227" t="s">
        <v>1334</v>
      </c>
      <c r="F1138" s="227" t="s">
        <v>1335</v>
      </c>
      <c r="G1138" s="214"/>
      <c r="H1138" s="214"/>
      <c r="I1138" s="217"/>
      <c r="J1138" s="228">
        <f>BK1138</f>
        <v>0</v>
      </c>
      <c r="K1138" s="214"/>
      <c r="L1138" s="219"/>
      <c r="M1138" s="220"/>
      <c r="N1138" s="221"/>
      <c r="O1138" s="221"/>
      <c r="P1138" s="222">
        <f>SUM(P1139:P1259)</f>
        <v>0</v>
      </c>
      <c r="Q1138" s="221"/>
      <c r="R1138" s="222">
        <f>SUM(R1139:R1259)</f>
        <v>5.9932094000000005</v>
      </c>
      <c r="S1138" s="221"/>
      <c r="T1138" s="223">
        <f>SUM(T1139:T1259)</f>
        <v>0</v>
      </c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R1138" s="224" t="s">
        <v>88</v>
      </c>
      <c r="AT1138" s="225" t="s">
        <v>77</v>
      </c>
      <c r="AU1138" s="225" t="s">
        <v>86</v>
      </c>
      <c r="AY1138" s="224" t="s">
        <v>185</v>
      </c>
      <c r="BK1138" s="226">
        <f>SUM(BK1139:BK1259)</f>
        <v>0</v>
      </c>
    </row>
    <row r="1139" s="2" customFormat="1" ht="21.75" customHeight="1">
      <c r="A1139" s="40"/>
      <c r="B1139" s="41"/>
      <c r="C1139" s="229" t="s">
        <v>1336</v>
      </c>
      <c r="D1139" s="229" t="s">
        <v>187</v>
      </c>
      <c r="E1139" s="230" t="s">
        <v>1337</v>
      </c>
      <c r="F1139" s="231" t="s">
        <v>1338</v>
      </c>
      <c r="G1139" s="232" t="s">
        <v>227</v>
      </c>
      <c r="H1139" s="233">
        <v>3</v>
      </c>
      <c r="I1139" s="234"/>
      <c r="J1139" s="235">
        <f>ROUND(I1139*H1139,2)</f>
        <v>0</v>
      </c>
      <c r="K1139" s="236"/>
      <c r="L1139" s="46"/>
      <c r="M1139" s="237" t="s">
        <v>19</v>
      </c>
      <c r="N1139" s="238" t="s">
        <v>49</v>
      </c>
      <c r="O1139" s="86"/>
      <c r="P1139" s="239">
        <f>O1139*H1139</f>
        <v>0</v>
      </c>
      <c r="Q1139" s="239">
        <v>0</v>
      </c>
      <c r="R1139" s="239">
        <f>Q1139*H1139</f>
        <v>0</v>
      </c>
      <c r="S1139" s="239">
        <v>0</v>
      </c>
      <c r="T1139" s="240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41" t="s">
        <v>229</v>
      </c>
      <c r="AT1139" s="241" t="s">
        <v>187</v>
      </c>
      <c r="AU1139" s="241" t="s">
        <v>88</v>
      </c>
      <c r="AY1139" s="19" t="s">
        <v>185</v>
      </c>
      <c r="BE1139" s="242">
        <f>IF(N1139="základní",J1139,0)</f>
        <v>0</v>
      </c>
      <c r="BF1139" s="242">
        <f>IF(N1139="snížená",J1139,0)</f>
        <v>0</v>
      </c>
      <c r="BG1139" s="242">
        <f>IF(N1139="zákl. přenesená",J1139,0)</f>
        <v>0</v>
      </c>
      <c r="BH1139" s="242">
        <f>IF(N1139="sníž. přenesená",J1139,0)</f>
        <v>0</v>
      </c>
      <c r="BI1139" s="242">
        <f>IF(N1139="nulová",J1139,0)</f>
        <v>0</v>
      </c>
      <c r="BJ1139" s="19" t="s">
        <v>86</v>
      </c>
      <c r="BK1139" s="242">
        <f>ROUND(I1139*H1139,2)</f>
        <v>0</v>
      </c>
      <c r="BL1139" s="19" t="s">
        <v>229</v>
      </c>
      <c r="BM1139" s="241" t="s">
        <v>1339</v>
      </c>
    </row>
    <row r="1140" s="13" customFormat="1">
      <c r="A1140" s="13"/>
      <c r="B1140" s="243"/>
      <c r="C1140" s="244"/>
      <c r="D1140" s="245" t="s">
        <v>193</v>
      </c>
      <c r="E1140" s="246" t="s">
        <v>19</v>
      </c>
      <c r="F1140" s="247" t="s">
        <v>86</v>
      </c>
      <c r="G1140" s="244"/>
      <c r="H1140" s="248">
        <v>1</v>
      </c>
      <c r="I1140" s="249"/>
      <c r="J1140" s="244"/>
      <c r="K1140" s="244"/>
      <c r="L1140" s="250"/>
      <c r="M1140" s="251"/>
      <c r="N1140" s="252"/>
      <c r="O1140" s="252"/>
      <c r="P1140" s="252"/>
      <c r="Q1140" s="252"/>
      <c r="R1140" s="252"/>
      <c r="S1140" s="252"/>
      <c r="T1140" s="25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54" t="s">
        <v>193</v>
      </c>
      <c r="AU1140" s="254" t="s">
        <v>88</v>
      </c>
      <c r="AV1140" s="13" t="s">
        <v>88</v>
      </c>
      <c r="AW1140" s="13" t="s">
        <v>37</v>
      </c>
      <c r="AX1140" s="13" t="s">
        <v>78</v>
      </c>
      <c r="AY1140" s="254" t="s">
        <v>185</v>
      </c>
    </row>
    <row r="1141" s="14" customFormat="1">
      <c r="A1141" s="14"/>
      <c r="B1141" s="255"/>
      <c r="C1141" s="256"/>
      <c r="D1141" s="245" t="s">
        <v>193</v>
      </c>
      <c r="E1141" s="257" t="s">
        <v>19</v>
      </c>
      <c r="F1141" s="258" t="s">
        <v>1340</v>
      </c>
      <c r="G1141" s="256"/>
      <c r="H1141" s="257" t="s">
        <v>19</v>
      </c>
      <c r="I1141" s="259"/>
      <c r="J1141" s="256"/>
      <c r="K1141" s="256"/>
      <c r="L1141" s="260"/>
      <c r="M1141" s="261"/>
      <c r="N1141" s="262"/>
      <c r="O1141" s="262"/>
      <c r="P1141" s="262"/>
      <c r="Q1141" s="262"/>
      <c r="R1141" s="262"/>
      <c r="S1141" s="262"/>
      <c r="T1141" s="263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64" t="s">
        <v>193</v>
      </c>
      <c r="AU1141" s="264" t="s">
        <v>88</v>
      </c>
      <c r="AV1141" s="14" t="s">
        <v>86</v>
      </c>
      <c r="AW1141" s="14" t="s">
        <v>37</v>
      </c>
      <c r="AX1141" s="14" t="s">
        <v>78</v>
      </c>
      <c r="AY1141" s="264" t="s">
        <v>185</v>
      </c>
    </row>
    <row r="1142" s="13" customFormat="1">
      <c r="A1142" s="13"/>
      <c r="B1142" s="243"/>
      <c r="C1142" s="244"/>
      <c r="D1142" s="245" t="s">
        <v>193</v>
      </c>
      <c r="E1142" s="246" t="s">
        <v>19</v>
      </c>
      <c r="F1142" s="247" t="s">
        <v>86</v>
      </c>
      <c r="G1142" s="244"/>
      <c r="H1142" s="248">
        <v>1</v>
      </c>
      <c r="I1142" s="249"/>
      <c r="J1142" s="244"/>
      <c r="K1142" s="244"/>
      <c r="L1142" s="250"/>
      <c r="M1142" s="251"/>
      <c r="N1142" s="252"/>
      <c r="O1142" s="252"/>
      <c r="P1142" s="252"/>
      <c r="Q1142" s="252"/>
      <c r="R1142" s="252"/>
      <c r="S1142" s="252"/>
      <c r="T1142" s="25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4" t="s">
        <v>193</v>
      </c>
      <c r="AU1142" s="254" t="s">
        <v>88</v>
      </c>
      <c r="AV1142" s="13" t="s">
        <v>88</v>
      </c>
      <c r="AW1142" s="13" t="s">
        <v>37</v>
      </c>
      <c r="AX1142" s="13" t="s">
        <v>78</v>
      </c>
      <c r="AY1142" s="254" t="s">
        <v>185</v>
      </c>
    </row>
    <row r="1143" s="14" customFormat="1">
      <c r="A1143" s="14"/>
      <c r="B1143" s="255"/>
      <c r="C1143" s="256"/>
      <c r="D1143" s="245" t="s">
        <v>193</v>
      </c>
      <c r="E1143" s="257" t="s">
        <v>19</v>
      </c>
      <c r="F1143" s="258" t="s">
        <v>1341</v>
      </c>
      <c r="G1143" s="256"/>
      <c r="H1143" s="257" t="s">
        <v>19</v>
      </c>
      <c r="I1143" s="259"/>
      <c r="J1143" s="256"/>
      <c r="K1143" s="256"/>
      <c r="L1143" s="260"/>
      <c r="M1143" s="261"/>
      <c r="N1143" s="262"/>
      <c r="O1143" s="262"/>
      <c r="P1143" s="262"/>
      <c r="Q1143" s="262"/>
      <c r="R1143" s="262"/>
      <c r="S1143" s="262"/>
      <c r="T1143" s="263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64" t="s">
        <v>193</v>
      </c>
      <c r="AU1143" s="264" t="s">
        <v>88</v>
      </c>
      <c r="AV1143" s="14" t="s">
        <v>86</v>
      </c>
      <c r="AW1143" s="14" t="s">
        <v>37</v>
      </c>
      <c r="AX1143" s="14" t="s">
        <v>78</v>
      </c>
      <c r="AY1143" s="264" t="s">
        <v>185</v>
      </c>
    </row>
    <row r="1144" s="13" customFormat="1">
      <c r="A1144" s="13"/>
      <c r="B1144" s="243"/>
      <c r="C1144" s="244"/>
      <c r="D1144" s="245" t="s">
        <v>193</v>
      </c>
      <c r="E1144" s="246" t="s">
        <v>19</v>
      </c>
      <c r="F1144" s="247" t="s">
        <v>86</v>
      </c>
      <c r="G1144" s="244"/>
      <c r="H1144" s="248">
        <v>1</v>
      </c>
      <c r="I1144" s="249"/>
      <c r="J1144" s="244"/>
      <c r="K1144" s="244"/>
      <c r="L1144" s="250"/>
      <c r="M1144" s="251"/>
      <c r="N1144" s="252"/>
      <c r="O1144" s="252"/>
      <c r="P1144" s="252"/>
      <c r="Q1144" s="252"/>
      <c r="R1144" s="252"/>
      <c r="S1144" s="252"/>
      <c r="T1144" s="25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54" t="s">
        <v>193</v>
      </c>
      <c r="AU1144" s="254" t="s">
        <v>88</v>
      </c>
      <c r="AV1144" s="13" t="s">
        <v>88</v>
      </c>
      <c r="AW1144" s="13" t="s">
        <v>37</v>
      </c>
      <c r="AX1144" s="13" t="s">
        <v>78</v>
      </c>
      <c r="AY1144" s="254" t="s">
        <v>185</v>
      </c>
    </row>
    <row r="1145" s="14" customFormat="1">
      <c r="A1145" s="14"/>
      <c r="B1145" s="255"/>
      <c r="C1145" s="256"/>
      <c r="D1145" s="245" t="s">
        <v>193</v>
      </c>
      <c r="E1145" s="257" t="s">
        <v>19</v>
      </c>
      <c r="F1145" s="258" t="s">
        <v>1342</v>
      </c>
      <c r="G1145" s="256"/>
      <c r="H1145" s="257" t="s">
        <v>19</v>
      </c>
      <c r="I1145" s="259"/>
      <c r="J1145" s="256"/>
      <c r="K1145" s="256"/>
      <c r="L1145" s="260"/>
      <c r="M1145" s="261"/>
      <c r="N1145" s="262"/>
      <c r="O1145" s="262"/>
      <c r="P1145" s="262"/>
      <c r="Q1145" s="262"/>
      <c r="R1145" s="262"/>
      <c r="S1145" s="262"/>
      <c r="T1145" s="263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64" t="s">
        <v>193</v>
      </c>
      <c r="AU1145" s="264" t="s">
        <v>88</v>
      </c>
      <c r="AV1145" s="14" t="s">
        <v>86</v>
      </c>
      <c r="AW1145" s="14" t="s">
        <v>37</v>
      </c>
      <c r="AX1145" s="14" t="s">
        <v>78</v>
      </c>
      <c r="AY1145" s="264" t="s">
        <v>185</v>
      </c>
    </row>
    <row r="1146" s="15" customFormat="1">
      <c r="A1146" s="15"/>
      <c r="B1146" s="265"/>
      <c r="C1146" s="266"/>
      <c r="D1146" s="245" t="s">
        <v>193</v>
      </c>
      <c r="E1146" s="267" t="s">
        <v>19</v>
      </c>
      <c r="F1146" s="268" t="s">
        <v>196</v>
      </c>
      <c r="G1146" s="266"/>
      <c r="H1146" s="269">
        <v>3</v>
      </c>
      <c r="I1146" s="270"/>
      <c r="J1146" s="266"/>
      <c r="K1146" s="266"/>
      <c r="L1146" s="271"/>
      <c r="M1146" s="272"/>
      <c r="N1146" s="273"/>
      <c r="O1146" s="273"/>
      <c r="P1146" s="273"/>
      <c r="Q1146" s="273"/>
      <c r="R1146" s="273"/>
      <c r="S1146" s="273"/>
      <c r="T1146" s="274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T1146" s="275" t="s">
        <v>193</v>
      </c>
      <c r="AU1146" s="275" t="s">
        <v>88</v>
      </c>
      <c r="AV1146" s="15" t="s">
        <v>191</v>
      </c>
      <c r="AW1146" s="15" t="s">
        <v>37</v>
      </c>
      <c r="AX1146" s="15" t="s">
        <v>86</v>
      </c>
      <c r="AY1146" s="275" t="s">
        <v>185</v>
      </c>
    </row>
    <row r="1147" s="2" customFormat="1" ht="21.75" customHeight="1">
      <c r="A1147" s="40"/>
      <c r="B1147" s="41"/>
      <c r="C1147" s="282" t="s">
        <v>1343</v>
      </c>
      <c r="D1147" s="282" t="s">
        <v>604</v>
      </c>
      <c r="E1147" s="283" t="s">
        <v>1344</v>
      </c>
      <c r="F1147" s="284" t="s">
        <v>1345</v>
      </c>
      <c r="G1147" s="285" t="s">
        <v>227</v>
      </c>
      <c r="H1147" s="286">
        <v>3</v>
      </c>
      <c r="I1147" s="287"/>
      <c r="J1147" s="288">
        <f>ROUND(I1147*H1147,2)</f>
        <v>0</v>
      </c>
      <c r="K1147" s="289"/>
      <c r="L1147" s="290"/>
      <c r="M1147" s="291" t="s">
        <v>19</v>
      </c>
      <c r="N1147" s="292" t="s">
        <v>49</v>
      </c>
      <c r="O1147" s="86"/>
      <c r="P1147" s="239">
        <f>O1147*H1147</f>
        <v>0</v>
      </c>
      <c r="Q1147" s="239">
        <v>0.20000000000000001</v>
      </c>
      <c r="R1147" s="239">
        <f>Q1147*H1147</f>
        <v>0.60000000000000009</v>
      </c>
      <c r="S1147" s="239">
        <v>0</v>
      </c>
      <c r="T1147" s="240">
        <f>S1147*H1147</f>
        <v>0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41" t="s">
        <v>658</v>
      </c>
      <c r="AT1147" s="241" t="s">
        <v>604</v>
      </c>
      <c r="AU1147" s="241" t="s">
        <v>88</v>
      </c>
      <c r="AY1147" s="19" t="s">
        <v>185</v>
      </c>
      <c r="BE1147" s="242">
        <f>IF(N1147="základní",J1147,0)</f>
        <v>0</v>
      </c>
      <c r="BF1147" s="242">
        <f>IF(N1147="snížená",J1147,0)</f>
        <v>0</v>
      </c>
      <c r="BG1147" s="242">
        <f>IF(N1147="zákl. přenesená",J1147,0)</f>
        <v>0</v>
      </c>
      <c r="BH1147" s="242">
        <f>IF(N1147="sníž. přenesená",J1147,0)</f>
        <v>0</v>
      </c>
      <c r="BI1147" s="242">
        <f>IF(N1147="nulová",J1147,0)</f>
        <v>0</v>
      </c>
      <c r="BJ1147" s="19" t="s">
        <v>86</v>
      </c>
      <c r="BK1147" s="242">
        <f>ROUND(I1147*H1147,2)</f>
        <v>0</v>
      </c>
      <c r="BL1147" s="19" t="s">
        <v>229</v>
      </c>
      <c r="BM1147" s="241" t="s">
        <v>1346</v>
      </c>
    </row>
    <row r="1148" s="2" customFormat="1" ht="33" customHeight="1">
      <c r="A1148" s="40"/>
      <c r="B1148" s="41"/>
      <c r="C1148" s="282" t="s">
        <v>1347</v>
      </c>
      <c r="D1148" s="282" t="s">
        <v>604</v>
      </c>
      <c r="E1148" s="283" t="s">
        <v>1297</v>
      </c>
      <c r="F1148" s="284" t="s">
        <v>1298</v>
      </c>
      <c r="G1148" s="285" t="s">
        <v>227</v>
      </c>
      <c r="H1148" s="286">
        <v>3</v>
      </c>
      <c r="I1148" s="287"/>
      <c r="J1148" s="288">
        <f>ROUND(I1148*H1148,2)</f>
        <v>0</v>
      </c>
      <c r="K1148" s="289"/>
      <c r="L1148" s="290"/>
      <c r="M1148" s="291" t="s">
        <v>19</v>
      </c>
      <c r="N1148" s="292" t="s">
        <v>49</v>
      </c>
      <c r="O1148" s="86"/>
      <c r="P1148" s="239">
        <f>O1148*H1148</f>
        <v>0</v>
      </c>
      <c r="Q1148" s="239">
        <v>0.0011999999999999999</v>
      </c>
      <c r="R1148" s="239">
        <f>Q1148*H1148</f>
        <v>0.0035999999999999999</v>
      </c>
      <c r="S1148" s="239">
        <v>0</v>
      </c>
      <c r="T1148" s="240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41" t="s">
        <v>658</v>
      </c>
      <c r="AT1148" s="241" t="s">
        <v>604</v>
      </c>
      <c r="AU1148" s="241" t="s">
        <v>88</v>
      </c>
      <c r="AY1148" s="19" t="s">
        <v>185</v>
      </c>
      <c r="BE1148" s="242">
        <f>IF(N1148="základní",J1148,0)</f>
        <v>0</v>
      </c>
      <c r="BF1148" s="242">
        <f>IF(N1148="snížená",J1148,0)</f>
        <v>0</v>
      </c>
      <c r="BG1148" s="242">
        <f>IF(N1148="zákl. přenesená",J1148,0)</f>
        <v>0</v>
      </c>
      <c r="BH1148" s="242">
        <f>IF(N1148="sníž. přenesená",J1148,0)</f>
        <v>0</v>
      </c>
      <c r="BI1148" s="242">
        <f>IF(N1148="nulová",J1148,0)</f>
        <v>0</v>
      </c>
      <c r="BJ1148" s="19" t="s">
        <v>86</v>
      </c>
      <c r="BK1148" s="242">
        <f>ROUND(I1148*H1148,2)</f>
        <v>0</v>
      </c>
      <c r="BL1148" s="19" t="s">
        <v>229</v>
      </c>
      <c r="BM1148" s="241" t="s">
        <v>1348</v>
      </c>
    </row>
    <row r="1149" s="2" customFormat="1" ht="16.5" customHeight="1">
      <c r="A1149" s="40"/>
      <c r="B1149" s="41"/>
      <c r="C1149" s="229" t="s">
        <v>1349</v>
      </c>
      <c r="D1149" s="229" t="s">
        <v>187</v>
      </c>
      <c r="E1149" s="230" t="s">
        <v>1350</v>
      </c>
      <c r="F1149" s="231" t="s">
        <v>1351</v>
      </c>
      <c r="G1149" s="232" t="s">
        <v>227</v>
      </c>
      <c r="H1149" s="233">
        <v>6</v>
      </c>
      <c r="I1149" s="234"/>
      <c r="J1149" s="235">
        <f>ROUND(I1149*H1149,2)</f>
        <v>0</v>
      </c>
      <c r="K1149" s="236"/>
      <c r="L1149" s="46"/>
      <c r="M1149" s="237" t="s">
        <v>19</v>
      </c>
      <c r="N1149" s="238" t="s">
        <v>49</v>
      </c>
      <c r="O1149" s="86"/>
      <c r="P1149" s="239">
        <f>O1149*H1149</f>
        <v>0</v>
      </c>
      <c r="Q1149" s="239">
        <v>0</v>
      </c>
      <c r="R1149" s="239">
        <f>Q1149*H1149</f>
        <v>0</v>
      </c>
      <c r="S1149" s="239">
        <v>0</v>
      </c>
      <c r="T1149" s="240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41" t="s">
        <v>229</v>
      </c>
      <c r="AT1149" s="241" t="s">
        <v>187</v>
      </c>
      <c r="AU1149" s="241" t="s">
        <v>88</v>
      </c>
      <c r="AY1149" s="19" t="s">
        <v>185</v>
      </c>
      <c r="BE1149" s="242">
        <f>IF(N1149="základní",J1149,0)</f>
        <v>0</v>
      </c>
      <c r="BF1149" s="242">
        <f>IF(N1149="snížená",J1149,0)</f>
        <v>0</v>
      </c>
      <c r="BG1149" s="242">
        <f>IF(N1149="zákl. přenesená",J1149,0)</f>
        <v>0</v>
      </c>
      <c r="BH1149" s="242">
        <f>IF(N1149="sníž. přenesená",J1149,0)</f>
        <v>0</v>
      </c>
      <c r="BI1149" s="242">
        <f>IF(N1149="nulová",J1149,0)</f>
        <v>0</v>
      </c>
      <c r="BJ1149" s="19" t="s">
        <v>86</v>
      </c>
      <c r="BK1149" s="242">
        <f>ROUND(I1149*H1149,2)</f>
        <v>0</v>
      </c>
      <c r="BL1149" s="19" t="s">
        <v>229</v>
      </c>
      <c r="BM1149" s="241" t="s">
        <v>1352</v>
      </c>
    </row>
    <row r="1150" s="2" customFormat="1" ht="16.5" customHeight="1">
      <c r="A1150" s="40"/>
      <c r="B1150" s="41"/>
      <c r="C1150" s="282" t="s">
        <v>1353</v>
      </c>
      <c r="D1150" s="282" t="s">
        <v>604</v>
      </c>
      <c r="E1150" s="283" t="s">
        <v>1354</v>
      </c>
      <c r="F1150" s="284" t="s">
        <v>1355</v>
      </c>
      <c r="G1150" s="285" t="s">
        <v>227</v>
      </c>
      <c r="H1150" s="286">
        <v>6</v>
      </c>
      <c r="I1150" s="287"/>
      <c r="J1150" s="288">
        <f>ROUND(I1150*H1150,2)</f>
        <v>0</v>
      </c>
      <c r="K1150" s="289"/>
      <c r="L1150" s="290"/>
      <c r="M1150" s="291" t="s">
        <v>19</v>
      </c>
      <c r="N1150" s="292" t="s">
        <v>49</v>
      </c>
      <c r="O1150" s="86"/>
      <c r="P1150" s="239">
        <f>O1150*H1150</f>
        <v>0</v>
      </c>
      <c r="Q1150" s="239">
        <v>0.00021000000000000001</v>
      </c>
      <c r="R1150" s="239">
        <f>Q1150*H1150</f>
        <v>0.0012600000000000001</v>
      </c>
      <c r="S1150" s="239">
        <v>0</v>
      </c>
      <c r="T1150" s="240">
        <f>S1150*H1150</f>
        <v>0</v>
      </c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R1150" s="241" t="s">
        <v>658</v>
      </c>
      <c r="AT1150" s="241" t="s">
        <v>604</v>
      </c>
      <c r="AU1150" s="241" t="s">
        <v>88</v>
      </c>
      <c r="AY1150" s="19" t="s">
        <v>185</v>
      </c>
      <c r="BE1150" s="242">
        <f>IF(N1150="základní",J1150,0)</f>
        <v>0</v>
      </c>
      <c r="BF1150" s="242">
        <f>IF(N1150="snížená",J1150,0)</f>
        <v>0</v>
      </c>
      <c r="BG1150" s="242">
        <f>IF(N1150="zákl. přenesená",J1150,0)</f>
        <v>0</v>
      </c>
      <c r="BH1150" s="242">
        <f>IF(N1150="sníž. přenesená",J1150,0)</f>
        <v>0</v>
      </c>
      <c r="BI1150" s="242">
        <f>IF(N1150="nulová",J1150,0)</f>
        <v>0</v>
      </c>
      <c r="BJ1150" s="19" t="s">
        <v>86</v>
      </c>
      <c r="BK1150" s="242">
        <f>ROUND(I1150*H1150,2)</f>
        <v>0</v>
      </c>
      <c r="BL1150" s="19" t="s">
        <v>229</v>
      </c>
      <c r="BM1150" s="241" t="s">
        <v>1356</v>
      </c>
    </row>
    <row r="1151" s="2" customFormat="1" ht="16.5" customHeight="1">
      <c r="A1151" s="40"/>
      <c r="B1151" s="41"/>
      <c r="C1151" s="229" t="s">
        <v>1357</v>
      </c>
      <c r="D1151" s="229" t="s">
        <v>187</v>
      </c>
      <c r="E1151" s="230" t="s">
        <v>1358</v>
      </c>
      <c r="F1151" s="231" t="s">
        <v>1359</v>
      </c>
      <c r="G1151" s="232" t="s">
        <v>1360</v>
      </c>
      <c r="H1151" s="233">
        <v>4183.9799999999996</v>
      </c>
      <c r="I1151" s="234"/>
      <c r="J1151" s="235">
        <f>ROUND(I1151*H1151,2)</f>
        <v>0</v>
      </c>
      <c r="K1151" s="236"/>
      <c r="L1151" s="46"/>
      <c r="M1151" s="237" t="s">
        <v>19</v>
      </c>
      <c r="N1151" s="238" t="s">
        <v>49</v>
      </c>
      <c r="O1151" s="86"/>
      <c r="P1151" s="239">
        <f>O1151*H1151</f>
        <v>0</v>
      </c>
      <c r="Q1151" s="239">
        <v>0</v>
      </c>
      <c r="R1151" s="239">
        <f>Q1151*H1151</f>
        <v>0</v>
      </c>
      <c r="S1151" s="239">
        <v>0</v>
      </c>
      <c r="T1151" s="240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41" t="s">
        <v>229</v>
      </c>
      <c r="AT1151" s="241" t="s">
        <v>187</v>
      </c>
      <c r="AU1151" s="241" t="s">
        <v>88</v>
      </c>
      <c r="AY1151" s="19" t="s">
        <v>185</v>
      </c>
      <c r="BE1151" s="242">
        <f>IF(N1151="základní",J1151,0)</f>
        <v>0</v>
      </c>
      <c r="BF1151" s="242">
        <f>IF(N1151="snížená",J1151,0)</f>
        <v>0</v>
      </c>
      <c r="BG1151" s="242">
        <f>IF(N1151="zákl. přenesená",J1151,0)</f>
        <v>0</v>
      </c>
      <c r="BH1151" s="242">
        <f>IF(N1151="sníž. přenesená",J1151,0)</f>
        <v>0</v>
      </c>
      <c r="BI1151" s="242">
        <f>IF(N1151="nulová",J1151,0)</f>
        <v>0</v>
      </c>
      <c r="BJ1151" s="19" t="s">
        <v>86</v>
      </c>
      <c r="BK1151" s="242">
        <f>ROUND(I1151*H1151,2)</f>
        <v>0</v>
      </c>
      <c r="BL1151" s="19" t="s">
        <v>229</v>
      </c>
      <c r="BM1151" s="241" t="s">
        <v>1361</v>
      </c>
    </row>
    <row r="1152" s="13" customFormat="1">
      <c r="A1152" s="13"/>
      <c r="B1152" s="243"/>
      <c r="C1152" s="244"/>
      <c r="D1152" s="245" t="s">
        <v>193</v>
      </c>
      <c r="E1152" s="246" t="s">
        <v>19</v>
      </c>
      <c r="F1152" s="247" t="s">
        <v>1362</v>
      </c>
      <c r="G1152" s="244"/>
      <c r="H1152" s="248">
        <v>1229.5999999999999</v>
      </c>
      <c r="I1152" s="249"/>
      <c r="J1152" s="244"/>
      <c r="K1152" s="244"/>
      <c r="L1152" s="250"/>
      <c r="M1152" s="251"/>
      <c r="N1152" s="252"/>
      <c r="O1152" s="252"/>
      <c r="P1152" s="252"/>
      <c r="Q1152" s="252"/>
      <c r="R1152" s="252"/>
      <c r="S1152" s="252"/>
      <c r="T1152" s="25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54" t="s">
        <v>193</v>
      </c>
      <c r="AU1152" s="254" t="s">
        <v>88</v>
      </c>
      <c r="AV1152" s="13" t="s">
        <v>88</v>
      </c>
      <c r="AW1152" s="13" t="s">
        <v>37</v>
      </c>
      <c r="AX1152" s="13" t="s">
        <v>78</v>
      </c>
      <c r="AY1152" s="254" t="s">
        <v>185</v>
      </c>
    </row>
    <row r="1153" s="13" customFormat="1">
      <c r="A1153" s="13"/>
      <c r="B1153" s="243"/>
      <c r="C1153" s="244"/>
      <c r="D1153" s="245" t="s">
        <v>193</v>
      </c>
      <c r="E1153" s="246" t="s">
        <v>19</v>
      </c>
      <c r="F1153" s="247" t="s">
        <v>1363</v>
      </c>
      <c r="G1153" s="244"/>
      <c r="H1153" s="248">
        <v>606.85000000000002</v>
      </c>
      <c r="I1153" s="249"/>
      <c r="J1153" s="244"/>
      <c r="K1153" s="244"/>
      <c r="L1153" s="250"/>
      <c r="M1153" s="251"/>
      <c r="N1153" s="252"/>
      <c r="O1153" s="252"/>
      <c r="P1153" s="252"/>
      <c r="Q1153" s="252"/>
      <c r="R1153" s="252"/>
      <c r="S1153" s="252"/>
      <c r="T1153" s="25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54" t="s">
        <v>193</v>
      </c>
      <c r="AU1153" s="254" t="s">
        <v>88</v>
      </c>
      <c r="AV1153" s="13" t="s">
        <v>88</v>
      </c>
      <c r="AW1153" s="13" t="s">
        <v>37</v>
      </c>
      <c r="AX1153" s="13" t="s">
        <v>78</v>
      </c>
      <c r="AY1153" s="254" t="s">
        <v>185</v>
      </c>
    </row>
    <row r="1154" s="13" customFormat="1">
      <c r="A1154" s="13"/>
      <c r="B1154" s="243"/>
      <c r="C1154" s="244"/>
      <c r="D1154" s="245" t="s">
        <v>193</v>
      </c>
      <c r="E1154" s="246" t="s">
        <v>19</v>
      </c>
      <c r="F1154" s="247" t="s">
        <v>1364</v>
      </c>
      <c r="G1154" s="244"/>
      <c r="H1154" s="248">
        <v>780.15999999999997</v>
      </c>
      <c r="I1154" s="249"/>
      <c r="J1154" s="244"/>
      <c r="K1154" s="244"/>
      <c r="L1154" s="250"/>
      <c r="M1154" s="251"/>
      <c r="N1154" s="252"/>
      <c r="O1154" s="252"/>
      <c r="P1154" s="252"/>
      <c r="Q1154" s="252"/>
      <c r="R1154" s="252"/>
      <c r="S1154" s="252"/>
      <c r="T1154" s="25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54" t="s">
        <v>193</v>
      </c>
      <c r="AU1154" s="254" t="s">
        <v>88</v>
      </c>
      <c r="AV1154" s="13" t="s">
        <v>88</v>
      </c>
      <c r="AW1154" s="13" t="s">
        <v>37</v>
      </c>
      <c r="AX1154" s="13" t="s">
        <v>78</v>
      </c>
      <c r="AY1154" s="254" t="s">
        <v>185</v>
      </c>
    </row>
    <row r="1155" s="14" customFormat="1">
      <c r="A1155" s="14"/>
      <c r="B1155" s="255"/>
      <c r="C1155" s="256"/>
      <c r="D1155" s="245" t="s">
        <v>193</v>
      </c>
      <c r="E1155" s="257" t="s">
        <v>19</v>
      </c>
      <c r="F1155" s="258" t="s">
        <v>1365</v>
      </c>
      <c r="G1155" s="256"/>
      <c r="H1155" s="257" t="s">
        <v>19</v>
      </c>
      <c r="I1155" s="259"/>
      <c r="J1155" s="256"/>
      <c r="K1155" s="256"/>
      <c r="L1155" s="260"/>
      <c r="M1155" s="261"/>
      <c r="N1155" s="262"/>
      <c r="O1155" s="262"/>
      <c r="P1155" s="262"/>
      <c r="Q1155" s="262"/>
      <c r="R1155" s="262"/>
      <c r="S1155" s="262"/>
      <c r="T1155" s="263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64" t="s">
        <v>193</v>
      </c>
      <c r="AU1155" s="264" t="s">
        <v>88</v>
      </c>
      <c r="AV1155" s="14" t="s">
        <v>86</v>
      </c>
      <c r="AW1155" s="14" t="s">
        <v>37</v>
      </c>
      <c r="AX1155" s="14" t="s">
        <v>78</v>
      </c>
      <c r="AY1155" s="264" t="s">
        <v>185</v>
      </c>
    </row>
    <row r="1156" s="13" customFormat="1">
      <c r="A1156" s="13"/>
      <c r="B1156" s="243"/>
      <c r="C1156" s="244"/>
      <c r="D1156" s="245" t="s">
        <v>193</v>
      </c>
      <c r="E1156" s="246" t="s">
        <v>19</v>
      </c>
      <c r="F1156" s="247" t="s">
        <v>1366</v>
      </c>
      <c r="G1156" s="244"/>
      <c r="H1156" s="248">
        <v>189.476</v>
      </c>
      <c r="I1156" s="249"/>
      <c r="J1156" s="244"/>
      <c r="K1156" s="244"/>
      <c r="L1156" s="250"/>
      <c r="M1156" s="251"/>
      <c r="N1156" s="252"/>
      <c r="O1156" s="252"/>
      <c r="P1156" s="252"/>
      <c r="Q1156" s="252"/>
      <c r="R1156" s="252"/>
      <c r="S1156" s="252"/>
      <c r="T1156" s="25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54" t="s">
        <v>193</v>
      </c>
      <c r="AU1156" s="254" t="s">
        <v>88</v>
      </c>
      <c r="AV1156" s="13" t="s">
        <v>88</v>
      </c>
      <c r="AW1156" s="13" t="s">
        <v>37</v>
      </c>
      <c r="AX1156" s="13" t="s">
        <v>78</v>
      </c>
      <c r="AY1156" s="254" t="s">
        <v>185</v>
      </c>
    </row>
    <row r="1157" s="14" customFormat="1">
      <c r="A1157" s="14"/>
      <c r="B1157" s="255"/>
      <c r="C1157" s="256"/>
      <c r="D1157" s="245" t="s">
        <v>193</v>
      </c>
      <c r="E1157" s="257" t="s">
        <v>19</v>
      </c>
      <c r="F1157" s="258" t="s">
        <v>1367</v>
      </c>
      <c r="G1157" s="256"/>
      <c r="H1157" s="257" t="s">
        <v>19</v>
      </c>
      <c r="I1157" s="259"/>
      <c r="J1157" s="256"/>
      <c r="K1157" s="256"/>
      <c r="L1157" s="260"/>
      <c r="M1157" s="261"/>
      <c r="N1157" s="262"/>
      <c r="O1157" s="262"/>
      <c r="P1157" s="262"/>
      <c r="Q1157" s="262"/>
      <c r="R1157" s="262"/>
      <c r="S1157" s="262"/>
      <c r="T1157" s="263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64" t="s">
        <v>193</v>
      </c>
      <c r="AU1157" s="264" t="s">
        <v>88</v>
      </c>
      <c r="AV1157" s="14" t="s">
        <v>86</v>
      </c>
      <c r="AW1157" s="14" t="s">
        <v>37</v>
      </c>
      <c r="AX1157" s="14" t="s">
        <v>78</v>
      </c>
      <c r="AY1157" s="264" t="s">
        <v>185</v>
      </c>
    </row>
    <row r="1158" s="13" customFormat="1">
      <c r="A1158" s="13"/>
      <c r="B1158" s="243"/>
      <c r="C1158" s="244"/>
      <c r="D1158" s="245" t="s">
        <v>193</v>
      </c>
      <c r="E1158" s="246" t="s">
        <v>19</v>
      </c>
      <c r="F1158" s="247" t="s">
        <v>1368</v>
      </c>
      <c r="G1158" s="244"/>
      <c r="H1158" s="248">
        <v>320</v>
      </c>
      <c r="I1158" s="249"/>
      <c r="J1158" s="244"/>
      <c r="K1158" s="244"/>
      <c r="L1158" s="250"/>
      <c r="M1158" s="251"/>
      <c r="N1158" s="252"/>
      <c r="O1158" s="252"/>
      <c r="P1158" s="252"/>
      <c r="Q1158" s="252"/>
      <c r="R1158" s="252"/>
      <c r="S1158" s="252"/>
      <c r="T1158" s="25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4" t="s">
        <v>193</v>
      </c>
      <c r="AU1158" s="254" t="s">
        <v>88</v>
      </c>
      <c r="AV1158" s="13" t="s">
        <v>88</v>
      </c>
      <c r="AW1158" s="13" t="s">
        <v>37</v>
      </c>
      <c r="AX1158" s="13" t="s">
        <v>78</v>
      </c>
      <c r="AY1158" s="254" t="s">
        <v>185</v>
      </c>
    </row>
    <row r="1159" s="13" customFormat="1">
      <c r="A1159" s="13"/>
      <c r="B1159" s="243"/>
      <c r="C1159" s="244"/>
      <c r="D1159" s="245" t="s">
        <v>193</v>
      </c>
      <c r="E1159" s="246" t="s">
        <v>19</v>
      </c>
      <c r="F1159" s="247" t="s">
        <v>1369</v>
      </c>
      <c r="G1159" s="244"/>
      <c r="H1159" s="248">
        <v>38.399999999999999</v>
      </c>
      <c r="I1159" s="249"/>
      <c r="J1159" s="244"/>
      <c r="K1159" s="244"/>
      <c r="L1159" s="250"/>
      <c r="M1159" s="251"/>
      <c r="N1159" s="252"/>
      <c r="O1159" s="252"/>
      <c r="P1159" s="252"/>
      <c r="Q1159" s="252"/>
      <c r="R1159" s="252"/>
      <c r="S1159" s="252"/>
      <c r="T1159" s="25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54" t="s">
        <v>193</v>
      </c>
      <c r="AU1159" s="254" t="s">
        <v>88</v>
      </c>
      <c r="AV1159" s="13" t="s">
        <v>88</v>
      </c>
      <c r="AW1159" s="13" t="s">
        <v>37</v>
      </c>
      <c r="AX1159" s="13" t="s">
        <v>78</v>
      </c>
      <c r="AY1159" s="254" t="s">
        <v>185</v>
      </c>
    </row>
    <row r="1160" s="14" customFormat="1">
      <c r="A1160" s="14"/>
      <c r="B1160" s="255"/>
      <c r="C1160" s="256"/>
      <c r="D1160" s="245" t="s">
        <v>193</v>
      </c>
      <c r="E1160" s="257" t="s">
        <v>19</v>
      </c>
      <c r="F1160" s="258" t="s">
        <v>1370</v>
      </c>
      <c r="G1160" s="256"/>
      <c r="H1160" s="257" t="s">
        <v>19</v>
      </c>
      <c r="I1160" s="259"/>
      <c r="J1160" s="256"/>
      <c r="K1160" s="256"/>
      <c r="L1160" s="260"/>
      <c r="M1160" s="261"/>
      <c r="N1160" s="262"/>
      <c r="O1160" s="262"/>
      <c r="P1160" s="262"/>
      <c r="Q1160" s="262"/>
      <c r="R1160" s="262"/>
      <c r="S1160" s="262"/>
      <c r="T1160" s="263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64" t="s">
        <v>193</v>
      </c>
      <c r="AU1160" s="264" t="s">
        <v>88</v>
      </c>
      <c r="AV1160" s="14" t="s">
        <v>86</v>
      </c>
      <c r="AW1160" s="14" t="s">
        <v>37</v>
      </c>
      <c r="AX1160" s="14" t="s">
        <v>78</v>
      </c>
      <c r="AY1160" s="264" t="s">
        <v>185</v>
      </c>
    </row>
    <row r="1161" s="16" customFormat="1">
      <c r="A1161" s="16"/>
      <c r="B1161" s="293"/>
      <c r="C1161" s="294"/>
      <c r="D1161" s="245" t="s">
        <v>193</v>
      </c>
      <c r="E1161" s="295" t="s">
        <v>19</v>
      </c>
      <c r="F1161" s="296" t="s">
        <v>1371</v>
      </c>
      <c r="G1161" s="294"/>
      <c r="H1161" s="297">
        <v>3164.4859999999999</v>
      </c>
      <c r="I1161" s="298"/>
      <c r="J1161" s="294"/>
      <c r="K1161" s="294"/>
      <c r="L1161" s="299"/>
      <c r="M1161" s="300"/>
      <c r="N1161" s="301"/>
      <c r="O1161" s="301"/>
      <c r="P1161" s="301"/>
      <c r="Q1161" s="301"/>
      <c r="R1161" s="301"/>
      <c r="S1161" s="301"/>
      <c r="T1161" s="302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T1161" s="303" t="s">
        <v>193</v>
      </c>
      <c r="AU1161" s="303" t="s">
        <v>88</v>
      </c>
      <c r="AV1161" s="16" t="s">
        <v>203</v>
      </c>
      <c r="AW1161" s="16" t="s">
        <v>37</v>
      </c>
      <c r="AX1161" s="16" t="s">
        <v>78</v>
      </c>
      <c r="AY1161" s="303" t="s">
        <v>185</v>
      </c>
    </row>
    <row r="1162" s="13" customFormat="1">
      <c r="A1162" s="13"/>
      <c r="B1162" s="243"/>
      <c r="C1162" s="244"/>
      <c r="D1162" s="245" t="s">
        <v>193</v>
      </c>
      <c r="E1162" s="246" t="s">
        <v>19</v>
      </c>
      <c r="F1162" s="247" t="s">
        <v>1372</v>
      </c>
      <c r="G1162" s="244"/>
      <c r="H1162" s="248">
        <v>468.16000000000002</v>
      </c>
      <c r="I1162" s="249"/>
      <c r="J1162" s="244"/>
      <c r="K1162" s="244"/>
      <c r="L1162" s="250"/>
      <c r="M1162" s="251"/>
      <c r="N1162" s="252"/>
      <c r="O1162" s="252"/>
      <c r="P1162" s="252"/>
      <c r="Q1162" s="252"/>
      <c r="R1162" s="252"/>
      <c r="S1162" s="252"/>
      <c r="T1162" s="25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54" t="s">
        <v>193</v>
      </c>
      <c r="AU1162" s="254" t="s">
        <v>88</v>
      </c>
      <c r="AV1162" s="13" t="s">
        <v>88</v>
      </c>
      <c r="AW1162" s="13" t="s">
        <v>37</v>
      </c>
      <c r="AX1162" s="13" t="s">
        <v>78</v>
      </c>
      <c r="AY1162" s="254" t="s">
        <v>185</v>
      </c>
    </row>
    <row r="1163" s="13" customFormat="1">
      <c r="A1163" s="13"/>
      <c r="B1163" s="243"/>
      <c r="C1163" s="244"/>
      <c r="D1163" s="245" t="s">
        <v>193</v>
      </c>
      <c r="E1163" s="246" t="s">
        <v>19</v>
      </c>
      <c r="F1163" s="247" t="s">
        <v>1373</v>
      </c>
      <c r="G1163" s="244"/>
      <c r="H1163" s="248">
        <v>477.27999999999997</v>
      </c>
      <c r="I1163" s="249"/>
      <c r="J1163" s="244"/>
      <c r="K1163" s="244"/>
      <c r="L1163" s="250"/>
      <c r="M1163" s="251"/>
      <c r="N1163" s="252"/>
      <c r="O1163" s="252"/>
      <c r="P1163" s="252"/>
      <c r="Q1163" s="252"/>
      <c r="R1163" s="252"/>
      <c r="S1163" s="252"/>
      <c r="T1163" s="25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54" t="s">
        <v>193</v>
      </c>
      <c r="AU1163" s="254" t="s">
        <v>88</v>
      </c>
      <c r="AV1163" s="13" t="s">
        <v>88</v>
      </c>
      <c r="AW1163" s="13" t="s">
        <v>37</v>
      </c>
      <c r="AX1163" s="13" t="s">
        <v>78</v>
      </c>
      <c r="AY1163" s="254" t="s">
        <v>185</v>
      </c>
    </row>
    <row r="1164" s="14" customFormat="1">
      <c r="A1164" s="14"/>
      <c r="B1164" s="255"/>
      <c r="C1164" s="256"/>
      <c r="D1164" s="245" t="s">
        <v>193</v>
      </c>
      <c r="E1164" s="257" t="s">
        <v>19</v>
      </c>
      <c r="F1164" s="258" t="s">
        <v>1374</v>
      </c>
      <c r="G1164" s="256"/>
      <c r="H1164" s="257" t="s">
        <v>19</v>
      </c>
      <c r="I1164" s="259"/>
      <c r="J1164" s="256"/>
      <c r="K1164" s="256"/>
      <c r="L1164" s="260"/>
      <c r="M1164" s="261"/>
      <c r="N1164" s="262"/>
      <c r="O1164" s="262"/>
      <c r="P1164" s="262"/>
      <c r="Q1164" s="262"/>
      <c r="R1164" s="262"/>
      <c r="S1164" s="262"/>
      <c r="T1164" s="263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64" t="s">
        <v>193</v>
      </c>
      <c r="AU1164" s="264" t="s">
        <v>88</v>
      </c>
      <c r="AV1164" s="14" t="s">
        <v>86</v>
      </c>
      <c r="AW1164" s="14" t="s">
        <v>37</v>
      </c>
      <c r="AX1164" s="14" t="s">
        <v>78</v>
      </c>
      <c r="AY1164" s="264" t="s">
        <v>185</v>
      </c>
    </row>
    <row r="1165" s="13" customFormat="1">
      <c r="A1165" s="13"/>
      <c r="B1165" s="243"/>
      <c r="C1165" s="244"/>
      <c r="D1165" s="245" t="s">
        <v>193</v>
      </c>
      <c r="E1165" s="246" t="s">
        <v>19</v>
      </c>
      <c r="F1165" s="247" t="s">
        <v>1375</v>
      </c>
      <c r="G1165" s="244"/>
      <c r="H1165" s="248">
        <v>74.054000000000002</v>
      </c>
      <c r="I1165" s="249"/>
      <c r="J1165" s="244"/>
      <c r="K1165" s="244"/>
      <c r="L1165" s="250"/>
      <c r="M1165" s="251"/>
      <c r="N1165" s="252"/>
      <c r="O1165" s="252"/>
      <c r="P1165" s="252"/>
      <c r="Q1165" s="252"/>
      <c r="R1165" s="252"/>
      <c r="S1165" s="252"/>
      <c r="T1165" s="25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54" t="s">
        <v>193</v>
      </c>
      <c r="AU1165" s="254" t="s">
        <v>88</v>
      </c>
      <c r="AV1165" s="13" t="s">
        <v>88</v>
      </c>
      <c r="AW1165" s="13" t="s">
        <v>37</v>
      </c>
      <c r="AX1165" s="13" t="s">
        <v>78</v>
      </c>
      <c r="AY1165" s="254" t="s">
        <v>185</v>
      </c>
    </row>
    <row r="1166" s="14" customFormat="1">
      <c r="A1166" s="14"/>
      <c r="B1166" s="255"/>
      <c r="C1166" s="256"/>
      <c r="D1166" s="245" t="s">
        <v>193</v>
      </c>
      <c r="E1166" s="257" t="s">
        <v>19</v>
      </c>
      <c r="F1166" s="258" t="s">
        <v>1376</v>
      </c>
      <c r="G1166" s="256"/>
      <c r="H1166" s="257" t="s">
        <v>19</v>
      </c>
      <c r="I1166" s="259"/>
      <c r="J1166" s="256"/>
      <c r="K1166" s="256"/>
      <c r="L1166" s="260"/>
      <c r="M1166" s="261"/>
      <c r="N1166" s="262"/>
      <c r="O1166" s="262"/>
      <c r="P1166" s="262"/>
      <c r="Q1166" s="262"/>
      <c r="R1166" s="262"/>
      <c r="S1166" s="262"/>
      <c r="T1166" s="263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64" t="s">
        <v>193</v>
      </c>
      <c r="AU1166" s="264" t="s">
        <v>88</v>
      </c>
      <c r="AV1166" s="14" t="s">
        <v>86</v>
      </c>
      <c r="AW1166" s="14" t="s">
        <v>37</v>
      </c>
      <c r="AX1166" s="14" t="s">
        <v>78</v>
      </c>
      <c r="AY1166" s="264" t="s">
        <v>185</v>
      </c>
    </row>
    <row r="1167" s="16" customFormat="1">
      <c r="A1167" s="16"/>
      <c r="B1167" s="293"/>
      <c r="C1167" s="294"/>
      <c r="D1167" s="245" t="s">
        <v>193</v>
      </c>
      <c r="E1167" s="295" t="s">
        <v>19</v>
      </c>
      <c r="F1167" s="296" t="s">
        <v>1377</v>
      </c>
      <c r="G1167" s="294"/>
      <c r="H1167" s="297">
        <v>1019.494</v>
      </c>
      <c r="I1167" s="298"/>
      <c r="J1167" s="294"/>
      <c r="K1167" s="294"/>
      <c r="L1167" s="299"/>
      <c r="M1167" s="300"/>
      <c r="N1167" s="301"/>
      <c r="O1167" s="301"/>
      <c r="P1167" s="301"/>
      <c r="Q1167" s="301"/>
      <c r="R1167" s="301"/>
      <c r="S1167" s="301"/>
      <c r="T1167" s="302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T1167" s="303" t="s">
        <v>193</v>
      </c>
      <c r="AU1167" s="303" t="s">
        <v>88</v>
      </c>
      <c r="AV1167" s="16" t="s">
        <v>203</v>
      </c>
      <c r="AW1167" s="16" t="s">
        <v>37</v>
      </c>
      <c r="AX1167" s="16" t="s">
        <v>78</v>
      </c>
      <c r="AY1167" s="303" t="s">
        <v>185</v>
      </c>
    </row>
    <row r="1168" s="15" customFormat="1">
      <c r="A1168" s="15"/>
      <c r="B1168" s="265"/>
      <c r="C1168" s="266"/>
      <c r="D1168" s="245" t="s">
        <v>193</v>
      </c>
      <c r="E1168" s="267" t="s">
        <v>19</v>
      </c>
      <c r="F1168" s="268" t="s">
        <v>196</v>
      </c>
      <c r="G1168" s="266"/>
      <c r="H1168" s="269">
        <v>4183.9799999999996</v>
      </c>
      <c r="I1168" s="270"/>
      <c r="J1168" s="266"/>
      <c r="K1168" s="266"/>
      <c r="L1168" s="271"/>
      <c r="M1168" s="272"/>
      <c r="N1168" s="273"/>
      <c r="O1168" s="273"/>
      <c r="P1168" s="273"/>
      <c r="Q1168" s="273"/>
      <c r="R1168" s="273"/>
      <c r="S1168" s="273"/>
      <c r="T1168" s="274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T1168" s="275" t="s">
        <v>193</v>
      </c>
      <c r="AU1168" s="275" t="s">
        <v>88</v>
      </c>
      <c r="AV1168" s="15" t="s">
        <v>191</v>
      </c>
      <c r="AW1168" s="15" t="s">
        <v>37</v>
      </c>
      <c r="AX1168" s="15" t="s">
        <v>86</v>
      </c>
      <c r="AY1168" s="275" t="s">
        <v>185</v>
      </c>
    </row>
    <row r="1169" s="2" customFormat="1" ht="16.5" customHeight="1">
      <c r="A1169" s="40"/>
      <c r="B1169" s="41"/>
      <c r="C1169" s="229" t="s">
        <v>1378</v>
      </c>
      <c r="D1169" s="229" t="s">
        <v>187</v>
      </c>
      <c r="E1169" s="230" t="s">
        <v>1379</v>
      </c>
      <c r="F1169" s="231" t="s">
        <v>1380</v>
      </c>
      <c r="G1169" s="232" t="s">
        <v>220</v>
      </c>
      <c r="H1169" s="233">
        <v>11</v>
      </c>
      <c r="I1169" s="234"/>
      <c r="J1169" s="235">
        <f>ROUND(I1169*H1169,2)</f>
        <v>0</v>
      </c>
      <c r="K1169" s="236"/>
      <c r="L1169" s="46"/>
      <c r="M1169" s="237" t="s">
        <v>19</v>
      </c>
      <c r="N1169" s="238" t="s">
        <v>49</v>
      </c>
      <c r="O1169" s="86"/>
      <c r="P1169" s="239">
        <f>O1169*H1169</f>
        <v>0</v>
      </c>
      <c r="Q1169" s="239">
        <v>0</v>
      </c>
      <c r="R1169" s="239">
        <f>Q1169*H1169</f>
        <v>0</v>
      </c>
      <c r="S1169" s="239">
        <v>0</v>
      </c>
      <c r="T1169" s="240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41" t="s">
        <v>229</v>
      </c>
      <c r="AT1169" s="241" t="s">
        <v>187</v>
      </c>
      <c r="AU1169" s="241" t="s">
        <v>88</v>
      </c>
      <c r="AY1169" s="19" t="s">
        <v>185</v>
      </c>
      <c r="BE1169" s="242">
        <f>IF(N1169="základní",J1169,0)</f>
        <v>0</v>
      </c>
      <c r="BF1169" s="242">
        <f>IF(N1169="snížená",J1169,0)</f>
        <v>0</v>
      </c>
      <c r="BG1169" s="242">
        <f>IF(N1169="zákl. přenesená",J1169,0)</f>
        <v>0</v>
      </c>
      <c r="BH1169" s="242">
        <f>IF(N1169="sníž. přenesená",J1169,0)</f>
        <v>0</v>
      </c>
      <c r="BI1169" s="242">
        <f>IF(N1169="nulová",J1169,0)</f>
        <v>0</v>
      </c>
      <c r="BJ1169" s="19" t="s">
        <v>86</v>
      </c>
      <c r="BK1169" s="242">
        <f>ROUND(I1169*H1169,2)</f>
        <v>0</v>
      </c>
      <c r="BL1169" s="19" t="s">
        <v>229</v>
      </c>
      <c r="BM1169" s="241" t="s">
        <v>1381</v>
      </c>
    </row>
    <row r="1170" s="2" customFormat="1" ht="16.5" customHeight="1">
      <c r="A1170" s="40"/>
      <c r="B1170" s="41"/>
      <c r="C1170" s="282" t="s">
        <v>1382</v>
      </c>
      <c r="D1170" s="282" t="s">
        <v>604</v>
      </c>
      <c r="E1170" s="283" t="s">
        <v>1383</v>
      </c>
      <c r="F1170" s="284" t="s">
        <v>1384</v>
      </c>
      <c r="G1170" s="285" t="s">
        <v>206</v>
      </c>
      <c r="H1170" s="286">
        <v>0.36299999999999999</v>
      </c>
      <c r="I1170" s="287"/>
      <c r="J1170" s="288">
        <f>ROUND(I1170*H1170,2)</f>
        <v>0</v>
      </c>
      <c r="K1170" s="289"/>
      <c r="L1170" s="290"/>
      <c r="M1170" s="291" t="s">
        <v>19</v>
      </c>
      <c r="N1170" s="292" t="s">
        <v>49</v>
      </c>
      <c r="O1170" s="86"/>
      <c r="P1170" s="239">
        <f>O1170*H1170</f>
        <v>0</v>
      </c>
      <c r="Q1170" s="239">
        <v>0.55000000000000004</v>
      </c>
      <c r="R1170" s="239">
        <f>Q1170*H1170</f>
        <v>0.19965000000000002</v>
      </c>
      <c r="S1170" s="239">
        <v>0</v>
      </c>
      <c r="T1170" s="240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41" t="s">
        <v>658</v>
      </c>
      <c r="AT1170" s="241" t="s">
        <v>604</v>
      </c>
      <c r="AU1170" s="241" t="s">
        <v>88</v>
      </c>
      <c r="AY1170" s="19" t="s">
        <v>185</v>
      </c>
      <c r="BE1170" s="242">
        <f>IF(N1170="základní",J1170,0)</f>
        <v>0</v>
      </c>
      <c r="BF1170" s="242">
        <f>IF(N1170="snížená",J1170,0)</f>
        <v>0</v>
      </c>
      <c r="BG1170" s="242">
        <f>IF(N1170="zákl. přenesená",J1170,0)</f>
        <v>0</v>
      </c>
      <c r="BH1170" s="242">
        <f>IF(N1170="sníž. přenesená",J1170,0)</f>
        <v>0</v>
      </c>
      <c r="BI1170" s="242">
        <f>IF(N1170="nulová",J1170,0)</f>
        <v>0</v>
      </c>
      <c r="BJ1170" s="19" t="s">
        <v>86</v>
      </c>
      <c r="BK1170" s="242">
        <f>ROUND(I1170*H1170,2)</f>
        <v>0</v>
      </c>
      <c r="BL1170" s="19" t="s">
        <v>229</v>
      </c>
      <c r="BM1170" s="241" t="s">
        <v>1385</v>
      </c>
    </row>
    <row r="1171" s="13" customFormat="1">
      <c r="A1171" s="13"/>
      <c r="B1171" s="243"/>
      <c r="C1171" s="244"/>
      <c r="D1171" s="245" t="s">
        <v>193</v>
      </c>
      <c r="E1171" s="246" t="s">
        <v>19</v>
      </c>
      <c r="F1171" s="247" t="s">
        <v>1386</v>
      </c>
      <c r="G1171" s="244"/>
      <c r="H1171" s="248">
        <v>0.33000000000000002</v>
      </c>
      <c r="I1171" s="249"/>
      <c r="J1171" s="244"/>
      <c r="K1171" s="244"/>
      <c r="L1171" s="250"/>
      <c r="M1171" s="251"/>
      <c r="N1171" s="252"/>
      <c r="O1171" s="252"/>
      <c r="P1171" s="252"/>
      <c r="Q1171" s="252"/>
      <c r="R1171" s="252"/>
      <c r="S1171" s="252"/>
      <c r="T1171" s="25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54" t="s">
        <v>193</v>
      </c>
      <c r="AU1171" s="254" t="s">
        <v>88</v>
      </c>
      <c r="AV1171" s="13" t="s">
        <v>88</v>
      </c>
      <c r="AW1171" s="13" t="s">
        <v>37</v>
      </c>
      <c r="AX1171" s="13" t="s">
        <v>86</v>
      </c>
      <c r="AY1171" s="254" t="s">
        <v>185</v>
      </c>
    </row>
    <row r="1172" s="13" customFormat="1">
      <c r="A1172" s="13"/>
      <c r="B1172" s="243"/>
      <c r="C1172" s="244"/>
      <c r="D1172" s="245" t="s">
        <v>193</v>
      </c>
      <c r="E1172" s="244"/>
      <c r="F1172" s="247" t="s">
        <v>1387</v>
      </c>
      <c r="G1172" s="244"/>
      <c r="H1172" s="248">
        <v>0.36299999999999999</v>
      </c>
      <c r="I1172" s="249"/>
      <c r="J1172" s="244"/>
      <c r="K1172" s="244"/>
      <c r="L1172" s="250"/>
      <c r="M1172" s="251"/>
      <c r="N1172" s="252"/>
      <c r="O1172" s="252"/>
      <c r="P1172" s="252"/>
      <c r="Q1172" s="252"/>
      <c r="R1172" s="252"/>
      <c r="S1172" s="252"/>
      <c r="T1172" s="25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54" t="s">
        <v>193</v>
      </c>
      <c r="AU1172" s="254" t="s">
        <v>88</v>
      </c>
      <c r="AV1172" s="13" t="s">
        <v>88</v>
      </c>
      <c r="AW1172" s="13" t="s">
        <v>4</v>
      </c>
      <c r="AX1172" s="13" t="s">
        <v>86</v>
      </c>
      <c r="AY1172" s="254" t="s">
        <v>185</v>
      </c>
    </row>
    <row r="1173" s="2" customFormat="1" ht="16.5" customHeight="1">
      <c r="A1173" s="40"/>
      <c r="B1173" s="41"/>
      <c r="C1173" s="282" t="s">
        <v>1388</v>
      </c>
      <c r="D1173" s="282" t="s">
        <v>604</v>
      </c>
      <c r="E1173" s="283" t="s">
        <v>1389</v>
      </c>
      <c r="F1173" s="284" t="s">
        <v>1390</v>
      </c>
      <c r="G1173" s="285" t="s">
        <v>206</v>
      </c>
      <c r="H1173" s="286">
        <v>0.11700000000000001</v>
      </c>
      <c r="I1173" s="287"/>
      <c r="J1173" s="288">
        <f>ROUND(I1173*H1173,2)</f>
        <v>0</v>
      </c>
      <c r="K1173" s="289"/>
      <c r="L1173" s="290"/>
      <c r="M1173" s="291" t="s">
        <v>19</v>
      </c>
      <c r="N1173" s="292" t="s">
        <v>49</v>
      </c>
      <c r="O1173" s="86"/>
      <c r="P1173" s="239">
        <f>O1173*H1173</f>
        <v>0</v>
      </c>
      <c r="Q1173" s="239">
        <v>0.55000000000000004</v>
      </c>
      <c r="R1173" s="239">
        <f>Q1173*H1173</f>
        <v>0.064350000000000004</v>
      </c>
      <c r="S1173" s="239">
        <v>0</v>
      </c>
      <c r="T1173" s="240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41" t="s">
        <v>658</v>
      </c>
      <c r="AT1173" s="241" t="s">
        <v>604</v>
      </c>
      <c r="AU1173" s="241" t="s">
        <v>88</v>
      </c>
      <c r="AY1173" s="19" t="s">
        <v>185</v>
      </c>
      <c r="BE1173" s="242">
        <f>IF(N1173="základní",J1173,0)</f>
        <v>0</v>
      </c>
      <c r="BF1173" s="242">
        <f>IF(N1173="snížená",J1173,0)</f>
        <v>0</v>
      </c>
      <c r="BG1173" s="242">
        <f>IF(N1173="zákl. přenesená",J1173,0)</f>
        <v>0</v>
      </c>
      <c r="BH1173" s="242">
        <f>IF(N1173="sníž. přenesená",J1173,0)</f>
        <v>0</v>
      </c>
      <c r="BI1173" s="242">
        <f>IF(N1173="nulová",J1173,0)</f>
        <v>0</v>
      </c>
      <c r="BJ1173" s="19" t="s">
        <v>86</v>
      </c>
      <c r="BK1173" s="242">
        <f>ROUND(I1173*H1173,2)</f>
        <v>0</v>
      </c>
      <c r="BL1173" s="19" t="s">
        <v>229</v>
      </c>
      <c r="BM1173" s="241" t="s">
        <v>1391</v>
      </c>
    </row>
    <row r="1174" s="13" customFormat="1">
      <c r="A1174" s="13"/>
      <c r="B1174" s="243"/>
      <c r="C1174" s="244"/>
      <c r="D1174" s="245" t="s">
        <v>193</v>
      </c>
      <c r="E1174" s="246" t="s">
        <v>19</v>
      </c>
      <c r="F1174" s="247" t="s">
        <v>1392</v>
      </c>
      <c r="G1174" s="244"/>
      <c r="H1174" s="248">
        <v>0.058000000000000003</v>
      </c>
      <c r="I1174" s="249"/>
      <c r="J1174" s="244"/>
      <c r="K1174" s="244"/>
      <c r="L1174" s="250"/>
      <c r="M1174" s="251"/>
      <c r="N1174" s="252"/>
      <c r="O1174" s="252"/>
      <c r="P1174" s="252"/>
      <c r="Q1174" s="252"/>
      <c r="R1174" s="252"/>
      <c r="S1174" s="252"/>
      <c r="T1174" s="25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54" t="s">
        <v>193</v>
      </c>
      <c r="AU1174" s="254" t="s">
        <v>88</v>
      </c>
      <c r="AV1174" s="13" t="s">
        <v>88</v>
      </c>
      <c r="AW1174" s="13" t="s">
        <v>37</v>
      </c>
      <c r="AX1174" s="13" t="s">
        <v>78</v>
      </c>
      <c r="AY1174" s="254" t="s">
        <v>185</v>
      </c>
    </row>
    <row r="1175" s="14" customFormat="1">
      <c r="A1175" s="14"/>
      <c r="B1175" s="255"/>
      <c r="C1175" s="256"/>
      <c r="D1175" s="245" t="s">
        <v>193</v>
      </c>
      <c r="E1175" s="257" t="s">
        <v>19</v>
      </c>
      <c r="F1175" s="258" t="s">
        <v>1393</v>
      </c>
      <c r="G1175" s="256"/>
      <c r="H1175" s="257" t="s">
        <v>19</v>
      </c>
      <c r="I1175" s="259"/>
      <c r="J1175" s="256"/>
      <c r="K1175" s="256"/>
      <c r="L1175" s="260"/>
      <c r="M1175" s="261"/>
      <c r="N1175" s="262"/>
      <c r="O1175" s="262"/>
      <c r="P1175" s="262"/>
      <c r="Q1175" s="262"/>
      <c r="R1175" s="262"/>
      <c r="S1175" s="262"/>
      <c r="T1175" s="263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64" t="s">
        <v>193</v>
      </c>
      <c r="AU1175" s="264" t="s">
        <v>88</v>
      </c>
      <c r="AV1175" s="14" t="s">
        <v>86</v>
      </c>
      <c r="AW1175" s="14" t="s">
        <v>37</v>
      </c>
      <c r="AX1175" s="14" t="s">
        <v>78</v>
      </c>
      <c r="AY1175" s="264" t="s">
        <v>185</v>
      </c>
    </row>
    <row r="1176" s="13" customFormat="1">
      <c r="A1176" s="13"/>
      <c r="B1176" s="243"/>
      <c r="C1176" s="244"/>
      <c r="D1176" s="245" t="s">
        <v>193</v>
      </c>
      <c r="E1176" s="246" t="s">
        <v>19</v>
      </c>
      <c r="F1176" s="247" t="s">
        <v>1394</v>
      </c>
      <c r="G1176" s="244"/>
      <c r="H1176" s="248">
        <v>0.048000000000000001</v>
      </c>
      <c r="I1176" s="249"/>
      <c r="J1176" s="244"/>
      <c r="K1176" s="244"/>
      <c r="L1176" s="250"/>
      <c r="M1176" s="251"/>
      <c r="N1176" s="252"/>
      <c r="O1176" s="252"/>
      <c r="P1176" s="252"/>
      <c r="Q1176" s="252"/>
      <c r="R1176" s="252"/>
      <c r="S1176" s="252"/>
      <c r="T1176" s="25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54" t="s">
        <v>193</v>
      </c>
      <c r="AU1176" s="254" t="s">
        <v>88</v>
      </c>
      <c r="AV1176" s="13" t="s">
        <v>88</v>
      </c>
      <c r="AW1176" s="13" t="s">
        <v>37</v>
      </c>
      <c r="AX1176" s="13" t="s">
        <v>78</v>
      </c>
      <c r="AY1176" s="254" t="s">
        <v>185</v>
      </c>
    </row>
    <row r="1177" s="14" customFormat="1">
      <c r="A1177" s="14"/>
      <c r="B1177" s="255"/>
      <c r="C1177" s="256"/>
      <c r="D1177" s="245" t="s">
        <v>193</v>
      </c>
      <c r="E1177" s="257" t="s">
        <v>19</v>
      </c>
      <c r="F1177" s="258" t="s">
        <v>1395</v>
      </c>
      <c r="G1177" s="256"/>
      <c r="H1177" s="257" t="s">
        <v>19</v>
      </c>
      <c r="I1177" s="259"/>
      <c r="J1177" s="256"/>
      <c r="K1177" s="256"/>
      <c r="L1177" s="260"/>
      <c r="M1177" s="261"/>
      <c r="N1177" s="262"/>
      <c r="O1177" s="262"/>
      <c r="P1177" s="262"/>
      <c r="Q1177" s="262"/>
      <c r="R1177" s="262"/>
      <c r="S1177" s="262"/>
      <c r="T1177" s="263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64" t="s">
        <v>193</v>
      </c>
      <c r="AU1177" s="264" t="s">
        <v>88</v>
      </c>
      <c r="AV1177" s="14" t="s">
        <v>86</v>
      </c>
      <c r="AW1177" s="14" t="s">
        <v>37</v>
      </c>
      <c r="AX1177" s="14" t="s">
        <v>78</v>
      </c>
      <c r="AY1177" s="264" t="s">
        <v>185</v>
      </c>
    </row>
    <row r="1178" s="15" customFormat="1">
      <c r="A1178" s="15"/>
      <c r="B1178" s="265"/>
      <c r="C1178" s="266"/>
      <c r="D1178" s="245" t="s">
        <v>193</v>
      </c>
      <c r="E1178" s="267" t="s">
        <v>19</v>
      </c>
      <c r="F1178" s="268" t="s">
        <v>196</v>
      </c>
      <c r="G1178" s="266"/>
      <c r="H1178" s="269">
        <v>0.10600000000000001</v>
      </c>
      <c r="I1178" s="270"/>
      <c r="J1178" s="266"/>
      <c r="K1178" s="266"/>
      <c r="L1178" s="271"/>
      <c r="M1178" s="272"/>
      <c r="N1178" s="273"/>
      <c r="O1178" s="273"/>
      <c r="P1178" s="273"/>
      <c r="Q1178" s="273"/>
      <c r="R1178" s="273"/>
      <c r="S1178" s="273"/>
      <c r="T1178" s="274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T1178" s="275" t="s">
        <v>193</v>
      </c>
      <c r="AU1178" s="275" t="s">
        <v>88</v>
      </c>
      <c r="AV1178" s="15" t="s">
        <v>191</v>
      </c>
      <c r="AW1178" s="15" t="s">
        <v>37</v>
      </c>
      <c r="AX1178" s="15" t="s">
        <v>86</v>
      </c>
      <c r="AY1178" s="275" t="s">
        <v>185</v>
      </c>
    </row>
    <row r="1179" s="13" customFormat="1">
      <c r="A1179" s="13"/>
      <c r="B1179" s="243"/>
      <c r="C1179" s="244"/>
      <c r="D1179" s="245" t="s">
        <v>193</v>
      </c>
      <c r="E1179" s="244"/>
      <c r="F1179" s="247" t="s">
        <v>1396</v>
      </c>
      <c r="G1179" s="244"/>
      <c r="H1179" s="248">
        <v>0.11700000000000001</v>
      </c>
      <c r="I1179" s="249"/>
      <c r="J1179" s="244"/>
      <c r="K1179" s="244"/>
      <c r="L1179" s="250"/>
      <c r="M1179" s="251"/>
      <c r="N1179" s="252"/>
      <c r="O1179" s="252"/>
      <c r="P1179" s="252"/>
      <c r="Q1179" s="252"/>
      <c r="R1179" s="252"/>
      <c r="S1179" s="252"/>
      <c r="T1179" s="25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54" t="s">
        <v>193</v>
      </c>
      <c r="AU1179" s="254" t="s">
        <v>88</v>
      </c>
      <c r="AV1179" s="13" t="s">
        <v>88</v>
      </c>
      <c r="AW1179" s="13" t="s">
        <v>4</v>
      </c>
      <c r="AX1179" s="13" t="s">
        <v>86</v>
      </c>
      <c r="AY1179" s="254" t="s">
        <v>185</v>
      </c>
    </row>
    <row r="1180" s="2" customFormat="1" ht="44.25" customHeight="1">
      <c r="A1180" s="40"/>
      <c r="B1180" s="41"/>
      <c r="C1180" s="229" t="s">
        <v>1397</v>
      </c>
      <c r="D1180" s="229" t="s">
        <v>187</v>
      </c>
      <c r="E1180" s="230" t="s">
        <v>1398</v>
      </c>
      <c r="F1180" s="231" t="s">
        <v>1399</v>
      </c>
      <c r="G1180" s="232" t="s">
        <v>227</v>
      </c>
      <c r="H1180" s="233">
        <v>7</v>
      </c>
      <c r="I1180" s="234"/>
      <c r="J1180" s="235">
        <f>ROUND(I1180*H1180,2)</f>
        <v>0</v>
      </c>
      <c r="K1180" s="236"/>
      <c r="L1180" s="46"/>
      <c r="M1180" s="237" t="s">
        <v>19</v>
      </c>
      <c r="N1180" s="238" t="s">
        <v>49</v>
      </c>
      <c r="O1180" s="86"/>
      <c r="P1180" s="239">
        <f>O1180*H1180</f>
        <v>0</v>
      </c>
      <c r="Q1180" s="239">
        <v>0</v>
      </c>
      <c r="R1180" s="239">
        <f>Q1180*H1180</f>
        <v>0</v>
      </c>
      <c r="S1180" s="239">
        <v>0</v>
      </c>
      <c r="T1180" s="240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41" t="s">
        <v>229</v>
      </c>
      <c r="AT1180" s="241" t="s">
        <v>187</v>
      </c>
      <c r="AU1180" s="241" t="s">
        <v>88</v>
      </c>
      <c r="AY1180" s="19" t="s">
        <v>185</v>
      </c>
      <c r="BE1180" s="242">
        <f>IF(N1180="základní",J1180,0)</f>
        <v>0</v>
      </c>
      <c r="BF1180" s="242">
        <f>IF(N1180="snížená",J1180,0)</f>
        <v>0</v>
      </c>
      <c r="BG1180" s="242">
        <f>IF(N1180="zákl. přenesená",J1180,0)</f>
        <v>0</v>
      </c>
      <c r="BH1180" s="242">
        <f>IF(N1180="sníž. přenesená",J1180,0)</f>
        <v>0</v>
      </c>
      <c r="BI1180" s="242">
        <f>IF(N1180="nulová",J1180,0)</f>
        <v>0</v>
      </c>
      <c r="BJ1180" s="19" t="s">
        <v>86</v>
      </c>
      <c r="BK1180" s="242">
        <f>ROUND(I1180*H1180,2)</f>
        <v>0</v>
      </c>
      <c r="BL1180" s="19" t="s">
        <v>229</v>
      </c>
      <c r="BM1180" s="241" t="s">
        <v>1400</v>
      </c>
    </row>
    <row r="1181" s="13" customFormat="1">
      <c r="A1181" s="13"/>
      <c r="B1181" s="243"/>
      <c r="C1181" s="244"/>
      <c r="D1181" s="245" t="s">
        <v>193</v>
      </c>
      <c r="E1181" s="246" t="s">
        <v>19</v>
      </c>
      <c r="F1181" s="247" t="s">
        <v>191</v>
      </c>
      <c r="G1181" s="244"/>
      <c r="H1181" s="248">
        <v>4</v>
      </c>
      <c r="I1181" s="249"/>
      <c r="J1181" s="244"/>
      <c r="K1181" s="244"/>
      <c r="L1181" s="250"/>
      <c r="M1181" s="251"/>
      <c r="N1181" s="252"/>
      <c r="O1181" s="252"/>
      <c r="P1181" s="252"/>
      <c r="Q1181" s="252"/>
      <c r="R1181" s="252"/>
      <c r="S1181" s="252"/>
      <c r="T1181" s="25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54" t="s">
        <v>193</v>
      </c>
      <c r="AU1181" s="254" t="s">
        <v>88</v>
      </c>
      <c r="AV1181" s="13" t="s">
        <v>88</v>
      </c>
      <c r="AW1181" s="13" t="s">
        <v>37</v>
      </c>
      <c r="AX1181" s="13" t="s">
        <v>78</v>
      </c>
      <c r="AY1181" s="254" t="s">
        <v>185</v>
      </c>
    </row>
    <row r="1182" s="13" customFormat="1">
      <c r="A1182" s="13"/>
      <c r="B1182" s="243"/>
      <c r="C1182" s="244"/>
      <c r="D1182" s="245" t="s">
        <v>193</v>
      </c>
      <c r="E1182" s="246" t="s">
        <v>19</v>
      </c>
      <c r="F1182" s="247" t="s">
        <v>203</v>
      </c>
      <c r="G1182" s="244"/>
      <c r="H1182" s="248">
        <v>3</v>
      </c>
      <c r="I1182" s="249"/>
      <c r="J1182" s="244"/>
      <c r="K1182" s="244"/>
      <c r="L1182" s="250"/>
      <c r="M1182" s="251"/>
      <c r="N1182" s="252"/>
      <c r="O1182" s="252"/>
      <c r="P1182" s="252"/>
      <c r="Q1182" s="252"/>
      <c r="R1182" s="252"/>
      <c r="S1182" s="252"/>
      <c r="T1182" s="25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54" t="s">
        <v>193</v>
      </c>
      <c r="AU1182" s="254" t="s">
        <v>88</v>
      </c>
      <c r="AV1182" s="13" t="s">
        <v>88</v>
      </c>
      <c r="AW1182" s="13" t="s">
        <v>37</v>
      </c>
      <c r="AX1182" s="13" t="s">
        <v>78</v>
      </c>
      <c r="AY1182" s="254" t="s">
        <v>185</v>
      </c>
    </row>
    <row r="1183" s="15" customFormat="1">
      <c r="A1183" s="15"/>
      <c r="B1183" s="265"/>
      <c r="C1183" s="266"/>
      <c r="D1183" s="245" t="s">
        <v>193</v>
      </c>
      <c r="E1183" s="267" t="s">
        <v>19</v>
      </c>
      <c r="F1183" s="268" t="s">
        <v>196</v>
      </c>
      <c r="G1183" s="266"/>
      <c r="H1183" s="269">
        <v>7</v>
      </c>
      <c r="I1183" s="270"/>
      <c r="J1183" s="266"/>
      <c r="K1183" s="266"/>
      <c r="L1183" s="271"/>
      <c r="M1183" s="272"/>
      <c r="N1183" s="273"/>
      <c r="O1183" s="273"/>
      <c r="P1183" s="273"/>
      <c r="Q1183" s="273"/>
      <c r="R1183" s="273"/>
      <c r="S1183" s="273"/>
      <c r="T1183" s="274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T1183" s="275" t="s">
        <v>193</v>
      </c>
      <c r="AU1183" s="275" t="s">
        <v>88</v>
      </c>
      <c r="AV1183" s="15" t="s">
        <v>191</v>
      </c>
      <c r="AW1183" s="15" t="s">
        <v>37</v>
      </c>
      <c r="AX1183" s="15" t="s">
        <v>86</v>
      </c>
      <c r="AY1183" s="275" t="s">
        <v>185</v>
      </c>
    </row>
    <row r="1184" s="2" customFormat="1" ht="21.75" customHeight="1">
      <c r="A1184" s="40"/>
      <c r="B1184" s="41"/>
      <c r="C1184" s="282" t="s">
        <v>1401</v>
      </c>
      <c r="D1184" s="282" t="s">
        <v>604</v>
      </c>
      <c r="E1184" s="283" t="s">
        <v>1402</v>
      </c>
      <c r="F1184" s="284" t="s">
        <v>1403</v>
      </c>
      <c r="G1184" s="285" t="s">
        <v>227</v>
      </c>
      <c r="H1184" s="286">
        <v>7</v>
      </c>
      <c r="I1184" s="287"/>
      <c r="J1184" s="288">
        <f>ROUND(I1184*H1184,2)</f>
        <v>0</v>
      </c>
      <c r="K1184" s="289"/>
      <c r="L1184" s="290"/>
      <c r="M1184" s="291" t="s">
        <v>19</v>
      </c>
      <c r="N1184" s="292" t="s">
        <v>49</v>
      </c>
      <c r="O1184" s="86"/>
      <c r="P1184" s="239">
        <f>O1184*H1184</f>
        <v>0</v>
      </c>
      <c r="Q1184" s="239">
        <v>0.0024099999999999998</v>
      </c>
      <c r="R1184" s="239">
        <f>Q1184*H1184</f>
        <v>0.01687</v>
      </c>
      <c r="S1184" s="239">
        <v>0</v>
      </c>
      <c r="T1184" s="240">
        <f>S1184*H1184</f>
        <v>0</v>
      </c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R1184" s="241" t="s">
        <v>658</v>
      </c>
      <c r="AT1184" s="241" t="s">
        <v>604</v>
      </c>
      <c r="AU1184" s="241" t="s">
        <v>88</v>
      </c>
      <c r="AY1184" s="19" t="s">
        <v>185</v>
      </c>
      <c r="BE1184" s="242">
        <f>IF(N1184="základní",J1184,0)</f>
        <v>0</v>
      </c>
      <c r="BF1184" s="242">
        <f>IF(N1184="snížená",J1184,0)</f>
        <v>0</v>
      </c>
      <c r="BG1184" s="242">
        <f>IF(N1184="zákl. přenesená",J1184,0)</f>
        <v>0</v>
      </c>
      <c r="BH1184" s="242">
        <f>IF(N1184="sníž. přenesená",J1184,0)</f>
        <v>0</v>
      </c>
      <c r="BI1184" s="242">
        <f>IF(N1184="nulová",J1184,0)</f>
        <v>0</v>
      </c>
      <c r="BJ1184" s="19" t="s">
        <v>86</v>
      </c>
      <c r="BK1184" s="242">
        <f>ROUND(I1184*H1184,2)</f>
        <v>0</v>
      </c>
      <c r="BL1184" s="19" t="s">
        <v>229</v>
      </c>
      <c r="BM1184" s="241" t="s">
        <v>1404</v>
      </c>
    </row>
    <row r="1185" s="2" customFormat="1" ht="44.25" customHeight="1">
      <c r="A1185" s="40"/>
      <c r="B1185" s="41"/>
      <c r="C1185" s="229" t="s">
        <v>1405</v>
      </c>
      <c r="D1185" s="229" t="s">
        <v>187</v>
      </c>
      <c r="E1185" s="230" t="s">
        <v>1406</v>
      </c>
      <c r="F1185" s="231" t="s">
        <v>1407</v>
      </c>
      <c r="G1185" s="232" t="s">
        <v>227</v>
      </c>
      <c r="H1185" s="233">
        <v>1</v>
      </c>
      <c r="I1185" s="234"/>
      <c r="J1185" s="235">
        <f>ROUND(I1185*H1185,2)</f>
        <v>0</v>
      </c>
      <c r="K1185" s="236"/>
      <c r="L1185" s="46"/>
      <c r="M1185" s="237" t="s">
        <v>19</v>
      </c>
      <c r="N1185" s="238" t="s">
        <v>49</v>
      </c>
      <c r="O1185" s="86"/>
      <c r="P1185" s="239">
        <f>O1185*H1185</f>
        <v>0</v>
      </c>
      <c r="Q1185" s="239">
        <v>0</v>
      </c>
      <c r="R1185" s="239">
        <f>Q1185*H1185</f>
        <v>0</v>
      </c>
      <c r="S1185" s="239">
        <v>0</v>
      </c>
      <c r="T1185" s="240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41" t="s">
        <v>229</v>
      </c>
      <c r="AT1185" s="241" t="s">
        <v>187</v>
      </c>
      <c r="AU1185" s="241" t="s">
        <v>88</v>
      </c>
      <c r="AY1185" s="19" t="s">
        <v>185</v>
      </c>
      <c r="BE1185" s="242">
        <f>IF(N1185="základní",J1185,0)</f>
        <v>0</v>
      </c>
      <c r="BF1185" s="242">
        <f>IF(N1185="snížená",J1185,0)</f>
        <v>0</v>
      </c>
      <c r="BG1185" s="242">
        <f>IF(N1185="zákl. přenesená",J1185,0)</f>
        <v>0</v>
      </c>
      <c r="BH1185" s="242">
        <f>IF(N1185="sníž. přenesená",J1185,0)</f>
        <v>0</v>
      </c>
      <c r="BI1185" s="242">
        <f>IF(N1185="nulová",J1185,0)</f>
        <v>0</v>
      </c>
      <c r="BJ1185" s="19" t="s">
        <v>86</v>
      </c>
      <c r="BK1185" s="242">
        <f>ROUND(I1185*H1185,2)</f>
        <v>0</v>
      </c>
      <c r="BL1185" s="19" t="s">
        <v>229</v>
      </c>
      <c r="BM1185" s="241" t="s">
        <v>1408</v>
      </c>
    </row>
    <row r="1186" s="2" customFormat="1" ht="21.75" customHeight="1">
      <c r="A1186" s="40"/>
      <c r="B1186" s="41"/>
      <c r="C1186" s="282" t="s">
        <v>1409</v>
      </c>
      <c r="D1186" s="282" t="s">
        <v>604</v>
      </c>
      <c r="E1186" s="283" t="s">
        <v>1410</v>
      </c>
      <c r="F1186" s="284" t="s">
        <v>1411</v>
      </c>
      <c r="G1186" s="285" t="s">
        <v>220</v>
      </c>
      <c r="H1186" s="286">
        <v>9.6799999999999997</v>
      </c>
      <c r="I1186" s="287"/>
      <c r="J1186" s="288">
        <f>ROUND(I1186*H1186,2)</f>
        <v>0</v>
      </c>
      <c r="K1186" s="289"/>
      <c r="L1186" s="290"/>
      <c r="M1186" s="291" t="s">
        <v>19</v>
      </c>
      <c r="N1186" s="292" t="s">
        <v>49</v>
      </c>
      <c r="O1186" s="86"/>
      <c r="P1186" s="239">
        <f>O1186*H1186</f>
        <v>0</v>
      </c>
      <c r="Q1186" s="239">
        <v>0.00024000000000000001</v>
      </c>
      <c r="R1186" s="239">
        <f>Q1186*H1186</f>
        <v>0.0023232000000000001</v>
      </c>
      <c r="S1186" s="239">
        <v>0</v>
      </c>
      <c r="T1186" s="240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41" t="s">
        <v>658</v>
      </c>
      <c r="AT1186" s="241" t="s">
        <v>604</v>
      </c>
      <c r="AU1186" s="241" t="s">
        <v>88</v>
      </c>
      <c r="AY1186" s="19" t="s">
        <v>185</v>
      </c>
      <c r="BE1186" s="242">
        <f>IF(N1186="základní",J1186,0)</f>
        <v>0</v>
      </c>
      <c r="BF1186" s="242">
        <f>IF(N1186="snížená",J1186,0)</f>
        <v>0</v>
      </c>
      <c r="BG1186" s="242">
        <f>IF(N1186="zákl. přenesená",J1186,0)</f>
        <v>0</v>
      </c>
      <c r="BH1186" s="242">
        <f>IF(N1186="sníž. přenesená",J1186,0)</f>
        <v>0</v>
      </c>
      <c r="BI1186" s="242">
        <f>IF(N1186="nulová",J1186,0)</f>
        <v>0</v>
      </c>
      <c r="BJ1186" s="19" t="s">
        <v>86</v>
      </c>
      <c r="BK1186" s="242">
        <f>ROUND(I1186*H1186,2)</f>
        <v>0</v>
      </c>
      <c r="BL1186" s="19" t="s">
        <v>229</v>
      </c>
      <c r="BM1186" s="241" t="s">
        <v>1412</v>
      </c>
    </row>
    <row r="1187" s="13" customFormat="1">
      <c r="A1187" s="13"/>
      <c r="B1187" s="243"/>
      <c r="C1187" s="244"/>
      <c r="D1187" s="245" t="s">
        <v>193</v>
      </c>
      <c r="E1187" s="244"/>
      <c r="F1187" s="247" t="s">
        <v>1413</v>
      </c>
      <c r="G1187" s="244"/>
      <c r="H1187" s="248">
        <v>9.6799999999999997</v>
      </c>
      <c r="I1187" s="249"/>
      <c r="J1187" s="244"/>
      <c r="K1187" s="244"/>
      <c r="L1187" s="250"/>
      <c r="M1187" s="251"/>
      <c r="N1187" s="252"/>
      <c r="O1187" s="252"/>
      <c r="P1187" s="252"/>
      <c r="Q1187" s="252"/>
      <c r="R1187" s="252"/>
      <c r="S1187" s="252"/>
      <c r="T1187" s="25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54" t="s">
        <v>193</v>
      </c>
      <c r="AU1187" s="254" t="s">
        <v>88</v>
      </c>
      <c r="AV1187" s="13" t="s">
        <v>88</v>
      </c>
      <c r="AW1187" s="13" t="s">
        <v>4</v>
      </c>
      <c r="AX1187" s="13" t="s">
        <v>86</v>
      </c>
      <c r="AY1187" s="254" t="s">
        <v>185</v>
      </c>
    </row>
    <row r="1188" s="2" customFormat="1" ht="21.75" customHeight="1">
      <c r="A1188" s="40"/>
      <c r="B1188" s="41"/>
      <c r="C1188" s="282" t="s">
        <v>1414</v>
      </c>
      <c r="D1188" s="282" t="s">
        <v>604</v>
      </c>
      <c r="E1188" s="283" t="s">
        <v>1415</v>
      </c>
      <c r="F1188" s="284" t="s">
        <v>1416</v>
      </c>
      <c r="G1188" s="285" t="s">
        <v>227</v>
      </c>
      <c r="H1188" s="286">
        <v>2</v>
      </c>
      <c r="I1188" s="287"/>
      <c r="J1188" s="288">
        <f>ROUND(I1188*H1188,2)</f>
        <v>0</v>
      </c>
      <c r="K1188" s="289"/>
      <c r="L1188" s="290"/>
      <c r="M1188" s="291" t="s">
        <v>19</v>
      </c>
      <c r="N1188" s="292" t="s">
        <v>49</v>
      </c>
      <c r="O1188" s="86"/>
      <c r="P1188" s="239">
        <f>O1188*H1188</f>
        <v>0</v>
      </c>
      <c r="Q1188" s="239">
        <v>0.00032000000000000003</v>
      </c>
      <c r="R1188" s="239">
        <f>Q1188*H1188</f>
        <v>0.00064000000000000005</v>
      </c>
      <c r="S1188" s="239">
        <v>0</v>
      </c>
      <c r="T1188" s="240">
        <f>S1188*H1188</f>
        <v>0</v>
      </c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R1188" s="241" t="s">
        <v>658</v>
      </c>
      <c r="AT1188" s="241" t="s">
        <v>604</v>
      </c>
      <c r="AU1188" s="241" t="s">
        <v>88</v>
      </c>
      <c r="AY1188" s="19" t="s">
        <v>185</v>
      </c>
      <c r="BE1188" s="242">
        <f>IF(N1188="základní",J1188,0)</f>
        <v>0</v>
      </c>
      <c r="BF1188" s="242">
        <f>IF(N1188="snížená",J1188,0)</f>
        <v>0</v>
      </c>
      <c r="BG1188" s="242">
        <f>IF(N1188="zákl. přenesená",J1188,0)</f>
        <v>0</v>
      </c>
      <c r="BH1188" s="242">
        <f>IF(N1188="sníž. přenesená",J1188,0)</f>
        <v>0</v>
      </c>
      <c r="BI1188" s="242">
        <f>IF(N1188="nulová",J1188,0)</f>
        <v>0</v>
      </c>
      <c r="BJ1188" s="19" t="s">
        <v>86</v>
      </c>
      <c r="BK1188" s="242">
        <f>ROUND(I1188*H1188,2)</f>
        <v>0</v>
      </c>
      <c r="BL1188" s="19" t="s">
        <v>229</v>
      </c>
      <c r="BM1188" s="241" t="s">
        <v>1417</v>
      </c>
    </row>
    <row r="1189" s="2" customFormat="1" ht="33" customHeight="1">
      <c r="A1189" s="40"/>
      <c r="B1189" s="41"/>
      <c r="C1189" s="282" t="s">
        <v>1418</v>
      </c>
      <c r="D1189" s="282" t="s">
        <v>604</v>
      </c>
      <c r="E1189" s="283" t="s">
        <v>1419</v>
      </c>
      <c r="F1189" s="284" t="s">
        <v>1420</v>
      </c>
      <c r="G1189" s="285" t="s">
        <v>227</v>
      </c>
      <c r="H1189" s="286">
        <v>4</v>
      </c>
      <c r="I1189" s="287"/>
      <c r="J1189" s="288">
        <f>ROUND(I1189*H1189,2)</f>
        <v>0</v>
      </c>
      <c r="K1189" s="289"/>
      <c r="L1189" s="290"/>
      <c r="M1189" s="291" t="s">
        <v>19</v>
      </c>
      <c r="N1189" s="292" t="s">
        <v>49</v>
      </c>
      <c r="O1189" s="86"/>
      <c r="P1189" s="239">
        <f>O1189*H1189</f>
        <v>0</v>
      </c>
      <c r="Q1189" s="239">
        <v>0.00013999999999999999</v>
      </c>
      <c r="R1189" s="239">
        <f>Q1189*H1189</f>
        <v>0.00055999999999999995</v>
      </c>
      <c r="S1189" s="239">
        <v>0</v>
      </c>
      <c r="T1189" s="240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41" t="s">
        <v>658</v>
      </c>
      <c r="AT1189" s="241" t="s">
        <v>604</v>
      </c>
      <c r="AU1189" s="241" t="s">
        <v>88</v>
      </c>
      <c r="AY1189" s="19" t="s">
        <v>185</v>
      </c>
      <c r="BE1189" s="242">
        <f>IF(N1189="základní",J1189,0)</f>
        <v>0</v>
      </c>
      <c r="BF1189" s="242">
        <f>IF(N1189="snížená",J1189,0)</f>
        <v>0</v>
      </c>
      <c r="BG1189" s="242">
        <f>IF(N1189="zákl. přenesená",J1189,0)</f>
        <v>0</v>
      </c>
      <c r="BH1189" s="242">
        <f>IF(N1189="sníž. přenesená",J1189,0)</f>
        <v>0</v>
      </c>
      <c r="BI1189" s="242">
        <f>IF(N1189="nulová",J1189,0)</f>
        <v>0</v>
      </c>
      <c r="BJ1189" s="19" t="s">
        <v>86</v>
      </c>
      <c r="BK1189" s="242">
        <f>ROUND(I1189*H1189,2)</f>
        <v>0</v>
      </c>
      <c r="BL1189" s="19" t="s">
        <v>229</v>
      </c>
      <c r="BM1189" s="241" t="s">
        <v>1421</v>
      </c>
    </row>
    <row r="1190" s="2" customFormat="1" ht="21.75" customHeight="1">
      <c r="A1190" s="40"/>
      <c r="B1190" s="41"/>
      <c r="C1190" s="229" t="s">
        <v>1422</v>
      </c>
      <c r="D1190" s="229" t="s">
        <v>187</v>
      </c>
      <c r="E1190" s="230" t="s">
        <v>1423</v>
      </c>
      <c r="F1190" s="231" t="s">
        <v>1424</v>
      </c>
      <c r="G1190" s="232" t="s">
        <v>1360</v>
      </c>
      <c r="H1190" s="233">
        <v>112.45399999999999</v>
      </c>
      <c r="I1190" s="234"/>
      <c r="J1190" s="235">
        <f>ROUND(I1190*H1190,2)</f>
        <v>0</v>
      </c>
      <c r="K1190" s="236"/>
      <c r="L1190" s="46"/>
      <c r="M1190" s="237" t="s">
        <v>19</v>
      </c>
      <c r="N1190" s="238" t="s">
        <v>49</v>
      </c>
      <c r="O1190" s="86"/>
      <c r="P1190" s="239">
        <f>O1190*H1190</f>
        <v>0</v>
      </c>
      <c r="Q1190" s="239">
        <v>5.0000000000000002E-05</v>
      </c>
      <c r="R1190" s="239">
        <f>Q1190*H1190</f>
        <v>0.0056226999999999996</v>
      </c>
      <c r="S1190" s="239">
        <v>0</v>
      </c>
      <c r="T1190" s="240">
        <f>S1190*H1190</f>
        <v>0</v>
      </c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R1190" s="241" t="s">
        <v>229</v>
      </c>
      <c r="AT1190" s="241" t="s">
        <v>187</v>
      </c>
      <c r="AU1190" s="241" t="s">
        <v>88</v>
      </c>
      <c r="AY1190" s="19" t="s">
        <v>185</v>
      </c>
      <c r="BE1190" s="242">
        <f>IF(N1190="základní",J1190,0)</f>
        <v>0</v>
      </c>
      <c r="BF1190" s="242">
        <f>IF(N1190="snížená",J1190,0)</f>
        <v>0</v>
      </c>
      <c r="BG1190" s="242">
        <f>IF(N1190="zákl. přenesená",J1190,0)</f>
        <v>0</v>
      </c>
      <c r="BH1190" s="242">
        <f>IF(N1190="sníž. přenesená",J1190,0)</f>
        <v>0</v>
      </c>
      <c r="BI1190" s="242">
        <f>IF(N1190="nulová",J1190,0)</f>
        <v>0</v>
      </c>
      <c r="BJ1190" s="19" t="s">
        <v>86</v>
      </c>
      <c r="BK1190" s="242">
        <f>ROUND(I1190*H1190,2)</f>
        <v>0</v>
      </c>
      <c r="BL1190" s="19" t="s">
        <v>229</v>
      </c>
      <c r="BM1190" s="241" t="s">
        <v>1425</v>
      </c>
    </row>
    <row r="1191" s="13" customFormat="1">
      <c r="A1191" s="13"/>
      <c r="B1191" s="243"/>
      <c r="C1191" s="244"/>
      <c r="D1191" s="245" t="s">
        <v>193</v>
      </c>
      <c r="E1191" s="246" t="s">
        <v>19</v>
      </c>
      <c r="F1191" s="247" t="s">
        <v>1369</v>
      </c>
      <c r="G1191" s="244"/>
      <c r="H1191" s="248">
        <v>38.399999999999999</v>
      </c>
      <c r="I1191" s="249"/>
      <c r="J1191" s="244"/>
      <c r="K1191" s="244"/>
      <c r="L1191" s="250"/>
      <c r="M1191" s="251"/>
      <c r="N1191" s="252"/>
      <c r="O1191" s="252"/>
      <c r="P1191" s="252"/>
      <c r="Q1191" s="252"/>
      <c r="R1191" s="252"/>
      <c r="S1191" s="252"/>
      <c r="T1191" s="25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54" t="s">
        <v>193</v>
      </c>
      <c r="AU1191" s="254" t="s">
        <v>88</v>
      </c>
      <c r="AV1191" s="13" t="s">
        <v>88</v>
      </c>
      <c r="AW1191" s="13" t="s">
        <v>37</v>
      </c>
      <c r="AX1191" s="13" t="s">
        <v>78</v>
      </c>
      <c r="AY1191" s="254" t="s">
        <v>185</v>
      </c>
    </row>
    <row r="1192" s="14" customFormat="1">
      <c r="A1192" s="14"/>
      <c r="B1192" s="255"/>
      <c r="C1192" s="256"/>
      <c r="D1192" s="245" t="s">
        <v>193</v>
      </c>
      <c r="E1192" s="257" t="s">
        <v>19</v>
      </c>
      <c r="F1192" s="258" t="s">
        <v>1370</v>
      </c>
      <c r="G1192" s="256"/>
      <c r="H1192" s="257" t="s">
        <v>19</v>
      </c>
      <c r="I1192" s="259"/>
      <c r="J1192" s="256"/>
      <c r="K1192" s="256"/>
      <c r="L1192" s="260"/>
      <c r="M1192" s="261"/>
      <c r="N1192" s="262"/>
      <c r="O1192" s="262"/>
      <c r="P1192" s="262"/>
      <c r="Q1192" s="262"/>
      <c r="R1192" s="262"/>
      <c r="S1192" s="262"/>
      <c r="T1192" s="263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64" t="s">
        <v>193</v>
      </c>
      <c r="AU1192" s="264" t="s">
        <v>88</v>
      </c>
      <c r="AV1192" s="14" t="s">
        <v>86</v>
      </c>
      <c r="AW1192" s="14" t="s">
        <v>37</v>
      </c>
      <c r="AX1192" s="14" t="s">
        <v>78</v>
      </c>
      <c r="AY1192" s="264" t="s">
        <v>185</v>
      </c>
    </row>
    <row r="1193" s="16" customFormat="1">
      <c r="A1193" s="16"/>
      <c r="B1193" s="293"/>
      <c r="C1193" s="294"/>
      <c r="D1193" s="245" t="s">
        <v>193</v>
      </c>
      <c r="E1193" s="295" t="s">
        <v>19</v>
      </c>
      <c r="F1193" s="296" t="s">
        <v>1371</v>
      </c>
      <c r="G1193" s="294"/>
      <c r="H1193" s="297">
        <v>38.399999999999999</v>
      </c>
      <c r="I1193" s="298"/>
      <c r="J1193" s="294"/>
      <c r="K1193" s="294"/>
      <c r="L1193" s="299"/>
      <c r="M1193" s="300"/>
      <c r="N1193" s="301"/>
      <c r="O1193" s="301"/>
      <c r="P1193" s="301"/>
      <c r="Q1193" s="301"/>
      <c r="R1193" s="301"/>
      <c r="S1193" s="301"/>
      <c r="T1193" s="302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T1193" s="303" t="s">
        <v>193</v>
      </c>
      <c r="AU1193" s="303" t="s">
        <v>88</v>
      </c>
      <c r="AV1193" s="16" t="s">
        <v>203</v>
      </c>
      <c r="AW1193" s="16" t="s">
        <v>37</v>
      </c>
      <c r="AX1193" s="16" t="s">
        <v>78</v>
      </c>
      <c r="AY1193" s="303" t="s">
        <v>185</v>
      </c>
    </row>
    <row r="1194" s="13" customFormat="1">
      <c r="A1194" s="13"/>
      <c r="B1194" s="243"/>
      <c r="C1194" s="244"/>
      <c r="D1194" s="245" t="s">
        <v>193</v>
      </c>
      <c r="E1194" s="246" t="s">
        <v>19</v>
      </c>
      <c r="F1194" s="247" t="s">
        <v>1375</v>
      </c>
      <c r="G1194" s="244"/>
      <c r="H1194" s="248">
        <v>74.054000000000002</v>
      </c>
      <c r="I1194" s="249"/>
      <c r="J1194" s="244"/>
      <c r="K1194" s="244"/>
      <c r="L1194" s="250"/>
      <c r="M1194" s="251"/>
      <c r="N1194" s="252"/>
      <c r="O1194" s="252"/>
      <c r="P1194" s="252"/>
      <c r="Q1194" s="252"/>
      <c r="R1194" s="252"/>
      <c r="S1194" s="252"/>
      <c r="T1194" s="25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54" t="s">
        <v>193</v>
      </c>
      <c r="AU1194" s="254" t="s">
        <v>88</v>
      </c>
      <c r="AV1194" s="13" t="s">
        <v>88</v>
      </c>
      <c r="AW1194" s="13" t="s">
        <v>37</v>
      </c>
      <c r="AX1194" s="13" t="s">
        <v>78</v>
      </c>
      <c r="AY1194" s="254" t="s">
        <v>185</v>
      </c>
    </row>
    <row r="1195" s="14" customFormat="1">
      <c r="A1195" s="14"/>
      <c r="B1195" s="255"/>
      <c r="C1195" s="256"/>
      <c r="D1195" s="245" t="s">
        <v>193</v>
      </c>
      <c r="E1195" s="257" t="s">
        <v>19</v>
      </c>
      <c r="F1195" s="258" t="s">
        <v>1376</v>
      </c>
      <c r="G1195" s="256"/>
      <c r="H1195" s="257" t="s">
        <v>19</v>
      </c>
      <c r="I1195" s="259"/>
      <c r="J1195" s="256"/>
      <c r="K1195" s="256"/>
      <c r="L1195" s="260"/>
      <c r="M1195" s="261"/>
      <c r="N1195" s="262"/>
      <c r="O1195" s="262"/>
      <c r="P1195" s="262"/>
      <c r="Q1195" s="262"/>
      <c r="R1195" s="262"/>
      <c r="S1195" s="262"/>
      <c r="T1195" s="263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64" t="s">
        <v>193</v>
      </c>
      <c r="AU1195" s="264" t="s">
        <v>88</v>
      </c>
      <c r="AV1195" s="14" t="s">
        <v>86</v>
      </c>
      <c r="AW1195" s="14" t="s">
        <v>37</v>
      </c>
      <c r="AX1195" s="14" t="s">
        <v>78</v>
      </c>
      <c r="AY1195" s="264" t="s">
        <v>185</v>
      </c>
    </row>
    <row r="1196" s="16" customFormat="1">
      <c r="A1196" s="16"/>
      <c r="B1196" s="293"/>
      <c r="C1196" s="294"/>
      <c r="D1196" s="245" t="s">
        <v>193</v>
      </c>
      <c r="E1196" s="295" t="s">
        <v>19</v>
      </c>
      <c r="F1196" s="296" t="s">
        <v>1377</v>
      </c>
      <c r="G1196" s="294"/>
      <c r="H1196" s="297">
        <v>74.054000000000002</v>
      </c>
      <c r="I1196" s="298"/>
      <c r="J1196" s="294"/>
      <c r="K1196" s="294"/>
      <c r="L1196" s="299"/>
      <c r="M1196" s="300"/>
      <c r="N1196" s="301"/>
      <c r="O1196" s="301"/>
      <c r="P1196" s="301"/>
      <c r="Q1196" s="301"/>
      <c r="R1196" s="301"/>
      <c r="S1196" s="301"/>
      <c r="T1196" s="302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T1196" s="303" t="s">
        <v>193</v>
      </c>
      <c r="AU1196" s="303" t="s">
        <v>88</v>
      </c>
      <c r="AV1196" s="16" t="s">
        <v>203</v>
      </c>
      <c r="AW1196" s="16" t="s">
        <v>37</v>
      </c>
      <c r="AX1196" s="16" t="s">
        <v>78</v>
      </c>
      <c r="AY1196" s="303" t="s">
        <v>185</v>
      </c>
    </row>
    <row r="1197" s="15" customFormat="1">
      <c r="A1197" s="15"/>
      <c r="B1197" s="265"/>
      <c r="C1197" s="266"/>
      <c r="D1197" s="245" t="s">
        <v>193</v>
      </c>
      <c r="E1197" s="267" t="s">
        <v>19</v>
      </c>
      <c r="F1197" s="268" t="s">
        <v>196</v>
      </c>
      <c r="G1197" s="266"/>
      <c r="H1197" s="269">
        <v>112.45400000000001</v>
      </c>
      <c r="I1197" s="270"/>
      <c r="J1197" s="266"/>
      <c r="K1197" s="266"/>
      <c r="L1197" s="271"/>
      <c r="M1197" s="272"/>
      <c r="N1197" s="273"/>
      <c r="O1197" s="273"/>
      <c r="P1197" s="273"/>
      <c r="Q1197" s="273"/>
      <c r="R1197" s="273"/>
      <c r="S1197" s="273"/>
      <c r="T1197" s="274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T1197" s="275" t="s">
        <v>193</v>
      </c>
      <c r="AU1197" s="275" t="s">
        <v>88</v>
      </c>
      <c r="AV1197" s="15" t="s">
        <v>191</v>
      </c>
      <c r="AW1197" s="15" t="s">
        <v>37</v>
      </c>
      <c r="AX1197" s="15" t="s">
        <v>86</v>
      </c>
      <c r="AY1197" s="275" t="s">
        <v>185</v>
      </c>
    </row>
    <row r="1198" s="2" customFormat="1" ht="21.75" customHeight="1">
      <c r="A1198" s="40"/>
      <c r="B1198" s="41"/>
      <c r="C1198" s="229" t="s">
        <v>1426</v>
      </c>
      <c r="D1198" s="229" t="s">
        <v>187</v>
      </c>
      <c r="E1198" s="230" t="s">
        <v>1427</v>
      </c>
      <c r="F1198" s="231" t="s">
        <v>1428</v>
      </c>
      <c r="G1198" s="232" t="s">
        <v>1360</v>
      </c>
      <c r="H1198" s="233">
        <v>1289.636</v>
      </c>
      <c r="I1198" s="234"/>
      <c r="J1198" s="235">
        <f>ROUND(I1198*H1198,2)</f>
        <v>0</v>
      </c>
      <c r="K1198" s="236"/>
      <c r="L1198" s="46"/>
      <c r="M1198" s="237" t="s">
        <v>19</v>
      </c>
      <c r="N1198" s="238" t="s">
        <v>49</v>
      </c>
      <c r="O1198" s="86"/>
      <c r="P1198" s="239">
        <f>O1198*H1198</f>
        <v>0</v>
      </c>
      <c r="Q1198" s="239">
        <v>5.0000000000000002E-05</v>
      </c>
      <c r="R1198" s="239">
        <f>Q1198*H1198</f>
        <v>0.064481800000000006</v>
      </c>
      <c r="S1198" s="239">
        <v>0</v>
      </c>
      <c r="T1198" s="240">
        <f>S1198*H1198</f>
        <v>0</v>
      </c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R1198" s="241" t="s">
        <v>191</v>
      </c>
      <c r="AT1198" s="241" t="s">
        <v>187</v>
      </c>
      <c r="AU1198" s="241" t="s">
        <v>88</v>
      </c>
      <c r="AY1198" s="19" t="s">
        <v>185</v>
      </c>
      <c r="BE1198" s="242">
        <f>IF(N1198="základní",J1198,0)</f>
        <v>0</v>
      </c>
      <c r="BF1198" s="242">
        <f>IF(N1198="snížená",J1198,0)</f>
        <v>0</v>
      </c>
      <c r="BG1198" s="242">
        <f>IF(N1198="zákl. přenesená",J1198,0)</f>
        <v>0</v>
      </c>
      <c r="BH1198" s="242">
        <f>IF(N1198="sníž. přenesená",J1198,0)</f>
        <v>0</v>
      </c>
      <c r="BI1198" s="242">
        <f>IF(N1198="nulová",J1198,0)</f>
        <v>0</v>
      </c>
      <c r="BJ1198" s="19" t="s">
        <v>86</v>
      </c>
      <c r="BK1198" s="242">
        <f>ROUND(I1198*H1198,2)</f>
        <v>0</v>
      </c>
      <c r="BL1198" s="19" t="s">
        <v>191</v>
      </c>
      <c r="BM1198" s="241" t="s">
        <v>1429</v>
      </c>
    </row>
    <row r="1199" s="13" customFormat="1">
      <c r="A1199" s="13"/>
      <c r="B1199" s="243"/>
      <c r="C1199" s="244"/>
      <c r="D1199" s="245" t="s">
        <v>193</v>
      </c>
      <c r="E1199" s="246" t="s">
        <v>19</v>
      </c>
      <c r="F1199" s="247" t="s">
        <v>1364</v>
      </c>
      <c r="G1199" s="244"/>
      <c r="H1199" s="248">
        <v>780.15999999999997</v>
      </c>
      <c r="I1199" s="249"/>
      <c r="J1199" s="244"/>
      <c r="K1199" s="244"/>
      <c r="L1199" s="250"/>
      <c r="M1199" s="251"/>
      <c r="N1199" s="252"/>
      <c r="O1199" s="252"/>
      <c r="P1199" s="252"/>
      <c r="Q1199" s="252"/>
      <c r="R1199" s="252"/>
      <c r="S1199" s="252"/>
      <c r="T1199" s="25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54" t="s">
        <v>193</v>
      </c>
      <c r="AU1199" s="254" t="s">
        <v>88</v>
      </c>
      <c r="AV1199" s="13" t="s">
        <v>88</v>
      </c>
      <c r="AW1199" s="13" t="s">
        <v>37</v>
      </c>
      <c r="AX1199" s="13" t="s">
        <v>78</v>
      </c>
      <c r="AY1199" s="254" t="s">
        <v>185</v>
      </c>
    </row>
    <row r="1200" s="14" customFormat="1">
      <c r="A1200" s="14"/>
      <c r="B1200" s="255"/>
      <c r="C1200" s="256"/>
      <c r="D1200" s="245" t="s">
        <v>193</v>
      </c>
      <c r="E1200" s="257" t="s">
        <v>19</v>
      </c>
      <c r="F1200" s="258" t="s">
        <v>1365</v>
      </c>
      <c r="G1200" s="256"/>
      <c r="H1200" s="257" t="s">
        <v>19</v>
      </c>
      <c r="I1200" s="259"/>
      <c r="J1200" s="256"/>
      <c r="K1200" s="256"/>
      <c r="L1200" s="260"/>
      <c r="M1200" s="261"/>
      <c r="N1200" s="262"/>
      <c r="O1200" s="262"/>
      <c r="P1200" s="262"/>
      <c r="Q1200" s="262"/>
      <c r="R1200" s="262"/>
      <c r="S1200" s="262"/>
      <c r="T1200" s="263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64" t="s">
        <v>193</v>
      </c>
      <c r="AU1200" s="264" t="s">
        <v>88</v>
      </c>
      <c r="AV1200" s="14" t="s">
        <v>86</v>
      </c>
      <c r="AW1200" s="14" t="s">
        <v>37</v>
      </c>
      <c r="AX1200" s="14" t="s">
        <v>78</v>
      </c>
      <c r="AY1200" s="264" t="s">
        <v>185</v>
      </c>
    </row>
    <row r="1201" s="13" customFormat="1">
      <c r="A1201" s="13"/>
      <c r="B1201" s="243"/>
      <c r="C1201" s="244"/>
      <c r="D1201" s="245" t="s">
        <v>193</v>
      </c>
      <c r="E1201" s="246" t="s">
        <v>19</v>
      </c>
      <c r="F1201" s="247" t="s">
        <v>1366</v>
      </c>
      <c r="G1201" s="244"/>
      <c r="H1201" s="248">
        <v>189.476</v>
      </c>
      <c r="I1201" s="249"/>
      <c r="J1201" s="244"/>
      <c r="K1201" s="244"/>
      <c r="L1201" s="250"/>
      <c r="M1201" s="251"/>
      <c r="N1201" s="252"/>
      <c r="O1201" s="252"/>
      <c r="P1201" s="252"/>
      <c r="Q1201" s="252"/>
      <c r="R1201" s="252"/>
      <c r="S1201" s="252"/>
      <c r="T1201" s="25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54" t="s">
        <v>193</v>
      </c>
      <c r="AU1201" s="254" t="s">
        <v>88</v>
      </c>
      <c r="AV1201" s="13" t="s">
        <v>88</v>
      </c>
      <c r="AW1201" s="13" t="s">
        <v>37</v>
      </c>
      <c r="AX1201" s="13" t="s">
        <v>78</v>
      </c>
      <c r="AY1201" s="254" t="s">
        <v>185</v>
      </c>
    </row>
    <row r="1202" s="14" customFormat="1">
      <c r="A1202" s="14"/>
      <c r="B1202" s="255"/>
      <c r="C1202" s="256"/>
      <c r="D1202" s="245" t="s">
        <v>193</v>
      </c>
      <c r="E1202" s="257" t="s">
        <v>19</v>
      </c>
      <c r="F1202" s="258" t="s">
        <v>1367</v>
      </c>
      <c r="G1202" s="256"/>
      <c r="H1202" s="257" t="s">
        <v>19</v>
      </c>
      <c r="I1202" s="259"/>
      <c r="J1202" s="256"/>
      <c r="K1202" s="256"/>
      <c r="L1202" s="260"/>
      <c r="M1202" s="261"/>
      <c r="N1202" s="262"/>
      <c r="O1202" s="262"/>
      <c r="P1202" s="262"/>
      <c r="Q1202" s="262"/>
      <c r="R1202" s="262"/>
      <c r="S1202" s="262"/>
      <c r="T1202" s="263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64" t="s">
        <v>193</v>
      </c>
      <c r="AU1202" s="264" t="s">
        <v>88</v>
      </c>
      <c r="AV1202" s="14" t="s">
        <v>86</v>
      </c>
      <c r="AW1202" s="14" t="s">
        <v>37</v>
      </c>
      <c r="AX1202" s="14" t="s">
        <v>78</v>
      </c>
      <c r="AY1202" s="264" t="s">
        <v>185</v>
      </c>
    </row>
    <row r="1203" s="13" customFormat="1">
      <c r="A1203" s="13"/>
      <c r="B1203" s="243"/>
      <c r="C1203" s="244"/>
      <c r="D1203" s="245" t="s">
        <v>193</v>
      </c>
      <c r="E1203" s="246" t="s">
        <v>19</v>
      </c>
      <c r="F1203" s="247" t="s">
        <v>1368</v>
      </c>
      <c r="G1203" s="244"/>
      <c r="H1203" s="248">
        <v>320</v>
      </c>
      <c r="I1203" s="249"/>
      <c r="J1203" s="244"/>
      <c r="K1203" s="244"/>
      <c r="L1203" s="250"/>
      <c r="M1203" s="251"/>
      <c r="N1203" s="252"/>
      <c r="O1203" s="252"/>
      <c r="P1203" s="252"/>
      <c r="Q1203" s="252"/>
      <c r="R1203" s="252"/>
      <c r="S1203" s="252"/>
      <c r="T1203" s="25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54" t="s">
        <v>193</v>
      </c>
      <c r="AU1203" s="254" t="s">
        <v>88</v>
      </c>
      <c r="AV1203" s="13" t="s">
        <v>88</v>
      </c>
      <c r="AW1203" s="13" t="s">
        <v>37</v>
      </c>
      <c r="AX1203" s="13" t="s">
        <v>78</v>
      </c>
      <c r="AY1203" s="254" t="s">
        <v>185</v>
      </c>
    </row>
    <row r="1204" s="14" customFormat="1">
      <c r="A1204" s="14"/>
      <c r="B1204" s="255"/>
      <c r="C1204" s="256"/>
      <c r="D1204" s="245" t="s">
        <v>193</v>
      </c>
      <c r="E1204" s="257" t="s">
        <v>19</v>
      </c>
      <c r="F1204" s="258" t="s">
        <v>1370</v>
      </c>
      <c r="G1204" s="256"/>
      <c r="H1204" s="257" t="s">
        <v>19</v>
      </c>
      <c r="I1204" s="259"/>
      <c r="J1204" s="256"/>
      <c r="K1204" s="256"/>
      <c r="L1204" s="260"/>
      <c r="M1204" s="261"/>
      <c r="N1204" s="262"/>
      <c r="O1204" s="262"/>
      <c r="P1204" s="262"/>
      <c r="Q1204" s="262"/>
      <c r="R1204" s="262"/>
      <c r="S1204" s="262"/>
      <c r="T1204" s="263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64" t="s">
        <v>193</v>
      </c>
      <c r="AU1204" s="264" t="s">
        <v>88</v>
      </c>
      <c r="AV1204" s="14" t="s">
        <v>86</v>
      </c>
      <c r="AW1204" s="14" t="s">
        <v>37</v>
      </c>
      <c r="AX1204" s="14" t="s">
        <v>78</v>
      </c>
      <c r="AY1204" s="264" t="s">
        <v>185</v>
      </c>
    </row>
    <row r="1205" s="16" customFormat="1">
      <c r="A1205" s="16"/>
      <c r="B1205" s="293"/>
      <c r="C1205" s="294"/>
      <c r="D1205" s="245" t="s">
        <v>193</v>
      </c>
      <c r="E1205" s="295" t="s">
        <v>19</v>
      </c>
      <c r="F1205" s="296" t="s">
        <v>1371</v>
      </c>
      <c r="G1205" s="294"/>
      <c r="H1205" s="297">
        <v>1289.636</v>
      </c>
      <c r="I1205" s="298"/>
      <c r="J1205" s="294"/>
      <c r="K1205" s="294"/>
      <c r="L1205" s="299"/>
      <c r="M1205" s="300"/>
      <c r="N1205" s="301"/>
      <c r="O1205" s="301"/>
      <c r="P1205" s="301"/>
      <c r="Q1205" s="301"/>
      <c r="R1205" s="301"/>
      <c r="S1205" s="301"/>
      <c r="T1205" s="302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T1205" s="303" t="s">
        <v>193</v>
      </c>
      <c r="AU1205" s="303" t="s">
        <v>88</v>
      </c>
      <c r="AV1205" s="16" t="s">
        <v>203</v>
      </c>
      <c r="AW1205" s="16" t="s">
        <v>37</v>
      </c>
      <c r="AX1205" s="16" t="s">
        <v>78</v>
      </c>
      <c r="AY1205" s="303" t="s">
        <v>185</v>
      </c>
    </row>
    <row r="1206" s="15" customFormat="1">
      <c r="A1206" s="15"/>
      <c r="B1206" s="265"/>
      <c r="C1206" s="266"/>
      <c r="D1206" s="245" t="s">
        <v>193</v>
      </c>
      <c r="E1206" s="267" t="s">
        <v>19</v>
      </c>
      <c r="F1206" s="268" t="s">
        <v>196</v>
      </c>
      <c r="G1206" s="266"/>
      <c r="H1206" s="269">
        <v>1289.636</v>
      </c>
      <c r="I1206" s="270"/>
      <c r="J1206" s="266"/>
      <c r="K1206" s="266"/>
      <c r="L1206" s="271"/>
      <c r="M1206" s="272"/>
      <c r="N1206" s="273"/>
      <c r="O1206" s="273"/>
      <c r="P1206" s="273"/>
      <c r="Q1206" s="273"/>
      <c r="R1206" s="273"/>
      <c r="S1206" s="273"/>
      <c r="T1206" s="274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T1206" s="275" t="s">
        <v>193</v>
      </c>
      <c r="AU1206" s="275" t="s">
        <v>88</v>
      </c>
      <c r="AV1206" s="15" t="s">
        <v>191</v>
      </c>
      <c r="AW1206" s="15" t="s">
        <v>37</v>
      </c>
      <c r="AX1206" s="15" t="s">
        <v>86</v>
      </c>
      <c r="AY1206" s="275" t="s">
        <v>185</v>
      </c>
    </row>
    <row r="1207" s="2" customFormat="1" ht="21.75" customHeight="1">
      <c r="A1207" s="40"/>
      <c r="B1207" s="41"/>
      <c r="C1207" s="229" t="s">
        <v>1430</v>
      </c>
      <c r="D1207" s="229" t="s">
        <v>187</v>
      </c>
      <c r="E1207" s="230" t="s">
        <v>1431</v>
      </c>
      <c r="F1207" s="231" t="s">
        <v>1432</v>
      </c>
      <c r="G1207" s="232" t="s">
        <v>1360</v>
      </c>
      <c r="H1207" s="233">
        <v>2781.8899999999999</v>
      </c>
      <c r="I1207" s="234"/>
      <c r="J1207" s="235">
        <f>ROUND(I1207*H1207,2)</f>
        <v>0</v>
      </c>
      <c r="K1207" s="236"/>
      <c r="L1207" s="46"/>
      <c r="M1207" s="237" t="s">
        <v>19</v>
      </c>
      <c r="N1207" s="238" t="s">
        <v>49</v>
      </c>
      <c r="O1207" s="86"/>
      <c r="P1207" s="239">
        <f>O1207*H1207</f>
        <v>0</v>
      </c>
      <c r="Q1207" s="239">
        <v>5.0000000000000002E-05</v>
      </c>
      <c r="R1207" s="239">
        <f>Q1207*H1207</f>
        <v>0.13909450000000001</v>
      </c>
      <c r="S1207" s="239">
        <v>0</v>
      </c>
      <c r="T1207" s="240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41" t="s">
        <v>229</v>
      </c>
      <c r="AT1207" s="241" t="s">
        <v>187</v>
      </c>
      <c r="AU1207" s="241" t="s">
        <v>88</v>
      </c>
      <c r="AY1207" s="19" t="s">
        <v>185</v>
      </c>
      <c r="BE1207" s="242">
        <f>IF(N1207="základní",J1207,0)</f>
        <v>0</v>
      </c>
      <c r="BF1207" s="242">
        <f>IF(N1207="snížená",J1207,0)</f>
        <v>0</v>
      </c>
      <c r="BG1207" s="242">
        <f>IF(N1207="zákl. přenesená",J1207,0)</f>
        <v>0</v>
      </c>
      <c r="BH1207" s="242">
        <f>IF(N1207="sníž. přenesená",J1207,0)</f>
        <v>0</v>
      </c>
      <c r="BI1207" s="242">
        <f>IF(N1207="nulová",J1207,0)</f>
        <v>0</v>
      </c>
      <c r="BJ1207" s="19" t="s">
        <v>86</v>
      </c>
      <c r="BK1207" s="242">
        <f>ROUND(I1207*H1207,2)</f>
        <v>0</v>
      </c>
      <c r="BL1207" s="19" t="s">
        <v>229</v>
      </c>
      <c r="BM1207" s="241" t="s">
        <v>1433</v>
      </c>
    </row>
    <row r="1208" s="13" customFormat="1">
      <c r="A1208" s="13"/>
      <c r="B1208" s="243"/>
      <c r="C1208" s="244"/>
      <c r="D1208" s="245" t="s">
        <v>193</v>
      </c>
      <c r="E1208" s="246" t="s">
        <v>19</v>
      </c>
      <c r="F1208" s="247" t="s">
        <v>1362</v>
      </c>
      <c r="G1208" s="244"/>
      <c r="H1208" s="248">
        <v>1229.5999999999999</v>
      </c>
      <c r="I1208" s="249"/>
      <c r="J1208" s="244"/>
      <c r="K1208" s="244"/>
      <c r="L1208" s="250"/>
      <c r="M1208" s="251"/>
      <c r="N1208" s="252"/>
      <c r="O1208" s="252"/>
      <c r="P1208" s="252"/>
      <c r="Q1208" s="252"/>
      <c r="R1208" s="252"/>
      <c r="S1208" s="252"/>
      <c r="T1208" s="25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4" t="s">
        <v>193</v>
      </c>
      <c r="AU1208" s="254" t="s">
        <v>88</v>
      </c>
      <c r="AV1208" s="13" t="s">
        <v>88</v>
      </c>
      <c r="AW1208" s="13" t="s">
        <v>37</v>
      </c>
      <c r="AX1208" s="13" t="s">
        <v>78</v>
      </c>
      <c r="AY1208" s="254" t="s">
        <v>185</v>
      </c>
    </row>
    <row r="1209" s="13" customFormat="1">
      <c r="A1209" s="13"/>
      <c r="B1209" s="243"/>
      <c r="C1209" s="244"/>
      <c r="D1209" s="245" t="s">
        <v>193</v>
      </c>
      <c r="E1209" s="246" t="s">
        <v>19</v>
      </c>
      <c r="F1209" s="247" t="s">
        <v>1363</v>
      </c>
      <c r="G1209" s="244"/>
      <c r="H1209" s="248">
        <v>606.85000000000002</v>
      </c>
      <c r="I1209" s="249"/>
      <c r="J1209" s="244"/>
      <c r="K1209" s="244"/>
      <c r="L1209" s="250"/>
      <c r="M1209" s="251"/>
      <c r="N1209" s="252"/>
      <c r="O1209" s="252"/>
      <c r="P1209" s="252"/>
      <c r="Q1209" s="252"/>
      <c r="R1209" s="252"/>
      <c r="S1209" s="252"/>
      <c r="T1209" s="25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54" t="s">
        <v>193</v>
      </c>
      <c r="AU1209" s="254" t="s">
        <v>88</v>
      </c>
      <c r="AV1209" s="13" t="s">
        <v>88</v>
      </c>
      <c r="AW1209" s="13" t="s">
        <v>37</v>
      </c>
      <c r="AX1209" s="13" t="s">
        <v>78</v>
      </c>
      <c r="AY1209" s="254" t="s">
        <v>185</v>
      </c>
    </row>
    <row r="1210" s="14" customFormat="1">
      <c r="A1210" s="14"/>
      <c r="B1210" s="255"/>
      <c r="C1210" s="256"/>
      <c r="D1210" s="245" t="s">
        <v>193</v>
      </c>
      <c r="E1210" s="257" t="s">
        <v>19</v>
      </c>
      <c r="F1210" s="258" t="s">
        <v>1365</v>
      </c>
      <c r="G1210" s="256"/>
      <c r="H1210" s="257" t="s">
        <v>19</v>
      </c>
      <c r="I1210" s="259"/>
      <c r="J1210" s="256"/>
      <c r="K1210" s="256"/>
      <c r="L1210" s="260"/>
      <c r="M1210" s="261"/>
      <c r="N1210" s="262"/>
      <c r="O1210" s="262"/>
      <c r="P1210" s="262"/>
      <c r="Q1210" s="262"/>
      <c r="R1210" s="262"/>
      <c r="S1210" s="262"/>
      <c r="T1210" s="263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64" t="s">
        <v>193</v>
      </c>
      <c r="AU1210" s="264" t="s">
        <v>88</v>
      </c>
      <c r="AV1210" s="14" t="s">
        <v>86</v>
      </c>
      <c r="AW1210" s="14" t="s">
        <v>37</v>
      </c>
      <c r="AX1210" s="14" t="s">
        <v>78</v>
      </c>
      <c r="AY1210" s="264" t="s">
        <v>185</v>
      </c>
    </row>
    <row r="1211" s="16" customFormat="1">
      <c r="A1211" s="16"/>
      <c r="B1211" s="293"/>
      <c r="C1211" s="294"/>
      <c r="D1211" s="245" t="s">
        <v>193</v>
      </c>
      <c r="E1211" s="295" t="s">
        <v>19</v>
      </c>
      <c r="F1211" s="296" t="s">
        <v>1371</v>
      </c>
      <c r="G1211" s="294"/>
      <c r="H1211" s="297">
        <v>1836.4499999999998</v>
      </c>
      <c r="I1211" s="298"/>
      <c r="J1211" s="294"/>
      <c r="K1211" s="294"/>
      <c r="L1211" s="299"/>
      <c r="M1211" s="300"/>
      <c r="N1211" s="301"/>
      <c r="O1211" s="301"/>
      <c r="P1211" s="301"/>
      <c r="Q1211" s="301"/>
      <c r="R1211" s="301"/>
      <c r="S1211" s="301"/>
      <c r="T1211" s="302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T1211" s="303" t="s">
        <v>193</v>
      </c>
      <c r="AU1211" s="303" t="s">
        <v>88</v>
      </c>
      <c r="AV1211" s="16" t="s">
        <v>203</v>
      </c>
      <c r="AW1211" s="16" t="s">
        <v>37</v>
      </c>
      <c r="AX1211" s="16" t="s">
        <v>78</v>
      </c>
      <c r="AY1211" s="303" t="s">
        <v>185</v>
      </c>
    </row>
    <row r="1212" s="13" customFormat="1">
      <c r="A1212" s="13"/>
      <c r="B1212" s="243"/>
      <c r="C1212" s="244"/>
      <c r="D1212" s="245" t="s">
        <v>193</v>
      </c>
      <c r="E1212" s="246" t="s">
        <v>19</v>
      </c>
      <c r="F1212" s="247" t="s">
        <v>1372</v>
      </c>
      <c r="G1212" s="244"/>
      <c r="H1212" s="248">
        <v>468.16000000000002</v>
      </c>
      <c r="I1212" s="249"/>
      <c r="J1212" s="244"/>
      <c r="K1212" s="244"/>
      <c r="L1212" s="250"/>
      <c r="M1212" s="251"/>
      <c r="N1212" s="252"/>
      <c r="O1212" s="252"/>
      <c r="P1212" s="252"/>
      <c r="Q1212" s="252"/>
      <c r="R1212" s="252"/>
      <c r="S1212" s="252"/>
      <c r="T1212" s="25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54" t="s">
        <v>193</v>
      </c>
      <c r="AU1212" s="254" t="s">
        <v>88</v>
      </c>
      <c r="AV1212" s="13" t="s">
        <v>88</v>
      </c>
      <c r="AW1212" s="13" t="s">
        <v>37</v>
      </c>
      <c r="AX1212" s="13" t="s">
        <v>78</v>
      </c>
      <c r="AY1212" s="254" t="s">
        <v>185</v>
      </c>
    </row>
    <row r="1213" s="13" customFormat="1">
      <c r="A1213" s="13"/>
      <c r="B1213" s="243"/>
      <c r="C1213" s="244"/>
      <c r="D1213" s="245" t="s">
        <v>193</v>
      </c>
      <c r="E1213" s="246" t="s">
        <v>19</v>
      </c>
      <c r="F1213" s="247" t="s">
        <v>1373</v>
      </c>
      <c r="G1213" s="244"/>
      <c r="H1213" s="248">
        <v>477.27999999999997</v>
      </c>
      <c r="I1213" s="249"/>
      <c r="J1213" s="244"/>
      <c r="K1213" s="244"/>
      <c r="L1213" s="250"/>
      <c r="M1213" s="251"/>
      <c r="N1213" s="252"/>
      <c r="O1213" s="252"/>
      <c r="P1213" s="252"/>
      <c r="Q1213" s="252"/>
      <c r="R1213" s="252"/>
      <c r="S1213" s="252"/>
      <c r="T1213" s="25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54" t="s">
        <v>193</v>
      </c>
      <c r="AU1213" s="254" t="s">
        <v>88</v>
      </c>
      <c r="AV1213" s="13" t="s">
        <v>88</v>
      </c>
      <c r="AW1213" s="13" t="s">
        <v>37</v>
      </c>
      <c r="AX1213" s="13" t="s">
        <v>78</v>
      </c>
      <c r="AY1213" s="254" t="s">
        <v>185</v>
      </c>
    </row>
    <row r="1214" s="14" customFormat="1">
      <c r="A1214" s="14"/>
      <c r="B1214" s="255"/>
      <c r="C1214" s="256"/>
      <c r="D1214" s="245" t="s">
        <v>193</v>
      </c>
      <c r="E1214" s="257" t="s">
        <v>19</v>
      </c>
      <c r="F1214" s="258" t="s">
        <v>1374</v>
      </c>
      <c r="G1214" s="256"/>
      <c r="H1214" s="257" t="s">
        <v>19</v>
      </c>
      <c r="I1214" s="259"/>
      <c r="J1214" s="256"/>
      <c r="K1214" s="256"/>
      <c r="L1214" s="260"/>
      <c r="M1214" s="261"/>
      <c r="N1214" s="262"/>
      <c r="O1214" s="262"/>
      <c r="P1214" s="262"/>
      <c r="Q1214" s="262"/>
      <c r="R1214" s="262"/>
      <c r="S1214" s="262"/>
      <c r="T1214" s="263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64" t="s">
        <v>193</v>
      </c>
      <c r="AU1214" s="264" t="s">
        <v>88</v>
      </c>
      <c r="AV1214" s="14" t="s">
        <v>86</v>
      </c>
      <c r="AW1214" s="14" t="s">
        <v>37</v>
      </c>
      <c r="AX1214" s="14" t="s">
        <v>78</v>
      </c>
      <c r="AY1214" s="264" t="s">
        <v>185</v>
      </c>
    </row>
    <row r="1215" s="16" customFormat="1">
      <c r="A1215" s="16"/>
      <c r="B1215" s="293"/>
      <c r="C1215" s="294"/>
      <c r="D1215" s="245" t="s">
        <v>193</v>
      </c>
      <c r="E1215" s="295" t="s">
        <v>19</v>
      </c>
      <c r="F1215" s="296" t="s">
        <v>1377</v>
      </c>
      <c r="G1215" s="294"/>
      <c r="H1215" s="297">
        <v>945.44000000000005</v>
      </c>
      <c r="I1215" s="298"/>
      <c r="J1215" s="294"/>
      <c r="K1215" s="294"/>
      <c r="L1215" s="299"/>
      <c r="M1215" s="300"/>
      <c r="N1215" s="301"/>
      <c r="O1215" s="301"/>
      <c r="P1215" s="301"/>
      <c r="Q1215" s="301"/>
      <c r="R1215" s="301"/>
      <c r="S1215" s="301"/>
      <c r="T1215" s="302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T1215" s="303" t="s">
        <v>193</v>
      </c>
      <c r="AU1215" s="303" t="s">
        <v>88</v>
      </c>
      <c r="AV1215" s="16" t="s">
        <v>203</v>
      </c>
      <c r="AW1215" s="16" t="s">
        <v>37</v>
      </c>
      <c r="AX1215" s="16" t="s">
        <v>78</v>
      </c>
      <c r="AY1215" s="303" t="s">
        <v>185</v>
      </c>
    </row>
    <row r="1216" s="15" customFormat="1">
      <c r="A1216" s="15"/>
      <c r="B1216" s="265"/>
      <c r="C1216" s="266"/>
      <c r="D1216" s="245" t="s">
        <v>193</v>
      </c>
      <c r="E1216" s="267" t="s">
        <v>19</v>
      </c>
      <c r="F1216" s="268" t="s">
        <v>196</v>
      </c>
      <c r="G1216" s="266"/>
      <c r="H1216" s="269">
        <v>2781.8899999999994</v>
      </c>
      <c r="I1216" s="270"/>
      <c r="J1216" s="266"/>
      <c r="K1216" s="266"/>
      <c r="L1216" s="271"/>
      <c r="M1216" s="272"/>
      <c r="N1216" s="273"/>
      <c r="O1216" s="273"/>
      <c r="P1216" s="273"/>
      <c r="Q1216" s="273"/>
      <c r="R1216" s="273"/>
      <c r="S1216" s="273"/>
      <c r="T1216" s="274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T1216" s="275" t="s">
        <v>193</v>
      </c>
      <c r="AU1216" s="275" t="s">
        <v>88</v>
      </c>
      <c r="AV1216" s="15" t="s">
        <v>191</v>
      </c>
      <c r="AW1216" s="15" t="s">
        <v>37</v>
      </c>
      <c r="AX1216" s="15" t="s">
        <v>86</v>
      </c>
      <c r="AY1216" s="275" t="s">
        <v>185</v>
      </c>
    </row>
    <row r="1217" s="2" customFormat="1" ht="16.5" customHeight="1">
      <c r="A1217" s="40"/>
      <c r="B1217" s="41"/>
      <c r="C1217" s="282" t="s">
        <v>1434</v>
      </c>
      <c r="D1217" s="282" t="s">
        <v>604</v>
      </c>
      <c r="E1217" s="283" t="s">
        <v>1435</v>
      </c>
      <c r="F1217" s="284" t="s">
        <v>1436</v>
      </c>
      <c r="G1217" s="285" t="s">
        <v>239</v>
      </c>
      <c r="H1217" s="286">
        <v>2.6960000000000002</v>
      </c>
      <c r="I1217" s="287"/>
      <c r="J1217" s="288">
        <f>ROUND(I1217*H1217,2)</f>
        <v>0</v>
      </c>
      <c r="K1217" s="289"/>
      <c r="L1217" s="290"/>
      <c r="M1217" s="291" t="s">
        <v>19</v>
      </c>
      <c r="N1217" s="292" t="s">
        <v>49</v>
      </c>
      <c r="O1217" s="86"/>
      <c r="P1217" s="239">
        <f>O1217*H1217</f>
        <v>0</v>
      </c>
      <c r="Q1217" s="239">
        <v>1</v>
      </c>
      <c r="R1217" s="239">
        <f>Q1217*H1217</f>
        <v>2.6960000000000002</v>
      </c>
      <c r="S1217" s="239">
        <v>0</v>
      </c>
      <c r="T1217" s="240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41" t="s">
        <v>658</v>
      </c>
      <c r="AT1217" s="241" t="s">
        <v>604</v>
      </c>
      <c r="AU1217" s="241" t="s">
        <v>88</v>
      </c>
      <c r="AY1217" s="19" t="s">
        <v>185</v>
      </c>
      <c r="BE1217" s="242">
        <f>IF(N1217="základní",J1217,0)</f>
        <v>0</v>
      </c>
      <c r="BF1217" s="242">
        <f>IF(N1217="snížená",J1217,0)</f>
        <v>0</v>
      </c>
      <c r="BG1217" s="242">
        <f>IF(N1217="zákl. přenesená",J1217,0)</f>
        <v>0</v>
      </c>
      <c r="BH1217" s="242">
        <f>IF(N1217="sníž. přenesená",J1217,0)</f>
        <v>0</v>
      </c>
      <c r="BI1217" s="242">
        <f>IF(N1217="nulová",J1217,0)</f>
        <v>0</v>
      </c>
      <c r="BJ1217" s="19" t="s">
        <v>86</v>
      </c>
      <c r="BK1217" s="242">
        <f>ROUND(I1217*H1217,2)</f>
        <v>0</v>
      </c>
      <c r="BL1217" s="19" t="s">
        <v>229</v>
      </c>
      <c r="BM1217" s="241" t="s">
        <v>1437</v>
      </c>
    </row>
    <row r="1218" s="13" customFormat="1">
      <c r="A1218" s="13"/>
      <c r="B1218" s="243"/>
      <c r="C1218" s="244"/>
      <c r="D1218" s="245" t="s">
        <v>193</v>
      </c>
      <c r="E1218" s="246" t="s">
        <v>19</v>
      </c>
      <c r="F1218" s="247" t="s">
        <v>1438</v>
      </c>
      <c r="G1218" s="244"/>
      <c r="H1218" s="248">
        <v>0.78000000000000003</v>
      </c>
      <c r="I1218" s="249"/>
      <c r="J1218" s="244"/>
      <c r="K1218" s="244"/>
      <c r="L1218" s="250"/>
      <c r="M1218" s="251"/>
      <c r="N1218" s="252"/>
      <c r="O1218" s="252"/>
      <c r="P1218" s="252"/>
      <c r="Q1218" s="252"/>
      <c r="R1218" s="252"/>
      <c r="S1218" s="252"/>
      <c r="T1218" s="25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54" t="s">
        <v>193</v>
      </c>
      <c r="AU1218" s="254" t="s">
        <v>88</v>
      </c>
      <c r="AV1218" s="13" t="s">
        <v>88</v>
      </c>
      <c r="AW1218" s="13" t="s">
        <v>37</v>
      </c>
      <c r="AX1218" s="13" t="s">
        <v>78</v>
      </c>
      <c r="AY1218" s="254" t="s">
        <v>185</v>
      </c>
    </row>
    <row r="1219" s="13" customFormat="1">
      <c r="A1219" s="13"/>
      <c r="B1219" s="243"/>
      <c r="C1219" s="244"/>
      <c r="D1219" s="245" t="s">
        <v>193</v>
      </c>
      <c r="E1219" s="246" t="s">
        <v>19</v>
      </c>
      <c r="F1219" s="247" t="s">
        <v>1439</v>
      </c>
      <c r="G1219" s="244"/>
      <c r="H1219" s="248">
        <v>1.23</v>
      </c>
      <c r="I1219" s="249"/>
      <c r="J1219" s="244"/>
      <c r="K1219" s="244"/>
      <c r="L1219" s="250"/>
      <c r="M1219" s="251"/>
      <c r="N1219" s="252"/>
      <c r="O1219" s="252"/>
      <c r="P1219" s="252"/>
      <c r="Q1219" s="252"/>
      <c r="R1219" s="252"/>
      <c r="S1219" s="252"/>
      <c r="T1219" s="25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54" t="s">
        <v>193</v>
      </c>
      <c r="AU1219" s="254" t="s">
        <v>88</v>
      </c>
      <c r="AV1219" s="13" t="s">
        <v>88</v>
      </c>
      <c r="AW1219" s="13" t="s">
        <v>37</v>
      </c>
      <c r="AX1219" s="13" t="s">
        <v>78</v>
      </c>
      <c r="AY1219" s="254" t="s">
        <v>185</v>
      </c>
    </row>
    <row r="1220" s="13" customFormat="1">
      <c r="A1220" s="13"/>
      <c r="B1220" s="243"/>
      <c r="C1220" s="244"/>
      <c r="D1220" s="245" t="s">
        <v>193</v>
      </c>
      <c r="E1220" s="246" t="s">
        <v>19</v>
      </c>
      <c r="F1220" s="247" t="s">
        <v>1440</v>
      </c>
      <c r="G1220" s="244"/>
      <c r="H1220" s="248">
        <v>0.60699999999999998</v>
      </c>
      <c r="I1220" s="249"/>
      <c r="J1220" s="244"/>
      <c r="K1220" s="244"/>
      <c r="L1220" s="250"/>
      <c r="M1220" s="251"/>
      <c r="N1220" s="252"/>
      <c r="O1220" s="252"/>
      <c r="P1220" s="252"/>
      <c r="Q1220" s="252"/>
      <c r="R1220" s="252"/>
      <c r="S1220" s="252"/>
      <c r="T1220" s="25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4" t="s">
        <v>193</v>
      </c>
      <c r="AU1220" s="254" t="s">
        <v>88</v>
      </c>
      <c r="AV1220" s="13" t="s">
        <v>88</v>
      </c>
      <c r="AW1220" s="13" t="s">
        <v>37</v>
      </c>
      <c r="AX1220" s="13" t="s">
        <v>78</v>
      </c>
      <c r="AY1220" s="254" t="s">
        <v>185</v>
      </c>
    </row>
    <row r="1221" s="15" customFormat="1">
      <c r="A1221" s="15"/>
      <c r="B1221" s="265"/>
      <c r="C1221" s="266"/>
      <c r="D1221" s="245" t="s">
        <v>193</v>
      </c>
      <c r="E1221" s="267" t="s">
        <v>19</v>
      </c>
      <c r="F1221" s="268" t="s">
        <v>196</v>
      </c>
      <c r="G1221" s="266"/>
      <c r="H1221" s="269">
        <v>2.617</v>
      </c>
      <c r="I1221" s="270"/>
      <c r="J1221" s="266"/>
      <c r="K1221" s="266"/>
      <c r="L1221" s="271"/>
      <c r="M1221" s="272"/>
      <c r="N1221" s="273"/>
      <c r="O1221" s="273"/>
      <c r="P1221" s="273"/>
      <c r="Q1221" s="273"/>
      <c r="R1221" s="273"/>
      <c r="S1221" s="273"/>
      <c r="T1221" s="274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T1221" s="275" t="s">
        <v>193</v>
      </c>
      <c r="AU1221" s="275" t="s">
        <v>88</v>
      </c>
      <c r="AV1221" s="15" t="s">
        <v>191</v>
      </c>
      <c r="AW1221" s="15" t="s">
        <v>37</v>
      </c>
      <c r="AX1221" s="15" t="s">
        <v>86</v>
      </c>
      <c r="AY1221" s="275" t="s">
        <v>185</v>
      </c>
    </row>
    <row r="1222" s="13" customFormat="1">
      <c r="A1222" s="13"/>
      <c r="B1222" s="243"/>
      <c r="C1222" s="244"/>
      <c r="D1222" s="245" t="s">
        <v>193</v>
      </c>
      <c r="E1222" s="244"/>
      <c r="F1222" s="247" t="s">
        <v>1441</v>
      </c>
      <c r="G1222" s="244"/>
      <c r="H1222" s="248">
        <v>2.6960000000000002</v>
      </c>
      <c r="I1222" s="249"/>
      <c r="J1222" s="244"/>
      <c r="K1222" s="244"/>
      <c r="L1222" s="250"/>
      <c r="M1222" s="251"/>
      <c r="N1222" s="252"/>
      <c r="O1222" s="252"/>
      <c r="P1222" s="252"/>
      <c r="Q1222" s="252"/>
      <c r="R1222" s="252"/>
      <c r="S1222" s="252"/>
      <c r="T1222" s="25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54" t="s">
        <v>193</v>
      </c>
      <c r="AU1222" s="254" t="s">
        <v>88</v>
      </c>
      <c r="AV1222" s="13" t="s">
        <v>88</v>
      </c>
      <c r="AW1222" s="13" t="s">
        <v>4</v>
      </c>
      <c r="AX1222" s="13" t="s">
        <v>86</v>
      </c>
      <c r="AY1222" s="254" t="s">
        <v>185</v>
      </c>
    </row>
    <row r="1223" s="2" customFormat="1" ht="16.5" customHeight="1">
      <c r="A1223" s="40"/>
      <c r="B1223" s="41"/>
      <c r="C1223" s="282" t="s">
        <v>1442</v>
      </c>
      <c r="D1223" s="282" t="s">
        <v>604</v>
      </c>
      <c r="E1223" s="283" t="s">
        <v>1443</v>
      </c>
      <c r="F1223" s="284" t="s">
        <v>1444</v>
      </c>
      <c r="G1223" s="285" t="s">
        <v>239</v>
      </c>
      <c r="H1223" s="286">
        <v>0.19500000000000001</v>
      </c>
      <c r="I1223" s="287"/>
      <c r="J1223" s="288">
        <f>ROUND(I1223*H1223,2)</f>
        <v>0</v>
      </c>
      <c r="K1223" s="289"/>
      <c r="L1223" s="290"/>
      <c r="M1223" s="291" t="s">
        <v>19</v>
      </c>
      <c r="N1223" s="292" t="s">
        <v>49</v>
      </c>
      <c r="O1223" s="86"/>
      <c r="P1223" s="239">
        <f>O1223*H1223</f>
        <v>0</v>
      </c>
      <c r="Q1223" s="239">
        <v>1</v>
      </c>
      <c r="R1223" s="239">
        <f>Q1223*H1223</f>
        <v>0.19500000000000001</v>
      </c>
      <c r="S1223" s="239">
        <v>0</v>
      </c>
      <c r="T1223" s="240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41" t="s">
        <v>658</v>
      </c>
      <c r="AT1223" s="241" t="s">
        <v>604</v>
      </c>
      <c r="AU1223" s="241" t="s">
        <v>88</v>
      </c>
      <c r="AY1223" s="19" t="s">
        <v>185</v>
      </c>
      <c r="BE1223" s="242">
        <f>IF(N1223="základní",J1223,0)</f>
        <v>0</v>
      </c>
      <c r="BF1223" s="242">
        <f>IF(N1223="snížená",J1223,0)</f>
        <v>0</v>
      </c>
      <c r="BG1223" s="242">
        <f>IF(N1223="zákl. přenesená",J1223,0)</f>
        <v>0</v>
      </c>
      <c r="BH1223" s="242">
        <f>IF(N1223="sníž. přenesená",J1223,0)</f>
        <v>0</v>
      </c>
      <c r="BI1223" s="242">
        <f>IF(N1223="nulová",J1223,0)</f>
        <v>0</v>
      </c>
      <c r="BJ1223" s="19" t="s">
        <v>86</v>
      </c>
      <c r="BK1223" s="242">
        <f>ROUND(I1223*H1223,2)</f>
        <v>0</v>
      </c>
      <c r="BL1223" s="19" t="s">
        <v>229</v>
      </c>
      <c r="BM1223" s="241" t="s">
        <v>1445</v>
      </c>
    </row>
    <row r="1224" s="13" customFormat="1">
      <c r="A1224" s="13"/>
      <c r="B1224" s="243"/>
      <c r="C1224" s="244"/>
      <c r="D1224" s="245" t="s">
        <v>193</v>
      </c>
      <c r="E1224" s="246" t="s">
        <v>19</v>
      </c>
      <c r="F1224" s="247" t="s">
        <v>1446</v>
      </c>
      <c r="G1224" s="244"/>
      <c r="H1224" s="248">
        <v>0.189</v>
      </c>
      <c r="I1224" s="249"/>
      <c r="J1224" s="244"/>
      <c r="K1224" s="244"/>
      <c r="L1224" s="250"/>
      <c r="M1224" s="251"/>
      <c r="N1224" s="252"/>
      <c r="O1224" s="252"/>
      <c r="P1224" s="252"/>
      <c r="Q1224" s="252"/>
      <c r="R1224" s="252"/>
      <c r="S1224" s="252"/>
      <c r="T1224" s="25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54" t="s">
        <v>193</v>
      </c>
      <c r="AU1224" s="254" t="s">
        <v>88</v>
      </c>
      <c r="AV1224" s="13" t="s">
        <v>88</v>
      </c>
      <c r="AW1224" s="13" t="s">
        <v>37</v>
      </c>
      <c r="AX1224" s="13" t="s">
        <v>78</v>
      </c>
      <c r="AY1224" s="254" t="s">
        <v>185</v>
      </c>
    </row>
    <row r="1225" s="15" customFormat="1">
      <c r="A1225" s="15"/>
      <c r="B1225" s="265"/>
      <c r="C1225" s="266"/>
      <c r="D1225" s="245" t="s">
        <v>193</v>
      </c>
      <c r="E1225" s="267" t="s">
        <v>19</v>
      </c>
      <c r="F1225" s="268" t="s">
        <v>196</v>
      </c>
      <c r="G1225" s="266"/>
      <c r="H1225" s="269">
        <v>0.189</v>
      </c>
      <c r="I1225" s="270"/>
      <c r="J1225" s="266"/>
      <c r="K1225" s="266"/>
      <c r="L1225" s="271"/>
      <c r="M1225" s="272"/>
      <c r="N1225" s="273"/>
      <c r="O1225" s="273"/>
      <c r="P1225" s="273"/>
      <c r="Q1225" s="273"/>
      <c r="R1225" s="273"/>
      <c r="S1225" s="273"/>
      <c r="T1225" s="274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T1225" s="275" t="s">
        <v>193</v>
      </c>
      <c r="AU1225" s="275" t="s">
        <v>88</v>
      </c>
      <c r="AV1225" s="15" t="s">
        <v>191</v>
      </c>
      <c r="AW1225" s="15" t="s">
        <v>37</v>
      </c>
      <c r="AX1225" s="15" t="s">
        <v>86</v>
      </c>
      <c r="AY1225" s="275" t="s">
        <v>185</v>
      </c>
    </row>
    <row r="1226" s="13" customFormat="1">
      <c r="A1226" s="13"/>
      <c r="B1226" s="243"/>
      <c r="C1226" s="244"/>
      <c r="D1226" s="245" t="s">
        <v>193</v>
      </c>
      <c r="E1226" s="244"/>
      <c r="F1226" s="247" t="s">
        <v>1447</v>
      </c>
      <c r="G1226" s="244"/>
      <c r="H1226" s="248">
        <v>0.19500000000000001</v>
      </c>
      <c r="I1226" s="249"/>
      <c r="J1226" s="244"/>
      <c r="K1226" s="244"/>
      <c r="L1226" s="250"/>
      <c r="M1226" s="251"/>
      <c r="N1226" s="252"/>
      <c r="O1226" s="252"/>
      <c r="P1226" s="252"/>
      <c r="Q1226" s="252"/>
      <c r="R1226" s="252"/>
      <c r="S1226" s="252"/>
      <c r="T1226" s="25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54" t="s">
        <v>193</v>
      </c>
      <c r="AU1226" s="254" t="s">
        <v>88</v>
      </c>
      <c r="AV1226" s="13" t="s">
        <v>88</v>
      </c>
      <c r="AW1226" s="13" t="s">
        <v>4</v>
      </c>
      <c r="AX1226" s="13" t="s">
        <v>86</v>
      </c>
      <c r="AY1226" s="254" t="s">
        <v>185</v>
      </c>
    </row>
    <row r="1227" s="2" customFormat="1" ht="16.5" customHeight="1">
      <c r="A1227" s="40"/>
      <c r="B1227" s="41"/>
      <c r="C1227" s="282" t="s">
        <v>1448</v>
      </c>
      <c r="D1227" s="282" t="s">
        <v>604</v>
      </c>
      <c r="E1227" s="283" t="s">
        <v>1449</v>
      </c>
      <c r="F1227" s="284" t="s">
        <v>1450</v>
      </c>
      <c r="G1227" s="285" t="s">
        <v>239</v>
      </c>
      <c r="H1227" s="286">
        <v>0.36899999999999999</v>
      </c>
      <c r="I1227" s="287"/>
      <c r="J1227" s="288">
        <f>ROUND(I1227*H1227,2)</f>
        <v>0</v>
      </c>
      <c r="K1227" s="289"/>
      <c r="L1227" s="290"/>
      <c r="M1227" s="291" t="s">
        <v>19</v>
      </c>
      <c r="N1227" s="292" t="s">
        <v>49</v>
      </c>
      <c r="O1227" s="86"/>
      <c r="P1227" s="239">
        <f>O1227*H1227</f>
        <v>0</v>
      </c>
      <c r="Q1227" s="239">
        <v>1</v>
      </c>
      <c r="R1227" s="239">
        <f>Q1227*H1227</f>
        <v>0.36899999999999999</v>
      </c>
      <c r="S1227" s="239">
        <v>0</v>
      </c>
      <c r="T1227" s="240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41" t="s">
        <v>658</v>
      </c>
      <c r="AT1227" s="241" t="s">
        <v>604</v>
      </c>
      <c r="AU1227" s="241" t="s">
        <v>88</v>
      </c>
      <c r="AY1227" s="19" t="s">
        <v>185</v>
      </c>
      <c r="BE1227" s="242">
        <f>IF(N1227="základní",J1227,0)</f>
        <v>0</v>
      </c>
      <c r="BF1227" s="242">
        <f>IF(N1227="snížená",J1227,0)</f>
        <v>0</v>
      </c>
      <c r="BG1227" s="242">
        <f>IF(N1227="zákl. přenesená",J1227,0)</f>
        <v>0</v>
      </c>
      <c r="BH1227" s="242">
        <f>IF(N1227="sníž. přenesená",J1227,0)</f>
        <v>0</v>
      </c>
      <c r="BI1227" s="242">
        <f>IF(N1227="nulová",J1227,0)</f>
        <v>0</v>
      </c>
      <c r="BJ1227" s="19" t="s">
        <v>86</v>
      </c>
      <c r="BK1227" s="242">
        <f>ROUND(I1227*H1227,2)</f>
        <v>0</v>
      </c>
      <c r="BL1227" s="19" t="s">
        <v>229</v>
      </c>
      <c r="BM1227" s="241" t="s">
        <v>1451</v>
      </c>
    </row>
    <row r="1228" s="13" customFormat="1">
      <c r="A1228" s="13"/>
      <c r="B1228" s="243"/>
      <c r="C1228" s="244"/>
      <c r="D1228" s="245" t="s">
        <v>193</v>
      </c>
      <c r="E1228" s="246" t="s">
        <v>19</v>
      </c>
      <c r="F1228" s="247" t="s">
        <v>1452</v>
      </c>
      <c r="G1228" s="244"/>
      <c r="H1228" s="248">
        <v>0.037999999999999999</v>
      </c>
      <c r="I1228" s="249"/>
      <c r="J1228" s="244"/>
      <c r="K1228" s="244"/>
      <c r="L1228" s="250"/>
      <c r="M1228" s="251"/>
      <c r="N1228" s="252"/>
      <c r="O1228" s="252"/>
      <c r="P1228" s="252"/>
      <c r="Q1228" s="252"/>
      <c r="R1228" s="252"/>
      <c r="S1228" s="252"/>
      <c r="T1228" s="25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54" t="s">
        <v>193</v>
      </c>
      <c r="AU1228" s="254" t="s">
        <v>88</v>
      </c>
      <c r="AV1228" s="13" t="s">
        <v>88</v>
      </c>
      <c r="AW1228" s="13" t="s">
        <v>37</v>
      </c>
      <c r="AX1228" s="13" t="s">
        <v>78</v>
      </c>
      <c r="AY1228" s="254" t="s">
        <v>185</v>
      </c>
    </row>
    <row r="1229" s="13" customFormat="1">
      <c r="A1229" s="13"/>
      <c r="B1229" s="243"/>
      <c r="C1229" s="244"/>
      <c r="D1229" s="245" t="s">
        <v>193</v>
      </c>
      <c r="E1229" s="246" t="s">
        <v>19</v>
      </c>
      <c r="F1229" s="247" t="s">
        <v>1453</v>
      </c>
      <c r="G1229" s="244"/>
      <c r="H1229" s="248">
        <v>0.32000000000000001</v>
      </c>
      <c r="I1229" s="249"/>
      <c r="J1229" s="244"/>
      <c r="K1229" s="244"/>
      <c r="L1229" s="250"/>
      <c r="M1229" s="251"/>
      <c r="N1229" s="252"/>
      <c r="O1229" s="252"/>
      <c r="P1229" s="252"/>
      <c r="Q1229" s="252"/>
      <c r="R1229" s="252"/>
      <c r="S1229" s="252"/>
      <c r="T1229" s="25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54" t="s">
        <v>193</v>
      </c>
      <c r="AU1229" s="254" t="s">
        <v>88</v>
      </c>
      <c r="AV1229" s="13" t="s">
        <v>88</v>
      </c>
      <c r="AW1229" s="13" t="s">
        <v>37</v>
      </c>
      <c r="AX1229" s="13" t="s">
        <v>78</v>
      </c>
      <c r="AY1229" s="254" t="s">
        <v>185</v>
      </c>
    </row>
    <row r="1230" s="15" customFormat="1">
      <c r="A1230" s="15"/>
      <c r="B1230" s="265"/>
      <c r="C1230" s="266"/>
      <c r="D1230" s="245" t="s">
        <v>193</v>
      </c>
      <c r="E1230" s="267" t="s">
        <v>19</v>
      </c>
      <c r="F1230" s="268" t="s">
        <v>196</v>
      </c>
      <c r="G1230" s="266"/>
      <c r="H1230" s="269">
        <v>0.35799999999999998</v>
      </c>
      <c r="I1230" s="270"/>
      <c r="J1230" s="266"/>
      <c r="K1230" s="266"/>
      <c r="L1230" s="271"/>
      <c r="M1230" s="272"/>
      <c r="N1230" s="273"/>
      <c r="O1230" s="273"/>
      <c r="P1230" s="273"/>
      <c r="Q1230" s="273"/>
      <c r="R1230" s="273"/>
      <c r="S1230" s="273"/>
      <c r="T1230" s="274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T1230" s="275" t="s">
        <v>193</v>
      </c>
      <c r="AU1230" s="275" t="s">
        <v>88</v>
      </c>
      <c r="AV1230" s="15" t="s">
        <v>191</v>
      </c>
      <c r="AW1230" s="15" t="s">
        <v>37</v>
      </c>
      <c r="AX1230" s="15" t="s">
        <v>86</v>
      </c>
      <c r="AY1230" s="275" t="s">
        <v>185</v>
      </c>
    </row>
    <row r="1231" s="13" customFormat="1">
      <c r="A1231" s="13"/>
      <c r="B1231" s="243"/>
      <c r="C1231" s="244"/>
      <c r="D1231" s="245" t="s">
        <v>193</v>
      </c>
      <c r="E1231" s="244"/>
      <c r="F1231" s="247" t="s">
        <v>1454</v>
      </c>
      <c r="G1231" s="244"/>
      <c r="H1231" s="248">
        <v>0.36899999999999999</v>
      </c>
      <c r="I1231" s="249"/>
      <c r="J1231" s="244"/>
      <c r="K1231" s="244"/>
      <c r="L1231" s="250"/>
      <c r="M1231" s="251"/>
      <c r="N1231" s="252"/>
      <c r="O1231" s="252"/>
      <c r="P1231" s="252"/>
      <c r="Q1231" s="252"/>
      <c r="R1231" s="252"/>
      <c r="S1231" s="252"/>
      <c r="T1231" s="25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54" t="s">
        <v>193</v>
      </c>
      <c r="AU1231" s="254" t="s">
        <v>88</v>
      </c>
      <c r="AV1231" s="13" t="s">
        <v>88</v>
      </c>
      <c r="AW1231" s="13" t="s">
        <v>4</v>
      </c>
      <c r="AX1231" s="13" t="s">
        <v>86</v>
      </c>
      <c r="AY1231" s="254" t="s">
        <v>185</v>
      </c>
    </row>
    <row r="1232" s="2" customFormat="1" ht="16.5" customHeight="1">
      <c r="A1232" s="40"/>
      <c r="B1232" s="41"/>
      <c r="C1232" s="282" t="s">
        <v>1455</v>
      </c>
      <c r="D1232" s="282" t="s">
        <v>604</v>
      </c>
      <c r="E1232" s="283" t="s">
        <v>1456</v>
      </c>
      <c r="F1232" s="284" t="s">
        <v>1457</v>
      </c>
      <c r="G1232" s="285" t="s">
        <v>239</v>
      </c>
      <c r="H1232" s="286">
        <v>0.97299999999999998</v>
      </c>
      <c r="I1232" s="287"/>
      <c r="J1232" s="288">
        <f>ROUND(I1232*H1232,2)</f>
        <v>0</v>
      </c>
      <c r="K1232" s="289"/>
      <c r="L1232" s="290"/>
      <c r="M1232" s="291" t="s">
        <v>19</v>
      </c>
      <c r="N1232" s="292" t="s">
        <v>49</v>
      </c>
      <c r="O1232" s="86"/>
      <c r="P1232" s="239">
        <f>O1232*H1232</f>
        <v>0</v>
      </c>
      <c r="Q1232" s="239">
        <v>1</v>
      </c>
      <c r="R1232" s="239">
        <f>Q1232*H1232</f>
        <v>0.97299999999999998</v>
      </c>
      <c r="S1232" s="239">
        <v>0</v>
      </c>
      <c r="T1232" s="240">
        <f>S1232*H1232</f>
        <v>0</v>
      </c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R1232" s="241" t="s">
        <v>658</v>
      </c>
      <c r="AT1232" s="241" t="s">
        <v>604</v>
      </c>
      <c r="AU1232" s="241" t="s">
        <v>88</v>
      </c>
      <c r="AY1232" s="19" t="s">
        <v>185</v>
      </c>
      <c r="BE1232" s="242">
        <f>IF(N1232="základní",J1232,0)</f>
        <v>0</v>
      </c>
      <c r="BF1232" s="242">
        <f>IF(N1232="snížená",J1232,0)</f>
        <v>0</v>
      </c>
      <c r="BG1232" s="242">
        <f>IF(N1232="zákl. přenesená",J1232,0)</f>
        <v>0</v>
      </c>
      <c r="BH1232" s="242">
        <f>IF(N1232="sníž. přenesená",J1232,0)</f>
        <v>0</v>
      </c>
      <c r="BI1232" s="242">
        <f>IF(N1232="nulová",J1232,0)</f>
        <v>0</v>
      </c>
      <c r="BJ1232" s="19" t="s">
        <v>86</v>
      </c>
      <c r="BK1232" s="242">
        <f>ROUND(I1232*H1232,2)</f>
        <v>0</v>
      </c>
      <c r="BL1232" s="19" t="s">
        <v>229</v>
      </c>
      <c r="BM1232" s="241" t="s">
        <v>1458</v>
      </c>
    </row>
    <row r="1233" s="13" customFormat="1">
      <c r="A1233" s="13"/>
      <c r="B1233" s="243"/>
      <c r="C1233" s="244"/>
      <c r="D1233" s="245" t="s">
        <v>193</v>
      </c>
      <c r="E1233" s="246" t="s">
        <v>19</v>
      </c>
      <c r="F1233" s="247" t="s">
        <v>1459</v>
      </c>
      <c r="G1233" s="244"/>
      <c r="H1233" s="248">
        <v>0.46800000000000003</v>
      </c>
      <c r="I1233" s="249"/>
      <c r="J1233" s="244"/>
      <c r="K1233" s="244"/>
      <c r="L1233" s="250"/>
      <c r="M1233" s="251"/>
      <c r="N1233" s="252"/>
      <c r="O1233" s="252"/>
      <c r="P1233" s="252"/>
      <c r="Q1233" s="252"/>
      <c r="R1233" s="252"/>
      <c r="S1233" s="252"/>
      <c r="T1233" s="25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4" t="s">
        <v>193</v>
      </c>
      <c r="AU1233" s="254" t="s">
        <v>88</v>
      </c>
      <c r="AV1233" s="13" t="s">
        <v>88</v>
      </c>
      <c r="AW1233" s="13" t="s">
        <v>37</v>
      </c>
      <c r="AX1233" s="13" t="s">
        <v>78</v>
      </c>
      <c r="AY1233" s="254" t="s">
        <v>185</v>
      </c>
    </row>
    <row r="1234" s="13" customFormat="1">
      <c r="A1234" s="13"/>
      <c r="B1234" s="243"/>
      <c r="C1234" s="244"/>
      <c r="D1234" s="245" t="s">
        <v>193</v>
      </c>
      <c r="E1234" s="246" t="s">
        <v>19</v>
      </c>
      <c r="F1234" s="247" t="s">
        <v>1460</v>
      </c>
      <c r="G1234" s="244"/>
      <c r="H1234" s="248">
        <v>0.47699999999999998</v>
      </c>
      <c r="I1234" s="249"/>
      <c r="J1234" s="244"/>
      <c r="K1234" s="244"/>
      <c r="L1234" s="250"/>
      <c r="M1234" s="251"/>
      <c r="N1234" s="252"/>
      <c r="O1234" s="252"/>
      <c r="P1234" s="252"/>
      <c r="Q1234" s="252"/>
      <c r="R1234" s="252"/>
      <c r="S1234" s="252"/>
      <c r="T1234" s="25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54" t="s">
        <v>193</v>
      </c>
      <c r="AU1234" s="254" t="s">
        <v>88</v>
      </c>
      <c r="AV1234" s="13" t="s">
        <v>88</v>
      </c>
      <c r="AW1234" s="13" t="s">
        <v>37</v>
      </c>
      <c r="AX1234" s="13" t="s">
        <v>78</v>
      </c>
      <c r="AY1234" s="254" t="s">
        <v>185</v>
      </c>
    </row>
    <row r="1235" s="15" customFormat="1">
      <c r="A1235" s="15"/>
      <c r="B1235" s="265"/>
      <c r="C1235" s="266"/>
      <c r="D1235" s="245" t="s">
        <v>193</v>
      </c>
      <c r="E1235" s="267" t="s">
        <v>19</v>
      </c>
      <c r="F1235" s="268" t="s">
        <v>196</v>
      </c>
      <c r="G1235" s="266"/>
      <c r="H1235" s="269">
        <v>0.94500000000000006</v>
      </c>
      <c r="I1235" s="270"/>
      <c r="J1235" s="266"/>
      <c r="K1235" s="266"/>
      <c r="L1235" s="271"/>
      <c r="M1235" s="272"/>
      <c r="N1235" s="273"/>
      <c r="O1235" s="273"/>
      <c r="P1235" s="273"/>
      <c r="Q1235" s="273"/>
      <c r="R1235" s="273"/>
      <c r="S1235" s="273"/>
      <c r="T1235" s="274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T1235" s="275" t="s">
        <v>193</v>
      </c>
      <c r="AU1235" s="275" t="s">
        <v>88</v>
      </c>
      <c r="AV1235" s="15" t="s">
        <v>191</v>
      </c>
      <c r="AW1235" s="15" t="s">
        <v>37</v>
      </c>
      <c r="AX1235" s="15" t="s">
        <v>86</v>
      </c>
      <c r="AY1235" s="275" t="s">
        <v>185</v>
      </c>
    </row>
    <row r="1236" s="13" customFormat="1">
      <c r="A1236" s="13"/>
      <c r="B1236" s="243"/>
      <c r="C1236" s="244"/>
      <c r="D1236" s="245" t="s">
        <v>193</v>
      </c>
      <c r="E1236" s="244"/>
      <c r="F1236" s="247" t="s">
        <v>1461</v>
      </c>
      <c r="G1236" s="244"/>
      <c r="H1236" s="248">
        <v>0.97299999999999998</v>
      </c>
      <c r="I1236" s="249"/>
      <c r="J1236" s="244"/>
      <c r="K1236" s="244"/>
      <c r="L1236" s="250"/>
      <c r="M1236" s="251"/>
      <c r="N1236" s="252"/>
      <c r="O1236" s="252"/>
      <c r="P1236" s="252"/>
      <c r="Q1236" s="252"/>
      <c r="R1236" s="252"/>
      <c r="S1236" s="252"/>
      <c r="T1236" s="25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54" t="s">
        <v>193</v>
      </c>
      <c r="AU1236" s="254" t="s">
        <v>88</v>
      </c>
      <c r="AV1236" s="13" t="s">
        <v>88</v>
      </c>
      <c r="AW1236" s="13" t="s">
        <v>4</v>
      </c>
      <c r="AX1236" s="13" t="s">
        <v>86</v>
      </c>
      <c r="AY1236" s="254" t="s">
        <v>185</v>
      </c>
    </row>
    <row r="1237" s="2" customFormat="1" ht="16.5" customHeight="1">
      <c r="A1237" s="40"/>
      <c r="B1237" s="41"/>
      <c r="C1237" s="282" t="s">
        <v>1462</v>
      </c>
      <c r="D1237" s="282" t="s">
        <v>604</v>
      </c>
      <c r="E1237" s="283" t="s">
        <v>1463</v>
      </c>
      <c r="F1237" s="284" t="s">
        <v>1464</v>
      </c>
      <c r="G1237" s="285" t="s">
        <v>239</v>
      </c>
      <c r="H1237" s="286">
        <v>0.075999999999999998</v>
      </c>
      <c r="I1237" s="287"/>
      <c r="J1237" s="288">
        <f>ROUND(I1237*H1237,2)</f>
        <v>0</v>
      </c>
      <c r="K1237" s="289"/>
      <c r="L1237" s="290"/>
      <c r="M1237" s="291" t="s">
        <v>19</v>
      </c>
      <c r="N1237" s="292" t="s">
        <v>49</v>
      </c>
      <c r="O1237" s="86"/>
      <c r="P1237" s="239">
        <f>O1237*H1237</f>
        <v>0</v>
      </c>
      <c r="Q1237" s="239">
        <v>1</v>
      </c>
      <c r="R1237" s="239">
        <f>Q1237*H1237</f>
        <v>0.075999999999999998</v>
      </c>
      <c r="S1237" s="239">
        <v>0</v>
      </c>
      <c r="T1237" s="240">
        <f>S1237*H1237</f>
        <v>0</v>
      </c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R1237" s="241" t="s">
        <v>658</v>
      </c>
      <c r="AT1237" s="241" t="s">
        <v>604</v>
      </c>
      <c r="AU1237" s="241" t="s">
        <v>88</v>
      </c>
      <c r="AY1237" s="19" t="s">
        <v>185</v>
      </c>
      <c r="BE1237" s="242">
        <f>IF(N1237="základní",J1237,0)</f>
        <v>0</v>
      </c>
      <c r="BF1237" s="242">
        <f>IF(N1237="snížená",J1237,0)</f>
        <v>0</v>
      </c>
      <c r="BG1237" s="242">
        <f>IF(N1237="zákl. přenesená",J1237,0)</f>
        <v>0</v>
      </c>
      <c r="BH1237" s="242">
        <f>IF(N1237="sníž. přenesená",J1237,0)</f>
        <v>0</v>
      </c>
      <c r="BI1237" s="242">
        <f>IF(N1237="nulová",J1237,0)</f>
        <v>0</v>
      </c>
      <c r="BJ1237" s="19" t="s">
        <v>86</v>
      </c>
      <c r="BK1237" s="242">
        <f>ROUND(I1237*H1237,2)</f>
        <v>0</v>
      </c>
      <c r="BL1237" s="19" t="s">
        <v>229</v>
      </c>
      <c r="BM1237" s="241" t="s">
        <v>1465</v>
      </c>
    </row>
    <row r="1238" s="13" customFormat="1">
      <c r="A1238" s="13"/>
      <c r="B1238" s="243"/>
      <c r="C1238" s="244"/>
      <c r="D1238" s="245" t="s">
        <v>193</v>
      </c>
      <c r="E1238" s="246" t="s">
        <v>19</v>
      </c>
      <c r="F1238" s="247" t="s">
        <v>1466</v>
      </c>
      <c r="G1238" s="244"/>
      <c r="H1238" s="248">
        <v>0.073999999999999996</v>
      </c>
      <c r="I1238" s="249"/>
      <c r="J1238" s="244"/>
      <c r="K1238" s="244"/>
      <c r="L1238" s="250"/>
      <c r="M1238" s="251"/>
      <c r="N1238" s="252"/>
      <c r="O1238" s="252"/>
      <c r="P1238" s="252"/>
      <c r="Q1238" s="252"/>
      <c r="R1238" s="252"/>
      <c r="S1238" s="252"/>
      <c r="T1238" s="25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54" t="s">
        <v>193</v>
      </c>
      <c r="AU1238" s="254" t="s">
        <v>88</v>
      </c>
      <c r="AV1238" s="13" t="s">
        <v>88</v>
      </c>
      <c r="AW1238" s="13" t="s">
        <v>37</v>
      </c>
      <c r="AX1238" s="13" t="s">
        <v>78</v>
      </c>
      <c r="AY1238" s="254" t="s">
        <v>185</v>
      </c>
    </row>
    <row r="1239" s="15" customFormat="1">
      <c r="A1239" s="15"/>
      <c r="B1239" s="265"/>
      <c r="C1239" s="266"/>
      <c r="D1239" s="245" t="s">
        <v>193</v>
      </c>
      <c r="E1239" s="267" t="s">
        <v>19</v>
      </c>
      <c r="F1239" s="268" t="s">
        <v>196</v>
      </c>
      <c r="G1239" s="266"/>
      <c r="H1239" s="269">
        <v>0.073999999999999996</v>
      </c>
      <c r="I1239" s="270"/>
      <c r="J1239" s="266"/>
      <c r="K1239" s="266"/>
      <c r="L1239" s="271"/>
      <c r="M1239" s="272"/>
      <c r="N1239" s="273"/>
      <c r="O1239" s="273"/>
      <c r="P1239" s="273"/>
      <c r="Q1239" s="273"/>
      <c r="R1239" s="273"/>
      <c r="S1239" s="273"/>
      <c r="T1239" s="274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T1239" s="275" t="s">
        <v>193</v>
      </c>
      <c r="AU1239" s="275" t="s">
        <v>88</v>
      </c>
      <c r="AV1239" s="15" t="s">
        <v>191</v>
      </c>
      <c r="AW1239" s="15" t="s">
        <v>37</v>
      </c>
      <c r="AX1239" s="15" t="s">
        <v>86</v>
      </c>
      <c r="AY1239" s="275" t="s">
        <v>185</v>
      </c>
    </row>
    <row r="1240" s="13" customFormat="1">
      <c r="A1240" s="13"/>
      <c r="B1240" s="243"/>
      <c r="C1240" s="244"/>
      <c r="D1240" s="245" t="s">
        <v>193</v>
      </c>
      <c r="E1240" s="244"/>
      <c r="F1240" s="247" t="s">
        <v>1467</v>
      </c>
      <c r="G1240" s="244"/>
      <c r="H1240" s="248">
        <v>0.075999999999999998</v>
      </c>
      <c r="I1240" s="249"/>
      <c r="J1240" s="244"/>
      <c r="K1240" s="244"/>
      <c r="L1240" s="250"/>
      <c r="M1240" s="251"/>
      <c r="N1240" s="252"/>
      <c r="O1240" s="252"/>
      <c r="P1240" s="252"/>
      <c r="Q1240" s="252"/>
      <c r="R1240" s="252"/>
      <c r="S1240" s="252"/>
      <c r="T1240" s="25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54" t="s">
        <v>193</v>
      </c>
      <c r="AU1240" s="254" t="s">
        <v>88</v>
      </c>
      <c r="AV1240" s="13" t="s">
        <v>88</v>
      </c>
      <c r="AW1240" s="13" t="s">
        <v>4</v>
      </c>
      <c r="AX1240" s="13" t="s">
        <v>86</v>
      </c>
      <c r="AY1240" s="254" t="s">
        <v>185</v>
      </c>
    </row>
    <row r="1241" s="2" customFormat="1" ht="16.5" customHeight="1">
      <c r="A1241" s="40"/>
      <c r="B1241" s="41"/>
      <c r="C1241" s="229" t="s">
        <v>1468</v>
      </c>
      <c r="D1241" s="229" t="s">
        <v>187</v>
      </c>
      <c r="E1241" s="230" t="s">
        <v>1469</v>
      </c>
      <c r="F1241" s="231" t="s">
        <v>1470</v>
      </c>
      <c r="G1241" s="232" t="s">
        <v>1360</v>
      </c>
      <c r="H1241" s="233">
        <v>4183.9799999999996</v>
      </c>
      <c r="I1241" s="234"/>
      <c r="J1241" s="235">
        <f>ROUND(I1241*H1241,2)</f>
        <v>0</v>
      </c>
      <c r="K1241" s="236"/>
      <c r="L1241" s="46"/>
      <c r="M1241" s="237" t="s">
        <v>19</v>
      </c>
      <c r="N1241" s="238" t="s">
        <v>49</v>
      </c>
      <c r="O1241" s="86"/>
      <c r="P1241" s="239">
        <f>O1241*H1241</f>
        <v>0</v>
      </c>
      <c r="Q1241" s="239">
        <v>0.00013999999999999999</v>
      </c>
      <c r="R1241" s="239">
        <f>Q1241*H1241</f>
        <v>0.58575719999999987</v>
      </c>
      <c r="S1241" s="239">
        <v>0</v>
      </c>
      <c r="T1241" s="240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41" t="s">
        <v>229</v>
      </c>
      <c r="AT1241" s="241" t="s">
        <v>187</v>
      </c>
      <c r="AU1241" s="241" t="s">
        <v>88</v>
      </c>
      <c r="AY1241" s="19" t="s">
        <v>185</v>
      </c>
      <c r="BE1241" s="242">
        <f>IF(N1241="základní",J1241,0)</f>
        <v>0</v>
      </c>
      <c r="BF1241" s="242">
        <f>IF(N1241="snížená",J1241,0)</f>
        <v>0</v>
      </c>
      <c r="BG1241" s="242">
        <f>IF(N1241="zákl. přenesená",J1241,0)</f>
        <v>0</v>
      </c>
      <c r="BH1241" s="242">
        <f>IF(N1241="sníž. přenesená",J1241,0)</f>
        <v>0</v>
      </c>
      <c r="BI1241" s="242">
        <f>IF(N1241="nulová",J1241,0)</f>
        <v>0</v>
      </c>
      <c r="BJ1241" s="19" t="s">
        <v>86</v>
      </c>
      <c r="BK1241" s="242">
        <f>ROUND(I1241*H1241,2)</f>
        <v>0</v>
      </c>
      <c r="BL1241" s="19" t="s">
        <v>229</v>
      </c>
      <c r="BM1241" s="241" t="s">
        <v>1471</v>
      </c>
    </row>
    <row r="1242" s="13" customFormat="1">
      <c r="A1242" s="13"/>
      <c r="B1242" s="243"/>
      <c r="C1242" s="244"/>
      <c r="D1242" s="245" t="s">
        <v>193</v>
      </c>
      <c r="E1242" s="246" t="s">
        <v>19</v>
      </c>
      <c r="F1242" s="247" t="s">
        <v>1362</v>
      </c>
      <c r="G1242" s="244"/>
      <c r="H1242" s="248">
        <v>1229.5999999999999</v>
      </c>
      <c r="I1242" s="249"/>
      <c r="J1242" s="244"/>
      <c r="K1242" s="244"/>
      <c r="L1242" s="250"/>
      <c r="M1242" s="251"/>
      <c r="N1242" s="252"/>
      <c r="O1242" s="252"/>
      <c r="P1242" s="252"/>
      <c r="Q1242" s="252"/>
      <c r="R1242" s="252"/>
      <c r="S1242" s="252"/>
      <c r="T1242" s="25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54" t="s">
        <v>193</v>
      </c>
      <c r="AU1242" s="254" t="s">
        <v>88</v>
      </c>
      <c r="AV1242" s="13" t="s">
        <v>88</v>
      </c>
      <c r="AW1242" s="13" t="s">
        <v>37</v>
      </c>
      <c r="AX1242" s="13" t="s">
        <v>78</v>
      </c>
      <c r="AY1242" s="254" t="s">
        <v>185</v>
      </c>
    </row>
    <row r="1243" s="13" customFormat="1">
      <c r="A1243" s="13"/>
      <c r="B1243" s="243"/>
      <c r="C1243" s="244"/>
      <c r="D1243" s="245" t="s">
        <v>193</v>
      </c>
      <c r="E1243" s="246" t="s">
        <v>19</v>
      </c>
      <c r="F1243" s="247" t="s">
        <v>1363</v>
      </c>
      <c r="G1243" s="244"/>
      <c r="H1243" s="248">
        <v>606.85000000000002</v>
      </c>
      <c r="I1243" s="249"/>
      <c r="J1243" s="244"/>
      <c r="K1243" s="244"/>
      <c r="L1243" s="250"/>
      <c r="M1243" s="251"/>
      <c r="N1243" s="252"/>
      <c r="O1243" s="252"/>
      <c r="P1243" s="252"/>
      <c r="Q1243" s="252"/>
      <c r="R1243" s="252"/>
      <c r="S1243" s="252"/>
      <c r="T1243" s="25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54" t="s">
        <v>193</v>
      </c>
      <c r="AU1243" s="254" t="s">
        <v>88</v>
      </c>
      <c r="AV1243" s="13" t="s">
        <v>88</v>
      </c>
      <c r="AW1243" s="13" t="s">
        <v>37</v>
      </c>
      <c r="AX1243" s="13" t="s">
        <v>78</v>
      </c>
      <c r="AY1243" s="254" t="s">
        <v>185</v>
      </c>
    </row>
    <row r="1244" s="13" customFormat="1">
      <c r="A1244" s="13"/>
      <c r="B1244" s="243"/>
      <c r="C1244" s="244"/>
      <c r="D1244" s="245" t="s">
        <v>193</v>
      </c>
      <c r="E1244" s="246" t="s">
        <v>19</v>
      </c>
      <c r="F1244" s="247" t="s">
        <v>1364</v>
      </c>
      <c r="G1244" s="244"/>
      <c r="H1244" s="248">
        <v>780.15999999999997</v>
      </c>
      <c r="I1244" s="249"/>
      <c r="J1244" s="244"/>
      <c r="K1244" s="244"/>
      <c r="L1244" s="250"/>
      <c r="M1244" s="251"/>
      <c r="N1244" s="252"/>
      <c r="O1244" s="252"/>
      <c r="P1244" s="252"/>
      <c r="Q1244" s="252"/>
      <c r="R1244" s="252"/>
      <c r="S1244" s="252"/>
      <c r="T1244" s="25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54" t="s">
        <v>193</v>
      </c>
      <c r="AU1244" s="254" t="s">
        <v>88</v>
      </c>
      <c r="AV1244" s="13" t="s">
        <v>88</v>
      </c>
      <c r="AW1244" s="13" t="s">
        <v>37</v>
      </c>
      <c r="AX1244" s="13" t="s">
        <v>78</v>
      </c>
      <c r="AY1244" s="254" t="s">
        <v>185</v>
      </c>
    </row>
    <row r="1245" s="14" customFormat="1">
      <c r="A1245" s="14"/>
      <c r="B1245" s="255"/>
      <c r="C1245" s="256"/>
      <c r="D1245" s="245" t="s">
        <v>193</v>
      </c>
      <c r="E1245" s="257" t="s">
        <v>19</v>
      </c>
      <c r="F1245" s="258" t="s">
        <v>1365</v>
      </c>
      <c r="G1245" s="256"/>
      <c r="H1245" s="257" t="s">
        <v>19</v>
      </c>
      <c r="I1245" s="259"/>
      <c r="J1245" s="256"/>
      <c r="K1245" s="256"/>
      <c r="L1245" s="260"/>
      <c r="M1245" s="261"/>
      <c r="N1245" s="262"/>
      <c r="O1245" s="262"/>
      <c r="P1245" s="262"/>
      <c r="Q1245" s="262"/>
      <c r="R1245" s="262"/>
      <c r="S1245" s="262"/>
      <c r="T1245" s="263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64" t="s">
        <v>193</v>
      </c>
      <c r="AU1245" s="264" t="s">
        <v>88</v>
      </c>
      <c r="AV1245" s="14" t="s">
        <v>86</v>
      </c>
      <c r="AW1245" s="14" t="s">
        <v>37</v>
      </c>
      <c r="AX1245" s="14" t="s">
        <v>78</v>
      </c>
      <c r="AY1245" s="264" t="s">
        <v>185</v>
      </c>
    </row>
    <row r="1246" s="13" customFormat="1">
      <c r="A1246" s="13"/>
      <c r="B1246" s="243"/>
      <c r="C1246" s="244"/>
      <c r="D1246" s="245" t="s">
        <v>193</v>
      </c>
      <c r="E1246" s="246" t="s">
        <v>19</v>
      </c>
      <c r="F1246" s="247" t="s">
        <v>1366</v>
      </c>
      <c r="G1246" s="244"/>
      <c r="H1246" s="248">
        <v>189.476</v>
      </c>
      <c r="I1246" s="249"/>
      <c r="J1246" s="244"/>
      <c r="K1246" s="244"/>
      <c r="L1246" s="250"/>
      <c r="M1246" s="251"/>
      <c r="N1246" s="252"/>
      <c r="O1246" s="252"/>
      <c r="P1246" s="252"/>
      <c r="Q1246" s="252"/>
      <c r="R1246" s="252"/>
      <c r="S1246" s="252"/>
      <c r="T1246" s="25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54" t="s">
        <v>193</v>
      </c>
      <c r="AU1246" s="254" t="s">
        <v>88</v>
      </c>
      <c r="AV1246" s="13" t="s">
        <v>88</v>
      </c>
      <c r="AW1246" s="13" t="s">
        <v>37</v>
      </c>
      <c r="AX1246" s="13" t="s">
        <v>78</v>
      </c>
      <c r="AY1246" s="254" t="s">
        <v>185</v>
      </c>
    </row>
    <row r="1247" s="14" customFormat="1">
      <c r="A1247" s="14"/>
      <c r="B1247" s="255"/>
      <c r="C1247" s="256"/>
      <c r="D1247" s="245" t="s">
        <v>193</v>
      </c>
      <c r="E1247" s="257" t="s">
        <v>19</v>
      </c>
      <c r="F1247" s="258" t="s">
        <v>1367</v>
      </c>
      <c r="G1247" s="256"/>
      <c r="H1247" s="257" t="s">
        <v>19</v>
      </c>
      <c r="I1247" s="259"/>
      <c r="J1247" s="256"/>
      <c r="K1247" s="256"/>
      <c r="L1247" s="260"/>
      <c r="M1247" s="261"/>
      <c r="N1247" s="262"/>
      <c r="O1247" s="262"/>
      <c r="P1247" s="262"/>
      <c r="Q1247" s="262"/>
      <c r="R1247" s="262"/>
      <c r="S1247" s="262"/>
      <c r="T1247" s="263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64" t="s">
        <v>193</v>
      </c>
      <c r="AU1247" s="264" t="s">
        <v>88</v>
      </c>
      <c r="AV1247" s="14" t="s">
        <v>86</v>
      </c>
      <c r="AW1247" s="14" t="s">
        <v>37</v>
      </c>
      <c r="AX1247" s="14" t="s">
        <v>78</v>
      </c>
      <c r="AY1247" s="264" t="s">
        <v>185</v>
      </c>
    </row>
    <row r="1248" s="13" customFormat="1">
      <c r="A1248" s="13"/>
      <c r="B1248" s="243"/>
      <c r="C1248" s="244"/>
      <c r="D1248" s="245" t="s">
        <v>193</v>
      </c>
      <c r="E1248" s="246" t="s">
        <v>19</v>
      </c>
      <c r="F1248" s="247" t="s">
        <v>1368</v>
      </c>
      <c r="G1248" s="244"/>
      <c r="H1248" s="248">
        <v>320</v>
      </c>
      <c r="I1248" s="249"/>
      <c r="J1248" s="244"/>
      <c r="K1248" s="244"/>
      <c r="L1248" s="250"/>
      <c r="M1248" s="251"/>
      <c r="N1248" s="252"/>
      <c r="O1248" s="252"/>
      <c r="P1248" s="252"/>
      <c r="Q1248" s="252"/>
      <c r="R1248" s="252"/>
      <c r="S1248" s="252"/>
      <c r="T1248" s="25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54" t="s">
        <v>193</v>
      </c>
      <c r="AU1248" s="254" t="s">
        <v>88</v>
      </c>
      <c r="AV1248" s="13" t="s">
        <v>88</v>
      </c>
      <c r="AW1248" s="13" t="s">
        <v>37</v>
      </c>
      <c r="AX1248" s="13" t="s">
        <v>78</v>
      </c>
      <c r="AY1248" s="254" t="s">
        <v>185</v>
      </c>
    </row>
    <row r="1249" s="13" customFormat="1">
      <c r="A1249" s="13"/>
      <c r="B1249" s="243"/>
      <c r="C1249" s="244"/>
      <c r="D1249" s="245" t="s">
        <v>193</v>
      </c>
      <c r="E1249" s="246" t="s">
        <v>19</v>
      </c>
      <c r="F1249" s="247" t="s">
        <v>1369</v>
      </c>
      <c r="G1249" s="244"/>
      <c r="H1249" s="248">
        <v>38.399999999999999</v>
      </c>
      <c r="I1249" s="249"/>
      <c r="J1249" s="244"/>
      <c r="K1249" s="244"/>
      <c r="L1249" s="250"/>
      <c r="M1249" s="251"/>
      <c r="N1249" s="252"/>
      <c r="O1249" s="252"/>
      <c r="P1249" s="252"/>
      <c r="Q1249" s="252"/>
      <c r="R1249" s="252"/>
      <c r="S1249" s="252"/>
      <c r="T1249" s="25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4" t="s">
        <v>193</v>
      </c>
      <c r="AU1249" s="254" t="s">
        <v>88</v>
      </c>
      <c r="AV1249" s="13" t="s">
        <v>88</v>
      </c>
      <c r="AW1249" s="13" t="s">
        <v>37</v>
      </c>
      <c r="AX1249" s="13" t="s">
        <v>78</v>
      </c>
      <c r="AY1249" s="254" t="s">
        <v>185</v>
      </c>
    </row>
    <row r="1250" s="14" customFormat="1">
      <c r="A1250" s="14"/>
      <c r="B1250" s="255"/>
      <c r="C1250" s="256"/>
      <c r="D1250" s="245" t="s">
        <v>193</v>
      </c>
      <c r="E1250" s="257" t="s">
        <v>19</v>
      </c>
      <c r="F1250" s="258" t="s">
        <v>1370</v>
      </c>
      <c r="G1250" s="256"/>
      <c r="H1250" s="257" t="s">
        <v>19</v>
      </c>
      <c r="I1250" s="259"/>
      <c r="J1250" s="256"/>
      <c r="K1250" s="256"/>
      <c r="L1250" s="260"/>
      <c r="M1250" s="261"/>
      <c r="N1250" s="262"/>
      <c r="O1250" s="262"/>
      <c r="P1250" s="262"/>
      <c r="Q1250" s="262"/>
      <c r="R1250" s="262"/>
      <c r="S1250" s="262"/>
      <c r="T1250" s="263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64" t="s">
        <v>193</v>
      </c>
      <c r="AU1250" s="264" t="s">
        <v>88</v>
      </c>
      <c r="AV1250" s="14" t="s">
        <v>86</v>
      </c>
      <c r="AW1250" s="14" t="s">
        <v>37</v>
      </c>
      <c r="AX1250" s="14" t="s">
        <v>78</v>
      </c>
      <c r="AY1250" s="264" t="s">
        <v>185</v>
      </c>
    </row>
    <row r="1251" s="16" customFormat="1">
      <c r="A1251" s="16"/>
      <c r="B1251" s="293"/>
      <c r="C1251" s="294"/>
      <c r="D1251" s="245" t="s">
        <v>193</v>
      </c>
      <c r="E1251" s="295" t="s">
        <v>19</v>
      </c>
      <c r="F1251" s="296" t="s">
        <v>1371</v>
      </c>
      <c r="G1251" s="294"/>
      <c r="H1251" s="297">
        <v>3164.4859999999999</v>
      </c>
      <c r="I1251" s="298"/>
      <c r="J1251" s="294"/>
      <c r="K1251" s="294"/>
      <c r="L1251" s="299"/>
      <c r="M1251" s="300"/>
      <c r="N1251" s="301"/>
      <c r="O1251" s="301"/>
      <c r="P1251" s="301"/>
      <c r="Q1251" s="301"/>
      <c r="R1251" s="301"/>
      <c r="S1251" s="301"/>
      <c r="T1251" s="302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T1251" s="303" t="s">
        <v>193</v>
      </c>
      <c r="AU1251" s="303" t="s">
        <v>88</v>
      </c>
      <c r="AV1251" s="16" t="s">
        <v>203</v>
      </c>
      <c r="AW1251" s="16" t="s">
        <v>37</v>
      </c>
      <c r="AX1251" s="16" t="s">
        <v>78</v>
      </c>
      <c r="AY1251" s="303" t="s">
        <v>185</v>
      </c>
    </row>
    <row r="1252" s="13" customFormat="1">
      <c r="A1252" s="13"/>
      <c r="B1252" s="243"/>
      <c r="C1252" s="244"/>
      <c r="D1252" s="245" t="s">
        <v>193</v>
      </c>
      <c r="E1252" s="246" t="s">
        <v>19</v>
      </c>
      <c r="F1252" s="247" t="s">
        <v>1372</v>
      </c>
      <c r="G1252" s="244"/>
      <c r="H1252" s="248">
        <v>468.16000000000002</v>
      </c>
      <c r="I1252" s="249"/>
      <c r="J1252" s="244"/>
      <c r="K1252" s="244"/>
      <c r="L1252" s="250"/>
      <c r="M1252" s="251"/>
      <c r="N1252" s="252"/>
      <c r="O1252" s="252"/>
      <c r="P1252" s="252"/>
      <c r="Q1252" s="252"/>
      <c r="R1252" s="252"/>
      <c r="S1252" s="252"/>
      <c r="T1252" s="25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54" t="s">
        <v>193</v>
      </c>
      <c r="AU1252" s="254" t="s">
        <v>88</v>
      </c>
      <c r="AV1252" s="13" t="s">
        <v>88</v>
      </c>
      <c r="AW1252" s="13" t="s">
        <v>37</v>
      </c>
      <c r="AX1252" s="13" t="s">
        <v>78</v>
      </c>
      <c r="AY1252" s="254" t="s">
        <v>185</v>
      </c>
    </row>
    <row r="1253" s="13" customFormat="1">
      <c r="A1253" s="13"/>
      <c r="B1253" s="243"/>
      <c r="C1253" s="244"/>
      <c r="D1253" s="245" t="s">
        <v>193</v>
      </c>
      <c r="E1253" s="246" t="s">
        <v>19</v>
      </c>
      <c r="F1253" s="247" t="s">
        <v>1373</v>
      </c>
      <c r="G1253" s="244"/>
      <c r="H1253" s="248">
        <v>477.27999999999997</v>
      </c>
      <c r="I1253" s="249"/>
      <c r="J1253" s="244"/>
      <c r="K1253" s="244"/>
      <c r="L1253" s="250"/>
      <c r="M1253" s="251"/>
      <c r="N1253" s="252"/>
      <c r="O1253" s="252"/>
      <c r="P1253" s="252"/>
      <c r="Q1253" s="252"/>
      <c r="R1253" s="252"/>
      <c r="S1253" s="252"/>
      <c r="T1253" s="25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54" t="s">
        <v>193</v>
      </c>
      <c r="AU1253" s="254" t="s">
        <v>88</v>
      </c>
      <c r="AV1253" s="13" t="s">
        <v>88</v>
      </c>
      <c r="AW1253" s="13" t="s">
        <v>37</v>
      </c>
      <c r="AX1253" s="13" t="s">
        <v>78</v>
      </c>
      <c r="AY1253" s="254" t="s">
        <v>185</v>
      </c>
    </row>
    <row r="1254" s="14" customFormat="1">
      <c r="A1254" s="14"/>
      <c r="B1254" s="255"/>
      <c r="C1254" s="256"/>
      <c r="D1254" s="245" t="s">
        <v>193</v>
      </c>
      <c r="E1254" s="257" t="s">
        <v>19</v>
      </c>
      <c r="F1254" s="258" t="s">
        <v>1374</v>
      </c>
      <c r="G1254" s="256"/>
      <c r="H1254" s="257" t="s">
        <v>19</v>
      </c>
      <c r="I1254" s="259"/>
      <c r="J1254" s="256"/>
      <c r="K1254" s="256"/>
      <c r="L1254" s="260"/>
      <c r="M1254" s="261"/>
      <c r="N1254" s="262"/>
      <c r="O1254" s="262"/>
      <c r="P1254" s="262"/>
      <c r="Q1254" s="262"/>
      <c r="R1254" s="262"/>
      <c r="S1254" s="262"/>
      <c r="T1254" s="263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64" t="s">
        <v>193</v>
      </c>
      <c r="AU1254" s="264" t="s">
        <v>88</v>
      </c>
      <c r="AV1254" s="14" t="s">
        <v>86</v>
      </c>
      <c r="AW1254" s="14" t="s">
        <v>37</v>
      </c>
      <c r="AX1254" s="14" t="s">
        <v>78</v>
      </c>
      <c r="AY1254" s="264" t="s">
        <v>185</v>
      </c>
    </row>
    <row r="1255" s="13" customFormat="1">
      <c r="A1255" s="13"/>
      <c r="B1255" s="243"/>
      <c r="C1255" s="244"/>
      <c r="D1255" s="245" t="s">
        <v>193</v>
      </c>
      <c r="E1255" s="246" t="s">
        <v>19</v>
      </c>
      <c r="F1255" s="247" t="s">
        <v>1375</v>
      </c>
      <c r="G1255" s="244"/>
      <c r="H1255" s="248">
        <v>74.054000000000002</v>
      </c>
      <c r="I1255" s="249"/>
      <c r="J1255" s="244"/>
      <c r="K1255" s="244"/>
      <c r="L1255" s="250"/>
      <c r="M1255" s="251"/>
      <c r="N1255" s="252"/>
      <c r="O1255" s="252"/>
      <c r="P1255" s="252"/>
      <c r="Q1255" s="252"/>
      <c r="R1255" s="252"/>
      <c r="S1255" s="252"/>
      <c r="T1255" s="25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54" t="s">
        <v>193</v>
      </c>
      <c r="AU1255" s="254" t="s">
        <v>88</v>
      </c>
      <c r="AV1255" s="13" t="s">
        <v>88</v>
      </c>
      <c r="AW1255" s="13" t="s">
        <v>37</v>
      </c>
      <c r="AX1255" s="13" t="s">
        <v>78</v>
      </c>
      <c r="AY1255" s="254" t="s">
        <v>185</v>
      </c>
    </row>
    <row r="1256" s="14" customFormat="1">
      <c r="A1256" s="14"/>
      <c r="B1256" s="255"/>
      <c r="C1256" s="256"/>
      <c r="D1256" s="245" t="s">
        <v>193</v>
      </c>
      <c r="E1256" s="257" t="s">
        <v>19</v>
      </c>
      <c r="F1256" s="258" t="s">
        <v>1376</v>
      </c>
      <c r="G1256" s="256"/>
      <c r="H1256" s="257" t="s">
        <v>19</v>
      </c>
      <c r="I1256" s="259"/>
      <c r="J1256" s="256"/>
      <c r="K1256" s="256"/>
      <c r="L1256" s="260"/>
      <c r="M1256" s="261"/>
      <c r="N1256" s="262"/>
      <c r="O1256" s="262"/>
      <c r="P1256" s="262"/>
      <c r="Q1256" s="262"/>
      <c r="R1256" s="262"/>
      <c r="S1256" s="262"/>
      <c r="T1256" s="263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64" t="s">
        <v>193</v>
      </c>
      <c r="AU1256" s="264" t="s">
        <v>88</v>
      </c>
      <c r="AV1256" s="14" t="s">
        <v>86</v>
      </c>
      <c r="AW1256" s="14" t="s">
        <v>37</v>
      </c>
      <c r="AX1256" s="14" t="s">
        <v>78</v>
      </c>
      <c r="AY1256" s="264" t="s">
        <v>185</v>
      </c>
    </row>
    <row r="1257" s="16" customFormat="1">
      <c r="A1257" s="16"/>
      <c r="B1257" s="293"/>
      <c r="C1257" s="294"/>
      <c r="D1257" s="245" t="s">
        <v>193</v>
      </c>
      <c r="E1257" s="295" t="s">
        <v>19</v>
      </c>
      <c r="F1257" s="296" t="s">
        <v>1377</v>
      </c>
      <c r="G1257" s="294"/>
      <c r="H1257" s="297">
        <v>1019.494</v>
      </c>
      <c r="I1257" s="298"/>
      <c r="J1257" s="294"/>
      <c r="K1257" s="294"/>
      <c r="L1257" s="299"/>
      <c r="M1257" s="300"/>
      <c r="N1257" s="301"/>
      <c r="O1257" s="301"/>
      <c r="P1257" s="301"/>
      <c r="Q1257" s="301"/>
      <c r="R1257" s="301"/>
      <c r="S1257" s="301"/>
      <c r="T1257" s="302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T1257" s="303" t="s">
        <v>193</v>
      </c>
      <c r="AU1257" s="303" t="s">
        <v>88</v>
      </c>
      <c r="AV1257" s="16" t="s">
        <v>203</v>
      </c>
      <c r="AW1257" s="16" t="s">
        <v>37</v>
      </c>
      <c r="AX1257" s="16" t="s">
        <v>78</v>
      </c>
      <c r="AY1257" s="303" t="s">
        <v>185</v>
      </c>
    </row>
    <row r="1258" s="15" customFormat="1">
      <c r="A1258" s="15"/>
      <c r="B1258" s="265"/>
      <c r="C1258" s="266"/>
      <c r="D1258" s="245" t="s">
        <v>193</v>
      </c>
      <c r="E1258" s="267" t="s">
        <v>19</v>
      </c>
      <c r="F1258" s="268" t="s">
        <v>196</v>
      </c>
      <c r="G1258" s="266"/>
      <c r="H1258" s="269">
        <v>4183.9799999999996</v>
      </c>
      <c r="I1258" s="270"/>
      <c r="J1258" s="266"/>
      <c r="K1258" s="266"/>
      <c r="L1258" s="271"/>
      <c r="M1258" s="272"/>
      <c r="N1258" s="273"/>
      <c r="O1258" s="273"/>
      <c r="P1258" s="273"/>
      <c r="Q1258" s="273"/>
      <c r="R1258" s="273"/>
      <c r="S1258" s="273"/>
      <c r="T1258" s="274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T1258" s="275" t="s">
        <v>193</v>
      </c>
      <c r="AU1258" s="275" t="s">
        <v>88</v>
      </c>
      <c r="AV1258" s="15" t="s">
        <v>191</v>
      </c>
      <c r="AW1258" s="15" t="s">
        <v>37</v>
      </c>
      <c r="AX1258" s="15" t="s">
        <v>86</v>
      </c>
      <c r="AY1258" s="275" t="s">
        <v>185</v>
      </c>
    </row>
    <row r="1259" s="2" customFormat="1" ht="33" customHeight="1">
      <c r="A1259" s="40"/>
      <c r="B1259" s="41"/>
      <c r="C1259" s="229" t="s">
        <v>1472</v>
      </c>
      <c r="D1259" s="229" t="s">
        <v>187</v>
      </c>
      <c r="E1259" s="230" t="s">
        <v>1473</v>
      </c>
      <c r="F1259" s="231" t="s">
        <v>1474</v>
      </c>
      <c r="G1259" s="232" t="s">
        <v>266</v>
      </c>
      <c r="H1259" s="276"/>
      <c r="I1259" s="234"/>
      <c r="J1259" s="235">
        <f>ROUND(I1259*H1259,2)</f>
        <v>0</v>
      </c>
      <c r="K1259" s="236"/>
      <c r="L1259" s="46"/>
      <c r="M1259" s="237" t="s">
        <v>19</v>
      </c>
      <c r="N1259" s="238" t="s">
        <v>49</v>
      </c>
      <c r="O1259" s="86"/>
      <c r="P1259" s="239">
        <f>O1259*H1259</f>
        <v>0</v>
      </c>
      <c r="Q1259" s="239">
        <v>0</v>
      </c>
      <c r="R1259" s="239">
        <f>Q1259*H1259</f>
        <v>0</v>
      </c>
      <c r="S1259" s="239">
        <v>0</v>
      </c>
      <c r="T1259" s="240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41" t="s">
        <v>229</v>
      </c>
      <c r="AT1259" s="241" t="s">
        <v>187</v>
      </c>
      <c r="AU1259" s="241" t="s">
        <v>88</v>
      </c>
      <c r="AY1259" s="19" t="s">
        <v>185</v>
      </c>
      <c r="BE1259" s="242">
        <f>IF(N1259="základní",J1259,0)</f>
        <v>0</v>
      </c>
      <c r="BF1259" s="242">
        <f>IF(N1259="snížená",J1259,0)</f>
        <v>0</v>
      </c>
      <c r="BG1259" s="242">
        <f>IF(N1259="zákl. přenesená",J1259,0)</f>
        <v>0</v>
      </c>
      <c r="BH1259" s="242">
        <f>IF(N1259="sníž. přenesená",J1259,0)</f>
        <v>0</v>
      </c>
      <c r="BI1259" s="242">
        <f>IF(N1259="nulová",J1259,0)</f>
        <v>0</v>
      </c>
      <c r="BJ1259" s="19" t="s">
        <v>86</v>
      </c>
      <c r="BK1259" s="242">
        <f>ROUND(I1259*H1259,2)</f>
        <v>0</v>
      </c>
      <c r="BL1259" s="19" t="s">
        <v>229</v>
      </c>
      <c r="BM1259" s="241" t="s">
        <v>1475</v>
      </c>
    </row>
    <row r="1260" s="12" customFormat="1" ht="22.8" customHeight="1">
      <c r="A1260" s="12"/>
      <c r="B1260" s="213"/>
      <c r="C1260" s="214"/>
      <c r="D1260" s="215" t="s">
        <v>77</v>
      </c>
      <c r="E1260" s="227" t="s">
        <v>1476</v>
      </c>
      <c r="F1260" s="227" t="s">
        <v>1477</v>
      </c>
      <c r="G1260" s="214"/>
      <c r="H1260" s="214"/>
      <c r="I1260" s="217"/>
      <c r="J1260" s="228">
        <f>BK1260</f>
        <v>0</v>
      </c>
      <c r="K1260" s="214"/>
      <c r="L1260" s="219"/>
      <c r="M1260" s="220"/>
      <c r="N1260" s="221"/>
      <c r="O1260" s="221"/>
      <c r="P1260" s="222">
        <f>SUM(P1261:P1366)</f>
        <v>0</v>
      </c>
      <c r="Q1260" s="221"/>
      <c r="R1260" s="222">
        <f>SUM(R1261:R1366)</f>
        <v>1.5914795499999999</v>
      </c>
      <c r="S1260" s="221"/>
      <c r="T1260" s="223">
        <f>SUM(T1261:T1366)</f>
        <v>0</v>
      </c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R1260" s="224" t="s">
        <v>88</v>
      </c>
      <c r="AT1260" s="225" t="s">
        <v>77</v>
      </c>
      <c r="AU1260" s="225" t="s">
        <v>86</v>
      </c>
      <c r="AY1260" s="224" t="s">
        <v>185</v>
      </c>
      <c r="BK1260" s="226">
        <f>SUM(BK1261:BK1366)</f>
        <v>0</v>
      </c>
    </row>
    <row r="1261" s="2" customFormat="1" ht="21.75" customHeight="1">
      <c r="A1261" s="40"/>
      <c r="B1261" s="41"/>
      <c r="C1261" s="229" t="s">
        <v>1478</v>
      </c>
      <c r="D1261" s="229" t="s">
        <v>187</v>
      </c>
      <c r="E1261" s="230" t="s">
        <v>1479</v>
      </c>
      <c r="F1261" s="231" t="s">
        <v>1480</v>
      </c>
      <c r="G1261" s="232" t="s">
        <v>190</v>
      </c>
      <c r="H1261" s="233">
        <v>51.060000000000002</v>
      </c>
      <c r="I1261" s="234"/>
      <c r="J1261" s="235">
        <f>ROUND(I1261*H1261,2)</f>
        <v>0</v>
      </c>
      <c r="K1261" s="236"/>
      <c r="L1261" s="46"/>
      <c r="M1261" s="237" t="s">
        <v>19</v>
      </c>
      <c r="N1261" s="238" t="s">
        <v>49</v>
      </c>
      <c r="O1261" s="86"/>
      <c r="P1261" s="239">
        <f>O1261*H1261</f>
        <v>0</v>
      </c>
      <c r="Q1261" s="239">
        <v>0</v>
      </c>
      <c r="R1261" s="239">
        <f>Q1261*H1261</f>
        <v>0</v>
      </c>
      <c r="S1261" s="239">
        <v>0</v>
      </c>
      <c r="T1261" s="240">
        <f>S1261*H1261</f>
        <v>0</v>
      </c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R1261" s="241" t="s">
        <v>229</v>
      </c>
      <c r="AT1261" s="241" t="s">
        <v>187</v>
      </c>
      <c r="AU1261" s="241" t="s">
        <v>88</v>
      </c>
      <c r="AY1261" s="19" t="s">
        <v>185</v>
      </c>
      <c r="BE1261" s="242">
        <f>IF(N1261="základní",J1261,0)</f>
        <v>0</v>
      </c>
      <c r="BF1261" s="242">
        <f>IF(N1261="snížená",J1261,0)</f>
        <v>0</v>
      </c>
      <c r="BG1261" s="242">
        <f>IF(N1261="zákl. přenesená",J1261,0)</f>
        <v>0</v>
      </c>
      <c r="BH1261" s="242">
        <f>IF(N1261="sníž. přenesená",J1261,0)</f>
        <v>0</v>
      </c>
      <c r="BI1261" s="242">
        <f>IF(N1261="nulová",J1261,0)</f>
        <v>0</v>
      </c>
      <c r="BJ1261" s="19" t="s">
        <v>86</v>
      </c>
      <c r="BK1261" s="242">
        <f>ROUND(I1261*H1261,2)</f>
        <v>0</v>
      </c>
      <c r="BL1261" s="19" t="s">
        <v>229</v>
      </c>
      <c r="BM1261" s="241" t="s">
        <v>1481</v>
      </c>
    </row>
    <row r="1262" s="13" customFormat="1">
      <c r="A1262" s="13"/>
      <c r="B1262" s="243"/>
      <c r="C1262" s="244"/>
      <c r="D1262" s="245" t="s">
        <v>193</v>
      </c>
      <c r="E1262" s="246" t="s">
        <v>19</v>
      </c>
      <c r="F1262" s="247" t="s">
        <v>988</v>
      </c>
      <c r="G1262" s="244"/>
      <c r="H1262" s="248">
        <v>3.6000000000000001</v>
      </c>
      <c r="I1262" s="249"/>
      <c r="J1262" s="244"/>
      <c r="K1262" s="244"/>
      <c r="L1262" s="250"/>
      <c r="M1262" s="251"/>
      <c r="N1262" s="252"/>
      <c r="O1262" s="252"/>
      <c r="P1262" s="252"/>
      <c r="Q1262" s="252"/>
      <c r="R1262" s="252"/>
      <c r="S1262" s="252"/>
      <c r="T1262" s="25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54" t="s">
        <v>193</v>
      </c>
      <c r="AU1262" s="254" t="s">
        <v>88</v>
      </c>
      <c r="AV1262" s="13" t="s">
        <v>88</v>
      </c>
      <c r="AW1262" s="13" t="s">
        <v>37</v>
      </c>
      <c r="AX1262" s="13" t="s">
        <v>78</v>
      </c>
      <c r="AY1262" s="254" t="s">
        <v>185</v>
      </c>
    </row>
    <row r="1263" s="14" customFormat="1">
      <c r="A1263" s="14"/>
      <c r="B1263" s="255"/>
      <c r="C1263" s="256"/>
      <c r="D1263" s="245" t="s">
        <v>193</v>
      </c>
      <c r="E1263" s="257" t="s">
        <v>19</v>
      </c>
      <c r="F1263" s="258" t="s">
        <v>956</v>
      </c>
      <c r="G1263" s="256"/>
      <c r="H1263" s="257" t="s">
        <v>19</v>
      </c>
      <c r="I1263" s="259"/>
      <c r="J1263" s="256"/>
      <c r="K1263" s="256"/>
      <c r="L1263" s="260"/>
      <c r="M1263" s="261"/>
      <c r="N1263" s="262"/>
      <c r="O1263" s="262"/>
      <c r="P1263" s="262"/>
      <c r="Q1263" s="262"/>
      <c r="R1263" s="262"/>
      <c r="S1263" s="262"/>
      <c r="T1263" s="263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64" t="s">
        <v>193</v>
      </c>
      <c r="AU1263" s="264" t="s">
        <v>88</v>
      </c>
      <c r="AV1263" s="14" t="s">
        <v>86</v>
      </c>
      <c r="AW1263" s="14" t="s">
        <v>37</v>
      </c>
      <c r="AX1263" s="14" t="s">
        <v>78</v>
      </c>
      <c r="AY1263" s="264" t="s">
        <v>185</v>
      </c>
    </row>
    <row r="1264" s="13" customFormat="1">
      <c r="A1264" s="13"/>
      <c r="B1264" s="243"/>
      <c r="C1264" s="244"/>
      <c r="D1264" s="245" t="s">
        <v>193</v>
      </c>
      <c r="E1264" s="246" t="s">
        <v>19</v>
      </c>
      <c r="F1264" s="247" t="s">
        <v>989</v>
      </c>
      <c r="G1264" s="244"/>
      <c r="H1264" s="248">
        <v>8.9399999999999995</v>
      </c>
      <c r="I1264" s="249"/>
      <c r="J1264" s="244"/>
      <c r="K1264" s="244"/>
      <c r="L1264" s="250"/>
      <c r="M1264" s="251"/>
      <c r="N1264" s="252"/>
      <c r="O1264" s="252"/>
      <c r="P1264" s="252"/>
      <c r="Q1264" s="252"/>
      <c r="R1264" s="252"/>
      <c r="S1264" s="252"/>
      <c r="T1264" s="25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54" t="s">
        <v>193</v>
      </c>
      <c r="AU1264" s="254" t="s">
        <v>88</v>
      </c>
      <c r="AV1264" s="13" t="s">
        <v>88</v>
      </c>
      <c r="AW1264" s="13" t="s">
        <v>37</v>
      </c>
      <c r="AX1264" s="13" t="s">
        <v>78</v>
      </c>
      <c r="AY1264" s="254" t="s">
        <v>185</v>
      </c>
    </row>
    <row r="1265" s="14" customFormat="1">
      <c r="A1265" s="14"/>
      <c r="B1265" s="255"/>
      <c r="C1265" s="256"/>
      <c r="D1265" s="245" t="s">
        <v>193</v>
      </c>
      <c r="E1265" s="257" t="s">
        <v>19</v>
      </c>
      <c r="F1265" s="258" t="s">
        <v>958</v>
      </c>
      <c r="G1265" s="256"/>
      <c r="H1265" s="257" t="s">
        <v>19</v>
      </c>
      <c r="I1265" s="259"/>
      <c r="J1265" s="256"/>
      <c r="K1265" s="256"/>
      <c r="L1265" s="260"/>
      <c r="M1265" s="261"/>
      <c r="N1265" s="262"/>
      <c r="O1265" s="262"/>
      <c r="P1265" s="262"/>
      <c r="Q1265" s="262"/>
      <c r="R1265" s="262"/>
      <c r="S1265" s="262"/>
      <c r="T1265" s="263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4" t="s">
        <v>193</v>
      </c>
      <c r="AU1265" s="264" t="s">
        <v>88</v>
      </c>
      <c r="AV1265" s="14" t="s">
        <v>86</v>
      </c>
      <c r="AW1265" s="14" t="s">
        <v>37</v>
      </c>
      <c r="AX1265" s="14" t="s">
        <v>78</v>
      </c>
      <c r="AY1265" s="264" t="s">
        <v>185</v>
      </c>
    </row>
    <row r="1266" s="13" customFormat="1">
      <c r="A1266" s="13"/>
      <c r="B1266" s="243"/>
      <c r="C1266" s="244"/>
      <c r="D1266" s="245" t="s">
        <v>193</v>
      </c>
      <c r="E1266" s="246" t="s">
        <v>19</v>
      </c>
      <c r="F1266" s="247" t="s">
        <v>990</v>
      </c>
      <c r="G1266" s="244"/>
      <c r="H1266" s="248">
        <v>6.8300000000000001</v>
      </c>
      <c r="I1266" s="249"/>
      <c r="J1266" s="244"/>
      <c r="K1266" s="244"/>
      <c r="L1266" s="250"/>
      <c r="M1266" s="251"/>
      <c r="N1266" s="252"/>
      <c r="O1266" s="252"/>
      <c r="P1266" s="252"/>
      <c r="Q1266" s="252"/>
      <c r="R1266" s="252"/>
      <c r="S1266" s="252"/>
      <c r="T1266" s="25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54" t="s">
        <v>193</v>
      </c>
      <c r="AU1266" s="254" t="s">
        <v>88</v>
      </c>
      <c r="AV1266" s="13" t="s">
        <v>88</v>
      </c>
      <c r="AW1266" s="13" t="s">
        <v>37</v>
      </c>
      <c r="AX1266" s="13" t="s">
        <v>78</v>
      </c>
      <c r="AY1266" s="254" t="s">
        <v>185</v>
      </c>
    </row>
    <row r="1267" s="14" customFormat="1">
      <c r="A1267" s="14"/>
      <c r="B1267" s="255"/>
      <c r="C1267" s="256"/>
      <c r="D1267" s="245" t="s">
        <v>193</v>
      </c>
      <c r="E1267" s="257" t="s">
        <v>19</v>
      </c>
      <c r="F1267" s="258" t="s">
        <v>960</v>
      </c>
      <c r="G1267" s="256"/>
      <c r="H1267" s="257" t="s">
        <v>19</v>
      </c>
      <c r="I1267" s="259"/>
      <c r="J1267" s="256"/>
      <c r="K1267" s="256"/>
      <c r="L1267" s="260"/>
      <c r="M1267" s="261"/>
      <c r="N1267" s="262"/>
      <c r="O1267" s="262"/>
      <c r="P1267" s="262"/>
      <c r="Q1267" s="262"/>
      <c r="R1267" s="262"/>
      <c r="S1267" s="262"/>
      <c r="T1267" s="263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64" t="s">
        <v>193</v>
      </c>
      <c r="AU1267" s="264" t="s">
        <v>88</v>
      </c>
      <c r="AV1267" s="14" t="s">
        <v>86</v>
      </c>
      <c r="AW1267" s="14" t="s">
        <v>37</v>
      </c>
      <c r="AX1267" s="14" t="s">
        <v>78</v>
      </c>
      <c r="AY1267" s="264" t="s">
        <v>185</v>
      </c>
    </row>
    <row r="1268" s="13" customFormat="1">
      <c r="A1268" s="13"/>
      <c r="B1268" s="243"/>
      <c r="C1268" s="244"/>
      <c r="D1268" s="245" t="s">
        <v>193</v>
      </c>
      <c r="E1268" s="246" t="s">
        <v>19</v>
      </c>
      <c r="F1268" s="247" t="s">
        <v>991</v>
      </c>
      <c r="G1268" s="244"/>
      <c r="H1268" s="248">
        <v>7.0999999999999996</v>
      </c>
      <c r="I1268" s="249"/>
      <c r="J1268" s="244"/>
      <c r="K1268" s="244"/>
      <c r="L1268" s="250"/>
      <c r="M1268" s="251"/>
      <c r="N1268" s="252"/>
      <c r="O1268" s="252"/>
      <c r="P1268" s="252"/>
      <c r="Q1268" s="252"/>
      <c r="R1268" s="252"/>
      <c r="S1268" s="252"/>
      <c r="T1268" s="25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54" t="s">
        <v>193</v>
      </c>
      <c r="AU1268" s="254" t="s">
        <v>88</v>
      </c>
      <c r="AV1268" s="13" t="s">
        <v>88</v>
      </c>
      <c r="AW1268" s="13" t="s">
        <v>37</v>
      </c>
      <c r="AX1268" s="13" t="s">
        <v>78</v>
      </c>
      <c r="AY1268" s="254" t="s">
        <v>185</v>
      </c>
    </row>
    <row r="1269" s="14" customFormat="1">
      <c r="A1269" s="14"/>
      <c r="B1269" s="255"/>
      <c r="C1269" s="256"/>
      <c r="D1269" s="245" t="s">
        <v>193</v>
      </c>
      <c r="E1269" s="257" t="s">
        <v>19</v>
      </c>
      <c r="F1269" s="258" t="s">
        <v>962</v>
      </c>
      <c r="G1269" s="256"/>
      <c r="H1269" s="257" t="s">
        <v>19</v>
      </c>
      <c r="I1269" s="259"/>
      <c r="J1269" s="256"/>
      <c r="K1269" s="256"/>
      <c r="L1269" s="260"/>
      <c r="M1269" s="261"/>
      <c r="N1269" s="262"/>
      <c r="O1269" s="262"/>
      <c r="P1269" s="262"/>
      <c r="Q1269" s="262"/>
      <c r="R1269" s="262"/>
      <c r="S1269" s="262"/>
      <c r="T1269" s="263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64" t="s">
        <v>193</v>
      </c>
      <c r="AU1269" s="264" t="s">
        <v>88</v>
      </c>
      <c r="AV1269" s="14" t="s">
        <v>86</v>
      </c>
      <c r="AW1269" s="14" t="s">
        <v>37</v>
      </c>
      <c r="AX1269" s="14" t="s">
        <v>78</v>
      </c>
      <c r="AY1269" s="264" t="s">
        <v>185</v>
      </c>
    </row>
    <row r="1270" s="13" customFormat="1">
      <c r="A1270" s="13"/>
      <c r="B1270" s="243"/>
      <c r="C1270" s="244"/>
      <c r="D1270" s="245" t="s">
        <v>193</v>
      </c>
      <c r="E1270" s="246" t="s">
        <v>19</v>
      </c>
      <c r="F1270" s="247" t="s">
        <v>992</v>
      </c>
      <c r="G1270" s="244"/>
      <c r="H1270" s="248">
        <v>1.2</v>
      </c>
      <c r="I1270" s="249"/>
      <c r="J1270" s="244"/>
      <c r="K1270" s="244"/>
      <c r="L1270" s="250"/>
      <c r="M1270" s="251"/>
      <c r="N1270" s="252"/>
      <c r="O1270" s="252"/>
      <c r="P1270" s="252"/>
      <c r="Q1270" s="252"/>
      <c r="R1270" s="252"/>
      <c r="S1270" s="252"/>
      <c r="T1270" s="25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54" t="s">
        <v>193</v>
      </c>
      <c r="AU1270" s="254" t="s">
        <v>88</v>
      </c>
      <c r="AV1270" s="13" t="s">
        <v>88</v>
      </c>
      <c r="AW1270" s="13" t="s">
        <v>37</v>
      </c>
      <c r="AX1270" s="13" t="s">
        <v>78</v>
      </c>
      <c r="AY1270" s="254" t="s">
        <v>185</v>
      </c>
    </row>
    <row r="1271" s="14" customFormat="1">
      <c r="A1271" s="14"/>
      <c r="B1271" s="255"/>
      <c r="C1271" s="256"/>
      <c r="D1271" s="245" t="s">
        <v>193</v>
      </c>
      <c r="E1271" s="257" t="s">
        <v>19</v>
      </c>
      <c r="F1271" s="258" t="s">
        <v>964</v>
      </c>
      <c r="G1271" s="256"/>
      <c r="H1271" s="257" t="s">
        <v>19</v>
      </c>
      <c r="I1271" s="259"/>
      <c r="J1271" s="256"/>
      <c r="K1271" s="256"/>
      <c r="L1271" s="260"/>
      <c r="M1271" s="261"/>
      <c r="N1271" s="262"/>
      <c r="O1271" s="262"/>
      <c r="P1271" s="262"/>
      <c r="Q1271" s="262"/>
      <c r="R1271" s="262"/>
      <c r="S1271" s="262"/>
      <c r="T1271" s="263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64" t="s">
        <v>193</v>
      </c>
      <c r="AU1271" s="264" t="s">
        <v>88</v>
      </c>
      <c r="AV1271" s="14" t="s">
        <v>86</v>
      </c>
      <c r="AW1271" s="14" t="s">
        <v>37</v>
      </c>
      <c r="AX1271" s="14" t="s">
        <v>78</v>
      </c>
      <c r="AY1271" s="264" t="s">
        <v>185</v>
      </c>
    </row>
    <row r="1272" s="13" customFormat="1">
      <c r="A1272" s="13"/>
      <c r="B1272" s="243"/>
      <c r="C1272" s="244"/>
      <c r="D1272" s="245" t="s">
        <v>193</v>
      </c>
      <c r="E1272" s="246" t="s">
        <v>19</v>
      </c>
      <c r="F1272" s="247" t="s">
        <v>993</v>
      </c>
      <c r="G1272" s="244"/>
      <c r="H1272" s="248">
        <v>10.050000000000001</v>
      </c>
      <c r="I1272" s="249"/>
      <c r="J1272" s="244"/>
      <c r="K1272" s="244"/>
      <c r="L1272" s="250"/>
      <c r="M1272" s="251"/>
      <c r="N1272" s="252"/>
      <c r="O1272" s="252"/>
      <c r="P1272" s="252"/>
      <c r="Q1272" s="252"/>
      <c r="R1272" s="252"/>
      <c r="S1272" s="252"/>
      <c r="T1272" s="25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54" t="s">
        <v>193</v>
      </c>
      <c r="AU1272" s="254" t="s">
        <v>88</v>
      </c>
      <c r="AV1272" s="13" t="s">
        <v>88</v>
      </c>
      <c r="AW1272" s="13" t="s">
        <v>37</v>
      </c>
      <c r="AX1272" s="13" t="s">
        <v>78</v>
      </c>
      <c r="AY1272" s="254" t="s">
        <v>185</v>
      </c>
    </row>
    <row r="1273" s="14" customFormat="1">
      <c r="A1273" s="14"/>
      <c r="B1273" s="255"/>
      <c r="C1273" s="256"/>
      <c r="D1273" s="245" t="s">
        <v>193</v>
      </c>
      <c r="E1273" s="257" t="s">
        <v>19</v>
      </c>
      <c r="F1273" s="258" t="s">
        <v>966</v>
      </c>
      <c r="G1273" s="256"/>
      <c r="H1273" s="257" t="s">
        <v>19</v>
      </c>
      <c r="I1273" s="259"/>
      <c r="J1273" s="256"/>
      <c r="K1273" s="256"/>
      <c r="L1273" s="260"/>
      <c r="M1273" s="261"/>
      <c r="N1273" s="262"/>
      <c r="O1273" s="262"/>
      <c r="P1273" s="262"/>
      <c r="Q1273" s="262"/>
      <c r="R1273" s="262"/>
      <c r="S1273" s="262"/>
      <c r="T1273" s="263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64" t="s">
        <v>193</v>
      </c>
      <c r="AU1273" s="264" t="s">
        <v>88</v>
      </c>
      <c r="AV1273" s="14" t="s">
        <v>86</v>
      </c>
      <c r="AW1273" s="14" t="s">
        <v>37</v>
      </c>
      <c r="AX1273" s="14" t="s">
        <v>78</v>
      </c>
      <c r="AY1273" s="264" t="s">
        <v>185</v>
      </c>
    </row>
    <row r="1274" s="13" customFormat="1">
      <c r="A1274" s="13"/>
      <c r="B1274" s="243"/>
      <c r="C1274" s="244"/>
      <c r="D1274" s="245" t="s">
        <v>193</v>
      </c>
      <c r="E1274" s="246" t="s">
        <v>19</v>
      </c>
      <c r="F1274" s="247" t="s">
        <v>994</v>
      </c>
      <c r="G1274" s="244"/>
      <c r="H1274" s="248">
        <v>9.9000000000000004</v>
      </c>
      <c r="I1274" s="249"/>
      <c r="J1274" s="244"/>
      <c r="K1274" s="244"/>
      <c r="L1274" s="250"/>
      <c r="M1274" s="251"/>
      <c r="N1274" s="252"/>
      <c r="O1274" s="252"/>
      <c r="P1274" s="252"/>
      <c r="Q1274" s="252"/>
      <c r="R1274" s="252"/>
      <c r="S1274" s="252"/>
      <c r="T1274" s="25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54" t="s">
        <v>193</v>
      </c>
      <c r="AU1274" s="254" t="s">
        <v>88</v>
      </c>
      <c r="AV1274" s="13" t="s">
        <v>88</v>
      </c>
      <c r="AW1274" s="13" t="s">
        <v>37</v>
      </c>
      <c r="AX1274" s="13" t="s">
        <v>78</v>
      </c>
      <c r="AY1274" s="254" t="s">
        <v>185</v>
      </c>
    </row>
    <row r="1275" s="14" customFormat="1">
      <c r="A1275" s="14"/>
      <c r="B1275" s="255"/>
      <c r="C1275" s="256"/>
      <c r="D1275" s="245" t="s">
        <v>193</v>
      </c>
      <c r="E1275" s="257" t="s">
        <v>19</v>
      </c>
      <c r="F1275" s="258" t="s">
        <v>968</v>
      </c>
      <c r="G1275" s="256"/>
      <c r="H1275" s="257" t="s">
        <v>19</v>
      </c>
      <c r="I1275" s="259"/>
      <c r="J1275" s="256"/>
      <c r="K1275" s="256"/>
      <c r="L1275" s="260"/>
      <c r="M1275" s="261"/>
      <c r="N1275" s="262"/>
      <c r="O1275" s="262"/>
      <c r="P1275" s="262"/>
      <c r="Q1275" s="262"/>
      <c r="R1275" s="262"/>
      <c r="S1275" s="262"/>
      <c r="T1275" s="263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64" t="s">
        <v>193</v>
      </c>
      <c r="AU1275" s="264" t="s">
        <v>88</v>
      </c>
      <c r="AV1275" s="14" t="s">
        <v>86</v>
      </c>
      <c r="AW1275" s="14" t="s">
        <v>37</v>
      </c>
      <c r="AX1275" s="14" t="s">
        <v>78</v>
      </c>
      <c r="AY1275" s="264" t="s">
        <v>185</v>
      </c>
    </row>
    <row r="1276" s="13" customFormat="1">
      <c r="A1276" s="13"/>
      <c r="B1276" s="243"/>
      <c r="C1276" s="244"/>
      <c r="D1276" s="245" t="s">
        <v>193</v>
      </c>
      <c r="E1276" s="246" t="s">
        <v>19</v>
      </c>
      <c r="F1276" s="247" t="s">
        <v>995</v>
      </c>
      <c r="G1276" s="244"/>
      <c r="H1276" s="248">
        <v>3.4399999999999999</v>
      </c>
      <c r="I1276" s="249"/>
      <c r="J1276" s="244"/>
      <c r="K1276" s="244"/>
      <c r="L1276" s="250"/>
      <c r="M1276" s="251"/>
      <c r="N1276" s="252"/>
      <c r="O1276" s="252"/>
      <c r="P1276" s="252"/>
      <c r="Q1276" s="252"/>
      <c r="R1276" s="252"/>
      <c r="S1276" s="252"/>
      <c r="T1276" s="25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54" t="s">
        <v>193</v>
      </c>
      <c r="AU1276" s="254" t="s">
        <v>88</v>
      </c>
      <c r="AV1276" s="13" t="s">
        <v>88</v>
      </c>
      <c r="AW1276" s="13" t="s">
        <v>37</v>
      </c>
      <c r="AX1276" s="13" t="s">
        <v>78</v>
      </c>
      <c r="AY1276" s="254" t="s">
        <v>185</v>
      </c>
    </row>
    <row r="1277" s="14" customFormat="1">
      <c r="A1277" s="14"/>
      <c r="B1277" s="255"/>
      <c r="C1277" s="256"/>
      <c r="D1277" s="245" t="s">
        <v>193</v>
      </c>
      <c r="E1277" s="257" t="s">
        <v>19</v>
      </c>
      <c r="F1277" s="258" t="s">
        <v>970</v>
      </c>
      <c r="G1277" s="256"/>
      <c r="H1277" s="257" t="s">
        <v>19</v>
      </c>
      <c r="I1277" s="259"/>
      <c r="J1277" s="256"/>
      <c r="K1277" s="256"/>
      <c r="L1277" s="260"/>
      <c r="M1277" s="261"/>
      <c r="N1277" s="262"/>
      <c r="O1277" s="262"/>
      <c r="P1277" s="262"/>
      <c r="Q1277" s="262"/>
      <c r="R1277" s="262"/>
      <c r="S1277" s="262"/>
      <c r="T1277" s="263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64" t="s">
        <v>193</v>
      </c>
      <c r="AU1277" s="264" t="s">
        <v>88</v>
      </c>
      <c r="AV1277" s="14" t="s">
        <v>86</v>
      </c>
      <c r="AW1277" s="14" t="s">
        <v>37</v>
      </c>
      <c r="AX1277" s="14" t="s">
        <v>78</v>
      </c>
      <c r="AY1277" s="264" t="s">
        <v>185</v>
      </c>
    </row>
    <row r="1278" s="15" customFormat="1">
      <c r="A1278" s="15"/>
      <c r="B1278" s="265"/>
      <c r="C1278" s="266"/>
      <c r="D1278" s="245" t="s">
        <v>193</v>
      </c>
      <c r="E1278" s="267" t="s">
        <v>19</v>
      </c>
      <c r="F1278" s="268" t="s">
        <v>196</v>
      </c>
      <c r="G1278" s="266"/>
      <c r="H1278" s="269">
        <v>51.060000000000002</v>
      </c>
      <c r="I1278" s="270"/>
      <c r="J1278" s="266"/>
      <c r="K1278" s="266"/>
      <c r="L1278" s="271"/>
      <c r="M1278" s="272"/>
      <c r="N1278" s="273"/>
      <c r="O1278" s="273"/>
      <c r="P1278" s="273"/>
      <c r="Q1278" s="273"/>
      <c r="R1278" s="273"/>
      <c r="S1278" s="273"/>
      <c r="T1278" s="274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T1278" s="275" t="s">
        <v>193</v>
      </c>
      <c r="AU1278" s="275" t="s">
        <v>88</v>
      </c>
      <c r="AV1278" s="15" t="s">
        <v>191</v>
      </c>
      <c r="AW1278" s="15" t="s">
        <v>37</v>
      </c>
      <c r="AX1278" s="15" t="s">
        <v>86</v>
      </c>
      <c r="AY1278" s="275" t="s">
        <v>185</v>
      </c>
    </row>
    <row r="1279" s="2" customFormat="1" ht="21.75" customHeight="1">
      <c r="A1279" s="40"/>
      <c r="B1279" s="41"/>
      <c r="C1279" s="229" t="s">
        <v>1482</v>
      </c>
      <c r="D1279" s="229" t="s">
        <v>187</v>
      </c>
      <c r="E1279" s="230" t="s">
        <v>1483</v>
      </c>
      <c r="F1279" s="231" t="s">
        <v>1484</v>
      </c>
      <c r="G1279" s="232" t="s">
        <v>190</v>
      </c>
      <c r="H1279" s="233">
        <v>51.060000000000002</v>
      </c>
      <c r="I1279" s="234"/>
      <c r="J1279" s="235">
        <f>ROUND(I1279*H1279,2)</f>
        <v>0</v>
      </c>
      <c r="K1279" s="236"/>
      <c r="L1279" s="46"/>
      <c r="M1279" s="237" t="s">
        <v>19</v>
      </c>
      <c r="N1279" s="238" t="s">
        <v>49</v>
      </c>
      <c r="O1279" s="86"/>
      <c r="P1279" s="239">
        <f>O1279*H1279</f>
        <v>0</v>
      </c>
      <c r="Q1279" s="239">
        <v>0.00029999999999999997</v>
      </c>
      <c r="R1279" s="239">
        <f>Q1279*H1279</f>
        <v>0.015318</v>
      </c>
      <c r="S1279" s="239">
        <v>0</v>
      </c>
      <c r="T1279" s="240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41" t="s">
        <v>229</v>
      </c>
      <c r="AT1279" s="241" t="s">
        <v>187</v>
      </c>
      <c r="AU1279" s="241" t="s">
        <v>88</v>
      </c>
      <c r="AY1279" s="19" t="s">
        <v>185</v>
      </c>
      <c r="BE1279" s="242">
        <f>IF(N1279="základní",J1279,0)</f>
        <v>0</v>
      </c>
      <c r="BF1279" s="242">
        <f>IF(N1279="snížená",J1279,0)</f>
        <v>0</v>
      </c>
      <c r="BG1279" s="242">
        <f>IF(N1279="zákl. přenesená",J1279,0)</f>
        <v>0</v>
      </c>
      <c r="BH1279" s="242">
        <f>IF(N1279="sníž. přenesená",J1279,0)</f>
        <v>0</v>
      </c>
      <c r="BI1279" s="242">
        <f>IF(N1279="nulová",J1279,0)</f>
        <v>0</v>
      </c>
      <c r="BJ1279" s="19" t="s">
        <v>86</v>
      </c>
      <c r="BK1279" s="242">
        <f>ROUND(I1279*H1279,2)</f>
        <v>0</v>
      </c>
      <c r="BL1279" s="19" t="s">
        <v>229</v>
      </c>
      <c r="BM1279" s="241" t="s">
        <v>1485</v>
      </c>
    </row>
    <row r="1280" s="2" customFormat="1" ht="21.75" customHeight="1">
      <c r="A1280" s="40"/>
      <c r="B1280" s="41"/>
      <c r="C1280" s="229" t="s">
        <v>1486</v>
      </c>
      <c r="D1280" s="229" t="s">
        <v>187</v>
      </c>
      <c r="E1280" s="230" t="s">
        <v>1487</v>
      </c>
      <c r="F1280" s="231" t="s">
        <v>1488</v>
      </c>
      <c r="G1280" s="232" t="s">
        <v>220</v>
      </c>
      <c r="H1280" s="233">
        <v>48.799999999999997</v>
      </c>
      <c r="I1280" s="234"/>
      <c r="J1280" s="235">
        <f>ROUND(I1280*H1280,2)</f>
        <v>0</v>
      </c>
      <c r="K1280" s="236"/>
      <c r="L1280" s="46"/>
      <c r="M1280" s="237" t="s">
        <v>19</v>
      </c>
      <c r="N1280" s="238" t="s">
        <v>49</v>
      </c>
      <c r="O1280" s="86"/>
      <c r="P1280" s="239">
        <f>O1280*H1280</f>
        <v>0</v>
      </c>
      <c r="Q1280" s="239">
        <v>0.00042999999999999999</v>
      </c>
      <c r="R1280" s="239">
        <f>Q1280*H1280</f>
        <v>0.020983999999999999</v>
      </c>
      <c r="S1280" s="239">
        <v>0</v>
      </c>
      <c r="T1280" s="240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41" t="s">
        <v>229</v>
      </c>
      <c r="AT1280" s="241" t="s">
        <v>187</v>
      </c>
      <c r="AU1280" s="241" t="s">
        <v>88</v>
      </c>
      <c r="AY1280" s="19" t="s">
        <v>185</v>
      </c>
      <c r="BE1280" s="242">
        <f>IF(N1280="základní",J1280,0)</f>
        <v>0</v>
      </c>
      <c r="BF1280" s="242">
        <f>IF(N1280="snížená",J1280,0)</f>
        <v>0</v>
      </c>
      <c r="BG1280" s="242">
        <f>IF(N1280="zákl. přenesená",J1280,0)</f>
        <v>0</v>
      </c>
      <c r="BH1280" s="242">
        <f>IF(N1280="sníž. přenesená",J1280,0)</f>
        <v>0</v>
      </c>
      <c r="BI1280" s="242">
        <f>IF(N1280="nulová",J1280,0)</f>
        <v>0</v>
      </c>
      <c r="BJ1280" s="19" t="s">
        <v>86</v>
      </c>
      <c r="BK1280" s="242">
        <f>ROUND(I1280*H1280,2)</f>
        <v>0</v>
      </c>
      <c r="BL1280" s="19" t="s">
        <v>229</v>
      </c>
      <c r="BM1280" s="241" t="s">
        <v>1489</v>
      </c>
    </row>
    <row r="1281" s="13" customFormat="1">
      <c r="A1281" s="13"/>
      <c r="B1281" s="243"/>
      <c r="C1281" s="244"/>
      <c r="D1281" s="245" t="s">
        <v>193</v>
      </c>
      <c r="E1281" s="246" t="s">
        <v>19</v>
      </c>
      <c r="F1281" s="247" t="s">
        <v>1490</v>
      </c>
      <c r="G1281" s="244"/>
      <c r="H1281" s="248">
        <v>5.9000000000000004</v>
      </c>
      <c r="I1281" s="249"/>
      <c r="J1281" s="244"/>
      <c r="K1281" s="244"/>
      <c r="L1281" s="250"/>
      <c r="M1281" s="251"/>
      <c r="N1281" s="252"/>
      <c r="O1281" s="252"/>
      <c r="P1281" s="252"/>
      <c r="Q1281" s="252"/>
      <c r="R1281" s="252"/>
      <c r="S1281" s="252"/>
      <c r="T1281" s="25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54" t="s">
        <v>193</v>
      </c>
      <c r="AU1281" s="254" t="s">
        <v>88</v>
      </c>
      <c r="AV1281" s="13" t="s">
        <v>88</v>
      </c>
      <c r="AW1281" s="13" t="s">
        <v>37</v>
      </c>
      <c r="AX1281" s="13" t="s">
        <v>78</v>
      </c>
      <c r="AY1281" s="254" t="s">
        <v>185</v>
      </c>
    </row>
    <row r="1282" s="14" customFormat="1">
      <c r="A1282" s="14"/>
      <c r="B1282" s="255"/>
      <c r="C1282" s="256"/>
      <c r="D1282" s="245" t="s">
        <v>193</v>
      </c>
      <c r="E1282" s="257" t="s">
        <v>19</v>
      </c>
      <c r="F1282" s="258" t="s">
        <v>956</v>
      </c>
      <c r="G1282" s="256"/>
      <c r="H1282" s="257" t="s">
        <v>19</v>
      </c>
      <c r="I1282" s="259"/>
      <c r="J1282" s="256"/>
      <c r="K1282" s="256"/>
      <c r="L1282" s="260"/>
      <c r="M1282" s="261"/>
      <c r="N1282" s="262"/>
      <c r="O1282" s="262"/>
      <c r="P1282" s="262"/>
      <c r="Q1282" s="262"/>
      <c r="R1282" s="262"/>
      <c r="S1282" s="262"/>
      <c r="T1282" s="263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64" t="s">
        <v>193</v>
      </c>
      <c r="AU1282" s="264" t="s">
        <v>88</v>
      </c>
      <c r="AV1282" s="14" t="s">
        <v>86</v>
      </c>
      <c r="AW1282" s="14" t="s">
        <v>37</v>
      </c>
      <c r="AX1282" s="14" t="s">
        <v>78</v>
      </c>
      <c r="AY1282" s="264" t="s">
        <v>185</v>
      </c>
    </row>
    <row r="1283" s="13" customFormat="1">
      <c r="A1283" s="13"/>
      <c r="B1283" s="243"/>
      <c r="C1283" s="244"/>
      <c r="D1283" s="245" t="s">
        <v>193</v>
      </c>
      <c r="E1283" s="246" t="s">
        <v>19</v>
      </c>
      <c r="F1283" s="247" t="s">
        <v>1491</v>
      </c>
      <c r="G1283" s="244"/>
      <c r="H1283" s="248">
        <v>11.199999999999999</v>
      </c>
      <c r="I1283" s="249"/>
      <c r="J1283" s="244"/>
      <c r="K1283" s="244"/>
      <c r="L1283" s="250"/>
      <c r="M1283" s="251"/>
      <c r="N1283" s="252"/>
      <c r="O1283" s="252"/>
      <c r="P1283" s="252"/>
      <c r="Q1283" s="252"/>
      <c r="R1283" s="252"/>
      <c r="S1283" s="252"/>
      <c r="T1283" s="25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54" t="s">
        <v>193</v>
      </c>
      <c r="AU1283" s="254" t="s">
        <v>88</v>
      </c>
      <c r="AV1283" s="13" t="s">
        <v>88</v>
      </c>
      <c r="AW1283" s="13" t="s">
        <v>37</v>
      </c>
      <c r="AX1283" s="13" t="s">
        <v>78</v>
      </c>
      <c r="AY1283" s="254" t="s">
        <v>185</v>
      </c>
    </row>
    <row r="1284" s="14" customFormat="1">
      <c r="A1284" s="14"/>
      <c r="B1284" s="255"/>
      <c r="C1284" s="256"/>
      <c r="D1284" s="245" t="s">
        <v>193</v>
      </c>
      <c r="E1284" s="257" t="s">
        <v>19</v>
      </c>
      <c r="F1284" s="258" t="s">
        <v>958</v>
      </c>
      <c r="G1284" s="256"/>
      <c r="H1284" s="257" t="s">
        <v>19</v>
      </c>
      <c r="I1284" s="259"/>
      <c r="J1284" s="256"/>
      <c r="K1284" s="256"/>
      <c r="L1284" s="260"/>
      <c r="M1284" s="261"/>
      <c r="N1284" s="262"/>
      <c r="O1284" s="262"/>
      <c r="P1284" s="262"/>
      <c r="Q1284" s="262"/>
      <c r="R1284" s="262"/>
      <c r="S1284" s="262"/>
      <c r="T1284" s="263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64" t="s">
        <v>193</v>
      </c>
      <c r="AU1284" s="264" t="s">
        <v>88</v>
      </c>
      <c r="AV1284" s="14" t="s">
        <v>86</v>
      </c>
      <c r="AW1284" s="14" t="s">
        <v>37</v>
      </c>
      <c r="AX1284" s="14" t="s">
        <v>78</v>
      </c>
      <c r="AY1284" s="264" t="s">
        <v>185</v>
      </c>
    </row>
    <row r="1285" s="13" customFormat="1">
      <c r="A1285" s="13"/>
      <c r="B1285" s="243"/>
      <c r="C1285" s="244"/>
      <c r="D1285" s="245" t="s">
        <v>193</v>
      </c>
      <c r="E1285" s="246" t="s">
        <v>19</v>
      </c>
      <c r="F1285" s="247" t="s">
        <v>1492</v>
      </c>
      <c r="G1285" s="244"/>
      <c r="H1285" s="248">
        <v>9.0999999999999996</v>
      </c>
      <c r="I1285" s="249"/>
      <c r="J1285" s="244"/>
      <c r="K1285" s="244"/>
      <c r="L1285" s="250"/>
      <c r="M1285" s="251"/>
      <c r="N1285" s="252"/>
      <c r="O1285" s="252"/>
      <c r="P1285" s="252"/>
      <c r="Q1285" s="252"/>
      <c r="R1285" s="252"/>
      <c r="S1285" s="252"/>
      <c r="T1285" s="25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54" t="s">
        <v>193</v>
      </c>
      <c r="AU1285" s="254" t="s">
        <v>88</v>
      </c>
      <c r="AV1285" s="13" t="s">
        <v>88</v>
      </c>
      <c r="AW1285" s="13" t="s">
        <v>37</v>
      </c>
      <c r="AX1285" s="13" t="s">
        <v>78</v>
      </c>
      <c r="AY1285" s="254" t="s">
        <v>185</v>
      </c>
    </row>
    <row r="1286" s="14" customFormat="1">
      <c r="A1286" s="14"/>
      <c r="B1286" s="255"/>
      <c r="C1286" s="256"/>
      <c r="D1286" s="245" t="s">
        <v>193</v>
      </c>
      <c r="E1286" s="257" t="s">
        <v>19</v>
      </c>
      <c r="F1286" s="258" t="s">
        <v>960</v>
      </c>
      <c r="G1286" s="256"/>
      <c r="H1286" s="257" t="s">
        <v>19</v>
      </c>
      <c r="I1286" s="259"/>
      <c r="J1286" s="256"/>
      <c r="K1286" s="256"/>
      <c r="L1286" s="260"/>
      <c r="M1286" s="261"/>
      <c r="N1286" s="262"/>
      <c r="O1286" s="262"/>
      <c r="P1286" s="262"/>
      <c r="Q1286" s="262"/>
      <c r="R1286" s="262"/>
      <c r="S1286" s="262"/>
      <c r="T1286" s="263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64" t="s">
        <v>193</v>
      </c>
      <c r="AU1286" s="264" t="s">
        <v>88</v>
      </c>
      <c r="AV1286" s="14" t="s">
        <v>86</v>
      </c>
      <c r="AW1286" s="14" t="s">
        <v>37</v>
      </c>
      <c r="AX1286" s="14" t="s">
        <v>78</v>
      </c>
      <c r="AY1286" s="264" t="s">
        <v>185</v>
      </c>
    </row>
    <row r="1287" s="13" customFormat="1">
      <c r="A1287" s="13"/>
      <c r="B1287" s="243"/>
      <c r="C1287" s="244"/>
      <c r="D1287" s="245" t="s">
        <v>193</v>
      </c>
      <c r="E1287" s="246" t="s">
        <v>19</v>
      </c>
      <c r="F1287" s="247" t="s">
        <v>1493</v>
      </c>
      <c r="G1287" s="244"/>
      <c r="H1287" s="248">
        <v>10.699999999999999</v>
      </c>
      <c r="I1287" s="249"/>
      <c r="J1287" s="244"/>
      <c r="K1287" s="244"/>
      <c r="L1287" s="250"/>
      <c r="M1287" s="251"/>
      <c r="N1287" s="252"/>
      <c r="O1287" s="252"/>
      <c r="P1287" s="252"/>
      <c r="Q1287" s="252"/>
      <c r="R1287" s="252"/>
      <c r="S1287" s="252"/>
      <c r="T1287" s="25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54" t="s">
        <v>193</v>
      </c>
      <c r="AU1287" s="254" t="s">
        <v>88</v>
      </c>
      <c r="AV1287" s="13" t="s">
        <v>88</v>
      </c>
      <c r="AW1287" s="13" t="s">
        <v>37</v>
      </c>
      <c r="AX1287" s="13" t="s">
        <v>78</v>
      </c>
      <c r="AY1287" s="254" t="s">
        <v>185</v>
      </c>
    </row>
    <row r="1288" s="14" customFormat="1">
      <c r="A1288" s="14"/>
      <c r="B1288" s="255"/>
      <c r="C1288" s="256"/>
      <c r="D1288" s="245" t="s">
        <v>193</v>
      </c>
      <c r="E1288" s="257" t="s">
        <v>19</v>
      </c>
      <c r="F1288" s="258" t="s">
        <v>966</v>
      </c>
      <c r="G1288" s="256"/>
      <c r="H1288" s="257" t="s">
        <v>19</v>
      </c>
      <c r="I1288" s="259"/>
      <c r="J1288" s="256"/>
      <c r="K1288" s="256"/>
      <c r="L1288" s="260"/>
      <c r="M1288" s="261"/>
      <c r="N1288" s="262"/>
      <c r="O1288" s="262"/>
      <c r="P1288" s="262"/>
      <c r="Q1288" s="262"/>
      <c r="R1288" s="262"/>
      <c r="S1288" s="262"/>
      <c r="T1288" s="263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64" t="s">
        <v>193</v>
      </c>
      <c r="AU1288" s="264" t="s">
        <v>88</v>
      </c>
      <c r="AV1288" s="14" t="s">
        <v>86</v>
      </c>
      <c r="AW1288" s="14" t="s">
        <v>37</v>
      </c>
      <c r="AX1288" s="14" t="s">
        <v>78</v>
      </c>
      <c r="AY1288" s="264" t="s">
        <v>185</v>
      </c>
    </row>
    <row r="1289" s="13" customFormat="1">
      <c r="A1289" s="13"/>
      <c r="B1289" s="243"/>
      <c r="C1289" s="244"/>
      <c r="D1289" s="245" t="s">
        <v>193</v>
      </c>
      <c r="E1289" s="246" t="s">
        <v>19</v>
      </c>
      <c r="F1289" s="247" t="s">
        <v>1494</v>
      </c>
      <c r="G1289" s="244"/>
      <c r="H1289" s="248">
        <v>11.9</v>
      </c>
      <c r="I1289" s="249"/>
      <c r="J1289" s="244"/>
      <c r="K1289" s="244"/>
      <c r="L1289" s="250"/>
      <c r="M1289" s="251"/>
      <c r="N1289" s="252"/>
      <c r="O1289" s="252"/>
      <c r="P1289" s="252"/>
      <c r="Q1289" s="252"/>
      <c r="R1289" s="252"/>
      <c r="S1289" s="252"/>
      <c r="T1289" s="25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4" t="s">
        <v>193</v>
      </c>
      <c r="AU1289" s="254" t="s">
        <v>88</v>
      </c>
      <c r="AV1289" s="13" t="s">
        <v>88</v>
      </c>
      <c r="AW1289" s="13" t="s">
        <v>37</v>
      </c>
      <c r="AX1289" s="13" t="s">
        <v>78</v>
      </c>
      <c r="AY1289" s="254" t="s">
        <v>185</v>
      </c>
    </row>
    <row r="1290" s="14" customFormat="1">
      <c r="A1290" s="14"/>
      <c r="B1290" s="255"/>
      <c r="C1290" s="256"/>
      <c r="D1290" s="245" t="s">
        <v>193</v>
      </c>
      <c r="E1290" s="257" t="s">
        <v>19</v>
      </c>
      <c r="F1290" s="258" t="s">
        <v>968</v>
      </c>
      <c r="G1290" s="256"/>
      <c r="H1290" s="257" t="s">
        <v>19</v>
      </c>
      <c r="I1290" s="259"/>
      <c r="J1290" s="256"/>
      <c r="K1290" s="256"/>
      <c r="L1290" s="260"/>
      <c r="M1290" s="261"/>
      <c r="N1290" s="262"/>
      <c r="O1290" s="262"/>
      <c r="P1290" s="262"/>
      <c r="Q1290" s="262"/>
      <c r="R1290" s="262"/>
      <c r="S1290" s="262"/>
      <c r="T1290" s="263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64" t="s">
        <v>193</v>
      </c>
      <c r="AU1290" s="264" t="s">
        <v>88</v>
      </c>
      <c r="AV1290" s="14" t="s">
        <v>86</v>
      </c>
      <c r="AW1290" s="14" t="s">
        <v>37</v>
      </c>
      <c r="AX1290" s="14" t="s">
        <v>78</v>
      </c>
      <c r="AY1290" s="264" t="s">
        <v>185</v>
      </c>
    </row>
    <row r="1291" s="15" customFormat="1">
      <c r="A1291" s="15"/>
      <c r="B1291" s="265"/>
      <c r="C1291" s="266"/>
      <c r="D1291" s="245" t="s">
        <v>193</v>
      </c>
      <c r="E1291" s="267" t="s">
        <v>19</v>
      </c>
      <c r="F1291" s="268" t="s">
        <v>196</v>
      </c>
      <c r="G1291" s="266"/>
      <c r="H1291" s="269">
        <v>48.799999999999997</v>
      </c>
      <c r="I1291" s="270"/>
      <c r="J1291" s="266"/>
      <c r="K1291" s="266"/>
      <c r="L1291" s="271"/>
      <c r="M1291" s="272"/>
      <c r="N1291" s="273"/>
      <c r="O1291" s="273"/>
      <c r="P1291" s="273"/>
      <c r="Q1291" s="273"/>
      <c r="R1291" s="273"/>
      <c r="S1291" s="273"/>
      <c r="T1291" s="274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75" t="s">
        <v>193</v>
      </c>
      <c r="AU1291" s="275" t="s">
        <v>88</v>
      </c>
      <c r="AV1291" s="15" t="s">
        <v>191</v>
      </c>
      <c r="AW1291" s="15" t="s">
        <v>37</v>
      </c>
      <c r="AX1291" s="15" t="s">
        <v>86</v>
      </c>
      <c r="AY1291" s="275" t="s">
        <v>185</v>
      </c>
    </row>
    <row r="1292" s="2" customFormat="1" ht="33" customHeight="1">
      <c r="A1292" s="40"/>
      <c r="B1292" s="41"/>
      <c r="C1292" s="282" t="s">
        <v>1495</v>
      </c>
      <c r="D1292" s="282" t="s">
        <v>604</v>
      </c>
      <c r="E1292" s="283" t="s">
        <v>1496</v>
      </c>
      <c r="F1292" s="284" t="s">
        <v>1497</v>
      </c>
      <c r="G1292" s="285" t="s">
        <v>227</v>
      </c>
      <c r="H1292" s="286">
        <v>162.667</v>
      </c>
      <c r="I1292" s="287"/>
      <c r="J1292" s="288">
        <f>ROUND(I1292*H1292,2)</f>
        <v>0</v>
      </c>
      <c r="K1292" s="289"/>
      <c r="L1292" s="290"/>
      <c r="M1292" s="291" t="s">
        <v>19</v>
      </c>
      <c r="N1292" s="292" t="s">
        <v>49</v>
      </c>
      <c r="O1292" s="86"/>
      <c r="P1292" s="239">
        <f>O1292*H1292</f>
        <v>0</v>
      </c>
      <c r="Q1292" s="239">
        <v>0.00044999999999999999</v>
      </c>
      <c r="R1292" s="239">
        <f>Q1292*H1292</f>
        <v>0.073200150000000005</v>
      </c>
      <c r="S1292" s="239">
        <v>0</v>
      </c>
      <c r="T1292" s="240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41" t="s">
        <v>658</v>
      </c>
      <c r="AT1292" s="241" t="s">
        <v>604</v>
      </c>
      <c r="AU1292" s="241" t="s">
        <v>88</v>
      </c>
      <c r="AY1292" s="19" t="s">
        <v>185</v>
      </c>
      <c r="BE1292" s="242">
        <f>IF(N1292="základní",J1292,0)</f>
        <v>0</v>
      </c>
      <c r="BF1292" s="242">
        <f>IF(N1292="snížená",J1292,0)</f>
        <v>0</v>
      </c>
      <c r="BG1292" s="242">
        <f>IF(N1292="zákl. přenesená",J1292,0)</f>
        <v>0</v>
      </c>
      <c r="BH1292" s="242">
        <f>IF(N1292="sníž. přenesená",J1292,0)</f>
        <v>0</v>
      </c>
      <c r="BI1292" s="242">
        <f>IF(N1292="nulová",J1292,0)</f>
        <v>0</v>
      </c>
      <c r="BJ1292" s="19" t="s">
        <v>86</v>
      </c>
      <c r="BK1292" s="242">
        <f>ROUND(I1292*H1292,2)</f>
        <v>0</v>
      </c>
      <c r="BL1292" s="19" t="s">
        <v>229</v>
      </c>
      <c r="BM1292" s="241" t="s">
        <v>1498</v>
      </c>
    </row>
    <row r="1293" s="13" customFormat="1">
      <c r="A1293" s="13"/>
      <c r="B1293" s="243"/>
      <c r="C1293" s="244"/>
      <c r="D1293" s="245" t="s">
        <v>193</v>
      </c>
      <c r="E1293" s="246" t="s">
        <v>19</v>
      </c>
      <c r="F1293" s="247" t="s">
        <v>1499</v>
      </c>
      <c r="G1293" s="244"/>
      <c r="H1293" s="248">
        <v>162.667</v>
      </c>
      <c r="I1293" s="249"/>
      <c r="J1293" s="244"/>
      <c r="K1293" s="244"/>
      <c r="L1293" s="250"/>
      <c r="M1293" s="251"/>
      <c r="N1293" s="252"/>
      <c r="O1293" s="252"/>
      <c r="P1293" s="252"/>
      <c r="Q1293" s="252"/>
      <c r="R1293" s="252"/>
      <c r="S1293" s="252"/>
      <c r="T1293" s="25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54" t="s">
        <v>193</v>
      </c>
      <c r="AU1293" s="254" t="s">
        <v>88</v>
      </c>
      <c r="AV1293" s="13" t="s">
        <v>88</v>
      </c>
      <c r="AW1293" s="13" t="s">
        <v>37</v>
      </c>
      <c r="AX1293" s="13" t="s">
        <v>86</v>
      </c>
      <c r="AY1293" s="254" t="s">
        <v>185</v>
      </c>
    </row>
    <row r="1294" s="2" customFormat="1" ht="44.25" customHeight="1">
      <c r="A1294" s="40"/>
      <c r="B1294" s="41"/>
      <c r="C1294" s="229" t="s">
        <v>1500</v>
      </c>
      <c r="D1294" s="229" t="s">
        <v>187</v>
      </c>
      <c r="E1294" s="230" t="s">
        <v>1501</v>
      </c>
      <c r="F1294" s="231" t="s">
        <v>1502</v>
      </c>
      <c r="G1294" s="232" t="s">
        <v>190</v>
      </c>
      <c r="H1294" s="233">
        <v>51.060000000000002</v>
      </c>
      <c r="I1294" s="234"/>
      <c r="J1294" s="235">
        <f>ROUND(I1294*H1294,2)</f>
        <v>0</v>
      </c>
      <c r="K1294" s="236"/>
      <c r="L1294" s="46"/>
      <c r="M1294" s="237" t="s">
        <v>19</v>
      </c>
      <c r="N1294" s="238" t="s">
        <v>49</v>
      </c>
      <c r="O1294" s="86"/>
      <c r="P1294" s="239">
        <f>O1294*H1294</f>
        <v>0</v>
      </c>
      <c r="Q1294" s="239">
        <v>0.0068900000000000003</v>
      </c>
      <c r="R1294" s="239">
        <f>Q1294*H1294</f>
        <v>0.35180340000000004</v>
      </c>
      <c r="S1294" s="239">
        <v>0</v>
      </c>
      <c r="T1294" s="240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41" t="s">
        <v>229</v>
      </c>
      <c r="AT1294" s="241" t="s">
        <v>187</v>
      </c>
      <c r="AU1294" s="241" t="s">
        <v>88</v>
      </c>
      <c r="AY1294" s="19" t="s">
        <v>185</v>
      </c>
      <c r="BE1294" s="242">
        <f>IF(N1294="základní",J1294,0)</f>
        <v>0</v>
      </c>
      <c r="BF1294" s="242">
        <f>IF(N1294="snížená",J1294,0)</f>
        <v>0</v>
      </c>
      <c r="BG1294" s="242">
        <f>IF(N1294="zákl. přenesená",J1294,0)</f>
        <v>0</v>
      </c>
      <c r="BH1294" s="242">
        <f>IF(N1294="sníž. přenesená",J1294,0)</f>
        <v>0</v>
      </c>
      <c r="BI1294" s="242">
        <f>IF(N1294="nulová",J1294,0)</f>
        <v>0</v>
      </c>
      <c r="BJ1294" s="19" t="s">
        <v>86</v>
      </c>
      <c r="BK1294" s="242">
        <f>ROUND(I1294*H1294,2)</f>
        <v>0</v>
      </c>
      <c r="BL1294" s="19" t="s">
        <v>229</v>
      </c>
      <c r="BM1294" s="241" t="s">
        <v>1503</v>
      </c>
    </row>
    <row r="1295" s="13" customFormat="1">
      <c r="A1295" s="13"/>
      <c r="B1295" s="243"/>
      <c r="C1295" s="244"/>
      <c r="D1295" s="245" t="s">
        <v>193</v>
      </c>
      <c r="E1295" s="246" t="s">
        <v>19</v>
      </c>
      <c r="F1295" s="247" t="s">
        <v>988</v>
      </c>
      <c r="G1295" s="244"/>
      <c r="H1295" s="248">
        <v>3.6000000000000001</v>
      </c>
      <c r="I1295" s="249"/>
      <c r="J1295" s="244"/>
      <c r="K1295" s="244"/>
      <c r="L1295" s="250"/>
      <c r="M1295" s="251"/>
      <c r="N1295" s="252"/>
      <c r="O1295" s="252"/>
      <c r="P1295" s="252"/>
      <c r="Q1295" s="252"/>
      <c r="R1295" s="252"/>
      <c r="S1295" s="252"/>
      <c r="T1295" s="25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54" t="s">
        <v>193</v>
      </c>
      <c r="AU1295" s="254" t="s">
        <v>88</v>
      </c>
      <c r="AV1295" s="13" t="s">
        <v>88</v>
      </c>
      <c r="AW1295" s="13" t="s">
        <v>37</v>
      </c>
      <c r="AX1295" s="13" t="s">
        <v>78</v>
      </c>
      <c r="AY1295" s="254" t="s">
        <v>185</v>
      </c>
    </row>
    <row r="1296" s="14" customFormat="1">
      <c r="A1296" s="14"/>
      <c r="B1296" s="255"/>
      <c r="C1296" s="256"/>
      <c r="D1296" s="245" t="s">
        <v>193</v>
      </c>
      <c r="E1296" s="257" t="s">
        <v>19</v>
      </c>
      <c r="F1296" s="258" t="s">
        <v>956</v>
      </c>
      <c r="G1296" s="256"/>
      <c r="H1296" s="257" t="s">
        <v>19</v>
      </c>
      <c r="I1296" s="259"/>
      <c r="J1296" s="256"/>
      <c r="K1296" s="256"/>
      <c r="L1296" s="260"/>
      <c r="M1296" s="261"/>
      <c r="N1296" s="262"/>
      <c r="O1296" s="262"/>
      <c r="P1296" s="262"/>
      <c r="Q1296" s="262"/>
      <c r="R1296" s="262"/>
      <c r="S1296" s="262"/>
      <c r="T1296" s="263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64" t="s">
        <v>193</v>
      </c>
      <c r="AU1296" s="264" t="s">
        <v>88</v>
      </c>
      <c r="AV1296" s="14" t="s">
        <v>86</v>
      </c>
      <c r="AW1296" s="14" t="s">
        <v>37</v>
      </c>
      <c r="AX1296" s="14" t="s">
        <v>78</v>
      </c>
      <c r="AY1296" s="264" t="s">
        <v>185</v>
      </c>
    </row>
    <row r="1297" s="13" customFormat="1">
      <c r="A1297" s="13"/>
      <c r="B1297" s="243"/>
      <c r="C1297" s="244"/>
      <c r="D1297" s="245" t="s">
        <v>193</v>
      </c>
      <c r="E1297" s="246" t="s">
        <v>19</v>
      </c>
      <c r="F1297" s="247" t="s">
        <v>989</v>
      </c>
      <c r="G1297" s="244"/>
      <c r="H1297" s="248">
        <v>8.9399999999999995</v>
      </c>
      <c r="I1297" s="249"/>
      <c r="J1297" s="244"/>
      <c r="K1297" s="244"/>
      <c r="L1297" s="250"/>
      <c r="M1297" s="251"/>
      <c r="N1297" s="252"/>
      <c r="O1297" s="252"/>
      <c r="P1297" s="252"/>
      <c r="Q1297" s="252"/>
      <c r="R1297" s="252"/>
      <c r="S1297" s="252"/>
      <c r="T1297" s="25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54" t="s">
        <v>193</v>
      </c>
      <c r="AU1297" s="254" t="s">
        <v>88</v>
      </c>
      <c r="AV1297" s="13" t="s">
        <v>88</v>
      </c>
      <c r="AW1297" s="13" t="s">
        <v>37</v>
      </c>
      <c r="AX1297" s="13" t="s">
        <v>78</v>
      </c>
      <c r="AY1297" s="254" t="s">
        <v>185</v>
      </c>
    </row>
    <row r="1298" s="14" customFormat="1">
      <c r="A1298" s="14"/>
      <c r="B1298" s="255"/>
      <c r="C1298" s="256"/>
      <c r="D1298" s="245" t="s">
        <v>193</v>
      </c>
      <c r="E1298" s="257" t="s">
        <v>19</v>
      </c>
      <c r="F1298" s="258" t="s">
        <v>958</v>
      </c>
      <c r="G1298" s="256"/>
      <c r="H1298" s="257" t="s">
        <v>19</v>
      </c>
      <c r="I1298" s="259"/>
      <c r="J1298" s="256"/>
      <c r="K1298" s="256"/>
      <c r="L1298" s="260"/>
      <c r="M1298" s="261"/>
      <c r="N1298" s="262"/>
      <c r="O1298" s="262"/>
      <c r="P1298" s="262"/>
      <c r="Q1298" s="262"/>
      <c r="R1298" s="262"/>
      <c r="S1298" s="262"/>
      <c r="T1298" s="263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64" t="s">
        <v>193</v>
      </c>
      <c r="AU1298" s="264" t="s">
        <v>88</v>
      </c>
      <c r="AV1298" s="14" t="s">
        <v>86</v>
      </c>
      <c r="AW1298" s="14" t="s">
        <v>37</v>
      </c>
      <c r="AX1298" s="14" t="s">
        <v>78</v>
      </c>
      <c r="AY1298" s="264" t="s">
        <v>185</v>
      </c>
    </row>
    <row r="1299" s="13" customFormat="1">
      <c r="A1299" s="13"/>
      <c r="B1299" s="243"/>
      <c r="C1299" s="244"/>
      <c r="D1299" s="245" t="s">
        <v>193</v>
      </c>
      <c r="E1299" s="246" t="s">
        <v>19</v>
      </c>
      <c r="F1299" s="247" t="s">
        <v>990</v>
      </c>
      <c r="G1299" s="244"/>
      <c r="H1299" s="248">
        <v>6.8300000000000001</v>
      </c>
      <c r="I1299" s="249"/>
      <c r="J1299" s="244"/>
      <c r="K1299" s="244"/>
      <c r="L1299" s="250"/>
      <c r="M1299" s="251"/>
      <c r="N1299" s="252"/>
      <c r="O1299" s="252"/>
      <c r="P1299" s="252"/>
      <c r="Q1299" s="252"/>
      <c r="R1299" s="252"/>
      <c r="S1299" s="252"/>
      <c r="T1299" s="25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54" t="s">
        <v>193</v>
      </c>
      <c r="AU1299" s="254" t="s">
        <v>88</v>
      </c>
      <c r="AV1299" s="13" t="s">
        <v>88</v>
      </c>
      <c r="AW1299" s="13" t="s">
        <v>37</v>
      </c>
      <c r="AX1299" s="13" t="s">
        <v>78</v>
      </c>
      <c r="AY1299" s="254" t="s">
        <v>185</v>
      </c>
    </row>
    <row r="1300" s="14" customFormat="1">
      <c r="A1300" s="14"/>
      <c r="B1300" s="255"/>
      <c r="C1300" s="256"/>
      <c r="D1300" s="245" t="s">
        <v>193</v>
      </c>
      <c r="E1300" s="257" t="s">
        <v>19</v>
      </c>
      <c r="F1300" s="258" t="s">
        <v>960</v>
      </c>
      <c r="G1300" s="256"/>
      <c r="H1300" s="257" t="s">
        <v>19</v>
      </c>
      <c r="I1300" s="259"/>
      <c r="J1300" s="256"/>
      <c r="K1300" s="256"/>
      <c r="L1300" s="260"/>
      <c r="M1300" s="261"/>
      <c r="N1300" s="262"/>
      <c r="O1300" s="262"/>
      <c r="P1300" s="262"/>
      <c r="Q1300" s="262"/>
      <c r="R1300" s="262"/>
      <c r="S1300" s="262"/>
      <c r="T1300" s="263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64" t="s">
        <v>193</v>
      </c>
      <c r="AU1300" s="264" t="s">
        <v>88</v>
      </c>
      <c r="AV1300" s="14" t="s">
        <v>86</v>
      </c>
      <c r="AW1300" s="14" t="s">
        <v>37</v>
      </c>
      <c r="AX1300" s="14" t="s">
        <v>78</v>
      </c>
      <c r="AY1300" s="264" t="s">
        <v>185</v>
      </c>
    </row>
    <row r="1301" s="13" customFormat="1">
      <c r="A1301" s="13"/>
      <c r="B1301" s="243"/>
      <c r="C1301" s="244"/>
      <c r="D1301" s="245" t="s">
        <v>193</v>
      </c>
      <c r="E1301" s="246" t="s">
        <v>19</v>
      </c>
      <c r="F1301" s="247" t="s">
        <v>991</v>
      </c>
      <c r="G1301" s="244"/>
      <c r="H1301" s="248">
        <v>7.0999999999999996</v>
      </c>
      <c r="I1301" s="249"/>
      <c r="J1301" s="244"/>
      <c r="K1301" s="244"/>
      <c r="L1301" s="250"/>
      <c r="M1301" s="251"/>
      <c r="N1301" s="252"/>
      <c r="O1301" s="252"/>
      <c r="P1301" s="252"/>
      <c r="Q1301" s="252"/>
      <c r="R1301" s="252"/>
      <c r="S1301" s="252"/>
      <c r="T1301" s="25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54" t="s">
        <v>193</v>
      </c>
      <c r="AU1301" s="254" t="s">
        <v>88</v>
      </c>
      <c r="AV1301" s="13" t="s">
        <v>88</v>
      </c>
      <c r="AW1301" s="13" t="s">
        <v>37</v>
      </c>
      <c r="AX1301" s="13" t="s">
        <v>78</v>
      </c>
      <c r="AY1301" s="254" t="s">
        <v>185</v>
      </c>
    </row>
    <row r="1302" s="14" customFormat="1">
      <c r="A1302" s="14"/>
      <c r="B1302" s="255"/>
      <c r="C1302" s="256"/>
      <c r="D1302" s="245" t="s">
        <v>193</v>
      </c>
      <c r="E1302" s="257" t="s">
        <v>19</v>
      </c>
      <c r="F1302" s="258" t="s">
        <v>962</v>
      </c>
      <c r="G1302" s="256"/>
      <c r="H1302" s="257" t="s">
        <v>19</v>
      </c>
      <c r="I1302" s="259"/>
      <c r="J1302" s="256"/>
      <c r="K1302" s="256"/>
      <c r="L1302" s="260"/>
      <c r="M1302" s="261"/>
      <c r="N1302" s="262"/>
      <c r="O1302" s="262"/>
      <c r="P1302" s="262"/>
      <c r="Q1302" s="262"/>
      <c r="R1302" s="262"/>
      <c r="S1302" s="262"/>
      <c r="T1302" s="263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64" t="s">
        <v>193</v>
      </c>
      <c r="AU1302" s="264" t="s">
        <v>88</v>
      </c>
      <c r="AV1302" s="14" t="s">
        <v>86</v>
      </c>
      <c r="AW1302" s="14" t="s">
        <v>37</v>
      </c>
      <c r="AX1302" s="14" t="s">
        <v>78</v>
      </c>
      <c r="AY1302" s="264" t="s">
        <v>185</v>
      </c>
    </row>
    <row r="1303" s="13" customFormat="1">
      <c r="A1303" s="13"/>
      <c r="B1303" s="243"/>
      <c r="C1303" s="244"/>
      <c r="D1303" s="245" t="s">
        <v>193</v>
      </c>
      <c r="E1303" s="246" t="s">
        <v>19</v>
      </c>
      <c r="F1303" s="247" t="s">
        <v>992</v>
      </c>
      <c r="G1303" s="244"/>
      <c r="H1303" s="248">
        <v>1.2</v>
      </c>
      <c r="I1303" s="249"/>
      <c r="J1303" s="244"/>
      <c r="K1303" s="244"/>
      <c r="L1303" s="250"/>
      <c r="M1303" s="251"/>
      <c r="N1303" s="252"/>
      <c r="O1303" s="252"/>
      <c r="P1303" s="252"/>
      <c r="Q1303" s="252"/>
      <c r="R1303" s="252"/>
      <c r="S1303" s="252"/>
      <c r="T1303" s="25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54" t="s">
        <v>193</v>
      </c>
      <c r="AU1303" s="254" t="s">
        <v>88</v>
      </c>
      <c r="AV1303" s="13" t="s">
        <v>88</v>
      </c>
      <c r="AW1303" s="13" t="s">
        <v>37</v>
      </c>
      <c r="AX1303" s="13" t="s">
        <v>78</v>
      </c>
      <c r="AY1303" s="254" t="s">
        <v>185</v>
      </c>
    </row>
    <row r="1304" s="14" customFormat="1">
      <c r="A1304" s="14"/>
      <c r="B1304" s="255"/>
      <c r="C1304" s="256"/>
      <c r="D1304" s="245" t="s">
        <v>193</v>
      </c>
      <c r="E1304" s="257" t="s">
        <v>19</v>
      </c>
      <c r="F1304" s="258" t="s">
        <v>964</v>
      </c>
      <c r="G1304" s="256"/>
      <c r="H1304" s="257" t="s">
        <v>19</v>
      </c>
      <c r="I1304" s="259"/>
      <c r="J1304" s="256"/>
      <c r="K1304" s="256"/>
      <c r="L1304" s="260"/>
      <c r="M1304" s="261"/>
      <c r="N1304" s="262"/>
      <c r="O1304" s="262"/>
      <c r="P1304" s="262"/>
      <c r="Q1304" s="262"/>
      <c r="R1304" s="262"/>
      <c r="S1304" s="262"/>
      <c r="T1304" s="263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64" t="s">
        <v>193</v>
      </c>
      <c r="AU1304" s="264" t="s">
        <v>88</v>
      </c>
      <c r="AV1304" s="14" t="s">
        <v>86</v>
      </c>
      <c r="AW1304" s="14" t="s">
        <v>37</v>
      </c>
      <c r="AX1304" s="14" t="s">
        <v>78</v>
      </c>
      <c r="AY1304" s="264" t="s">
        <v>185</v>
      </c>
    </row>
    <row r="1305" s="13" customFormat="1">
      <c r="A1305" s="13"/>
      <c r="B1305" s="243"/>
      <c r="C1305" s="244"/>
      <c r="D1305" s="245" t="s">
        <v>193</v>
      </c>
      <c r="E1305" s="246" t="s">
        <v>19</v>
      </c>
      <c r="F1305" s="247" t="s">
        <v>993</v>
      </c>
      <c r="G1305" s="244"/>
      <c r="H1305" s="248">
        <v>10.050000000000001</v>
      </c>
      <c r="I1305" s="249"/>
      <c r="J1305" s="244"/>
      <c r="K1305" s="244"/>
      <c r="L1305" s="250"/>
      <c r="M1305" s="251"/>
      <c r="N1305" s="252"/>
      <c r="O1305" s="252"/>
      <c r="P1305" s="252"/>
      <c r="Q1305" s="252"/>
      <c r="R1305" s="252"/>
      <c r="S1305" s="252"/>
      <c r="T1305" s="25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54" t="s">
        <v>193</v>
      </c>
      <c r="AU1305" s="254" t="s">
        <v>88</v>
      </c>
      <c r="AV1305" s="13" t="s">
        <v>88</v>
      </c>
      <c r="AW1305" s="13" t="s">
        <v>37</v>
      </c>
      <c r="AX1305" s="13" t="s">
        <v>78</v>
      </c>
      <c r="AY1305" s="254" t="s">
        <v>185</v>
      </c>
    </row>
    <row r="1306" s="14" customFormat="1">
      <c r="A1306" s="14"/>
      <c r="B1306" s="255"/>
      <c r="C1306" s="256"/>
      <c r="D1306" s="245" t="s">
        <v>193</v>
      </c>
      <c r="E1306" s="257" t="s">
        <v>19</v>
      </c>
      <c r="F1306" s="258" t="s">
        <v>966</v>
      </c>
      <c r="G1306" s="256"/>
      <c r="H1306" s="257" t="s">
        <v>19</v>
      </c>
      <c r="I1306" s="259"/>
      <c r="J1306" s="256"/>
      <c r="K1306" s="256"/>
      <c r="L1306" s="260"/>
      <c r="M1306" s="261"/>
      <c r="N1306" s="262"/>
      <c r="O1306" s="262"/>
      <c r="P1306" s="262"/>
      <c r="Q1306" s="262"/>
      <c r="R1306" s="262"/>
      <c r="S1306" s="262"/>
      <c r="T1306" s="263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64" t="s">
        <v>193</v>
      </c>
      <c r="AU1306" s="264" t="s">
        <v>88</v>
      </c>
      <c r="AV1306" s="14" t="s">
        <v>86</v>
      </c>
      <c r="AW1306" s="14" t="s">
        <v>37</v>
      </c>
      <c r="AX1306" s="14" t="s">
        <v>78</v>
      </c>
      <c r="AY1306" s="264" t="s">
        <v>185</v>
      </c>
    </row>
    <row r="1307" s="13" customFormat="1">
      <c r="A1307" s="13"/>
      <c r="B1307" s="243"/>
      <c r="C1307" s="244"/>
      <c r="D1307" s="245" t="s">
        <v>193</v>
      </c>
      <c r="E1307" s="246" t="s">
        <v>19</v>
      </c>
      <c r="F1307" s="247" t="s">
        <v>994</v>
      </c>
      <c r="G1307" s="244"/>
      <c r="H1307" s="248">
        <v>9.9000000000000004</v>
      </c>
      <c r="I1307" s="249"/>
      <c r="J1307" s="244"/>
      <c r="K1307" s="244"/>
      <c r="L1307" s="250"/>
      <c r="M1307" s="251"/>
      <c r="N1307" s="252"/>
      <c r="O1307" s="252"/>
      <c r="P1307" s="252"/>
      <c r="Q1307" s="252"/>
      <c r="R1307" s="252"/>
      <c r="S1307" s="252"/>
      <c r="T1307" s="25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54" t="s">
        <v>193</v>
      </c>
      <c r="AU1307" s="254" t="s">
        <v>88</v>
      </c>
      <c r="AV1307" s="13" t="s">
        <v>88</v>
      </c>
      <c r="AW1307" s="13" t="s">
        <v>37</v>
      </c>
      <c r="AX1307" s="13" t="s">
        <v>78</v>
      </c>
      <c r="AY1307" s="254" t="s">
        <v>185</v>
      </c>
    </row>
    <row r="1308" s="14" customFormat="1">
      <c r="A1308" s="14"/>
      <c r="B1308" s="255"/>
      <c r="C1308" s="256"/>
      <c r="D1308" s="245" t="s">
        <v>193</v>
      </c>
      <c r="E1308" s="257" t="s">
        <v>19</v>
      </c>
      <c r="F1308" s="258" t="s">
        <v>968</v>
      </c>
      <c r="G1308" s="256"/>
      <c r="H1308" s="257" t="s">
        <v>19</v>
      </c>
      <c r="I1308" s="259"/>
      <c r="J1308" s="256"/>
      <c r="K1308" s="256"/>
      <c r="L1308" s="260"/>
      <c r="M1308" s="261"/>
      <c r="N1308" s="262"/>
      <c r="O1308" s="262"/>
      <c r="P1308" s="262"/>
      <c r="Q1308" s="262"/>
      <c r="R1308" s="262"/>
      <c r="S1308" s="262"/>
      <c r="T1308" s="263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64" t="s">
        <v>193</v>
      </c>
      <c r="AU1308" s="264" t="s">
        <v>88</v>
      </c>
      <c r="AV1308" s="14" t="s">
        <v>86</v>
      </c>
      <c r="AW1308" s="14" t="s">
        <v>37</v>
      </c>
      <c r="AX1308" s="14" t="s">
        <v>78</v>
      </c>
      <c r="AY1308" s="264" t="s">
        <v>185</v>
      </c>
    </row>
    <row r="1309" s="13" customFormat="1">
      <c r="A1309" s="13"/>
      <c r="B1309" s="243"/>
      <c r="C1309" s="244"/>
      <c r="D1309" s="245" t="s">
        <v>193</v>
      </c>
      <c r="E1309" s="246" t="s">
        <v>19</v>
      </c>
      <c r="F1309" s="247" t="s">
        <v>995</v>
      </c>
      <c r="G1309" s="244"/>
      <c r="H1309" s="248">
        <v>3.4399999999999999</v>
      </c>
      <c r="I1309" s="249"/>
      <c r="J1309" s="244"/>
      <c r="K1309" s="244"/>
      <c r="L1309" s="250"/>
      <c r="M1309" s="251"/>
      <c r="N1309" s="252"/>
      <c r="O1309" s="252"/>
      <c r="P1309" s="252"/>
      <c r="Q1309" s="252"/>
      <c r="R1309" s="252"/>
      <c r="S1309" s="252"/>
      <c r="T1309" s="25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54" t="s">
        <v>193</v>
      </c>
      <c r="AU1309" s="254" t="s">
        <v>88</v>
      </c>
      <c r="AV1309" s="13" t="s">
        <v>88</v>
      </c>
      <c r="AW1309" s="13" t="s">
        <v>37</v>
      </c>
      <c r="AX1309" s="13" t="s">
        <v>78</v>
      </c>
      <c r="AY1309" s="254" t="s">
        <v>185</v>
      </c>
    </row>
    <row r="1310" s="14" customFormat="1">
      <c r="A1310" s="14"/>
      <c r="B1310" s="255"/>
      <c r="C1310" s="256"/>
      <c r="D1310" s="245" t="s">
        <v>193</v>
      </c>
      <c r="E1310" s="257" t="s">
        <v>19</v>
      </c>
      <c r="F1310" s="258" t="s">
        <v>970</v>
      </c>
      <c r="G1310" s="256"/>
      <c r="H1310" s="257" t="s">
        <v>19</v>
      </c>
      <c r="I1310" s="259"/>
      <c r="J1310" s="256"/>
      <c r="K1310" s="256"/>
      <c r="L1310" s="260"/>
      <c r="M1310" s="261"/>
      <c r="N1310" s="262"/>
      <c r="O1310" s="262"/>
      <c r="P1310" s="262"/>
      <c r="Q1310" s="262"/>
      <c r="R1310" s="262"/>
      <c r="S1310" s="262"/>
      <c r="T1310" s="263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64" t="s">
        <v>193</v>
      </c>
      <c r="AU1310" s="264" t="s">
        <v>88</v>
      </c>
      <c r="AV1310" s="14" t="s">
        <v>86</v>
      </c>
      <c r="AW1310" s="14" t="s">
        <v>37</v>
      </c>
      <c r="AX1310" s="14" t="s">
        <v>78</v>
      </c>
      <c r="AY1310" s="264" t="s">
        <v>185</v>
      </c>
    </row>
    <row r="1311" s="15" customFormat="1">
      <c r="A1311" s="15"/>
      <c r="B1311" s="265"/>
      <c r="C1311" s="266"/>
      <c r="D1311" s="245" t="s">
        <v>193</v>
      </c>
      <c r="E1311" s="267" t="s">
        <v>19</v>
      </c>
      <c r="F1311" s="268" t="s">
        <v>196</v>
      </c>
      <c r="G1311" s="266"/>
      <c r="H1311" s="269">
        <v>51.060000000000002</v>
      </c>
      <c r="I1311" s="270"/>
      <c r="J1311" s="266"/>
      <c r="K1311" s="266"/>
      <c r="L1311" s="271"/>
      <c r="M1311" s="272"/>
      <c r="N1311" s="273"/>
      <c r="O1311" s="273"/>
      <c r="P1311" s="273"/>
      <c r="Q1311" s="273"/>
      <c r="R1311" s="273"/>
      <c r="S1311" s="273"/>
      <c r="T1311" s="274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75" t="s">
        <v>193</v>
      </c>
      <c r="AU1311" s="275" t="s">
        <v>88</v>
      </c>
      <c r="AV1311" s="15" t="s">
        <v>191</v>
      </c>
      <c r="AW1311" s="15" t="s">
        <v>37</v>
      </c>
      <c r="AX1311" s="15" t="s">
        <v>86</v>
      </c>
      <c r="AY1311" s="275" t="s">
        <v>185</v>
      </c>
    </row>
    <row r="1312" s="2" customFormat="1" ht="44.25" customHeight="1">
      <c r="A1312" s="40"/>
      <c r="B1312" s="41"/>
      <c r="C1312" s="282" t="s">
        <v>1504</v>
      </c>
      <c r="D1312" s="282" t="s">
        <v>604</v>
      </c>
      <c r="E1312" s="283" t="s">
        <v>1505</v>
      </c>
      <c r="F1312" s="284" t="s">
        <v>1506</v>
      </c>
      <c r="G1312" s="285" t="s">
        <v>190</v>
      </c>
      <c r="H1312" s="286">
        <v>56.165999999999997</v>
      </c>
      <c r="I1312" s="287"/>
      <c r="J1312" s="288">
        <f>ROUND(I1312*H1312,2)</f>
        <v>0</v>
      </c>
      <c r="K1312" s="289"/>
      <c r="L1312" s="290"/>
      <c r="M1312" s="291" t="s">
        <v>19</v>
      </c>
      <c r="N1312" s="292" t="s">
        <v>49</v>
      </c>
      <c r="O1312" s="86"/>
      <c r="P1312" s="239">
        <f>O1312*H1312</f>
        <v>0</v>
      </c>
      <c r="Q1312" s="239">
        <v>0.019199999999999998</v>
      </c>
      <c r="R1312" s="239">
        <f>Q1312*H1312</f>
        <v>1.0783871999999999</v>
      </c>
      <c r="S1312" s="239">
        <v>0</v>
      </c>
      <c r="T1312" s="240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41" t="s">
        <v>658</v>
      </c>
      <c r="AT1312" s="241" t="s">
        <v>604</v>
      </c>
      <c r="AU1312" s="241" t="s">
        <v>88</v>
      </c>
      <c r="AY1312" s="19" t="s">
        <v>185</v>
      </c>
      <c r="BE1312" s="242">
        <f>IF(N1312="základní",J1312,0)</f>
        <v>0</v>
      </c>
      <c r="BF1312" s="242">
        <f>IF(N1312="snížená",J1312,0)</f>
        <v>0</v>
      </c>
      <c r="BG1312" s="242">
        <f>IF(N1312="zákl. přenesená",J1312,0)</f>
        <v>0</v>
      </c>
      <c r="BH1312" s="242">
        <f>IF(N1312="sníž. přenesená",J1312,0)</f>
        <v>0</v>
      </c>
      <c r="BI1312" s="242">
        <f>IF(N1312="nulová",J1312,0)</f>
        <v>0</v>
      </c>
      <c r="BJ1312" s="19" t="s">
        <v>86</v>
      </c>
      <c r="BK1312" s="242">
        <f>ROUND(I1312*H1312,2)</f>
        <v>0</v>
      </c>
      <c r="BL1312" s="19" t="s">
        <v>229</v>
      </c>
      <c r="BM1312" s="241" t="s">
        <v>1507</v>
      </c>
    </row>
    <row r="1313" s="13" customFormat="1">
      <c r="A1313" s="13"/>
      <c r="B1313" s="243"/>
      <c r="C1313" s="244"/>
      <c r="D1313" s="245" t="s">
        <v>193</v>
      </c>
      <c r="E1313" s="244"/>
      <c r="F1313" s="247" t="s">
        <v>1508</v>
      </c>
      <c r="G1313" s="244"/>
      <c r="H1313" s="248">
        <v>56.165999999999997</v>
      </c>
      <c r="I1313" s="249"/>
      <c r="J1313" s="244"/>
      <c r="K1313" s="244"/>
      <c r="L1313" s="250"/>
      <c r="M1313" s="251"/>
      <c r="N1313" s="252"/>
      <c r="O1313" s="252"/>
      <c r="P1313" s="252"/>
      <c r="Q1313" s="252"/>
      <c r="R1313" s="252"/>
      <c r="S1313" s="252"/>
      <c r="T1313" s="25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54" t="s">
        <v>193</v>
      </c>
      <c r="AU1313" s="254" t="s">
        <v>88</v>
      </c>
      <c r="AV1313" s="13" t="s">
        <v>88</v>
      </c>
      <c r="AW1313" s="13" t="s">
        <v>4</v>
      </c>
      <c r="AX1313" s="13" t="s">
        <v>86</v>
      </c>
      <c r="AY1313" s="254" t="s">
        <v>185</v>
      </c>
    </row>
    <row r="1314" s="2" customFormat="1" ht="33" customHeight="1">
      <c r="A1314" s="40"/>
      <c r="B1314" s="41"/>
      <c r="C1314" s="229" t="s">
        <v>1509</v>
      </c>
      <c r="D1314" s="229" t="s">
        <v>187</v>
      </c>
      <c r="E1314" s="230" t="s">
        <v>1510</v>
      </c>
      <c r="F1314" s="231" t="s">
        <v>1511</v>
      </c>
      <c r="G1314" s="232" t="s">
        <v>190</v>
      </c>
      <c r="H1314" s="233">
        <v>8.2400000000000002</v>
      </c>
      <c r="I1314" s="234"/>
      <c r="J1314" s="235">
        <f>ROUND(I1314*H1314,2)</f>
        <v>0</v>
      </c>
      <c r="K1314" s="236"/>
      <c r="L1314" s="46"/>
      <c r="M1314" s="237" t="s">
        <v>19</v>
      </c>
      <c r="N1314" s="238" t="s">
        <v>49</v>
      </c>
      <c r="O1314" s="86"/>
      <c r="P1314" s="239">
        <f>O1314*H1314</f>
        <v>0</v>
      </c>
      <c r="Q1314" s="239">
        <v>0</v>
      </c>
      <c r="R1314" s="239">
        <f>Q1314*H1314</f>
        <v>0</v>
      </c>
      <c r="S1314" s="239">
        <v>0</v>
      </c>
      <c r="T1314" s="240">
        <f>S1314*H1314</f>
        <v>0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41" t="s">
        <v>229</v>
      </c>
      <c r="AT1314" s="241" t="s">
        <v>187</v>
      </c>
      <c r="AU1314" s="241" t="s">
        <v>88</v>
      </c>
      <c r="AY1314" s="19" t="s">
        <v>185</v>
      </c>
      <c r="BE1314" s="242">
        <f>IF(N1314="základní",J1314,0)</f>
        <v>0</v>
      </c>
      <c r="BF1314" s="242">
        <f>IF(N1314="snížená",J1314,0)</f>
        <v>0</v>
      </c>
      <c r="BG1314" s="242">
        <f>IF(N1314="zákl. přenesená",J1314,0)</f>
        <v>0</v>
      </c>
      <c r="BH1314" s="242">
        <f>IF(N1314="sníž. přenesená",J1314,0)</f>
        <v>0</v>
      </c>
      <c r="BI1314" s="242">
        <f>IF(N1314="nulová",J1314,0)</f>
        <v>0</v>
      </c>
      <c r="BJ1314" s="19" t="s">
        <v>86</v>
      </c>
      <c r="BK1314" s="242">
        <f>ROUND(I1314*H1314,2)</f>
        <v>0</v>
      </c>
      <c r="BL1314" s="19" t="s">
        <v>229</v>
      </c>
      <c r="BM1314" s="241" t="s">
        <v>1512</v>
      </c>
    </row>
    <row r="1315" s="13" customFormat="1">
      <c r="A1315" s="13"/>
      <c r="B1315" s="243"/>
      <c r="C1315" s="244"/>
      <c r="D1315" s="245" t="s">
        <v>193</v>
      </c>
      <c r="E1315" s="246" t="s">
        <v>19</v>
      </c>
      <c r="F1315" s="247" t="s">
        <v>988</v>
      </c>
      <c r="G1315" s="244"/>
      <c r="H1315" s="248">
        <v>3.6000000000000001</v>
      </c>
      <c r="I1315" s="249"/>
      <c r="J1315" s="244"/>
      <c r="K1315" s="244"/>
      <c r="L1315" s="250"/>
      <c r="M1315" s="251"/>
      <c r="N1315" s="252"/>
      <c r="O1315" s="252"/>
      <c r="P1315" s="252"/>
      <c r="Q1315" s="252"/>
      <c r="R1315" s="252"/>
      <c r="S1315" s="252"/>
      <c r="T1315" s="25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54" t="s">
        <v>193</v>
      </c>
      <c r="AU1315" s="254" t="s">
        <v>88</v>
      </c>
      <c r="AV1315" s="13" t="s">
        <v>88</v>
      </c>
      <c r="AW1315" s="13" t="s">
        <v>37</v>
      </c>
      <c r="AX1315" s="13" t="s">
        <v>78</v>
      </c>
      <c r="AY1315" s="254" t="s">
        <v>185</v>
      </c>
    </row>
    <row r="1316" s="14" customFormat="1">
      <c r="A1316" s="14"/>
      <c r="B1316" s="255"/>
      <c r="C1316" s="256"/>
      <c r="D1316" s="245" t="s">
        <v>193</v>
      </c>
      <c r="E1316" s="257" t="s">
        <v>19</v>
      </c>
      <c r="F1316" s="258" t="s">
        <v>956</v>
      </c>
      <c r="G1316" s="256"/>
      <c r="H1316" s="257" t="s">
        <v>19</v>
      </c>
      <c r="I1316" s="259"/>
      <c r="J1316" s="256"/>
      <c r="K1316" s="256"/>
      <c r="L1316" s="260"/>
      <c r="M1316" s="261"/>
      <c r="N1316" s="262"/>
      <c r="O1316" s="262"/>
      <c r="P1316" s="262"/>
      <c r="Q1316" s="262"/>
      <c r="R1316" s="262"/>
      <c r="S1316" s="262"/>
      <c r="T1316" s="263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64" t="s">
        <v>193</v>
      </c>
      <c r="AU1316" s="264" t="s">
        <v>88</v>
      </c>
      <c r="AV1316" s="14" t="s">
        <v>86</v>
      </c>
      <c r="AW1316" s="14" t="s">
        <v>37</v>
      </c>
      <c r="AX1316" s="14" t="s">
        <v>78</v>
      </c>
      <c r="AY1316" s="264" t="s">
        <v>185</v>
      </c>
    </row>
    <row r="1317" s="13" customFormat="1">
      <c r="A1317" s="13"/>
      <c r="B1317" s="243"/>
      <c r="C1317" s="244"/>
      <c r="D1317" s="245" t="s">
        <v>193</v>
      </c>
      <c r="E1317" s="246" t="s">
        <v>19</v>
      </c>
      <c r="F1317" s="247" t="s">
        <v>992</v>
      </c>
      <c r="G1317" s="244"/>
      <c r="H1317" s="248">
        <v>1.2</v>
      </c>
      <c r="I1317" s="249"/>
      <c r="J1317" s="244"/>
      <c r="K1317" s="244"/>
      <c r="L1317" s="250"/>
      <c r="M1317" s="251"/>
      <c r="N1317" s="252"/>
      <c r="O1317" s="252"/>
      <c r="P1317" s="252"/>
      <c r="Q1317" s="252"/>
      <c r="R1317" s="252"/>
      <c r="S1317" s="252"/>
      <c r="T1317" s="25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54" t="s">
        <v>193</v>
      </c>
      <c r="AU1317" s="254" t="s">
        <v>88</v>
      </c>
      <c r="AV1317" s="13" t="s">
        <v>88</v>
      </c>
      <c r="AW1317" s="13" t="s">
        <v>37</v>
      </c>
      <c r="AX1317" s="13" t="s">
        <v>78</v>
      </c>
      <c r="AY1317" s="254" t="s">
        <v>185</v>
      </c>
    </row>
    <row r="1318" s="14" customFormat="1">
      <c r="A1318" s="14"/>
      <c r="B1318" s="255"/>
      <c r="C1318" s="256"/>
      <c r="D1318" s="245" t="s">
        <v>193</v>
      </c>
      <c r="E1318" s="257" t="s">
        <v>19</v>
      </c>
      <c r="F1318" s="258" t="s">
        <v>964</v>
      </c>
      <c r="G1318" s="256"/>
      <c r="H1318" s="257" t="s">
        <v>19</v>
      </c>
      <c r="I1318" s="259"/>
      <c r="J1318" s="256"/>
      <c r="K1318" s="256"/>
      <c r="L1318" s="260"/>
      <c r="M1318" s="261"/>
      <c r="N1318" s="262"/>
      <c r="O1318" s="262"/>
      <c r="P1318" s="262"/>
      <c r="Q1318" s="262"/>
      <c r="R1318" s="262"/>
      <c r="S1318" s="262"/>
      <c r="T1318" s="263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64" t="s">
        <v>193</v>
      </c>
      <c r="AU1318" s="264" t="s">
        <v>88</v>
      </c>
      <c r="AV1318" s="14" t="s">
        <v>86</v>
      </c>
      <c r="AW1318" s="14" t="s">
        <v>37</v>
      </c>
      <c r="AX1318" s="14" t="s">
        <v>78</v>
      </c>
      <c r="AY1318" s="264" t="s">
        <v>185</v>
      </c>
    </row>
    <row r="1319" s="13" customFormat="1">
      <c r="A1319" s="13"/>
      <c r="B1319" s="243"/>
      <c r="C1319" s="244"/>
      <c r="D1319" s="245" t="s">
        <v>193</v>
      </c>
      <c r="E1319" s="246" t="s">
        <v>19</v>
      </c>
      <c r="F1319" s="247" t="s">
        <v>995</v>
      </c>
      <c r="G1319" s="244"/>
      <c r="H1319" s="248">
        <v>3.4399999999999999</v>
      </c>
      <c r="I1319" s="249"/>
      <c r="J1319" s="244"/>
      <c r="K1319" s="244"/>
      <c r="L1319" s="250"/>
      <c r="M1319" s="251"/>
      <c r="N1319" s="252"/>
      <c r="O1319" s="252"/>
      <c r="P1319" s="252"/>
      <c r="Q1319" s="252"/>
      <c r="R1319" s="252"/>
      <c r="S1319" s="252"/>
      <c r="T1319" s="25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54" t="s">
        <v>193</v>
      </c>
      <c r="AU1319" s="254" t="s">
        <v>88</v>
      </c>
      <c r="AV1319" s="13" t="s">
        <v>88</v>
      </c>
      <c r="AW1319" s="13" t="s">
        <v>37</v>
      </c>
      <c r="AX1319" s="13" t="s">
        <v>78</v>
      </c>
      <c r="AY1319" s="254" t="s">
        <v>185</v>
      </c>
    </row>
    <row r="1320" s="14" customFormat="1">
      <c r="A1320" s="14"/>
      <c r="B1320" s="255"/>
      <c r="C1320" s="256"/>
      <c r="D1320" s="245" t="s">
        <v>193</v>
      </c>
      <c r="E1320" s="257" t="s">
        <v>19</v>
      </c>
      <c r="F1320" s="258" t="s">
        <v>970</v>
      </c>
      <c r="G1320" s="256"/>
      <c r="H1320" s="257" t="s">
        <v>19</v>
      </c>
      <c r="I1320" s="259"/>
      <c r="J1320" s="256"/>
      <c r="K1320" s="256"/>
      <c r="L1320" s="260"/>
      <c r="M1320" s="261"/>
      <c r="N1320" s="262"/>
      <c r="O1320" s="262"/>
      <c r="P1320" s="262"/>
      <c r="Q1320" s="262"/>
      <c r="R1320" s="262"/>
      <c r="S1320" s="262"/>
      <c r="T1320" s="263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64" t="s">
        <v>193</v>
      </c>
      <c r="AU1320" s="264" t="s">
        <v>88</v>
      </c>
      <c r="AV1320" s="14" t="s">
        <v>86</v>
      </c>
      <c r="AW1320" s="14" t="s">
        <v>37</v>
      </c>
      <c r="AX1320" s="14" t="s">
        <v>78</v>
      </c>
      <c r="AY1320" s="264" t="s">
        <v>185</v>
      </c>
    </row>
    <row r="1321" s="15" customFormat="1">
      <c r="A1321" s="15"/>
      <c r="B1321" s="265"/>
      <c r="C1321" s="266"/>
      <c r="D1321" s="245" t="s">
        <v>193</v>
      </c>
      <c r="E1321" s="267" t="s">
        <v>19</v>
      </c>
      <c r="F1321" s="268" t="s">
        <v>196</v>
      </c>
      <c r="G1321" s="266"/>
      <c r="H1321" s="269">
        <v>8.2400000000000002</v>
      </c>
      <c r="I1321" s="270"/>
      <c r="J1321" s="266"/>
      <c r="K1321" s="266"/>
      <c r="L1321" s="271"/>
      <c r="M1321" s="272"/>
      <c r="N1321" s="273"/>
      <c r="O1321" s="273"/>
      <c r="P1321" s="273"/>
      <c r="Q1321" s="273"/>
      <c r="R1321" s="273"/>
      <c r="S1321" s="273"/>
      <c r="T1321" s="274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T1321" s="275" t="s">
        <v>193</v>
      </c>
      <c r="AU1321" s="275" t="s">
        <v>88</v>
      </c>
      <c r="AV1321" s="15" t="s">
        <v>191</v>
      </c>
      <c r="AW1321" s="15" t="s">
        <v>37</v>
      </c>
      <c r="AX1321" s="15" t="s">
        <v>86</v>
      </c>
      <c r="AY1321" s="275" t="s">
        <v>185</v>
      </c>
    </row>
    <row r="1322" s="2" customFormat="1" ht="21.75" customHeight="1">
      <c r="A1322" s="40"/>
      <c r="B1322" s="41"/>
      <c r="C1322" s="229" t="s">
        <v>1513</v>
      </c>
      <c r="D1322" s="229" t="s">
        <v>187</v>
      </c>
      <c r="E1322" s="230" t="s">
        <v>1514</v>
      </c>
      <c r="F1322" s="231" t="s">
        <v>1515</v>
      </c>
      <c r="G1322" s="232" t="s">
        <v>190</v>
      </c>
      <c r="H1322" s="233">
        <v>25.390000000000001</v>
      </c>
      <c r="I1322" s="234"/>
      <c r="J1322" s="235">
        <f>ROUND(I1322*H1322,2)</f>
        <v>0</v>
      </c>
      <c r="K1322" s="236"/>
      <c r="L1322" s="46"/>
      <c r="M1322" s="237" t="s">
        <v>19</v>
      </c>
      <c r="N1322" s="238" t="s">
        <v>49</v>
      </c>
      <c r="O1322" s="86"/>
      <c r="P1322" s="239">
        <f>O1322*H1322</f>
        <v>0</v>
      </c>
      <c r="Q1322" s="239">
        <v>0.0015</v>
      </c>
      <c r="R1322" s="239">
        <f>Q1322*H1322</f>
        <v>0.038085000000000001</v>
      </c>
      <c r="S1322" s="239">
        <v>0</v>
      </c>
      <c r="T1322" s="240">
        <f>S1322*H1322</f>
        <v>0</v>
      </c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R1322" s="241" t="s">
        <v>229</v>
      </c>
      <c r="AT1322" s="241" t="s">
        <v>187</v>
      </c>
      <c r="AU1322" s="241" t="s">
        <v>88</v>
      </c>
      <c r="AY1322" s="19" t="s">
        <v>185</v>
      </c>
      <c r="BE1322" s="242">
        <f>IF(N1322="základní",J1322,0)</f>
        <v>0</v>
      </c>
      <c r="BF1322" s="242">
        <f>IF(N1322="snížená",J1322,0)</f>
        <v>0</v>
      </c>
      <c r="BG1322" s="242">
        <f>IF(N1322="zákl. přenesená",J1322,0)</f>
        <v>0</v>
      </c>
      <c r="BH1322" s="242">
        <f>IF(N1322="sníž. přenesená",J1322,0)</f>
        <v>0</v>
      </c>
      <c r="BI1322" s="242">
        <f>IF(N1322="nulová",J1322,0)</f>
        <v>0</v>
      </c>
      <c r="BJ1322" s="19" t="s">
        <v>86</v>
      </c>
      <c r="BK1322" s="242">
        <f>ROUND(I1322*H1322,2)</f>
        <v>0</v>
      </c>
      <c r="BL1322" s="19" t="s">
        <v>229</v>
      </c>
      <c r="BM1322" s="241" t="s">
        <v>1516</v>
      </c>
    </row>
    <row r="1323" s="13" customFormat="1">
      <c r="A1323" s="13"/>
      <c r="B1323" s="243"/>
      <c r="C1323" s="244"/>
      <c r="D1323" s="245" t="s">
        <v>193</v>
      </c>
      <c r="E1323" s="246" t="s">
        <v>19</v>
      </c>
      <c r="F1323" s="247" t="s">
        <v>988</v>
      </c>
      <c r="G1323" s="244"/>
      <c r="H1323" s="248">
        <v>3.6000000000000001</v>
      </c>
      <c r="I1323" s="249"/>
      <c r="J1323" s="244"/>
      <c r="K1323" s="244"/>
      <c r="L1323" s="250"/>
      <c r="M1323" s="251"/>
      <c r="N1323" s="252"/>
      <c r="O1323" s="252"/>
      <c r="P1323" s="252"/>
      <c r="Q1323" s="252"/>
      <c r="R1323" s="252"/>
      <c r="S1323" s="252"/>
      <c r="T1323" s="25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54" t="s">
        <v>193</v>
      </c>
      <c r="AU1323" s="254" t="s">
        <v>88</v>
      </c>
      <c r="AV1323" s="13" t="s">
        <v>88</v>
      </c>
      <c r="AW1323" s="13" t="s">
        <v>37</v>
      </c>
      <c r="AX1323" s="13" t="s">
        <v>78</v>
      </c>
      <c r="AY1323" s="254" t="s">
        <v>185</v>
      </c>
    </row>
    <row r="1324" s="14" customFormat="1">
      <c r="A1324" s="14"/>
      <c r="B1324" s="255"/>
      <c r="C1324" s="256"/>
      <c r="D1324" s="245" t="s">
        <v>193</v>
      </c>
      <c r="E1324" s="257" t="s">
        <v>19</v>
      </c>
      <c r="F1324" s="258" t="s">
        <v>956</v>
      </c>
      <c r="G1324" s="256"/>
      <c r="H1324" s="257" t="s">
        <v>19</v>
      </c>
      <c r="I1324" s="259"/>
      <c r="J1324" s="256"/>
      <c r="K1324" s="256"/>
      <c r="L1324" s="260"/>
      <c r="M1324" s="261"/>
      <c r="N1324" s="262"/>
      <c r="O1324" s="262"/>
      <c r="P1324" s="262"/>
      <c r="Q1324" s="262"/>
      <c r="R1324" s="262"/>
      <c r="S1324" s="262"/>
      <c r="T1324" s="263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64" t="s">
        <v>193</v>
      </c>
      <c r="AU1324" s="264" t="s">
        <v>88</v>
      </c>
      <c r="AV1324" s="14" t="s">
        <v>86</v>
      </c>
      <c r="AW1324" s="14" t="s">
        <v>37</v>
      </c>
      <c r="AX1324" s="14" t="s">
        <v>78</v>
      </c>
      <c r="AY1324" s="264" t="s">
        <v>185</v>
      </c>
    </row>
    <row r="1325" s="13" customFormat="1">
      <c r="A1325" s="13"/>
      <c r="B1325" s="243"/>
      <c r="C1325" s="244"/>
      <c r="D1325" s="245" t="s">
        <v>193</v>
      </c>
      <c r="E1325" s="246" t="s">
        <v>19</v>
      </c>
      <c r="F1325" s="247" t="s">
        <v>991</v>
      </c>
      <c r="G1325" s="244"/>
      <c r="H1325" s="248">
        <v>7.0999999999999996</v>
      </c>
      <c r="I1325" s="249"/>
      <c r="J1325" s="244"/>
      <c r="K1325" s="244"/>
      <c r="L1325" s="250"/>
      <c r="M1325" s="251"/>
      <c r="N1325" s="252"/>
      <c r="O1325" s="252"/>
      <c r="P1325" s="252"/>
      <c r="Q1325" s="252"/>
      <c r="R1325" s="252"/>
      <c r="S1325" s="252"/>
      <c r="T1325" s="25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54" t="s">
        <v>193</v>
      </c>
      <c r="AU1325" s="254" t="s">
        <v>88</v>
      </c>
      <c r="AV1325" s="13" t="s">
        <v>88</v>
      </c>
      <c r="AW1325" s="13" t="s">
        <v>37</v>
      </c>
      <c r="AX1325" s="13" t="s">
        <v>78</v>
      </c>
      <c r="AY1325" s="254" t="s">
        <v>185</v>
      </c>
    </row>
    <row r="1326" s="14" customFormat="1">
      <c r="A1326" s="14"/>
      <c r="B1326" s="255"/>
      <c r="C1326" s="256"/>
      <c r="D1326" s="245" t="s">
        <v>193</v>
      </c>
      <c r="E1326" s="257" t="s">
        <v>19</v>
      </c>
      <c r="F1326" s="258" t="s">
        <v>962</v>
      </c>
      <c r="G1326" s="256"/>
      <c r="H1326" s="257" t="s">
        <v>19</v>
      </c>
      <c r="I1326" s="259"/>
      <c r="J1326" s="256"/>
      <c r="K1326" s="256"/>
      <c r="L1326" s="260"/>
      <c r="M1326" s="261"/>
      <c r="N1326" s="262"/>
      <c r="O1326" s="262"/>
      <c r="P1326" s="262"/>
      <c r="Q1326" s="262"/>
      <c r="R1326" s="262"/>
      <c r="S1326" s="262"/>
      <c r="T1326" s="263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64" t="s">
        <v>193</v>
      </c>
      <c r="AU1326" s="264" t="s">
        <v>88</v>
      </c>
      <c r="AV1326" s="14" t="s">
        <v>86</v>
      </c>
      <c r="AW1326" s="14" t="s">
        <v>37</v>
      </c>
      <c r="AX1326" s="14" t="s">
        <v>78</v>
      </c>
      <c r="AY1326" s="264" t="s">
        <v>185</v>
      </c>
    </row>
    <row r="1327" s="13" customFormat="1">
      <c r="A1327" s="13"/>
      <c r="B1327" s="243"/>
      <c r="C1327" s="244"/>
      <c r="D1327" s="245" t="s">
        <v>193</v>
      </c>
      <c r="E1327" s="246" t="s">
        <v>19</v>
      </c>
      <c r="F1327" s="247" t="s">
        <v>992</v>
      </c>
      <c r="G1327" s="244"/>
      <c r="H1327" s="248">
        <v>1.2</v>
      </c>
      <c r="I1327" s="249"/>
      <c r="J1327" s="244"/>
      <c r="K1327" s="244"/>
      <c r="L1327" s="250"/>
      <c r="M1327" s="251"/>
      <c r="N1327" s="252"/>
      <c r="O1327" s="252"/>
      <c r="P1327" s="252"/>
      <c r="Q1327" s="252"/>
      <c r="R1327" s="252"/>
      <c r="S1327" s="252"/>
      <c r="T1327" s="25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54" t="s">
        <v>193</v>
      </c>
      <c r="AU1327" s="254" t="s">
        <v>88</v>
      </c>
      <c r="AV1327" s="13" t="s">
        <v>88</v>
      </c>
      <c r="AW1327" s="13" t="s">
        <v>37</v>
      </c>
      <c r="AX1327" s="13" t="s">
        <v>78</v>
      </c>
      <c r="AY1327" s="254" t="s">
        <v>185</v>
      </c>
    </row>
    <row r="1328" s="14" customFormat="1">
      <c r="A1328" s="14"/>
      <c r="B1328" s="255"/>
      <c r="C1328" s="256"/>
      <c r="D1328" s="245" t="s">
        <v>193</v>
      </c>
      <c r="E1328" s="257" t="s">
        <v>19</v>
      </c>
      <c r="F1328" s="258" t="s">
        <v>964</v>
      </c>
      <c r="G1328" s="256"/>
      <c r="H1328" s="257" t="s">
        <v>19</v>
      </c>
      <c r="I1328" s="259"/>
      <c r="J1328" s="256"/>
      <c r="K1328" s="256"/>
      <c r="L1328" s="260"/>
      <c r="M1328" s="261"/>
      <c r="N1328" s="262"/>
      <c r="O1328" s="262"/>
      <c r="P1328" s="262"/>
      <c r="Q1328" s="262"/>
      <c r="R1328" s="262"/>
      <c r="S1328" s="262"/>
      <c r="T1328" s="263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64" t="s">
        <v>193</v>
      </c>
      <c r="AU1328" s="264" t="s">
        <v>88</v>
      </c>
      <c r="AV1328" s="14" t="s">
        <v>86</v>
      </c>
      <c r="AW1328" s="14" t="s">
        <v>37</v>
      </c>
      <c r="AX1328" s="14" t="s">
        <v>78</v>
      </c>
      <c r="AY1328" s="264" t="s">
        <v>185</v>
      </c>
    </row>
    <row r="1329" s="13" customFormat="1">
      <c r="A1329" s="13"/>
      <c r="B1329" s="243"/>
      <c r="C1329" s="244"/>
      <c r="D1329" s="245" t="s">
        <v>193</v>
      </c>
      <c r="E1329" s="246" t="s">
        <v>19</v>
      </c>
      <c r="F1329" s="247" t="s">
        <v>993</v>
      </c>
      <c r="G1329" s="244"/>
      <c r="H1329" s="248">
        <v>10.050000000000001</v>
      </c>
      <c r="I1329" s="249"/>
      <c r="J1329" s="244"/>
      <c r="K1329" s="244"/>
      <c r="L1329" s="250"/>
      <c r="M1329" s="251"/>
      <c r="N1329" s="252"/>
      <c r="O1329" s="252"/>
      <c r="P1329" s="252"/>
      <c r="Q1329" s="252"/>
      <c r="R1329" s="252"/>
      <c r="S1329" s="252"/>
      <c r="T1329" s="25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54" t="s">
        <v>193</v>
      </c>
      <c r="AU1329" s="254" t="s">
        <v>88</v>
      </c>
      <c r="AV1329" s="13" t="s">
        <v>88</v>
      </c>
      <c r="AW1329" s="13" t="s">
        <v>37</v>
      </c>
      <c r="AX1329" s="13" t="s">
        <v>78</v>
      </c>
      <c r="AY1329" s="254" t="s">
        <v>185</v>
      </c>
    </row>
    <row r="1330" s="14" customFormat="1">
      <c r="A1330" s="14"/>
      <c r="B1330" s="255"/>
      <c r="C1330" s="256"/>
      <c r="D1330" s="245" t="s">
        <v>193</v>
      </c>
      <c r="E1330" s="257" t="s">
        <v>19</v>
      </c>
      <c r="F1330" s="258" t="s">
        <v>966</v>
      </c>
      <c r="G1330" s="256"/>
      <c r="H1330" s="257" t="s">
        <v>19</v>
      </c>
      <c r="I1330" s="259"/>
      <c r="J1330" s="256"/>
      <c r="K1330" s="256"/>
      <c r="L1330" s="260"/>
      <c r="M1330" s="261"/>
      <c r="N1330" s="262"/>
      <c r="O1330" s="262"/>
      <c r="P1330" s="262"/>
      <c r="Q1330" s="262"/>
      <c r="R1330" s="262"/>
      <c r="S1330" s="262"/>
      <c r="T1330" s="263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64" t="s">
        <v>193</v>
      </c>
      <c r="AU1330" s="264" t="s">
        <v>88</v>
      </c>
      <c r="AV1330" s="14" t="s">
        <v>86</v>
      </c>
      <c r="AW1330" s="14" t="s">
        <v>37</v>
      </c>
      <c r="AX1330" s="14" t="s">
        <v>78</v>
      </c>
      <c r="AY1330" s="264" t="s">
        <v>185</v>
      </c>
    </row>
    <row r="1331" s="13" customFormat="1">
      <c r="A1331" s="13"/>
      <c r="B1331" s="243"/>
      <c r="C1331" s="244"/>
      <c r="D1331" s="245" t="s">
        <v>193</v>
      </c>
      <c r="E1331" s="246" t="s">
        <v>19</v>
      </c>
      <c r="F1331" s="247" t="s">
        <v>995</v>
      </c>
      <c r="G1331" s="244"/>
      <c r="H1331" s="248">
        <v>3.4399999999999999</v>
      </c>
      <c r="I1331" s="249"/>
      <c r="J1331" s="244"/>
      <c r="K1331" s="244"/>
      <c r="L1331" s="250"/>
      <c r="M1331" s="251"/>
      <c r="N1331" s="252"/>
      <c r="O1331" s="252"/>
      <c r="P1331" s="252"/>
      <c r="Q1331" s="252"/>
      <c r="R1331" s="252"/>
      <c r="S1331" s="252"/>
      <c r="T1331" s="25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54" t="s">
        <v>193</v>
      </c>
      <c r="AU1331" s="254" t="s">
        <v>88</v>
      </c>
      <c r="AV1331" s="13" t="s">
        <v>88</v>
      </c>
      <c r="AW1331" s="13" t="s">
        <v>37</v>
      </c>
      <c r="AX1331" s="13" t="s">
        <v>78</v>
      </c>
      <c r="AY1331" s="254" t="s">
        <v>185</v>
      </c>
    </row>
    <row r="1332" s="14" customFormat="1">
      <c r="A1332" s="14"/>
      <c r="B1332" s="255"/>
      <c r="C1332" s="256"/>
      <c r="D1332" s="245" t="s">
        <v>193</v>
      </c>
      <c r="E1332" s="257" t="s">
        <v>19</v>
      </c>
      <c r="F1332" s="258" t="s">
        <v>970</v>
      </c>
      <c r="G1332" s="256"/>
      <c r="H1332" s="257" t="s">
        <v>19</v>
      </c>
      <c r="I1332" s="259"/>
      <c r="J1332" s="256"/>
      <c r="K1332" s="256"/>
      <c r="L1332" s="260"/>
      <c r="M1332" s="261"/>
      <c r="N1332" s="262"/>
      <c r="O1332" s="262"/>
      <c r="P1332" s="262"/>
      <c r="Q1332" s="262"/>
      <c r="R1332" s="262"/>
      <c r="S1332" s="262"/>
      <c r="T1332" s="263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64" t="s">
        <v>193</v>
      </c>
      <c r="AU1332" s="264" t="s">
        <v>88</v>
      </c>
      <c r="AV1332" s="14" t="s">
        <v>86</v>
      </c>
      <c r="AW1332" s="14" t="s">
        <v>37</v>
      </c>
      <c r="AX1332" s="14" t="s">
        <v>78</v>
      </c>
      <c r="AY1332" s="264" t="s">
        <v>185</v>
      </c>
    </row>
    <row r="1333" s="15" customFormat="1">
      <c r="A1333" s="15"/>
      <c r="B1333" s="265"/>
      <c r="C1333" s="266"/>
      <c r="D1333" s="245" t="s">
        <v>193</v>
      </c>
      <c r="E1333" s="267" t="s">
        <v>19</v>
      </c>
      <c r="F1333" s="268" t="s">
        <v>196</v>
      </c>
      <c r="G1333" s="266"/>
      <c r="H1333" s="269">
        <v>25.390000000000001</v>
      </c>
      <c r="I1333" s="270"/>
      <c r="J1333" s="266"/>
      <c r="K1333" s="266"/>
      <c r="L1333" s="271"/>
      <c r="M1333" s="272"/>
      <c r="N1333" s="273"/>
      <c r="O1333" s="273"/>
      <c r="P1333" s="273"/>
      <c r="Q1333" s="273"/>
      <c r="R1333" s="273"/>
      <c r="S1333" s="273"/>
      <c r="T1333" s="274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T1333" s="275" t="s">
        <v>193</v>
      </c>
      <c r="AU1333" s="275" t="s">
        <v>88</v>
      </c>
      <c r="AV1333" s="15" t="s">
        <v>191</v>
      </c>
      <c r="AW1333" s="15" t="s">
        <v>37</v>
      </c>
      <c r="AX1333" s="15" t="s">
        <v>86</v>
      </c>
      <c r="AY1333" s="275" t="s">
        <v>185</v>
      </c>
    </row>
    <row r="1334" s="2" customFormat="1" ht="16.5" customHeight="1">
      <c r="A1334" s="40"/>
      <c r="B1334" s="41"/>
      <c r="C1334" s="229" t="s">
        <v>1517</v>
      </c>
      <c r="D1334" s="229" t="s">
        <v>187</v>
      </c>
      <c r="E1334" s="230" t="s">
        <v>1518</v>
      </c>
      <c r="F1334" s="231" t="s">
        <v>1519</v>
      </c>
      <c r="G1334" s="232" t="s">
        <v>220</v>
      </c>
      <c r="H1334" s="233">
        <v>69.799999999999997</v>
      </c>
      <c r="I1334" s="234"/>
      <c r="J1334" s="235">
        <f>ROUND(I1334*H1334,2)</f>
        <v>0</v>
      </c>
      <c r="K1334" s="236"/>
      <c r="L1334" s="46"/>
      <c r="M1334" s="237" t="s">
        <v>19</v>
      </c>
      <c r="N1334" s="238" t="s">
        <v>49</v>
      </c>
      <c r="O1334" s="86"/>
      <c r="P1334" s="239">
        <f>O1334*H1334</f>
        <v>0</v>
      </c>
      <c r="Q1334" s="239">
        <v>3.0000000000000001E-05</v>
      </c>
      <c r="R1334" s="239">
        <f>Q1334*H1334</f>
        <v>0.0020939999999999999</v>
      </c>
      <c r="S1334" s="239">
        <v>0</v>
      </c>
      <c r="T1334" s="240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41" t="s">
        <v>229</v>
      </c>
      <c r="AT1334" s="241" t="s">
        <v>187</v>
      </c>
      <c r="AU1334" s="241" t="s">
        <v>88</v>
      </c>
      <c r="AY1334" s="19" t="s">
        <v>185</v>
      </c>
      <c r="BE1334" s="242">
        <f>IF(N1334="základní",J1334,0)</f>
        <v>0</v>
      </c>
      <c r="BF1334" s="242">
        <f>IF(N1334="snížená",J1334,0)</f>
        <v>0</v>
      </c>
      <c r="BG1334" s="242">
        <f>IF(N1334="zákl. přenesená",J1334,0)</f>
        <v>0</v>
      </c>
      <c r="BH1334" s="242">
        <f>IF(N1334="sníž. přenesená",J1334,0)</f>
        <v>0</v>
      </c>
      <c r="BI1334" s="242">
        <f>IF(N1334="nulová",J1334,0)</f>
        <v>0</v>
      </c>
      <c r="BJ1334" s="19" t="s">
        <v>86</v>
      </c>
      <c r="BK1334" s="242">
        <f>ROUND(I1334*H1334,2)</f>
        <v>0</v>
      </c>
      <c r="BL1334" s="19" t="s">
        <v>229</v>
      </c>
      <c r="BM1334" s="241" t="s">
        <v>1520</v>
      </c>
    </row>
    <row r="1335" s="13" customFormat="1">
      <c r="A1335" s="13"/>
      <c r="B1335" s="243"/>
      <c r="C1335" s="244"/>
      <c r="D1335" s="245" t="s">
        <v>193</v>
      </c>
      <c r="E1335" s="246" t="s">
        <v>19</v>
      </c>
      <c r="F1335" s="247" t="s">
        <v>1490</v>
      </c>
      <c r="G1335" s="244"/>
      <c r="H1335" s="248">
        <v>5.9000000000000004</v>
      </c>
      <c r="I1335" s="249"/>
      <c r="J1335" s="244"/>
      <c r="K1335" s="244"/>
      <c r="L1335" s="250"/>
      <c r="M1335" s="251"/>
      <c r="N1335" s="252"/>
      <c r="O1335" s="252"/>
      <c r="P1335" s="252"/>
      <c r="Q1335" s="252"/>
      <c r="R1335" s="252"/>
      <c r="S1335" s="252"/>
      <c r="T1335" s="25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54" t="s">
        <v>193</v>
      </c>
      <c r="AU1335" s="254" t="s">
        <v>88</v>
      </c>
      <c r="AV1335" s="13" t="s">
        <v>88</v>
      </c>
      <c r="AW1335" s="13" t="s">
        <v>37</v>
      </c>
      <c r="AX1335" s="13" t="s">
        <v>78</v>
      </c>
      <c r="AY1335" s="254" t="s">
        <v>185</v>
      </c>
    </row>
    <row r="1336" s="14" customFormat="1">
      <c r="A1336" s="14"/>
      <c r="B1336" s="255"/>
      <c r="C1336" s="256"/>
      <c r="D1336" s="245" t="s">
        <v>193</v>
      </c>
      <c r="E1336" s="257" t="s">
        <v>19</v>
      </c>
      <c r="F1336" s="258" t="s">
        <v>956</v>
      </c>
      <c r="G1336" s="256"/>
      <c r="H1336" s="257" t="s">
        <v>19</v>
      </c>
      <c r="I1336" s="259"/>
      <c r="J1336" s="256"/>
      <c r="K1336" s="256"/>
      <c r="L1336" s="260"/>
      <c r="M1336" s="261"/>
      <c r="N1336" s="262"/>
      <c r="O1336" s="262"/>
      <c r="P1336" s="262"/>
      <c r="Q1336" s="262"/>
      <c r="R1336" s="262"/>
      <c r="S1336" s="262"/>
      <c r="T1336" s="263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64" t="s">
        <v>193</v>
      </c>
      <c r="AU1336" s="264" t="s">
        <v>88</v>
      </c>
      <c r="AV1336" s="14" t="s">
        <v>86</v>
      </c>
      <c r="AW1336" s="14" t="s">
        <v>37</v>
      </c>
      <c r="AX1336" s="14" t="s">
        <v>78</v>
      </c>
      <c r="AY1336" s="264" t="s">
        <v>185</v>
      </c>
    </row>
    <row r="1337" s="13" customFormat="1">
      <c r="A1337" s="13"/>
      <c r="B1337" s="243"/>
      <c r="C1337" s="244"/>
      <c r="D1337" s="245" t="s">
        <v>193</v>
      </c>
      <c r="E1337" s="246" t="s">
        <v>19</v>
      </c>
      <c r="F1337" s="247" t="s">
        <v>1491</v>
      </c>
      <c r="G1337" s="244"/>
      <c r="H1337" s="248">
        <v>11.199999999999999</v>
      </c>
      <c r="I1337" s="249"/>
      <c r="J1337" s="244"/>
      <c r="K1337" s="244"/>
      <c r="L1337" s="250"/>
      <c r="M1337" s="251"/>
      <c r="N1337" s="252"/>
      <c r="O1337" s="252"/>
      <c r="P1337" s="252"/>
      <c r="Q1337" s="252"/>
      <c r="R1337" s="252"/>
      <c r="S1337" s="252"/>
      <c r="T1337" s="25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54" t="s">
        <v>193</v>
      </c>
      <c r="AU1337" s="254" t="s">
        <v>88</v>
      </c>
      <c r="AV1337" s="13" t="s">
        <v>88</v>
      </c>
      <c r="AW1337" s="13" t="s">
        <v>37</v>
      </c>
      <c r="AX1337" s="13" t="s">
        <v>78</v>
      </c>
      <c r="AY1337" s="254" t="s">
        <v>185</v>
      </c>
    </row>
    <row r="1338" s="14" customFormat="1">
      <c r="A1338" s="14"/>
      <c r="B1338" s="255"/>
      <c r="C1338" s="256"/>
      <c r="D1338" s="245" t="s">
        <v>193</v>
      </c>
      <c r="E1338" s="257" t="s">
        <v>19</v>
      </c>
      <c r="F1338" s="258" t="s">
        <v>958</v>
      </c>
      <c r="G1338" s="256"/>
      <c r="H1338" s="257" t="s">
        <v>19</v>
      </c>
      <c r="I1338" s="259"/>
      <c r="J1338" s="256"/>
      <c r="K1338" s="256"/>
      <c r="L1338" s="260"/>
      <c r="M1338" s="261"/>
      <c r="N1338" s="262"/>
      <c r="O1338" s="262"/>
      <c r="P1338" s="262"/>
      <c r="Q1338" s="262"/>
      <c r="R1338" s="262"/>
      <c r="S1338" s="262"/>
      <c r="T1338" s="263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64" t="s">
        <v>193</v>
      </c>
      <c r="AU1338" s="264" t="s">
        <v>88</v>
      </c>
      <c r="AV1338" s="14" t="s">
        <v>86</v>
      </c>
      <c r="AW1338" s="14" t="s">
        <v>37</v>
      </c>
      <c r="AX1338" s="14" t="s">
        <v>78</v>
      </c>
      <c r="AY1338" s="264" t="s">
        <v>185</v>
      </c>
    </row>
    <row r="1339" s="13" customFormat="1">
      <c r="A1339" s="13"/>
      <c r="B1339" s="243"/>
      <c r="C1339" s="244"/>
      <c r="D1339" s="245" t="s">
        <v>193</v>
      </c>
      <c r="E1339" s="246" t="s">
        <v>19</v>
      </c>
      <c r="F1339" s="247" t="s">
        <v>1492</v>
      </c>
      <c r="G1339" s="244"/>
      <c r="H1339" s="248">
        <v>9.0999999999999996</v>
      </c>
      <c r="I1339" s="249"/>
      <c r="J1339" s="244"/>
      <c r="K1339" s="244"/>
      <c r="L1339" s="250"/>
      <c r="M1339" s="251"/>
      <c r="N1339" s="252"/>
      <c r="O1339" s="252"/>
      <c r="P1339" s="252"/>
      <c r="Q1339" s="252"/>
      <c r="R1339" s="252"/>
      <c r="S1339" s="252"/>
      <c r="T1339" s="25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54" t="s">
        <v>193</v>
      </c>
      <c r="AU1339" s="254" t="s">
        <v>88</v>
      </c>
      <c r="AV1339" s="13" t="s">
        <v>88</v>
      </c>
      <c r="AW1339" s="13" t="s">
        <v>37</v>
      </c>
      <c r="AX1339" s="13" t="s">
        <v>78</v>
      </c>
      <c r="AY1339" s="254" t="s">
        <v>185</v>
      </c>
    </row>
    <row r="1340" s="14" customFormat="1">
      <c r="A1340" s="14"/>
      <c r="B1340" s="255"/>
      <c r="C1340" s="256"/>
      <c r="D1340" s="245" t="s">
        <v>193</v>
      </c>
      <c r="E1340" s="257" t="s">
        <v>19</v>
      </c>
      <c r="F1340" s="258" t="s">
        <v>960</v>
      </c>
      <c r="G1340" s="256"/>
      <c r="H1340" s="257" t="s">
        <v>19</v>
      </c>
      <c r="I1340" s="259"/>
      <c r="J1340" s="256"/>
      <c r="K1340" s="256"/>
      <c r="L1340" s="260"/>
      <c r="M1340" s="261"/>
      <c r="N1340" s="262"/>
      <c r="O1340" s="262"/>
      <c r="P1340" s="262"/>
      <c r="Q1340" s="262"/>
      <c r="R1340" s="262"/>
      <c r="S1340" s="262"/>
      <c r="T1340" s="263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64" t="s">
        <v>193</v>
      </c>
      <c r="AU1340" s="264" t="s">
        <v>88</v>
      </c>
      <c r="AV1340" s="14" t="s">
        <v>86</v>
      </c>
      <c r="AW1340" s="14" t="s">
        <v>37</v>
      </c>
      <c r="AX1340" s="14" t="s">
        <v>78</v>
      </c>
      <c r="AY1340" s="264" t="s">
        <v>185</v>
      </c>
    </row>
    <row r="1341" s="13" customFormat="1">
      <c r="A1341" s="13"/>
      <c r="B1341" s="243"/>
      <c r="C1341" s="244"/>
      <c r="D1341" s="245" t="s">
        <v>193</v>
      </c>
      <c r="E1341" s="246" t="s">
        <v>19</v>
      </c>
      <c r="F1341" s="247" t="s">
        <v>1521</v>
      </c>
      <c r="G1341" s="244"/>
      <c r="H1341" s="248">
        <v>9.6999999999999993</v>
      </c>
      <c r="I1341" s="249"/>
      <c r="J1341" s="244"/>
      <c r="K1341" s="244"/>
      <c r="L1341" s="250"/>
      <c r="M1341" s="251"/>
      <c r="N1341" s="252"/>
      <c r="O1341" s="252"/>
      <c r="P1341" s="252"/>
      <c r="Q1341" s="252"/>
      <c r="R1341" s="252"/>
      <c r="S1341" s="252"/>
      <c r="T1341" s="25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54" t="s">
        <v>193</v>
      </c>
      <c r="AU1341" s="254" t="s">
        <v>88</v>
      </c>
      <c r="AV1341" s="13" t="s">
        <v>88</v>
      </c>
      <c r="AW1341" s="13" t="s">
        <v>37</v>
      </c>
      <c r="AX1341" s="13" t="s">
        <v>78</v>
      </c>
      <c r="AY1341" s="254" t="s">
        <v>185</v>
      </c>
    </row>
    <row r="1342" s="14" customFormat="1">
      <c r="A1342" s="14"/>
      <c r="B1342" s="255"/>
      <c r="C1342" s="256"/>
      <c r="D1342" s="245" t="s">
        <v>193</v>
      </c>
      <c r="E1342" s="257" t="s">
        <v>19</v>
      </c>
      <c r="F1342" s="258" t="s">
        <v>962</v>
      </c>
      <c r="G1342" s="256"/>
      <c r="H1342" s="257" t="s">
        <v>19</v>
      </c>
      <c r="I1342" s="259"/>
      <c r="J1342" s="256"/>
      <c r="K1342" s="256"/>
      <c r="L1342" s="260"/>
      <c r="M1342" s="261"/>
      <c r="N1342" s="262"/>
      <c r="O1342" s="262"/>
      <c r="P1342" s="262"/>
      <c r="Q1342" s="262"/>
      <c r="R1342" s="262"/>
      <c r="S1342" s="262"/>
      <c r="T1342" s="263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64" t="s">
        <v>193</v>
      </c>
      <c r="AU1342" s="264" t="s">
        <v>88</v>
      </c>
      <c r="AV1342" s="14" t="s">
        <v>86</v>
      </c>
      <c r="AW1342" s="14" t="s">
        <v>37</v>
      </c>
      <c r="AX1342" s="14" t="s">
        <v>78</v>
      </c>
      <c r="AY1342" s="264" t="s">
        <v>185</v>
      </c>
    </row>
    <row r="1343" s="13" customFormat="1">
      <c r="A1343" s="13"/>
      <c r="B1343" s="243"/>
      <c r="C1343" s="244"/>
      <c r="D1343" s="245" t="s">
        <v>193</v>
      </c>
      <c r="E1343" s="246" t="s">
        <v>19</v>
      </c>
      <c r="F1343" s="247" t="s">
        <v>1522</v>
      </c>
      <c r="G1343" s="244"/>
      <c r="H1343" s="248">
        <v>4.2999999999999998</v>
      </c>
      <c r="I1343" s="249"/>
      <c r="J1343" s="244"/>
      <c r="K1343" s="244"/>
      <c r="L1343" s="250"/>
      <c r="M1343" s="251"/>
      <c r="N1343" s="252"/>
      <c r="O1343" s="252"/>
      <c r="P1343" s="252"/>
      <c r="Q1343" s="252"/>
      <c r="R1343" s="252"/>
      <c r="S1343" s="252"/>
      <c r="T1343" s="25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54" t="s">
        <v>193</v>
      </c>
      <c r="AU1343" s="254" t="s">
        <v>88</v>
      </c>
      <c r="AV1343" s="13" t="s">
        <v>88</v>
      </c>
      <c r="AW1343" s="13" t="s">
        <v>37</v>
      </c>
      <c r="AX1343" s="13" t="s">
        <v>78</v>
      </c>
      <c r="AY1343" s="254" t="s">
        <v>185</v>
      </c>
    </row>
    <row r="1344" s="14" customFormat="1">
      <c r="A1344" s="14"/>
      <c r="B1344" s="255"/>
      <c r="C1344" s="256"/>
      <c r="D1344" s="245" t="s">
        <v>193</v>
      </c>
      <c r="E1344" s="257" t="s">
        <v>19</v>
      </c>
      <c r="F1344" s="258" t="s">
        <v>964</v>
      </c>
      <c r="G1344" s="256"/>
      <c r="H1344" s="257" t="s">
        <v>19</v>
      </c>
      <c r="I1344" s="259"/>
      <c r="J1344" s="256"/>
      <c r="K1344" s="256"/>
      <c r="L1344" s="260"/>
      <c r="M1344" s="261"/>
      <c r="N1344" s="262"/>
      <c r="O1344" s="262"/>
      <c r="P1344" s="262"/>
      <c r="Q1344" s="262"/>
      <c r="R1344" s="262"/>
      <c r="S1344" s="262"/>
      <c r="T1344" s="263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64" t="s">
        <v>193</v>
      </c>
      <c r="AU1344" s="264" t="s">
        <v>88</v>
      </c>
      <c r="AV1344" s="14" t="s">
        <v>86</v>
      </c>
      <c r="AW1344" s="14" t="s">
        <v>37</v>
      </c>
      <c r="AX1344" s="14" t="s">
        <v>78</v>
      </c>
      <c r="AY1344" s="264" t="s">
        <v>185</v>
      </c>
    </row>
    <row r="1345" s="13" customFormat="1">
      <c r="A1345" s="13"/>
      <c r="B1345" s="243"/>
      <c r="C1345" s="244"/>
      <c r="D1345" s="245" t="s">
        <v>193</v>
      </c>
      <c r="E1345" s="246" t="s">
        <v>19</v>
      </c>
      <c r="F1345" s="247" t="s">
        <v>1493</v>
      </c>
      <c r="G1345" s="244"/>
      <c r="H1345" s="248">
        <v>10.699999999999999</v>
      </c>
      <c r="I1345" s="249"/>
      <c r="J1345" s="244"/>
      <c r="K1345" s="244"/>
      <c r="L1345" s="250"/>
      <c r="M1345" s="251"/>
      <c r="N1345" s="252"/>
      <c r="O1345" s="252"/>
      <c r="P1345" s="252"/>
      <c r="Q1345" s="252"/>
      <c r="R1345" s="252"/>
      <c r="S1345" s="252"/>
      <c r="T1345" s="25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54" t="s">
        <v>193</v>
      </c>
      <c r="AU1345" s="254" t="s">
        <v>88</v>
      </c>
      <c r="AV1345" s="13" t="s">
        <v>88</v>
      </c>
      <c r="AW1345" s="13" t="s">
        <v>37</v>
      </c>
      <c r="AX1345" s="13" t="s">
        <v>78</v>
      </c>
      <c r="AY1345" s="254" t="s">
        <v>185</v>
      </c>
    </row>
    <row r="1346" s="14" customFormat="1">
      <c r="A1346" s="14"/>
      <c r="B1346" s="255"/>
      <c r="C1346" s="256"/>
      <c r="D1346" s="245" t="s">
        <v>193</v>
      </c>
      <c r="E1346" s="257" t="s">
        <v>19</v>
      </c>
      <c r="F1346" s="258" t="s">
        <v>966</v>
      </c>
      <c r="G1346" s="256"/>
      <c r="H1346" s="257" t="s">
        <v>19</v>
      </c>
      <c r="I1346" s="259"/>
      <c r="J1346" s="256"/>
      <c r="K1346" s="256"/>
      <c r="L1346" s="260"/>
      <c r="M1346" s="261"/>
      <c r="N1346" s="262"/>
      <c r="O1346" s="262"/>
      <c r="P1346" s="262"/>
      <c r="Q1346" s="262"/>
      <c r="R1346" s="262"/>
      <c r="S1346" s="262"/>
      <c r="T1346" s="263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64" t="s">
        <v>193</v>
      </c>
      <c r="AU1346" s="264" t="s">
        <v>88</v>
      </c>
      <c r="AV1346" s="14" t="s">
        <v>86</v>
      </c>
      <c r="AW1346" s="14" t="s">
        <v>37</v>
      </c>
      <c r="AX1346" s="14" t="s">
        <v>78</v>
      </c>
      <c r="AY1346" s="264" t="s">
        <v>185</v>
      </c>
    </row>
    <row r="1347" s="13" customFormat="1">
      <c r="A1347" s="13"/>
      <c r="B1347" s="243"/>
      <c r="C1347" s="244"/>
      <c r="D1347" s="245" t="s">
        <v>193</v>
      </c>
      <c r="E1347" s="246" t="s">
        <v>19</v>
      </c>
      <c r="F1347" s="247" t="s">
        <v>1494</v>
      </c>
      <c r="G1347" s="244"/>
      <c r="H1347" s="248">
        <v>11.9</v>
      </c>
      <c r="I1347" s="249"/>
      <c r="J1347" s="244"/>
      <c r="K1347" s="244"/>
      <c r="L1347" s="250"/>
      <c r="M1347" s="251"/>
      <c r="N1347" s="252"/>
      <c r="O1347" s="252"/>
      <c r="P1347" s="252"/>
      <c r="Q1347" s="252"/>
      <c r="R1347" s="252"/>
      <c r="S1347" s="252"/>
      <c r="T1347" s="25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54" t="s">
        <v>193</v>
      </c>
      <c r="AU1347" s="254" t="s">
        <v>88</v>
      </c>
      <c r="AV1347" s="13" t="s">
        <v>88</v>
      </c>
      <c r="AW1347" s="13" t="s">
        <v>37</v>
      </c>
      <c r="AX1347" s="13" t="s">
        <v>78</v>
      </c>
      <c r="AY1347" s="254" t="s">
        <v>185</v>
      </c>
    </row>
    <row r="1348" s="14" customFormat="1">
      <c r="A1348" s="14"/>
      <c r="B1348" s="255"/>
      <c r="C1348" s="256"/>
      <c r="D1348" s="245" t="s">
        <v>193</v>
      </c>
      <c r="E1348" s="257" t="s">
        <v>19</v>
      </c>
      <c r="F1348" s="258" t="s">
        <v>968</v>
      </c>
      <c r="G1348" s="256"/>
      <c r="H1348" s="257" t="s">
        <v>19</v>
      </c>
      <c r="I1348" s="259"/>
      <c r="J1348" s="256"/>
      <c r="K1348" s="256"/>
      <c r="L1348" s="260"/>
      <c r="M1348" s="261"/>
      <c r="N1348" s="262"/>
      <c r="O1348" s="262"/>
      <c r="P1348" s="262"/>
      <c r="Q1348" s="262"/>
      <c r="R1348" s="262"/>
      <c r="S1348" s="262"/>
      <c r="T1348" s="263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64" t="s">
        <v>193</v>
      </c>
      <c r="AU1348" s="264" t="s">
        <v>88</v>
      </c>
      <c r="AV1348" s="14" t="s">
        <v>86</v>
      </c>
      <c r="AW1348" s="14" t="s">
        <v>37</v>
      </c>
      <c r="AX1348" s="14" t="s">
        <v>78</v>
      </c>
      <c r="AY1348" s="264" t="s">
        <v>185</v>
      </c>
    </row>
    <row r="1349" s="13" customFormat="1">
      <c r="A1349" s="13"/>
      <c r="B1349" s="243"/>
      <c r="C1349" s="244"/>
      <c r="D1349" s="245" t="s">
        <v>193</v>
      </c>
      <c r="E1349" s="246" t="s">
        <v>19</v>
      </c>
      <c r="F1349" s="247" t="s">
        <v>1523</v>
      </c>
      <c r="G1349" s="244"/>
      <c r="H1349" s="248">
        <v>7</v>
      </c>
      <c r="I1349" s="249"/>
      <c r="J1349" s="244"/>
      <c r="K1349" s="244"/>
      <c r="L1349" s="250"/>
      <c r="M1349" s="251"/>
      <c r="N1349" s="252"/>
      <c r="O1349" s="252"/>
      <c r="P1349" s="252"/>
      <c r="Q1349" s="252"/>
      <c r="R1349" s="252"/>
      <c r="S1349" s="252"/>
      <c r="T1349" s="25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54" t="s">
        <v>193</v>
      </c>
      <c r="AU1349" s="254" t="s">
        <v>88</v>
      </c>
      <c r="AV1349" s="13" t="s">
        <v>88</v>
      </c>
      <c r="AW1349" s="13" t="s">
        <v>37</v>
      </c>
      <c r="AX1349" s="13" t="s">
        <v>78</v>
      </c>
      <c r="AY1349" s="254" t="s">
        <v>185</v>
      </c>
    </row>
    <row r="1350" s="14" customFormat="1">
      <c r="A1350" s="14"/>
      <c r="B1350" s="255"/>
      <c r="C1350" s="256"/>
      <c r="D1350" s="245" t="s">
        <v>193</v>
      </c>
      <c r="E1350" s="257" t="s">
        <v>19</v>
      </c>
      <c r="F1350" s="258" t="s">
        <v>970</v>
      </c>
      <c r="G1350" s="256"/>
      <c r="H1350" s="257" t="s">
        <v>19</v>
      </c>
      <c r="I1350" s="259"/>
      <c r="J1350" s="256"/>
      <c r="K1350" s="256"/>
      <c r="L1350" s="260"/>
      <c r="M1350" s="261"/>
      <c r="N1350" s="262"/>
      <c r="O1350" s="262"/>
      <c r="P1350" s="262"/>
      <c r="Q1350" s="262"/>
      <c r="R1350" s="262"/>
      <c r="S1350" s="262"/>
      <c r="T1350" s="263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64" t="s">
        <v>193</v>
      </c>
      <c r="AU1350" s="264" t="s">
        <v>88</v>
      </c>
      <c r="AV1350" s="14" t="s">
        <v>86</v>
      </c>
      <c r="AW1350" s="14" t="s">
        <v>37</v>
      </c>
      <c r="AX1350" s="14" t="s">
        <v>78</v>
      </c>
      <c r="AY1350" s="264" t="s">
        <v>185</v>
      </c>
    </row>
    <row r="1351" s="15" customFormat="1">
      <c r="A1351" s="15"/>
      <c r="B1351" s="265"/>
      <c r="C1351" s="266"/>
      <c r="D1351" s="245" t="s">
        <v>193</v>
      </c>
      <c r="E1351" s="267" t="s">
        <v>19</v>
      </c>
      <c r="F1351" s="268" t="s">
        <v>196</v>
      </c>
      <c r="G1351" s="266"/>
      <c r="H1351" s="269">
        <v>69.799999999999997</v>
      </c>
      <c r="I1351" s="270"/>
      <c r="J1351" s="266"/>
      <c r="K1351" s="266"/>
      <c r="L1351" s="271"/>
      <c r="M1351" s="272"/>
      <c r="N1351" s="273"/>
      <c r="O1351" s="273"/>
      <c r="P1351" s="273"/>
      <c r="Q1351" s="273"/>
      <c r="R1351" s="273"/>
      <c r="S1351" s="273"/>
      <c r="T1351" s="274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T1351" s="275" t="s">
        <v>193</v>
      </c>
      <c r="AU1351" s="275" t="s">
        <v>88</v>
      </c>
      <c r="AV1351" s="15" t="s">
        <v>191</v>
      </c>
      <c r="AW1351" s="15" t="s">
        <v>37</v>
      </c>
      <c r="AX1351" s="15" t="s">
        <v>86</v>
      </c>
      <c r="AY1351" s="275" t="s">
        <v>185</v>
      </c>
    </row>
    <row r="1352" s="2" customFormat="1" ht="21.75" customHeight="1">
      <c r="A1352" s="40"/>
      <c r="B1352" s="41"/>
      <c r="C1352" s="229" t="s">
        <v>1524</v>
      </c>
      <c r="D1352" s="229" t="s">
        <v>187</v>
      </c>
      <c r="E1352" s="230" t="s">
        <v>1525</v>
      </c>
      <c r="F1352" s="231" t="s">
        <v>1526</v>
      </c>
      <c r="G1352" s="232" t="s">
        <v>220</v>
      </c>
      <c r="H1352" s="233">
        <v>45.700000000000003</v>
      </c>
      <c r="I1352" s="234"/>
      <c r="J1352" s="235">
        <f>ROUND(I1352*H1352,2)</f>
        <v>0</v>
      </c>
      <c r="K1352" s="236"/>
      <c r="L1352" s="46"/>
      <c r="M1352" s="237" t="s">
        <v>19</v>
      </c>
      <c r="N1352" s="238" t="s">
        <v>49</v>
      </c>
      <c r="O1352" s="86"/>
      <c r="P1352" s="239">
        <f>O1352*H1352</f>
        <v>0</v>
      </c>
      <c r="Q1352" s="239">
        <v>0.00017000000000000001</v>
      </c>
      <c r="R1352" s="239">
        <f>Q1352*H1352</f>
        <v>0.0077690000000000007</v>
      </c>
      <c r="S1352" s="239">
        <v>0</v>
      </c>
      <c r="T1352" s="240">
        <f>S1352*H1352</f>
        <v>0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41" t="s">
        <v>229</v>
      </c>
      <c r="AT1352" s="241" t="s">
        <v>187</v>
      </c>
      <c r="AU1352" s="241" t="s">
        <v>88</v>
      </c>
      <c r="AY1352" s="19" t="s">
        <v>185</v>
      </c>
      <c r="BE1352" s="242">
        <f>IF(N1352="základní",J1352,0)</f>
        <v>0</v>
      </c>
      <c r="BF1352" s="242">
        <f>IF(N1352="snížená",J1352,0)</f>
        <v>0</v>
      </c>
      <c r="BG1352" s="242">
        <f>IF(N1352="zákl. přenesená",J1352,0)</f>
        <v>0</v>
      </c>
      <c r="BH1352" s="242">
        <f>IF(N1352="sníž. přenesená",J1352,0)</f>
        <v>0</v>
      </c>
      <c r="BI1352" s="242">
        <f>IF(N1352="nulová",J1352,0)</f>
        <v>0</v>
      </c>
      <c r="BJ1352" s="19" t="s">
        <v>86</v>
      </c>
      <c r="BK1352" s="242">
        <f>ROUND(I1352*H1352,2)</f>
        <v>0</v>
      </c>
      <c r="BL1352" s="19" t="s">
        <v>229</v>
      </c>
      <c r="BM1352" s="241" t="s">
        <v>1527</v>
      </c>
    </row>
    <row r="1353" s="13" customFormat="1">
      <c r="A1353" s="13"/>
      <c r="B1353" s="243"/>
      <c r="C1353" s="244"/>
      <c r="D1353" s="245" t="s">
        <v>193</v>
      </c>
      <c r="E1353" s="246" t="s">
        <v>19</v>
      </c>
      <c r="F1353" s="247" t="s">
        <v>1027</v>
      </c>
      <c r="G1353" s="244"/>
      <c r="H1353" s="248">
        <v>7.2000000000000002</v>
      </c>
      <c r="I1353" s="249"/>
      <c r="J1353" s="244"/>
      <c r="K1353" s="244"/>
      <c r="L1353" s="250"/>
      <c r="M1353" s="251"/>
      <c r="N1353" s="252"/>
      <c r="O1353" s="252"/>
      <c r="P1353" s="252"/>
      <c r="Q1353" s="252"/>
      <c r="R1353" s="252"/>
      <c r="S1353" s="252"/>
      <c r="T1353" s="25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54" t="s">
        <v>193</v>
      </c>
      <c r="AU1353" s="254" t="s">
        <v>88</v>
      </c>
      <c r="AV1353" s="13" t="s">
        <v>88</v>
      </c>
      <c r="AW1353" s="13" t="s">
        <v>37</v>
      </c>
      <c r="AX1353" s="13" t="s">
        <v>78</v>
      </c>
      <c r="AY1353" s="254" t="s">
        <v>185</v>
      </c>
    </row>
    <row r="1354" s="14" customFormat="1">
      <c r="A1354" s="14"/>
      <c r="B1354" s="255"/>
      <c r="C1354" s="256"/>
      <c r="D1354" s="245" t="s">
        <v>193</v>
      </c>
      <c r="E1354" s="257" t="s">
        <v>19</v>
      </c>
      <c r="F1354" s="258" t="s">
        <v>956</v>
      </c>
      <c r="G1354" s="256"/>
      <c r="H1354" s="257" t="s">
        <v>19</v>
      </c>
      <c r="I1354" s="259"/>
      <c r="J1354" s="256"/>
      <c r="K1354" s="256"/>
      <c r="L1354" s="260"/>
      <c r="M1354" s="261"/>
      <c r="N1354" s="262"/>
      <c r="O1354" s="262"/>
      <c r="P1354" s="262"/>
      <c r="Q1354" s="262"/>
      <c r="R1354" s="262"/>
      <c r="S1354" s="262"/>
      <c r="T1354" s="263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64" t="s">
        <v>193</v>
      </c>
      <c r="AU1354" s="264" t="s">
        <v>88</v>
      </c>
      <c r="AV1354" s="14" t="s">
        <v>86</v>
      </c>
      <c r="AW1354" s="14" t="s">
        <v>37</v>
      </c>
      <c r="AX1354" s="14" t="s">
        <v>78</v>
      </c>
      <c r="AY1354" s="264" t="s">
        <v>185</v>
      </c>
    </row>
    <row r="1355" s="13" customFormat="1">
      <c r="A1355" s="13"/>
      <c r="B1355" s="243"/>
      <c r="C1355" s="244"/>
      <c r="D1355" s="245" t="s">
        <v>193</v>
      </c>
      <c r="E1355" s="246" t="s">
        <v>19</v>
      </c>
      <c r="F1355" s="247" t="s">
        <v>1030</v>
      </c>
      <c r="G1355" s="244"/>
      <c r="H1355" s="248">
        <v>11.9</v>
      </c>
      <c r="I1355" s="249"/>
      <c r="J1355" s="244"/>
      <c r="K1355" s="244"/>
      <c r="L1355" s="250"/>
      <c r="M1355" s="251"/>
      <c r="N1355" s="252"/>
      <c r="O1355" s="252"/>
      <c r="P1355" s="252"/>
      <c r="Q1355" s="252"/>
      <c r="R1355" s="252"/>
      <c r="S1355" s="252"/>
      <c r="T1355" s="25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54" t="s">
        <v>193</v>
      </c>
      <c r="AU1355" s="254" t="s">
        <v>88</v>
      </c>
      <c r="AV1355" s="13" t="s">
        <v>88</v>
      </c>
      <c r="AW1355" s="13" t="s">
        <v>37</v>
      </c>
      <c r="AX1355" s="13" t="s">
        <v>78</v>
      </c>
      <c r="AY1355" s="254" t="s">
        <v>185</v>
      </c>
    </row>
    <row r="1356" s="14" customFormat="1">
      <c r="A1356" s="14"/>
      <c r="B1356" s="255"/>
      <c r="C1356" s="256"/>
      <c r="D1356" s="245" t="s">
        <v>193</v>
      </c>
      <c r="E1356" s="257" t="s">
        <v>19</v>
      </c>
      <c r="F1356" s="258" t="s">
        <v>962</v>
      </c>
      <c r="G1356" s="256"/>
      <c r="H1356" s="257" t="s">
        <v>19</v>
      </c>
      <c r="I1356" s="259"/>
      <c r="J1356" s="256"/>
      <c r="K1356" s="256"/>
      <c r="L1356" s="260"/>
      <c r="M1356" s="261"/>
      <c r="N1356" s="262"/>
      <c r="O1356" s="262"/>
      <c r="P1356" s="262"/>
      <c r="Q1356" s="262"/>
      <c r="R1356" s="262"/>
      <c r="S1356" s="262"/>
      <c r="T1356" s="263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64" t="s">
        <v>193</v>
      </c>
      <c r="AU1356" s="264" t="s">
        <v>88</v>
      </c>
      <c r="AV1356" s="14" t="s">
        <v>86</v>
      </c>
      <c r="AW1356" s="14" t="s">
        <v>37</v>
      </c>
      <c r="AX1356" s="14" t="s">
        <v>78</v>
      </c>
      <c r="AY1356" s="264" t="s">
        <v>185</v>
      </c>
    </row>
    <row r="1357" s="13" customFormat="1">
      <c r="A1357" s="13"/>
      <c r="B1357" s="243"/>
      <c r="C1357" s="244"/>
      <c r="D1357" s="245" t="s">
        <v>193</v>
      </c>
      <c r="E1357" s="246" t="s">
        <v>19</v>
      </c>
      <c r="F1357" s="247" t="s">
        <v>1031</v>
      </c>
      <c r="G1357" s="244"/>
      <c r="H1357" s="248">
        <v>4.9000000000000004</v>
      </c>
      <c r="I1357" s="249"/>
      <c r="J1357" s="244"/>
      <c r="K1357" s="244"/>
      <c r="L1357" s="250"/>
      <c r="M1357" s="251"/>
      <c r="N1357" s="252"/>
      <c r="O1357" s="252"/>
      <c r="P1357" s="252"/>
      <c r="Q1357" s="252"/>
      <c r="R1357" s="252"/>
      <c r="S1357" s="252"/>
      <c r="T1357" s="25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54" t="s">
        <v>193</v>
      </c>
      <c r="AU1357" s="254" t="s">
        <v>88</v>
      </c>
      <c r="AV1357" s="13" t="s">
        <v>88</v>
      </c>
      <c r="AW1357" s="13" t="s">
        <v>37</v>
      </c>
      <c r="AX1357" s="13" t="s">
        <v>78</v>
      </c>
      <c r="AY1357" s="254" t="s">
        <v>185</v>
      </c>
    </row>
    <row r="1358" s="14" customFormat="1">
      <c r="A1358" s="14"/>
      <c r="B1358" s="255"/>
      <c r="C1358" s="256"/>
      <c r="D1358" s="245" t="s">
        <v>193</v>
      </c>
      <c r="E1358" s="257" t="s">
        <v>19</v>
      </c>
      <c r="F1358" s="258" t="s">
        <v>964</v>
      </c>
      <c r="G1358" s="256"/>
      <c r="H1358" s="257" t="s">
        <v>19</v>
      </c>
      <c r="I1358" s="259"/>
      <c r="J1358" s="256"/>
      <c r="K1358" s="256"/>
      <c r="L1358" s="260"/>
      <c r="M1358" s="261"/>
      <c r="N1358" s="262"/>
      <c r="O1358" s="262"/>
      <c r="P1358" s="262"/>
      <c r="Q1358" s="262"/>
      <c r="R1358" s="262"/>
      <c r="S1358" s="262"/>
      <c r="T1358" s="263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64" t="s">
        <v>193</v>
      </c>
      <c r="AU1358" s="264" t="s">
        <v>88</v>
      </c>
      <c r="AV1358" s="14" t="s">
        <v>86</v>
      </c>
      <c r="AW1358" s="14" t="s">
        <v>37</v>
      </c>
      <c r="AX1358" s="14" t="s">
        <v>78</v>
      </c>
      <c r="AY1358" s="264" t="s">
        <v>185</v>
      </c>
    </row>
    <row r="1359" s="13" customFormat="1">
      <c r="A1359" s="13"/>
      <c r="B1359" s="243"/>
      <c r="C1359" s="244"/>
      <c r="D1359" s="245" t="s">
        <v>193</v>
      </c>
      <c r="E1359" s="246" t="s">
        <v>19</v>
      </c>
      <c r="F1359" s="247" t="s">
        <v>1032</v>
      </c>
      <c r="G1359" s="244"/>
      <c r="H1359" s="248">
        <v>13.9</v>
      </c>
      <c r="I1359" s="249"/>
      <c r="J1359" s="244"/>
      <c r="K1359" s="244"/>
      <c r="L1359" s="250"/>
      <c r="M1359" s="251"/>
      <c r="N1359" s="252"/>
      <c r="O1359" s="252"/>
      <c r="P1359" s="252"/>
      <c r="Q1359" s="252"/>
      <c r="R1359" s="252"/>
      <c r="S1359" s="252"/>
      <c r="T1359" s="25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54" t="s">
        <v>193</v>
      </c>
      <c r="AU1359" s="254" t="s">
        <v>88</v>
      </c>
      <c r="AV1359" s="13" t="s">
        <v>88</v>
      </c>
      <c r="AW1359" s="13" t="s">
        <v>37</v>
      </c>
      <c r="AX1359" s="13" t="s">
        <v>78</v>
      </c>
      <c r="AY1359" s="254" t="s">
        <v>185</v>
      </c>
    </row>
    <row r="1360" s="14" customFormat="1">
      <c r="A1360" s="14"/>
      <c r="B1360" s="255"/>
      <c r="C1360" s="256"/>
      <c r="D1360" s="245" t="s">
        <v>193</v>
      </c>
      <c r="E1360" s="257" t="s">
        <v>19</v>
      </c>
      <c r="F1360" s="258" t="s">
        <v>966</v>
      </c>
      <c r="G1360" s="256"/>
      <c r="H1360" s="257" t="s">
        <v>19</v>
      </c>
      <c r="I1360" s="259"/>
      <c r="J1360" s="256"/>
      <c r="K1360" s="256"/>
      <c r="L1360" s="260"/>
      <c r="M1360" s="261"/>
      <c r="N1360" s="262"/>
      <c r="O1360" s="262"/>
      <c r="P1360" s="262"/>
      <c r="Q1360" s="262"/>
      <c r="R1360" s="262"/>
      <c r="S1360" s="262"/>
      <c r="T1360" s="263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64" t="s">
        <v>193</v>
      </c>
      <c r="AU1360" s="264" t="s">
        <v>88</v>
      </c>
      <c r="AV1360" s="14" t="s">
        <v>86</v>
      </c>
      <c r="AW1360" s="14" t="s">
        <v>37</v>
      </c>
      <c r="AX1360" s="14" t="s">
        <v>78</v>
      </c>
      <c r="AY1360" s="264" t="s">
        <v>185</v>
      </c>
    </row>
    <row r="1361" s="13" customFormat="1">
      <c r="A1361" s="13"/>
      <c r="B1361" s="243"/>
      <c r="C1361" s="244"/>
      <c r="D1361" s="245" t="s">
        <v>193</v>
      </c>
      <c r="E1361" s="246" t="s">
        <v>19</v>
      </c>
      <c r="F1361" s="247" t="s">
        <v>1034</v>
      </c>
      <c r="G1361" s="244"/>
      <c r="H1361" s="248">
        <v>7.7999999999999998</v>
      </c>
      <c r="I1361" s="249"/>
      <c r="J1361" s="244"/>
      <c r="K1361" s="244"/>
      <c r="L1361" s="250"/>
      <c r="M1361" s="251"/>
      <c r="N1361" s="252"/>
      <c r="O1361" s="252"/>
      <c r="P1361" s="252"/>
      <c r="Q1361" s="252"/>
      <c r="R1361" s="252"/>
      <c r="S1361" s="252"/>
      <c r="T1361" s="25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54" t="s">
        <v>193</v>
      </c>
      <c r="AU1361" s="254" t="s">
        <v>88</v>
      </c>
      <c r="AV1361" s="13" t="s">
        <v>88</v>
      </c>
      <c r="AW1361" s="13" t="s">
        <v>37</v>
      </c>
      <c r="AX1361" s="13" t="s">
        <v>78</v>
      </c>
      <c r="AY1361" s="254" t="s">
        <v>185</v>
      </c>
    </row>
    <row r="1362" s="14" customFormat="1">
      <c r="A1362" s="14"/>
      <c r="B1362" s="255"/>
      <c r="C1362" s="256"/>
      <c r="D1362" s="245" t="s">
        <v>193</v>
      </c>
      <c r="E1362" s="257" t="s">
        <v>19</v>
      </c>
      <c r="F1362" s="258" t="s">
        <v>970</v>
      </c>
      <c r="G1362" s="256"/>
      <c r="H1362" s="257" t="s">
        <v>19</v>
      </c>
      <c r="I1362" s="259"/>
      <c r="J1362" s="256"/>
      <c r="K1362" s="256"/>
      <c r="L1362" s="260"/>
      <c r="M1362" s="261"/>
      <c r="N1362" s="262"/>
      <c r="O1362" s="262"/>
      <c r="P1362" s="262"/>
      <c r="Q1362" s="262"/>
      <c r="R1362" s="262"/>
      <c r="S1362" s="262"/>
      <c r="T1362" s="263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64" t="s">
        <v>193</v>
      </c>
      <c r="AU1362" s="264" t="s">
        <v>88</v>
      </c>
      <c r="AV1362" s="14" t="s">
        <v>86</v>
      </c>
      <c r="AW1362" s="14" t="s">
        <v>37</v>
      </c>
      <c r="AX1362" s="14" t="s">
        <v>78</v>
      </c>
      <c r="AY1362" s="264" t="s">
        <v>185</v>
      </c>
    </row>
    <row r="1363" s="15" customFormat="1">
      <c r="A1363" s="15"/>
      <c r="B1363" s="265"/>
      <c r="C1363" s="266"/>
      <c r="D1363" s="245" t="s">
        <v>193</v>
      </c>
      <c r="E1363" s="267" t="s">
        <v>19</v>
      </c>
      <c r="F1363" s="268" t="s">
        <v>196</v>
      </c>
      <c r="G1363" s="266"/>
      <c r="H1363" s="269">
        <v>45.700000000000003</v>
      </c>
      <c r="I1363" s="270"/>
      <c r="J1363" s="266"/>
      <c r="K1363" s="266"/>
      <c r="L1363" s="271"/>
      <c r="M1363" s="272"/>
      <c r="N1363" s="273"/>
      <c r="O1363" s="273"/>
      <c r="P1363" s="273"/>
      <c r="Q1363" s="273"/>
      <c r="R1363" s="273"/>
      <c r="S1363" s="273"/>
      <c r="T1363" s="274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T1363" s="275" t="s">
        <v>193</v>
      </c>
      <c r="AU1363" s="275" t="s">
        <v>88</v>
      </c>
      <c r="AV1363" s="15" t="s">
        <v>191</v>
      </c>
      <c r="AW1363" s="15" t="s">
        <v>37</v>
      </c>
      <c r="AX1363" s="15" t="s">
        <v>86</v>
      </c>
      <c r="AY1363" s="275" t="s">
        <v>185</v>
      </c>
    </row>
    <row r="1364" s="2" customFormat="1" ht="16.5" customHeight="1">
      <c r="A1364" s="40"/>
      <c r="B1364" s="41"/>
      <c r="C1364" s="282" t="s">
        <v>1528</v>
      </c>
      <c r="D1364" s="282" t="s">
        <v>604</v>
      </c>
      <c r="E1364" s="283" t="s">
        <v>1529</v>
      </c>
      <c r="F1364" s="284" t="s">
        <v>1530</v>
      </c>
      <c r="G1364" s="285" t="s">
        <v>220</v>
      </c>
      <c r="H1364" s="286">
        <v>47.984999999999999</v>
      </c>
      <c r="I1364" s="287"/>
      <c r="J1364" s="288">
        <f>ROUND(I1364*H1364,2)</f>
        <v>0</v>
      </c>
      <c r="K1364" s="289"/>
      <c r="L1364" s="290"/>
      <c r="M1364" s="291" t="s">
        <v>19</v>
      </c>
      <c r="N1364" s="292" t="s">
        <v>49</v>
      </c>
      <c r="O1364" s="86"/>
      <c r="P1364" s="239">
        <f>O1364*H1364</f>
        <v>0</v>
      </c>
      <c r="Q1364" s="239">
        <v>8.0000000000000007E-05</v>
      </c>
      <c r="R1364" s="239">
        <f>Q1364*H1364</f>
        <v>0.0038388000000000003</v>
      </c>
      <c r="S1364" s="239">
        <v>0</v>
      </c>
      <c r="T1364" s="240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41" t="s">
        <v>658</v>
      </c>
      <c r="AT1364" s="241" t="s">
        <v>604</v>
      </c>
      <c r="AU1364" s="241" t="s">
        <v>88</v>
      </c>
      <c r="AY1364" s="19" t="s">
        <v>185</v>
      </c>
      <c r="BE1364" s="242">
        <f>IF(N1364="základní",J1364,0)</f>
        <v>0</v>
      </c>
      <c r="BF1364" s="242">
        <f>IF(N1364="snížená",J1364,0)</f>
        <v>0</v>
      </c>
      <c r="BG1364" s="242">
        <f>IF(N1364="zákl. přenesená",J1364,0)</f>
        <v>0</v>
      </c>
      <c r="BH1364" s="242">
        <f>IF(N1364="sníž. přenesená",J1364,0)</f>
        <v>0</v>
      </c>
      <c r="BI1364" s="242">
        <f>IF(N1364="nulová",J1364,0)</f>
        <v>0</v>
      </c>
      <c r="BJ1364" s="19" t="s">
        <v>86</v>
      </c>
      <c r="BK1364" s="242">
        <f>ROUND(I1364*H1364,2)</f>
        <v>0</v>
      </c>
      <c r="BL1364" s="19" t="s">
        <v>229</v>
      </c>
      <c r="BM1364" s="241" t="s">
        <v>1531</v>
      </c>
    </row>
    <row r="1365" s="13" customFormat="1">
      <c r="A1365" s="13"/>
      <c r="B1365" s="243"/>
      <c r="C1365" s="244"/>
      <c r="D1365" s="245" t="s">
        <v>193</v>
      </c>
      <c r="E1365" s="244"/>
      <c r="F1365" s="247" t="s">
        <v>1532</v>
      </c>
      <c r="G1365" s="244"/>
      <c r="H1365" s="248">
        <v>47.984999999999999</v>
      </c>
      <c r="I1365" s="249"/>
      <c r="J1365" s="244"/>
      <c r="K1365" s="244"/>
      <c r="L1365" s="250"/>
      <c r="M1365" s="251"/>
      <c r="N1365" s="252"/>
      <c r="O1365" s="252"/>
      <c r="P1365" s="252"/>
      <c r="Q1365" s="252"/>
      <c r="R1365" s="252"/>
      <c r="S1365" s="252"/>
      <c r="T1365" s="25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54" t="s">
        <v>193</v>
      </c>
      <c r="AU1365" s="254" t="s">
        <v>88</v>
      </c>
      <c r="AV1365" s="13" t="s">
        <v>88</v>
      </c>
      <c r="AW1365" s="13" t="s">
        <v>4</v>
      </c>
      <c r="AX1365" s="13" t="s">
        <v>86</v>
      </c>
      <c r="AY1365" s="254" t="s">
        <v>185</v>
      </c>
    </row>
    <row r="1366" s="2" customFormat="1" ht="33" customHeight="1">
      <c r="A1366" s="40"/>
      <c r="B1366" s="41"/>
      <c r="C1366" s="229" t="s">
        <v>1533</v>
      </c>
      <c r="D1366" s="229" t="s">
        <v>187</v>
      </c>
      <c r="E1366" s="230" t="s">
        <v>1534</v>
      </c>
      <c r="F1366" s="231" t="s">
        <v>1535</v>
      </c>
      <c r="G1366" s="232" t="s">
        <v>266</v>
      </c>
      <c r="H1366" s="276"/>
      <c r="I1366" s="234"/>
      <c r="J1366" s="235">
        <f>ROUND(I1366*H1366,2)</f>
        <v>0</v>
      </c>
      <c r="K1366" s="236"/>
      <c r="L1366" s="46"/>
      <c r="M1366" s="237" t="s">
        <v>19</v>
      </c>
      <c r="N1366" s="238" t="s">
        <v>49</v>
      </c>
      <c r="O1366" s="86"/>
      <c r="P1366" s="239">
        <f>O1366*H1366</f>
        <v>0</v>
      </c>
      <c r="Q1366" s="239">
        <v>0</v>
      </c>
      <c r="R1366" s="239">
        <f>Q1366*H1366</f>
        <v>0</v>
      </c>
      <c r="S1366" s="239">
        <v>0</v>
      </c>
      <c r="T1366" s="240">
        <f>S1366*H1366</f>
        <v>0</v>
      </c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R1366" s="241" t="s">
        <v>229</v>
      </c>
      <c r="AT1366" s="241" t="s">
        <v>187</v>
      </c>
      <c r="AU1366" s="241" t="s">
        <v>88</v>
      </c>
      <c r="AY1366" s="19" t="s">
        <v>185</v>
      </c>
      <c r="BE1366" s="242">
        <f>IF(N1366="základní",J1366,0)</f>
        <v>0</v>
      </c>
      <c r="BF1366" s="242">
        <f>IF(N1366="snížená",J1366,0)</f>
        <v>0</v>
      </c>
      <c r="BG1366" s="242">
        <f>IF(N1366="zákl. přenesená",J1366,0)</f>
        <v>0</v>
      </c>
      <c r="BH1366" s="242">
        <f>IF(N1366="sníž. přenesená",J1366,0)</f>
        <v>0</v>
      </c>
      <c r="BI1366" s="242">
        <f>IF(N1366="nulová",J1366,0)</f>
        <v>0</v>
      </c>
      <c r="BJ1366" s="19" t="s">
        <v>86</v>
      </c>
      <c r="BK1366" s="242">
        <f>ROUND(I1366*H1366,2)</f>
        <v>0</v>
      </c>
      <c r="BL1366" s="19" t="s">
        <v>229</v>
      </c>
      <c r="BM1366" s="241" t="s">
        <v>1536</v>
      </c>
    </row>
    <row r="1367" s="12" customFormat="1" ht="22.8" customHeight="1">
      <c r="A1367" s="12"/>
      <c r="B1367" s="213"/>
      <c r="C1367" s="214"/>
      <c r="D1367" s="215" t="s">
        <v>77</v>
      </c>
      <c r="E1367" s="227" t="s">
        <v>1537</v>
      </c>
      <c r="F1367" s="227" t="s">
        <v>1538</v>
      </c>
      <c r="G1367" s="214"/>
      <c r="H1367" s="214"/>
      <c r="I1367" s="217"/>
      <c r="J1367" s="228">
        <f>BK1367</f>
        <v>0</v>
      </c>
      <c r="K1367" s="214"/>
      <c r="L1367" s="219"/>
      <c r="M1367" s="220"/>
      <c r="N1367" s="221"/>
      <c r="O1367" s="221"/>
      <c r="P1367" s="222">
        <f>SUM(P1368:P1413)</f>
        <v>0</v>
      </c>
      <c r="Q1367" s="221"/>
      <c r="R1367" s="222">
        <f>SUM(R1368:R1413)</f>
        <v>3.32863</v>
      </c>
      <c r="S1367" s="221"/>
      <c r="T1367" s="223">
        <f>SUM(T1368:T1413)</f>
        <v>0</v>
      </c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R1367" s="224" t="s">
        <v>88</v>
      </c>
      <c r="AT1367" s="225" t="s">
        <v>77</v>
      </c>
      <c r="AU1367" s="225" t="s">
        <v>86</v>
      </c>
      <c r="AY1367" s="224" t="s">
        <v>185</v>
      </c>
      <c r="BK1367" s="226">
        <f>SUM(BK1368:BK1413)</f>
        <v>0</v>
      </c>
    </row>
    <row r="1368" s="2" customFormat="1" ht="16.5" customHeight="1">
      <c r="A1368" s="40"/>
      <c r="B1368" s="41"/>
      <c r="C1368" s="229" t="s">
        <v>1539</v>
      </c>
      <c r="D1368" s="229" t="s">
        <v>187</v>
      </c>
      <c r="E1368" s="230" t="s">
        <v>1540</v>
      </c>
      <c r="F1368" s="231" t="s">
        <v>1541</v>
      </c>
      <c r="G1368" s="232" t="s">
        <v>190</v>
      </c>
      <c r="H1368" s="233">
        <v>275.38</v>
      </c>
      <c r="I1368" s="234"/>
      <c r="J1368" s="235">
        <f>ROUND(I1368*H1368,2)</f>
        <v>0</v>
      </c>
      <c r="K1368" s="236"/>
      <c r="L1368" s="46"/>
      <c r="M1368" s="237" t="s">
        <v>19</v>
      </c>
      <c r="N1368" s="238" t="s">
        <v>49</v>
      </c>
      <c r="O1368" s="86"/>
      <c r="P1368" s="239">
        <f>O1368*H1368</f>
        <v>0</v>
      </c>
      <c r="Q1368" s="239">
        <v>0</v>
      </c>
      <c r="R1368" s="239">
        <f>Q1368*H1368</f>
        <v>0</v>
      </c>
      <c r="S1368" s="239">
        <v>0</v>
      </c>
      <c r="T1368" s="240">
        <f>S1368*H1368</f>
        <v>0</v>
      </c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R1368" s="241" t="s">
        <v>229</v>
      </c>
      <c r="AT1368" s="241" t="s">
        <v>187</v>
      </c>
      <c r="AU1368" s="241" t="s">
        <v>88</v>
      </c>
      <c r="AY1368" s="19" t="s">
        <v>185</v>
      </c>
      <c r="BE1368" s="242">
        <f>IF(N1368="základní",J1368,0)</f>
        <v>0</v>
      </c>
      <c r="BF1368" s="242">
        <f>IF(N1368="snížená",J1368,0)</f>
        <v>0</v>
      </c>
      <c r="BG1368" s="242">
        <f>IF(N1368="zákl. přenesená",J1368,0)</f>
        <v>0</v>
      </c>
      <c r="BH1368" s="242">
        <f>IF(N1368="sníž. přenesená",J1368,0)</f>
        <v>0</v>
      </c>
      <c r="BI1368" s="242">
        <f>IF(N1368="nulová",J1368,0)</f>
        <v>0</v>
      </c>
      <c r="BJ1368" s="19" t="s">
        <v>86</v>
      </c>
      <c r="BK1368" s="242">
        <f>ROUND(I1368*H1368,2)</f>
        <v>0</v>
      </c>
      <c r="BL1368" s="19" t="s">
        <v>229</v>
      </c>
      <c r="BM1368" s="241" t="s">
        <v>1542</v>
      </c>
    </row>
    <row r="1369" s="13" customFormat="1">
      <c r="A1369" s="13"/>
      <c r="B1369" s="243"/>
      <c r="C1369" s="244"/>
      <c r="D1369" s="245" t="s">
        <v>193</v>
      </c>
      <c r="E1369" s="246" t="s">
        <v>19</v>
      </c>
      <c r="F1369" s="247" t="s">
        <v>1005</v>
      </c>
      <c r="G1369" s="244"/>
      <c r="H1369" s="248">
        <v>15.460000000000001</v>
      </c>
      <c r="I1369" s="249"/>
      <c r="J1369" s="244"/>
      <c r="K1369" s="244"/>
      <c r="L1369" s="250"/>
      <c r="M1369" s="251"/>
      <c r="N1369" s="252"/>
      <c r="O1369" s="252"/>
      <c r="P1369" s="252"/>
      <c r="Q1369" s="252"/>
      <c r="R1369" s="252"/>
      <c r="S1369" s="252"/>
      <c r="T1369" s="25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54" t="s">
        <v>193</v>
      </c>
      <c r="AU1369" s="254" t="s">
        <v>88</v>
      </c>
      <c r="AV1369" s="13" t="s">
        <v>88</v>
      </c>
      <c r="AW1369" s="13" t="s">
        <v>37</v>
      </c>
      <c r="AX1369" s="13" t="s">
        <v>78</v>
      </c>
      <c r="AY1369" s="254" t="s">
        <v>185</v>
      </c>
    </row>
    <row r="1370" s="14" customFormat="1">
      <c r="A1370" s="14"/>
      <c r="B1370" s="255"/>
      <c r="C1370" s="256"/>
      <c r="D1370" s="245" t="s">
        <v>193</v>
      </c>
      <c r="E1370" s="257" t="s">
        <v>19</v>
      </c>
      <c r="F1370" s="258" t="s">
        <v>926</v>
      </c>
      <c r="G1370" s="256"/>
      <c r="H1370" s="257" t="s">
        <v>19</v>
      </c>
      <c r="I1370" s="259"/>
      <c r="J1370" s="256"/>
      <c r="K1370" s="256"/>
      <c r="L1370" s="260"/>
      <c r="M1370" s="261"/>
      <c r="N1370" s="262"/>
      <c r="O1370" s="262"/>
      <c r="P1370" s="262"/>
      <c r="Q1370" s="262"/>
      <c r="R1370" s="262"/>
      <c r="S1370" s="262"/>
      <c r="T1370" s="263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64" t="s">
        <v>193</v>
      </c>
      <c r="AU1370" s="264" t="s">
        <v>88</v>
      </c>
      <c r="AV1370" s="14" t="s">
        <v>86</v>
      </c>
      <c r="AW1370" s="14" t="s">
        <v>37</v>
      </c>
      <c r="AX1370" s="14" t="s">
        <v>78</v>
      </c>
      <c r="AY1370" s="264" t="s">
        <v>185</v>
      </c>
    </row>
    <row r="1371" s="13" customFormat="1">
      <c r="A1371" s="13"/>
      <c r="B1371" s="243"/>
      <c r="C1371" s="244"/>
      <c r="D1371" s="245" t="s">
        <v>193</v>
      </c>
      <c r="E1371" s="246" t="s">
        <v>19</v>
      </c>
      <c r="F1371" s="247" t="s">
        <v>1006</v>
      </c>
      <c r="G1371" s="244"/>
      <c r="H1371" s="248">
        <v>7.1900000000000004</v>
      </c>
      <c r="I1371" s="249"/>
      <c r="J1371" s="244"/>
      <c r="K1371" s="244"/>
      <c r="L1371" s="250"/>
      <c r="M1371" s="251"/>
      <c r="N1371" s="252"/>
      <c r="O1371" s="252"/>
      <c r="P1371" s="252"/>
      <c r="Q1371" s="252"/>
      <c r="R1371" s="252"/>
      <c r="S1371" s="252"/>
      <c r="T1371" s="25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54" t="s">
        <v>193</v>
      </c>
      <c r="AU1371" s="254" t="s">
        <v>88</v>
      </c>
      <c r="AV1371" s="13" t="s">
        <v>88</v>
      </c>
      <c r="AW1371" s="13" t="s">
        <v>37</v>
      </c>
      <c r="AX1371" s="13" t="s">
        <v>78</v>
      </c>
      <c r="AY1371" s="254" t="s">
        <v>185</v>
      </c>
    </row>
    <row r="1372" s="14" customFormat="1">
      <c r="A1372" s="14"/>
      <c r="B1372" s="255"/>
      <c r="C1372" s="256"/>
      <c r="D1372" s="245" t="s">
        <v>193</v>
      </c>
      <c r="E1372" s="257" t="s">
        <v>19</v>
      </c>
      <c r="F1372" s="258" t="s">
        <v>928</v>
      </c>
      <c r="G1372" s="256"/>
      <c r="H1372" s="257" t="s">
        <v>19</v>
      </c>
      <c r="I1372" s="259"/>
      <c r="J1372" s="256"/>
      <c r="K1372" s="256"/>
      <c r="L1372" s="260"/>
      <c r="M1372" s="261"/>
      <c r="N1372" s="262"/>
      <c r="O1372" s="262"/>
      <c r="P1372" s="262"/>
      <c r="Q1372" s="262"/>
      <c r="R1372" s="262"/>
      <c r="S1372" s="262"/>
      <c r="T1372" s="263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64" t="s">
        <v>193</v>
      </c>
      <c r="AU1372" s="264" t="s">
        <v>88</v>
      </c>
      <c r="AV1372" s="14" t="s">
        <v>86</v>
      </c>
      <c r="AW1372" s="14" t="s">
        <v>37</v>
      </c>
      <c r="AX1372" s="14" t="s">
        <v>78</v>
      </c>
      <c r="AY1372" s="264" t="s">
        <v>185</v>
      </c>
    </row>
    <row r="1373" s="13" customFormat="1">
      <c r="A1373" s="13"/>
      <c r="B1373" s="243"/>
      <c r="C1373" s="244"/>
      <c r="D1373" s="245" t="s">
        <v>193</v>
      </c>
      <c r="E1373" s="246" t="s">
        <v>19</v>
      </c>
      <c r="F1373" s="247" t="s">
        <v>1007</v>
      </c>
      <c r="G1373" s="244"/>
      <c r="H1373" s="248">
        <v>67.810000000000002</v>
      </c>
      <c r="I1373" s="249"/>
      <c r="J1373" s="244"/>
      <c r="K1373" s="244"/>
      <c r="L1373" s="250"/>
      <c r="M1373" s="251"/>
      <c r="N1373" s="252"/>
      <c r="O1373" s="252"/>
      <c r="P1373" s="252"/>
      <c r="Q1373" s="252"/>
      <c r="R1373" s="252"/>
      <c r="S1373" s="252"/>
      <c r="T1373" s="25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54" t="s">
        <v>193</v>
      </c>
      <c r="AU1373" s="254" t="s">
        <v>88</v>
      </c>
      <c r="AV1373" s="13" t="s">
        <v>88</v>
      </c>
      <c r="AW1373" s="13" t="s">
        <v>37</v>
      </c>
      <c r="AX1373" s="13" t="s">
        <v>78</v>
      </c>
      <c r="AY1373" s="254" t="s">
        <v>185</v>
      </c>
    </row>
    <row r="1374" s="14" customFormat="1">
      <c r="A1374" s="14"/>
      <c r="B1374" s="255"/>
      <c r="C1374" s="256"/>
      <c r="D1374" s="245" t="s">
        <v>193</v>
      </c>
      <c r="E1374" s="257" t="s">
        <v>19</v>
      </c>
      <c r="F1374" s="258" t="s">
        <v>845</v>
      </c>
      <c r="G1374" s="256"/>
      <c r="H1374" s="257" t="s">
        <v>19</v>
      </c>
      <c r="I1374" s="259"/>
      <c r="J1374" s="256"/>
      <c r="K1374" s="256"/>
      <c r="L1374" s="260"/>
      <c r="M1374" s="261"/>
      <c r="N1374" s="262"/>
      <c r="O1374" s="262"/>
      <c r="P1374" s="262"/>
      <c r="Q1374" s="262"/>
      <c r="R1374" s="262"/>
      <c r="S1374" s="262"/>
      <c r="T1374" s="263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64" t="s">
        <v>193</v>
      </c>
      <c r="AU1374" s="264" t="s">
        <v>88</v>
      </c>
      <c r="AV1374" s="14" t="s">
        <v>86</v>
      </c>
      <c r="AW1374" s="14" t="s">
        <v>37</v>
      </c>
      <c r="AX1374" s="14" t="s">
        <v>78</v>
      </c>
      <c r="AY1374" s="264" t="s">
        <v>185</v>
      </c>
    </row>
    <row r="1375" s="13" customFormat="1">
      <c r="A1375" s="13"/>
      <c r="B1375" s="243"/>
      <c r="C1375" s="244"/>
      <c r="D1375" s="245" t="s">
        <v>193</v>
      </c>
      <c r="E1375" s="246" t="s">
        <v>19</v>
      </c>
      <c r="F1375" s="247" t="s">
        <v>1008</v>
      </c>
      <c r="G1375" s="244"/>
      <c r="H1375" s="248">
        <v>102.95999999999999</v>
      </c>
      <c r="I1375" s="249"/>
      <c r="J1375" s="244"/>
      <c r="K1375" s="244"/>
      <c r="L1375" s="250"/>
      <c r="M1375" s="251"/>
      <c r="N1375" s="252"/>
      <c r="O1375" s="252"/>
      <c r="P1375" s="252"/>
      <c r="Q1375" s="252"/>
      <c r="R1375" s="252"/>
      <c r="S1375" s="252"/>
      <c r="T1375" s="25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54" t="s">
        <v>193</v>
      </c>
      <c r="AU1375" s="254" t="s">
        <v>88</v>
      </c>
      <c r="AV1375" s="13" t="s">
        <v>88</v>
      </c>
      <c r="AW1375" s="13" t="s">
        <v>37</v>
      </c>
      <c r="AX1375" s="13" t="s">
        <v>78</v>
      </c>
      <c r="AY1375" s="254" t="s">
        <v>185</v>
      </c>
    </row>
    <row r="1376" s="14" customFormat="1">
      <c r="A1376" s="14"/>
      <c r="B1376" s="255"/>
      <c r="C1376" s="256"/>
      <c r="D1376" s="245" t="s">
        <v>193</v>
      </c>
      <c r="E1376" s="257" t="s">
        <v>19</v>
      </c>
      <c r="F1376" s="258" t="s">
        <v>931</v>
      </c>
      <c r="G1376" s="256"/>
      <c r="H1376" s="257" t="s">
        <v>19</v>
      </c>
      <c r="I1376" s="259"/>
      <c r="J1376" s="256"/>
      <c r="K1376" s="256"/>
      <c r="L1376" s="260"/>
      <c r="M1376" s="261"/>
      <c r="N1376" s="262"/>
      <c r="O1376" s="262"/>
      <c r="P1376" s="262"/>
      <c r="Q1376" s="262"/>
      <c r="R1376" s="262"/>
      <c r="S1376" s="262"/>
      <c r="T1376" s="263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64" t="s">
        <v>193</v>
      </c>
      <c r="AU1376" s="264" t="s">
        <v>88</v>
      </c>
      <c r="AV1376" s="14" t="s">
        <v>86</v>
      </c>
      <c r="AW1376" s="14" t="s">
        <v>37</v>
      </c>
      <c r="AX1376" s="14" t="s">
        <v>78</v>
      </c>
      <c r="AY1376" s="264" t="s">
        <v>185</v>
      </c>
    </row>
    <row r="1377" s="13" customFormat="1">
      <c r="A1377" s="13"/>
      <c r="B1377" s="243"/>
      <c r="C1377" s="244"/>
      <c r="D1377" s="245" t="s">
        <v>193</v>
      </c>
      <c r="E1377" s="246" t="s">
        <v>19</v>
      </c>
      <c r="F1377" s="247" t="s">
        <v>1009</v>
      </c>
      <c r="G1377" s="244"/>
      <c r="H1377" s="248">
        <v>23.329999999999998</v>
      </c>
      <c r="I1377" s="249"/>
      <c r="J1377" s="244"/>
      <c r="K1377" s="244"/>
      <c r="L1377" s="250"/>
      <c r="M1377" s="251"/>
      <c r="N1377" s="252"/>
      <c r="O1377" s="252"/>
      <c r="P1377" s="252"/>
      <c r="Q1377" s="252"/>
      <c r="R1377" s="252"/>
      <c r="S1377" s="252"/>
      <c r="T1377" s="25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54" t="s">
        <v>193</v>
      </c>
      <c r="AU1377" s="254" t="s">
        <v>88</v>
      </c>
      <c r="AV1377" s="13" t="s">
        <v>88</v>
      </c>
      <c r="AW1377" s="13" t="s">
        <v>37</v>
      </c>
      <c r="AX1377" s="13" t="s">
        <v>78</v>
      </c>
      <c r="AY1377" s="254" t="s">
        <v>185</v>
      </c>
    </row>
    <row r="1378" s="14" customFormat="1">
      <c r="A1378" s="14"/>
      <c r="B1378" s="255"/>
      <c r="C1378" s="256"/>
      <c r="D1378" s="245" t="s">
        <v>193</v>
      </c>
      <c r="E1378" s="257" t="s">
        <v>19</v>
      </c>
      <c r="F1378" s="258" t="s">
        <v>848</v>
      </c>
      <c r="G1378" s="256"/>
      <c r="H1378" s="257" t="s">
        <v>19</v>
      </c>
      <c r="I1378" s="259"/>
      <c r="J1378" s="256"/>
      <c r="K1378" s="256"/>
      <c r="L1378" s="260"/>
      <c r="M1378" s="261"/>
      <c r="N1378" s="262"/>
      <c r="O1378" s="262"/>
      <c r="P1378" s="262"/>
      <c r="Q1378" s="262"/>
      <c r="R1378" s="262"/>
      <c r="S1378" s="262"/>
      <c r="T1378" s="263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64" t="s">
        <v>193</v>
      </c>
      <c r="AU1378" s="264" t="s">
        <v>88</v>
      </c>
      <c r="AV1378" s="14" t="s">
        <v>86</v>
      </c>
      <c r="AW1378" s="14" t="s">
        <v>37</v>
      </c>
      <c r="AX1378" s="14" t="s">
        <v>78</v>
      </c>
      <c r="AY1378" s="264" t="s">
        <v>185</v>
      </c>
    </row>
    <row r="1379" s="13" customFormat="1">
      <c r="A1379" s="13"/>
      <c r="B1379" s="243"/>
      <c r="C1379" s="244"/>
      <c r="D1379" s="245" t="s">
        <v>193</v>
      </c>
      <c r="E1379" s="246" t="s">
        <v>19</v>
      </c>
      <c r="F1379" s="247" t="s">
        <v>1010</v>
      </c>
      <c r="G1379" s="244"/>
      <c r="H1379" s="248">
        <v>6.29</v>
      </c>
      <c r="I1379" s="249"/>
      <c r="J1379" s="244"/>
      <c r="K1379" s="244"/>
      <c r="L1379" s="250"/>
      <c r="M1379" s="251"/>
      <c r="N1379" s="252"/>
      <c r="O1379" s="252"/>
      <c r="P1379" s="252"/>
      <c r="Q1379" s="252"/>
      <c r="R1379" s="252"/>
      <c r="S1379" s="252"/>
      <c r="T1379" s="25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54" t="s">
        <v>193</v>
      </c>
      <c r="AU1379" s="254" t="s">
        <v>88</v>
      </c>
      <c r="AV1379" s="13" t="s">
        <v>88</v>
      </c>
      <c r="AW1379" s="13" t="s">
        <v>37</v>
      </c>
      <c r="AX1379" s="13" t="s">
        <v>78</v>
      </c>
      <c r="AY1379" s="254" t="s">
        <v>185</v>
      </c>
    </row>
    <row r="1380" s="14" customFormat="1">
      <c r="A1380" s="14"/>
      <c r="B1380" s="255"/>
      <c r="C1380" s="256"/>
      <c r="D1380" s="245" t="s">
        <v>193</v>
      </c>
      <c r="E1380" s="257" t="s">
        <v>19</v>
      </c>
      <c r="F1380" s="258" t="s">
        <v>851</v>
      </c>
      <c r="G1380" s="256"/>
      <c r="H1380" s="257" t="s">
        <v>19</v>
      </c>
      <c r="I1380" s="259"/>
      <c r="J1380" s="256"/>
      <c r="K1380" s="256"/>
      <c r="L1380" s="260"/>
      <c r="M1380" s="261"/>
      <c r="N1380" s="262"/>
      <c r="O1380" s="262"/>
      <c r="P1380" s="262"/>
      <c r="Q1380" s="262"/>
      <c r="R1380" s="262"/>
      <c r="S1380" s="262"/>
      <c r="T1380" s="263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64" t="s">
        <v>193</v>
      </c>
      <c r="AU1380" s="264" t="s">
        <v>88</v>
      </c>
      <c r="AV1380" s="14" t="s">
        <v>86</v>
      </c>
      <c r="AW1380" s="14" t="s">
        <v>37</v>
      </c>
      <c r="AX1380" s="14" t="s">
        <v>78</v>
      </c>
      <c r="AY1380" s="264" t="s">
        <v>185</v>
      </c>
    </row>
    <row r="1381" s="13" customFormat="1">
      <c r="A1381" s="13"/>
      <c r="B1381" s="243"/>
      <c r="C1381" s="244"/>
      <c r="D1381" s="245" t="s">
        <v>193</v>
      </c>
      <c r="E1381" s="246" t="s">
        <v>19</v>
      </c>
      <c r="F1381" s="247" t="s">
        <v>1011</v>
      </c>
      <c r="G1381" s="244"/>
      <c r="H1381" s="248">
        <v>2.48</v>
      </c>
      <c r="I1381" s="249"/>
      <c r="J1381" s="244"/>
      <c r="K1381" s="244"/>
      <c r="L1381" s="250"/>
      <c r="M1381" s="251"/>
      <c r="N1381" s="252"/>
      <c r="O1381" s="252"/>
      <c r="P1381" s="252"/>
      <c r="Q1381" s="252"/>
      <c r="R1381" s="252"/>
      <c r="S1381" s="252"/>
      <c r="T1381" s="25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54" t="s">
        <v>193</v>
      </c>
      <c r="AU1381" s="254" t="s">
        <v>88</v>
      </c>
      <c r="AV1381" s="13" t="s">
        <v>88</v>
      </c>
      <c r="AW1381" s="13" t="s">
        <v>37</v>
      </c>
      <c r="AX1381" s="13" t="s">
        <v>78</v>
      </c>
      <c r="AY1381" s="254" t="s">
        <v>185</v>
      </c>
    </row>
    <row r="1382" s="14" customFormat="1">
      <c r="A1382" s="14"/>
      <c r="B1382" s="255"/>
      <c r="C1382" s="256"/>
      <c r="D1382" s="245" t="s">
        <v>193</v>
      </c>
      <c r="E1382" s="257" t="s">
        <v>19</v>
      </c>
      <c r="F1382" s="258" t="s">
        <v>853</v>
      </c>
      <c r="G1382" s="256"/>
      <c r="H1382" s="257" t="s">
        <v>19</v>
      </c>
      <c r="I1382" s="259"/>
      <c r="J1382" s="256"/>
      <c r="K1382" s="256"/>
      <c r="L1382" s="260"/>
      <c r="M1382" s="261"/>
      <c r="N1382" s="262"/>
      <c r="O1382" s="262"/>
      <c r="P1382" s="262"/>
      <c r="Q1382" s="262"/>
      <c r="R1382" s="262"/>
      <c r="S1382" s="262"/>
      <c r="T1382" s="263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64" t="s">
        <v>193</v>
      </c>
      <c r="AU1382" s="264" t="s">
        <v>88</v>
      </c>
      <c r="AV1382" s="14" t="s">
        <v>86</v>
      </c>
      <c r="AW1382" s="14" t="s">
        <v>37</v>
      </c>
      <c r="AX1382" s="14" t="s">
        <v>78</v>
      </c>
      <c r="AY1382" s="264" t="s">
        <v>185</v>
      </c>
    </row>
    <row r="1383" s="13" customFormat="1">
      <c r="A1383" s="13"/>
      <c r="B1383" s="243"/>
      <c r="C1383" s="244"/>
      <c r="D1383" s="245" t="s">
        <v>193</v>
      </c>
      <c r="E1383" s="246" t="s">
        <v>19</v>
      </c>
      <c r="F1383" s="247" t="s">
        <v>1012</v>
      </c>
      <c r="G1383" s="244"/>
      <c r="H1383" s="248">
        <v>11.01</v>
      </c>
      <c r="I1383" s="249"/>
      <c r="J1383" s="244"/>
      <c r="K1383" s="244"/>
      <c r="L1383" s="250"/>
      <c r="M1383" s="251"/>
      <c r="N1383" s="252"/>
      <c r="O1383" s="252"/>
      <c r="P1383" s="252"/>
      <c r="Q1383" s="252"/>
      <c r="R1383" s="252"/>
      <c r="S1383" s="252"/>
      <c r="T1383" s="25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54" t="s">
        <v>193</v>
      </c>
      <c r="AU1383" s="254" t="s">
        <v>88</v>
      </c>
      <c r="AV1383" s="13" t="s">
        <v>88</v>
      </c>
      <c r="AW1383" s="13" t="s">
        <v>37</v>
      </c>
      <c r="AX1383" s="13" t="s">
        <v>78</v>
      </c>
      <c r="AY1383" s="254" t="s">
        <v>185</v>
      </c>
    </row>
    <row r="1384" s="14" customFormat="1">
      <c r="A1384" s="14"/>
      <c r="B1384" s="255"/>
      <c r="C1384" s="256"/>
      <c r="D1384" s="245" t="s">
        <v>193</v>
      </c>
      <c r="E1384" s="257" t="s">
        <v>19</v>
      </c>
      <c r="F1384" s="258" t="s">
        <v>856</v>
      </c>
      <c r="G1384" s="256"/>
      <c r="H1384" s="257" t="s">
        <v>19</v>
      </c>
      <c r="I1384" s="259"/>
      <c r="J1384" s="256"/>
      <c r="K1384" s="256"/>
      <c r="L1384" s="260"/>
      <c r="M1384" s="261"/>
      <c r="N1384" s="262"/>
      <c r="O1384" s="262"/>
      <c r="P1384" s="262"/>
      <c r="Q1384" s="262"/>
      <c r="R1384" s="262"/>
      <c r="S1384" s="262"/>
      <c r="T1384" s="263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64" t="s">
        <v>193</v>
      </c>
      <c r="AU1384" s="264" t="s">
        <v>88</v>
      </c>
      <c r="AV1384" s="14" t="s">
        <v>86</v>
      </c>
      <c r="AW1384" s="14" t="s">
        <v>37</v>
      </c>
      <c r="AX1384" s="14" t="s">
        <v>78</v>
      </c>
      <c r="AY1384" s="264" t="s">
        <v>185</v>
      </c>
    </row>
    <row r="1385" s="13" customFormat="1">
      <c r="A1385" s="13"/>
      <c r="B1385" s="243"/>
      <c r="C1385" s="244"/>
      <c r="D1385" s="245" t="s">
        <v>193</v>
      </c>
      <c r="E1385" s="246" t="s">
        <v>19</v>
      </c>
      <c r="F1385" s="247" t="s">
        <v>1013</v>
      </c>
      <c r="G1385" s="244"/>
      <c r="H1385" s="248">
        <v>23.210000000000001</v>
      </c>
      <c r="I1385" s="249"/>
      <c r="J1385" s="244"/>
      <c r="K1385" s="244"/>
      <c r="L1385" s="250"/>
      <c r="M1385" s="251"/>
      <c r="N1385" s="252"/>
      <c r="O1385" s="252"/>
      <c r="P1385" s="252"/>
      <c r="Q1385" s="252"/>
      <c r="R1385" s="252"/>
      <c r="S1385" s="252"/>
      <c r="T1385" s="25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54" t="s">
        <v>193</v>
      </c>
      <c r="AU1385" s="254" t="s">
        <v>88</v>
      </c>
      <c r="AV1385" s="13" t="s">
        <v>88</v>
      </c>
      <c r="AW1385" s="13" t="s">
        <v>37</v>
      </c>
      <c r="AX1385" s="13" t="s">
        <v>78</v>
      </c>
      <c r="AY1385" s="254" t="s">
        <v>185</v>
      </c>
    </row>
    <row r="1386" s="14" customFormat="1">
      <c r="A1386" s="14"/>
      <c r="B1386" s="255"/>
      <c r="C1386" s="256"/>
      <c r="D1386" s="245" t="s">
        <v>193</v>
      </c>
      <c r="E1386" s="257" t="s">
        <v>19</v>
      </c>
      <c r="F1386" s="258" t="s">
        <v>859</v>
      </c>
      <c r="G1386" s="256"/>
      <c r="H1386" s="257" t="s">
        <v>19</v>
      </c>
      <c r="I1386" s="259"/>
      <c r="J1386" s="256"/>
      <c r="K1386" s="256"/>
      <c r="L1386" s="260"/>
      <c r="M1386" s="261"/>
      <c r="N1386" s="262"/>
      <c r="O1386" s="262"/>
      <c r="P1386" s="262"/>
      <c r="Q1386" s="262"/>
      <c r="R1386" s="262"/>
      <c r="S1386" s="262"/>
      <c r="T1386" s="263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64" t="s">
        <v>193</v>
      </c>
      <c r="AU1386" s="264" t="s">
        <v>88</v>
      </c>
      <c r="AV1386" s="14" t="s">
        <v>86</v>
      </c>
      <c r="AW1386" s="14" t="s">
        <v>37</v>
      </c>
      <c r="AX1386" s="14" t="s">
        <v>78</v>
      </c>
      <c r="AY1386" s="264" t="s">
        <v>185</v>
      </c>
    </row>
    <row r="1387" s="13" customFormat="1">
      <c r="A1387" s="13"/>
      <c r="B1387" s="243"/>
      <c r="C1387" s="244"/>
      <c r="D1387" s="245" t="s">
        <v>193</v>
      </c>
      <c r="E1387" s="246" t="s">
        <v>19</v>
      </c>
      <c r="F1387" s="247" t="s">
        <v>1014</v>
      </c>
      <c r="G1387" s="244"/>
      <c r="H1387" s="248">
        <v>15.640000000000001</v>
      </c>
      <c r="I1387" s="249"/>
      <c r="J1387" s="244"/>
      <c r="K1387" s="244"/>
      <c r="L1387" s="250"/>
      <c r="M1387" s="251"/>
      <c r="N1387" s="252"/>
      <c r="O1387" s="252"/>
      <c r="P1387" s="252"/>
      <c r="Q1387" s="252"/>
      <c r="R1387" s="252"/>
      <c r="S1387" s="252"/>
      <c r="T1387" s="25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54" t="s">
        <v>193</v>
      </c>
      <c r="AU1387" s="254" t="s">
        <v>88</v>
      </c>
      <c r="AV1387" s="13" t="s">
        <v>88</v>
      </c>
      <c r="AW1387" s="13" t="s">
        <v>37</v>
      </c>
      <c r="AX1387" s="13" t="s">
        <v>78</v>
      </c>
      <c r="AY1387" s="254" t="s">
        <v>185</v>
      </c>
    </row>
    <row r="1388" s="14" customFormat="1">
      <c r="A1388" s="14"/>
      <c r="B1388" s="255"/>
      <c r="C1388" s="256"/>
      <c r="D1388" s="245" t="s">
        <v>193</v>
      </c>
      <c r="E1388" s="257" t="s">
        <v>19</v>
      </c>
      <c r="F1388" s="258" t="s">
        <v>938</v>
      </c>
      <c r="G1388" s="256"/>
      <c r="H1388" s="257" t="s">
        <v>19</v>
      </c>
      <c r="I1388" s="259"/>
      <c r="J1388" s="256"/>
      <c r="K1388" s="256"/>
      <c r="L1388" s="260"/>
      <c r="M1388" s="261"/>
      <c r="N1388" s="262"/>
      <c r="O1388" s="262"/>
      <c r="P1388" s="262"/>
      <c r="Q1388" s="262"/>
      <c r="R1388" s="262"/>
      <c r="S1388" s="262"/>
      <c r="T1388" s="263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64" t="s">
        <v>193</v>
      </c>
      <c r="AU1388" s="264" t="s">
        <v>88</v>
      </c>
      <c r="AV1388" s="14" t="s">
        <v>86</v>
      </c>
      <c r="AW1388" s="14" t="s">
        <v>37</v>
      </c>
      <c r="AX1388" s="14" t="s">
        <v>78</v>
      </c>
      <c r="AY1388" s="264" t="s">
        <v>185</v>
      </c>
    </row>
    <row r="1389" s="15" customFormat="1">
      <c r="A1389" s="15"/>
      <c r="B1389" s="265"/>
      <c r="C1389" s="266"/>
      <c r="D1389" s="245" t="s">
        <v>193</v>
      </c>
      <c r="E1389" s="267" t="s">
        <v>19</v>
      </c>
      <c r="F1389" s="268" t="s">
        <v>196</v>
      </c>
      <c r="G1389" s="266"/>
      <c r="H1389" s="269">
        <v>275.37999999999994</v>
      </c>
      <c r="I1389" s="270"/>
      <c r="J1389" s="266"/>
      <c r="K1389" s="266"/>
      <c r="L1389" s="271"/>
      <c r="M1389" s="272"/>
      <c r="N1389" s="273"/>
      <c r="O1389" s="273"/>
      <c r="P1389" s="273"/>
      <c r="Q1389" s="273"/>
      <c r="R1389" s="273"/>
      <c r="S1389" s="273"/>
      <c r="T1389" s="274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T1389" s="275" t="s">
        <v>193</v>
      </c>
      <c r="AU1389" s="275" t="s">
        <v>88</v>
      </c>
      <c r="AV1389" s="15" t="s">
        <v>191</v>
      </c>
      <c r="AW1389" s="15" t="s">
        <v>37</v>
      </c>
      <c r="AX1389" s="15" t="s">
        <v>86</v>
      </c>
      <c r="AY1389" s="275" t="s">
        <v>185</v>
      </c>
    </row>
    <row r="1390" s="2" customFormat="1" ht="21.75" customHeight="1">
      <c r="A1390" s="40"/>
      <c r="B1390" s="41"/>
      <c r="C1390" s="229" t="s">
        <v>1543</v>
      </c>
      <c r="D1390" s="229" t="s">
        <v>187</v>
      </c>
      <c r="E1390" s="230" t="s">
        <v>1544</v>
      </c>
      <c r="F1390" s="231" t="s">
        <v>1545</v>
      </c>
      <c r="G1390" s="232" t="s">
        <v>190</v>
      </c>
      <c r="H1390" s="233">
        <v>275.38</v>
      </c>
      <c r="I1390" s="234"/>
      <c r="J1390" s="235">
        <f>ROUND(I1390*H1390,2)</f>
        <v>0</v>
      </c>
      <c r="K1390" s="236"/>
      <c r="L1390" s="46"/>
      <c r="M1390" s="237" t="s">
        <v>19</v>
      </c>
      <c r="N1390" s="238" t="s">
        <v>49</v>
      </c>
      <c r="O1390" s="86"/>
      <c r="P1390" s="239">
        <f>O1390*H1390</f>
        <v>0</v>
      </c>
      <c r="Q1390" s="239">
        <v>0.0075500000000000003</v>
      </c>
      <c r="R1390" s="239">
        <f>Q1390*H1390</f>
        <v>2.0791189999999999</v>
      </c>
      <c r="S1390" s="239">
        <v>0</v>
      </c>
      <c r="T1390" s="240">
        <f>S1390*H1390</f>
        <v>0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41" t="s">
        <v>229</v>
      </c>
      <c r="AT1390" s="241" t="s">
        <v>187</v>
      </c>
      <c r="AU1390" s="241" t="s">
        <v>88</v>
      </c>
      <c r="AY1390" s="19" t="s">
        <v>185</v>
      </c>
      <c r="BE1390" s="242">
        <f>IF(N1390="základní",J1390,0)</f>
        <v>0</v>
      </c>
      <c r="BF1390" s="242">
        <f>IF(N1390="snížená",J1390,0)</f>
        <v>0</v>
      </c>
      <c r="BG1390" s="242">
        <f>IF(N1390="zákl. přenesená",J1390,0)</f>
        <v>0</v>
      </c>
      <c r="BH1390" s="242">
        <f>IF(N1390="sníž. přenesená",J1390,0)</f>
        <v>0</v>
      </c>
      <c r="BI1390" s="242">
        <f>IF(N1390="nulová",J1390,0)</f>
        <v>0</v>
      </c>
      <c r="BJ1390" s="19" t="s">
        <v>86</v>
      </c>
      <c r="BK1390" s="242">
        <f>ROUND(I1390*H1390,2)</f>
        <v>0</v>
      </c>
      <c r="BL1390" s="19" t="s">
        <v>229</v>
      </c>
      <c r="BM1390" s="241" t="s">
        <v>1546</v>
      </c>
    </row>
    <row r="1391" s="2" customFormat="1" ht="21.75" customHeight="1">
      <c r="A1391" s="40"/>
      <c r="B1391" s="41"/>
      <c r="C1391" s="229" t="s">
        <v>1547</v>
      </c>
      <c r="D1391" s="229" t="s">
        <v>187</v>
      </c>
      <c r="E1391" s="230" t="s">
        <v>1548</v>
      </c>
      <c r="F1391" s="231" t="s">
        <v>1549</v>
      </c>
      <c r="G1391" s="232" t="s">
        <v>190</v>
      </c>
      <c r="H1391" s="233">
        <v>275.38</v>
      </c>
      <c r="I1391" s="234"/>
      <c r="J1391" s="235">
        <f>ROUND(I1391*H1391,2)</f>
        <v>0</v>
      </c>
      <c r="K1391" s="236"/>
      <c r="L1391" s="46"/>
      <c r="M1391" s="237" t="s">
        <v>19</v>
      </c>
      <c r="N1391" s="238" t="s">
        <v>49</v>
      </c>
      <c r="O1391" s="86"/>
      <c r="P1391" s="239">
        <f>O1391*H1391</f>
        <v>0</v>
      </c>
      <c r="Q1391" s="239">
        <v>0.00055000000000000003</v>
      </c>
      <c r="R1391" s="239">
        <f>Q1391*H1391</f>
        <v>0.15145900000000001</v>
      </c>
      <c r="S1391" s="239">
        <v>0</v>
      </c>
      <c r="T1391" s="240">
        <f>S1391*H1391</f>
        <v>0</v>
      </c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R1391" s="241" t="s">
        <v>229</v>
      </c>
      <c r="AT1391" s="241" t="s">
        <v>187</v>
      </c>
      <c r="AU1391" s="241" t="s">
        <v>88</v>
      </c>
      <c r="AY1391" s="19" t="s">
        <v>185</v>
      </c>
      <c r="BE1391" s="242">
        <f>IF(N1391="základní",J1391,0)</f>
        <v>0</v>
      </c>
      <c r="BF1391" s="242">
        <f>IF(N1391="snížená",J1391,0)</f>
        <v>0</v>
      </c>
      <c r="BG1391" s="242">
        <f>IF(N1391="zákl. přenesená",J1391,0)</f>
        <v>0</v>
      </c>
      <c r="BH1391" s="242">
        <f>IF(N1391="sníž. přenesená",J1391,0)</f>
        <v>0</v>
      </c>
      <c r="BI1391" s="242">
        <f>IF(N1391="nulová",J1391,0)</f>
        <v>0</v>
      </c>
      <c r="BJ1391" s="19" t="s">
        <v>86</v>
      </c>
      <c r="BK1391" s="242">
        <f>ROUND(I1391*H1391,2)</f>
        <v>0</v>
      </c>
      <c r="BL1391" s="19" t="s">
        <v>229</v>
      </c>
      <c r="BM1391" s="241" t="s">
        <v>1550</v>
      </c>
    </row>
    <row r="1392" s="2" customFormat="1" ht="21.75" customHeight="1">
      <c r="A1392" s="40"/>
      <c r="B1392" s="41"/>
      <c r="C1392" s="229" t="s">
        <v>1551</v>
      </c>
      <c r="D1392" s="229" t="s">
        <v>187</v>
      </c>
      <c r="E1392" s="230" t="s">
        <v>1552</v>
      </c>
      <c r="F1392" s="231" t="s">
        <v>1553</v>
      </c>
      <c r="G1392" s="232" t="s">
        <v>190</v>
      </c>
      <c r="H1392" s="233">
        <v>275.38</v>
      </c>
      <c r="I1392" s="234"/>
      <c r="J1392" s="235">
        <f>ROUND(I1392*H1392,2)</f>
        <v>0</v>
      </c>
      <c r="K1392" s="236"/>
      <c r="L1392" s="46"/>
      <c r="M1392" s="237" t="s">
        <v>19</v>
      </c>
      <c r="N1392" s="238" t="s">
        <v>49</v>
      </c>
      <c r="O1392" s="86"/>
      <c r="P1392" s="239">
        <f>O1392*H1392</f>
        <v>0</v>
      </c>
      <c r="Q1392" s="239">
        <v>0.0023</v>
      </c>
      <c r="R1392" s="239">
        <f>Q1392*H1392</f>
        <v>0.63337399999999999</v>
      </c>
      <c r="S1392" s="239">
        <v>0</v>
      </c>
      <c r="T1392" s="240">
        <f>S1392*H1392</f>
        <v>0</v>
      </c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R1392" s="241" t="s">
        <v>229</v>
      </c>
      <c r="AT1392" s="241" t="s">
        <v>187</v>
      </c>
      <c r="AU1392" s="241" t="s">
        <v>88</v>
      </c>
      <c r="AY1392" s="19" t="s">
        <v>185</v>
      </c>
      <c r="BE1392" s="242">
        <f>IF(N1392="základní",J1392,0)</f>
        <v>0</v>
      </c>
      <c r="BF1392" s="242">
        <f>IF(N1392="snížená",J1392,0)</f>
        <v>0</v>
      </c>
      <c r="BG1392" s="242">
        <f>IF(N1392="zákl. přenesená",J1392,0)</f>
        <v>0</v>
      </c>
      <c r="BH1392" s="242">
        <f>IF(N1392="sníž. přenesená",J1392,0)</f>
        <v>0</v>
      </c>
      <c r="BI1392" s="242">
        <f>IF(N1392="nulová",J1392,0)</f>
        <v>0</v>
      </c>
      <c r="BJ1392" s="19" t="s">
        <v>86</v>
      </c>
      <c r="BK1392" s="242">
        <f>ROUND(I1392*H1392,2)</f>
        <v>0</v>
      </c>
      <c r="BL1392" s="19" t="s">
        <v>229</v>
      </c>
      <c r="BM1392" s="241" t="s">
        <v>1554</v>
      </c>
    </row>
    <row r="1393" s="2" customFormat="1" ht="33" customHeight="1">
      <c r="A1393" s="40"/>
      <c r="B1393" s="41"/>
      <c r="C1393" s="229" t="s">
        <v>1555</v>
      </c>
      <c r="D1393" s="229" t="s">
        <v>187</v>
      </c>
      <c r="E1393" s="230" t="s">
        <v>1556</v>
      </c>
      <c r="F1393" s="231" t="s">
        <v>1557</v>
      </c>
      <c r="G1393" s="232" t="s">
        <v>220</v>
      </c>
      <c r="H1393" s="233">
        <v>134.30000000000001</v>
      </c>
      <c r="I1393" s="234"/>
      <c r="J1393" s="235">
        <f>ROUND(I1393*H1393,2)</f>
        <v>0</v>
      </c>
      <c r="K1393" s="236"/>
      <c r="L1393" s="46"/>
      <c r="M1393" s="237" t="s">
        <v>19</v>
      </c>
      <c r="N1393" s="238" t="s">
        <v>49</v>
      </c>
      <c r="O1393" s="86"/>
      <c r="P1393" s="239">
        <f>O1393*H1393</f>
        <v>0</v>
      </c>
      <c r="Q1393" s="239">
        <v>0.00346</v>
      </c>
      <c r="R1393" s="239">
        <f>Q1393*H1393</f>
        <v>0.46467800000000004</v>
      </c>
      <c r="S1393" s="239">
        <v>0</v>
      </c>
      <c r="T1393" s="240">
        <f>S1393*H1393</f>
        <v>0</v>
      </c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R1393" s="241" t="s">
        <v>229</v>
      </c>
      <c r="AT1393" s="241" t="s">
        <v>187</v>
      </c>
      <c r="AU1393" s="241" t="s">
        <v>88</v>
      </c>
      <c r="AY1393" s="19" t="s">
        <v>185</v>
      </c>
      <c r="BE1393" s="242">
        <f>IF(N1393="základní",J1393,0)</f>
        <v>0</v>
      </c>
      <c r="BF1393" s="242">
        <f>IF(N1393="snížená",J1393,0)</f>
        <v>0</v>
      </c>
      <c r="BG1393" s="242">
        <f>IF(N1393="zákl. přenesená",J1393,0)</f>
        <v>0</v>
      </c>
      <c r="BH1393" s="242">
        <f>IF(N1393="sníž. přenesená",J1393,0)</f>
        <v>0</v>
      </c>
      <c r="BI1393" s="242">
        <f>IF(N1393="nulová",J1393,0)</f>
        <v>0</v>
      </c>
      <c r="BJ1393" s="19" t="s">
        <v>86</v>
      </c>
      <c r="BK1393" s="242">
        <f>ROUND(I1393*H1393,2)</f>
        <v>0</v>
      </c>
      <c r="BL1393" s="19" t="s">
        <v>229</v>
      </c>
      <c r="BM1393" s="241" t="s">
        <v>1558</v>
      </c>
    </row>
    <row r="1394" s="13" customFormat="1">
      <c r="A1394" s="13"/>
      <c r="B1394" s="243"/>
      <c r="C1394" s="244"/>
      <c r="D1394" s="245" t="s">
        <v>193</v>
      </c>
      <c r="E1394" s="246" t="s">
        <v>19</v>
      </c>
      <c r="F1394" s="247" t="s">
        <v>975</v>
      </c>
      <c r="G1394" s="244"/>
      <c r="H1394" s="248">
        <v>12.800000000000001</v>
      </c>
      <c r="I1394" s="249"/>
      <c r="J1394" s="244"/>
      <c r="K1394" s="244"/>
      <c r="L1394" s="250"/>
      <c r="M1394" s="251"/>
      <c r="N1394" s="252"/>
      <c r="O1394" s="252"/>
      <c r="P1394" s="252"/>
      <c r="Q1394" s="252"/>
      <c r="R1394" s="252"/>
      <c r="S1394" s="252"/>
      <c r="T1394" s="25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54" t="s">
        <v>193</v>
      </c>
      <c r="AU1394" s="254" t="s">
        <v>88</v>
      </c>
      <c r="AV1394" s="13" t="s">
        <v>88</v>
      </c>
      <c r="AW1394" s="13" t="s">
        <v>37</v>
      </c>
      <c r="AX1394" s="13" t="s">
        <v>78</v>
      </c>
      <c r="AY1394" s="254" t="s">
        <v>185</v>
      </c>
    </row>
    <row r="1395" s="14" customFormat="1">
      <c r="A1395" s="14"/>
      <c r="B1395" s="255"/>
      <c r="C1395" s="256"/>
      <c r="D1395" s="245" t="s">
        <v>193</v>
      </c>
      <c r="E1395" s="257" t="s">
        <v>19</v>
      </c>
      <c r="F1395" s="258" t="s">
        <v>926</v>
      </c>
      <c r="G1395" s="256"/>
      <c r="H1395" s="257" t="s">
        <v>19</v>
      </c>
      <c r="I1395" s="259"/>
      <c r="J1395" s="256"/>
      <c r="K1395" s="256"/>
      <c r="L1395" s="260"/>
      <c r="M1395" s="261"/>
      <c r="N1395" s="262"/>
      <c r="O1395" s="262"/>
      <c r="P1395" s="262"/>
      <c r="Q1395" s="262"/>
      <c r="R1395" s="262"/>
      <c r="S1395" s="262"/>
      <c r="T1395" s="263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64" t="s">
        <v>193</v>
      </c>
      <c r="AU1395" s="264" t="s">
        <v>88</v>
      </c>
      <c r="AV1395" s="14" t="s">
        <v>86</v>
      </c>
      <c r="AW1395" s="14" t="s">
        <v>37</v>
      </c>
      <c r="AX1395" s="14" t="s">
        <v>78</v>
      </c>
      <c r="AY1395" s="264" t="s">
        <v>185</v>
      </c>
    </row>
    <row r="1396" s="13" customFormat="1">
      <c r="A1396" s="13"/>
      <c r="B1396" s="243"/>
      <c r="C1396" s="244"/>
      <c r="D1396" s="245" t="s">
        <v>193</v>
      </c>
      <c r="E1396" s="246" t="s">
        <v>19</v>
      </c>
      <c r="F1396" s="247" t="s">
        <v>976</v>
      </c>
      <c r="G1396" s="244"/>
      <c r="H1396" s="248">
        <v>9.0999999999999996</v>
      </c>
      <c r="I1396" s="249"/>
      <c r="J1396" s="244"/>
      <c r="K1396" s="244"/>
      <c r="L1396" s="250"/>
      <c r="M1396" s="251"/>
      <c r="N1396" s="252"/>
      <c r="O1396" s="252"/>
      <c r="P1396" s="252"/>
      <c r="Q1396" s="252"/>
      <c r="R1396" s="252"/>
      <c r="S1396" s="252"/>
      <c r="T1396" s="25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54" t="s">
        <v>193</v>
      </c>
      <c r="AU1396" s="254" t="s">
        <v>88</v>
      </c>
      <c r="AV1396" s="13" t="s">
        <v>88</v>
      </c>
      <c r="AW1396" s="13" t="s">
        <v>37</v>
      </c>
      <c r="AX1396" s="13" t="s">
        <v>78</v>
      </c>
      <c r="AY1396" s="254" t="s">
        <v>185</v>
      </c>
    </row>
    <row r="1397" s="14" customFormat="1">
      <c r="A1397" s="14"/>
      <c r="B1397" s="255"/>
      <c r="C1397" s="256"/>
      <c r="D1397" s="245" t="s">
        <v>193</v>
      </c>
      <c r="E1397" s="257" t="s">
        <v>19</v>
      </c>
      <c r="F1397" s="258" t="s">
        <v>928</v>
      </c>
      <c r="G1397" s="256"/>
      <c r="H1397" s="257" t="s">
        <v>19</v>
      </c>
      <c r="I1397" s="259"/>
      <c r="J1397" s="256"/>
      <c r="K1397" s="256"/>
      <c r="L1397" s="260"/>
      <c r="M1397" s="261"/>
      <c r="N1397" s="262"/>
      <c r="O1397" s="262"/>
      <c r="P1397" s="262"/>
      <c r="Q1397" s="262"/>
      <c r="R1397" s="262"/>
      <c r="S1397" s="262"/>
      <c r="T1397" s="263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64" t="s">
        <v>193</v>
      </c>
      <c r="AU1397" s="264" t="s">
        <v>88</v>
      </c>
      <c r="AV1397" s="14" t="s">
        <v>86</v>
      </c>
      <c r="AW1397" s="14" t="s">
        <v>37</v>
      </c>
      <c r="AX1397" s="14" t="s">
        <v>78</v>
      </c>
      <c r="AY1397" s="264" t="s">
        <v>185</v>
      </c>
    </row>
    <row r="1398" s="13" customFormat="1">
      <c r="A1398" s="13"/>
      <c r="B1398" s="243"/>
      <c r="C1398" s="244"/>
      <c r="D1398" s="245" t="s">
        <v>193</v>
      </c>
      <c r="E1398" s="246" t="s">
        <v>19</v>
      </c>
      <c r="F1398" s="247" t="s">
        <v>977</v>
      </c>
      <c r="G1398" s="244"/>
      <c r="H1398" s="248">
        <v>36.299999999999997</v>
      </c>
      <c r="I1398" s="249"/>
      <c r="J1398" s="244"/>
      <c r="K1398" s="244"/>
      <c r="L1398" s="250"/>
      <c r="M1398" s="251"/>
      <c r="N1398" s="252"/>
      <c r="O1398" s="252"/>
      <c r="P1398" s="252"/>
      <c r="Q1398" s="252"/>
      <c r="R1398" s="252"/>
      <c r="S1398" s="252"/>
      <c r="T1398" s="25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54" t="s">
        <v>193</v>
      </c>
      <c r="AU1398" s="254" t="s">
        <v>88</v>
      </c>
      <c r="AV1398" s="13" t="s">
        <v>88</v>
      </c>
      <c r="AW1398" s="13" t="s">
        <v>37</v>
      </c>
      <c r="AX1398" s="13" t="s">
        <v>78</v>
      </c>
      <c r="AY1398" s="254" t="s">
        <v>185</v>
      </c>
    </row>
    <row r="1399" s="14" customFormat="1">
      <c r="A1399" s="14"/>
      <c r="B1399" s="255"/>
      <c r="C1399" s="256"/>
      <c r="D1399" s="245" t="s">
        <v>193</v>
      </c>
      <c r="E1399" s="257" t="s">
        <v>19</v>
      </c>
      <c r="F1399" s="258" t="s">
        <v>845</v>
      </c>
      <c r="G1399" s="256"/>
      <c r="H1399" s="257" t="s">
        <v>19</v>
      </c>
      <c r="I1399" s="259"/>
      <c r="J1399" s="256"/>
      <c r="K1399" s="256"/>
      <c r="L1399" s="260"/>
      <c r="M1399" s="261"/>
      <c r="N1399" s="262"/>
      <c r="O1399" s="262"/>
      <c r="P1399" s="262"/>
      <c r="Q1399" s="262"/>
      <c r="R1399" s="262"/>
      <c r="S1399" s="262"/>
      <c r="T1399" s="263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64" t="s">
        <v>193</v>
      </c>
      <c r="AU1399" s="264" t="s">
        <v>88</v>
      </c>
      <c r="AV1399" s="14" t="s">
        <v>86</v>
      </c>
      <c r="AW1399" s="14" t="s">
        <v>37</v>
      </c>
      <c r="AX1399" s="14" t="s">
        <v>78</v>
      </c>
      <c r="AY1399" s="264" t="s">
        <v>185</v>
      </c>
    </row>
    <row r="1400" s="13" customFormat="1">
      <c r="A1400" s="13"/>
      <c r="B1400" s="243"/>
      <c r="C1400" s="244"/>
      <c r="D1400" s="245" t="s">
        <v>193</v>
      </c>
      <c r="E1400" s="246" t="s">
        <v>19</v>
      </c>
      <c r="F1400" s="247" t="s">
        <v>978</v>
      </c>
      <c r="G1400" s="244"/>
      <c r="H1400" s="248">
        <v>16.399999999999999</v>
      </c>
      <c r="I1400" s="249"/>
      <c r="J1400" s="244"/>
      <c r="K1400" s="244"/>
      <c r="L1400" s="250"/>
      <c r="M1400" s="251"/>
      <c r="N1400" s="252"/>
      <c r="O1400" s="252"/>
      <c r="P1400" s="252"/>
      <c r="Q1400" s="252"/>
      <c r="R1400" s="252"/>
      <c r="S1400" s="252"/>
      <c r="T1400" s="25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54" t="s">
        <v>193</v>
      </c>
      <c r="AU1400" s="254" t="s">
        <v>88</v>
      </c>
      <c r="AV1400" s="13" t="s">
        <v>88</v>
      </c>
      <c r="AW1400" s="13" t="s">
        <v>37</v>
      </c>
      <c r="AX1400" s="13" t="s">
        <v>78</v>
      </c>
      <c r="AY1400" s="254" t="s">
        <v>185</v>
      </c>
    </row>
    <row r="1401" s="14" customFormat="1">
      <c r="A1401" s="14"/>
      <c r="B1401" s="255"/>
      <c r="C1401" s="256"/>
      <c r="D1401" s="245" t="s">
        <v>193</v>
      </c>
      <c r="E1401" s="257" t="s">
        <v>19</v>
      </c>
      <c r="F1401" s="258" t="s">
        <v>848</v>
      </c>
      <c r="G1401" s="256"/>
      <c r="H1401" s="257" t="s">
        <v>19</v>
      </c>
      <c r="I1401" s="259"/>
      <c r="J1401" s="256"/>
      <c r="K1401" s="256"/>
      <c r="L1401" s="260"/>
      <c r="M1401" s="261"/>
      <c r="N1401" s="262"/>
      <c r="O1401" s="262"/>
      <c r="P1401" s="262"/>
      <c r="Q1401" s="262"/>
      <c r="R1401" s="262"/>
      <c r="S1401" s="262"/>
      <c r="T1401" s="263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64" t="s">
        <v>193</v>
      </c>
      <c r="AU1401" s="264" t="s">
        <v>88</v>
      </c>
      <c r="AV1401" s="14" t="s">
        <v>86</v>
      </c>
      <c r="AW1401" s="14" t="s">
        <v>37</v>
      </c>
      <c r="AX1401" s="14" t="s">
        <v>78</v>
      </c>
      <c r="AY1401" s="264" t="s">
        <v>185</v>
      </c>
    </row>
    <row r="1402" s="13" customFormat="1">
      <c r="A1402" s="13"/>
      <c r="B1402" s="243"/>
      <c r="C1402" s="244"/>
      <c r="D1402" s="245" t="s">
        <v>193</v>
      </c>
      <c r="E1402" s="246" t="s">
        <v>19</v>
      </c>
      <c r="F1402" s="247" t="s">
        <v>979</v>
      </c>
      <c r="G1402" s="244"/>
      <c r="H1402" s="248">
        <v>9.5999999999999996</v>
      </c>
      <c r="I1402" s="249"/>
      <c r="J1402" s="244"/>
      <c r="K1402" s="244"/>
      <c r="L1402" s="250"/>
      <c r="M1402" s="251"/>
      <c r="N1402" s="252"/>
      <c r="O1402" s="252"/>
      <c r="P1402" s="252"/>
      <c r="Q1402" s="252"/>
      <c r="R1402" s="252"/>
      <c r="S1402" s="252"/>
      <c r="T1402" s="25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54" t="s">
        <v>193</v>
      </c>
      <c r="AU1402" s="254" t="s">
        <v>88</v>
      </c>
      <c r="AV1402" s="13" t="s">
        <v>88</v>
      </c>
      <c r="AW1402" s="13" t="s">
        <v>37</v>
      </c>
      <c r="AX1402" s="13" t="s">
        <v>78</v>
      </c>
      <c r="AY1402" s="254" t="s">
        <v>185</v>
      </c>
    </row>
    <row r="1403" s="14" customFormat="1">
      <c r="A1403" s="14"/>
      <c r="B1403" s="255"/>
      <c r="C1403" s="256"/>
      <c r="D1403" s="245" t="s">
        <v>193</v>
      </c>
      <c r="E1403" s="257" t="s">
        <v>19</v>
      </c>
      <c r="F1403" s="258" t="s">
        <v>851</v>
      </c>
      <c r="G1403" s="256"/>
      <c r="H1403" s="257" t="s">
        <v>19</v>
      </c>
      <c r="I1403" s="259"/>
      <c r="J1403" s="256"/>
      <c r="K1403" s="256"/>
      <c r="L1403" s="260"/>
      <c r="M1403" s="261"/>
      <c r="N1403" s="262"/>
      <c r="O1403" s="262"/>
      <c r="P1403" s="262"/>
      <c r="Q1403" s="262"/>
      <c r="R1403" s="262"/>
      <c r="S1403" s="262"/>
      <c r="T1403" s="263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64" t="s">
        <v>193</v>
      </c>
      <c r="AU1403" s="264" t="s">
        <v>88</v>
      </c>
      <c r="AV1403" s="14" t="s">
        <v>86</v>
      </c>
      <c r="AW1403" s="14" t="s">
        <v>37</v>
      </c>
      <c r="AX1403" s="14" t="s">
        <v>78</v>
      </c>
      <c r="AY1403" s="264" t="s">
        <v>185</v>
      </c>
    </row>
    <row r="1404" s="13" customFormat="1">
      <c r="A1404" s="13"/>
      <c r="B1404" s="243"/>
      <c r="C1404" s="244"/>
      <c r="D1404" s="245" t="s">
        <v>193</v>
      </c>
      <c r="E1404" s="246" t="s">
        <v>19</v>
      </c>
      <c r="F1404" s="247" t="s">
        <v>980</v>
      </c>
      <c r="G1404" s="244"/>
      <c r="H1404" s="248">
        <v>5.4000000000000004</v>
      </c>
      <c r="I1404" s="249"/>
      <c r="J1404" s="244"/>
      <c r="K1404" s="244"/>
      <c r="L1404" s="250"/>
      <c r="M1404" s="251"/>
      <c r="N1404" s="252"/>
      <c r="O1404" s="252"/>
      <c r="P1404" s="252"/>
      <c r="Q1404" s="252"/>
      <c r="R1404" s="252"/>
      <c r="S1404" s="252"/>
      <c r="T1404" s="25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54" t="s">
        <v>193</v>
      </c>
      <c r="AU1404" s="254" t="s">
        <v>88</v>
      </c>
      <c r="AV1404" s="13" t="s">
        <v>88</v>
      </c>
      <c r="AW1404" s="13" t="s">
        <v>37</v>
      </c>
      <c r="AX1404" s="13" t="s">
        <v>78</v>
      </c>
      <c r="AY1404" s="254" t="s">
        <v>185</v>
      </c>
    </row>
    <row r="1405" s="14" customFormat="1">
      <c r="A1405" s="14"/>
      <c r="B1405" s="255"/>
      <c r="C1405" s="256"/>
      <c r="D1405" s="245" t="s">
        <v>193</v>
      </c>
      <c r="E1405" s="257" t="s">
        <v>19</v>
      </c>
      <c r="F1405" s="258" t="s">
        <v>853</v>
      </c>
      <c r="G1405" s="256"/>
      <c r="H1405" s="257" t="s">
        <v>19</v>
      </c>
      <c r="I1405" s="259"/>
      <c r="J1405" s="256"/>
      <c r="K1405" s="256"/>
      <c r="L1405" s="260"/>
      <c r="M1405" s="261"/>
      <c r="N1405" s="262"/>
      <c r="O1405" s="262"/>
      <c r="P1405" s="262"/>
      <c r="Q1405" s="262"/>
      <c r="R1405" s="262"/>
      <c r="S1405" s="262"/>
      <c r="T1405" s="263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64" t="s">
        <v>193</v>
      </c>
      <c r="AU1405" s="264" t="s">
        <v>88</v>
      </c>
      <c r="AV1405" s="14" t="s">
        <v>86</v>
      </c>
      <c r="AW1405" s="14" t="s">
        <v>37</v>
      </c>
      <c r="AX1405" s="14" t="s">
        <v>78</v>
      </c>
      <c r="AY1405" s="264" t="s">
        <v>185</v>
      </c>
    </row>
    <row r="1406" s="13" customFormat="1">
      <c r="A1406" s="13"/>
      <c r="B1406" s="243"/>
      <c r="C1406" s="244"/>
      <c r="D1406" s="245" t="s">
        <v>193</v>
      </c>
      <c r="E1406" s="246" t="s">
        <v>19</v>
      </c>
      <c r="F1406" s="247" t="s">
        <v>981</v>
      </c>
      <c r="G1406" s="244"/>
      <c r="H1406" s="248">
        <v>10.5</v>
      </c>
      <c r="I1406" s="249"/>
      <c r="J1406" s="244"/>
      <c r="K1406" s="244"/>
      <c r="L1406" s="250"/>
      <c r="M1406" s="251"/>
      <c r="N1406" s="252"/>
      <c r="O1406" s="252"/>
      <c r="P1406" s="252"/>
      <c r="Q1406" s="252"/>
      <c r="R1406" s="252"/>
      <c r="S1406" s="252"/>
      <c r="T1406" s="25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54" t="s">
        <v>193</v>
      </c>
      <c r="AU1406" s="254" t="s">
        <v>88</v>
      </c>
      <c r="AV1406" s="13" t="s">
        <v>88</v>
      </c>
      <c r="AW1406" s="13" t="s">
        <v>37</v>
      </c>
      <c r="AX1406" s="13" t="s">
        <v>78</v>
      </c>
      <c r="AY1406" s="254" t="s">
        <v>185</v>
      </c>
    </row>
    <row r="1407" s="14" customFormat="1">
      <c r="A1407" s="14"/>
      <c r="B1407" s="255"/>
      <c r="C1407" s="256"/>
      <c r="D1407" s="245" t="s">
        <v>193</v>
      </c>
      <c r="E1407" s="257" t="s">
        <v>19</v>
      </c>
      <c r="F1407" s="258" t="s">
        <v>856</v>
      </c>
      <c r="G1407" s="256"/>
      <c r="H1407" s="257" t="s">
        <v>19</v>
      </c>
      <c r="I1407" s="259"/>
      <c r="J1407" s="256"/>
      <c r="K1407" s="256"/>
      <c r="L1407" s="260"/>
      <c r="M1407" s="261"/>
      <c r="N1407" s="262"/>
      <c r="O1407" s="262"/>
      <c r="P1407" s="262"/>
      <c r="Q1407" s="262"/>
      <c r="R1407" s="262"/>
      <c r="S1407" s="262"/>
      <c r="T1407" s="263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64" t="s">
        <v>193</v>
      </c>
      <c r="AU1407" s="264" t="s">
        <v>88</v>
      </c>
      <c r="AV1407" s="14" t="s">
        <v>86</v>
      </c>
      <c r="AW1407" s="14" t="s">
        <v>37</v>
      </c>
      <c r="AX1407" s="14" t="s">
        <v>78</v>
      </c>
      <c r="AY1407" s="264" t="s">
        <v>185</v>
      </c>
    </row>
    <row r="1408" s="13" customFormat="1">
      <c r="A1408" s="13"/>
      <c r="B1408" s="243"/>
      <c r="C1408" s="244"/>
      <c r="D1408" s="245" t="s">
        <v>193</v>
      </c>
      <c r="E1408" s="246" t="s">
        <v>19</v>
      </c>
      <c r="F1408" s="247" t="s">
        <v>982</v>
      </c>
      <c r="G1408" s="244"/>
      <c r="H1408" s="248">
        <v>17.600000000000001</v>
      </c>
      <c r="I1408" s="249"/>
      <c r="J1408" s="244"/>
      <c r="K1408" s="244"/>
      <c r="L1408" s="250"/>
      <c r="M1408" s="251"/>
      <c r="N1408" s="252"/>
      <c r="O1408" s="252"/>
      <c r="P1408" s="252"/>
      <c r="Q1408" s="252"/>
      <c r="R1408" s="252"/>
      <c r="S1408" s="252"/>
      <c r="T1408" s="25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54" t="s">
        <v>193</v>
      </c>
      <c r="AU1408" s="254" t="s">
        <v>88</v>
      </c>
      <c r="AV1408" s="13" t="s">
        <v>88</v>
      </c>
      <c r="AW1408" s="13" t="s">
        <v>37</v>
      </c>
      <c r="AX1408" s="13" t="s">
        <v>78</v>
      </c>
      <c r="AY1408" s="254" t="s">
        <v>185</v>
      </c>
    </row>
    <row r="1409" s="14" customFormat="1">
      <c r="A1409" s="14"/>
      <c r="B1409" s="255"/>
      <c r="C1409" s="256"/>
      <c r="D1409" s="245" t="s">
        <v>193</v>
      </c>
      <c r="E1409" s="257" t="s">
        <v>19</v>
      </c>
      <c r="F1409" s="258" t="s">
        <v>859</v>
      </c>
      <c r="G1409" s="256"/>
      <c r="H1409" s="257" t="s">
        <v>19</v>
      </c>
      <c r="I1409" s="259"/>
      <c r="J1409" s="256"/>
      <c r="K1409" s="256"/>
      <c r="L1409" s="260"/>
      <c r="M1409" s="261"/>
      <c r="N1409" s="262"/>
      <c r="O1409" s="262"/>
      <c r="P1409" s="262"/>
      <c r="Q1409" s="262"/>
      <c r="R1409" s="262"/>
      <c r="S1409" s="262"/>
      <c r="T1409" s="263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64" t="s">
        <v>193</v>
      </c>
      <c r="AU1409" s="264" t="s">
        <v>88</v>
      </c>
      <c r="AV1409" s="14" t="s">
        <v>86</v>
      </c>
      <c r="AW1409" s="14" t="s">
        <v>37</v>
      </c>
      <c r="AX1409" s="14" t="s">
        <v>78</v>
      </c>
      <c r="AY1409" s="264" t="s">
        <v>185</v>
      </c>
    </row>
    <row r="1410" s="13" customFormat="1">
      <c r="A1410" s="13"/>
      <c r="B1410" s="243"/>
      <c r="C1410" s="244"/>
      <c r="D1410" s="245" t="s">
        <v>193</v>
      </c>
      <c r="E1410" s="246" t="s">
        <v>19</v>
      </c>
      <c r="F1410" s="247" t="s">
        <v>1559</v>
      </c>
      <c r="G1410" s="244"/>
      <c r="H1410" s="248">
        <v>16.600000000000001</v>
      </c>
      <c r="I1410" s="249"/>
      <c r="J1410" s="244"/>
      <c r="K1410" s="244"/>
      <c r="L1410" s="250"/>
      <c r="M1410" s="251"/>
      <c r="N1410" s="252"/>
      <c r="O1410" s="252"/>
      <c r="P1410" s="252"/>
      <c r="Q1410" s="252"/>
      <c r="R1410" s="252"/>
      <c r="S1410" s="252"/>
      <c r="T1410" s="25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54" t="s">
        <v>193</v>
      </c>
      <c r="AU1410" s="254" t="s">
        <v>88</v>
      </c>
      <c r="AV1410" s="13" t="s">
        <v>88</v>
      </c>
      <c r="AW1410" s="13" t="s">
        <v>37</v>
      </c>
      <c r="AX1410" s="13" t="s">
        <v>78</v>
      </c>
      <c r="AY1410" s="254" t="s">
        <v>185</v>
      </c>
    </row>
    <row r="1411" s="14" customFormat="1">
      <c r="A1411" s="14"/>
      <c r="B1411" s="255"/>
      <c r="C1411" s="256"/>
      <c r="D1411" s="245" t="s">
        <v>193</v>
      </c>
      <c r="E1411" s="257" t="s">
        <v>19</v>
      </c>
      <c r="F1411" s="258" t="s">
        <v>938</v>
      </c>
      <c r="G1411" s="256"/>
      <c r="H1411" s="257" t="s">
        <v>19</v>
      </c>
      <c r="I1411" s="259"/>
      <c r="J1411" s="256"/>
      <c r="K1411" s="256"/>
      <c r="L1411" s="260"/>
      <c r="M1411" s="261"/>
      <c r="N1411" s="262"/>
      <c r="O1411" s="262"/>
      <c r="P1411" s="262"/>
      <c r="Q1411" s="262"/>
      <c r="R1411" s="262"/>
      <c r="S1411" s="262"/>
      <c r="T1411" s="263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64" t="s">
        <v>193</v>
      </c>
      <c r="AU1411" s="264" t="s">
        <v>88</v>
      </c>
      <c r="AV1411" s="14" t="s">
        <v>86</v>
      </c>
      <c r="AW1411" s="14" t="s">
        <v>37</v>
      </c>
      <c r="AX1411" s="14" t="s">
        <v>78</v>
      </c>
      <c r="AY1411" s="264" t="s">
        <v>185</v>
      </c>
    </row>
    <row r="1412" s="15" customFormat="1">
      <c r="A1412" s="15"/>
      <c r="B1412" s="265"/>
      <c r="C1412" s="266"/>
      <c r="D1412" s="245" t="s">
        <v>193</v>
      </c>
      <c r="E1412" s="267" t="s">
        <v>19</v>
      </c>
      <c r="F1412" s="268" t="s">
        <v>196</v>
      </c>
      <c r="G1412" s="266"/>
      <c r="H1412" s="269">
        <v>134.30000000000001</v>
      </c>
      <c r="I1412" s="270"/>
      <c r="J1412" s="266"/>
      <c r="K1412" s="266"/>
      <c r="L1412" s="271"/>
      <c r="M1412" s="272"/>
      <c r="N1412" s="273"/>
      <c r="O1412" s="273"/>
      <c r="P1412" s="273"/>
      <c r="Q1412" s="273"/>
      <c r="R1412" s="273"/>
      <c r="S1412" s="273"/>
      <c r="T1412" s="274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T1412" s="275" t="s">
        <v>193</v>
      </c>
      <c r="AU1412" s="275" t="s">
        <v>88</v>
      </c>
      <c r="AV1412" s="15" t="s">
        <v>191</v>
      </c>
      <c r="AW1412" s="15" t="s">
        <v>37</v>
      </c>
      <c r="AX1412" s="15" t="s">
        <v>86</v>
      </c>
      <c r="AY1412" s="275" t="s">
        <v>185</v>
      </c>
    </row>
    <row r="1413" s="2" customFormat="1" ht="33" customHeight="1">
      <c r="A1413" s="40"/>
      <c r="B1413" s="41"/>
      <c r="C1413" s="229" t="s">
        <v>1560</v>
      </c>
      <c r="D1413" s="229" t="s">
        <v>187</v>
      </c>
      <c r="E1413" s="230" t="s">
        <v>1561</v>
      </c>
      <c r="F1413" s="231" t="s">
        <v>1562</v>
      </c>
      <c r="G1413" s="232" t="s">
        <v>266</v>
      </c>
      <c r="H1413" s="276"/>
      <c r="I1413" s="234"/>
      <c r="J1413" s="235">
        <f>ROUND(I1413*H1413,2)</f>
        <v>0</v>
      </c>
      <c r="K1413" s="236"/>
      <c r="L1413" s="46"/>
      <c r="M1413" s="237" t="s">
        <v>19</v>
      </c>
      <c r="N1413" s="238" t="s">
        <v>49</v>
      </c>
      <c r="O1413" s="86"/>
      <c r="P1413" s="239">
        <f>O1413*H1413</f>
        <v>0</v>
      </c>
      <c r="Q1413" s="239">
        <v>0</v>
      </c>
      <c r="R1413" s="239">
        <f>Q1413*H1413</f>
        <v>0</v>
      </c>
      <c r="S1413" s="239">
        <v>0</v>
      </c>
      <c r="T1413" s="240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41" t="s">
        <v>229</v>
      </c>
      <c r="AT1413" s="241" t="s">
        <v>187</v>
      </c>
      <c r="AU1413" s="241" t="s">
        <v>88</v>
      </c>
      <c r="AY1413" s="19" t="s">
        <v>185</v>
      </c>
      <c r="BE1413" s="242">
        <f>IF(N1413="základní",J1413,0)</f>
        <v>0</v>
      </c>
      <c r="BF1413" s="242">
        <f>IF(N1413="snížená",J1413,0)</f>
        <v>0</v>
      </c>
      <c r="BG1413" s="242">
        <f>IF(N1413="zákl. přenesená",J1413,0)</f>
        <v>0</v>
      </c>
      <c r="BH1413" s="242">
        <f>IF(N1413="sníž. přenesená",J1413,0)</f>
        <v>0</v>
      </c>
      <c r="BI1413" s="242">
        <f>IF(N1413="nulová",J1413,0)</f>
        <v>0</v>
      </c>
      <c r="BJ1413" s="19" t="s">
        <v>86</v>
      </c>
      <c r="BK1413" s="242">
        <f>ROUND(I1413*H1413,2)</f>
        <v>0</v>
      </c>
      <c r="BL1413" s="19" t="s">
        <v>229</v>
      </c>
      <c r="BM1413" s="241" t="s">
        <v>1563</v>
      </c>
    </row>
    <row r="1414" s="12" customFormat="1" ht="22.8" customHeight="1">
      <c r="A1414" s="12"/>
      <c r="B1414" s="213"/>
      <c r="C1414" s="214"/>
      <c r="D1414" s="215" t="s">
        <v>77</v>
      </c>
      <c r="E1414" s="227" t="s">
        <v>1564</v>
      </c>
      <c r="F1414" s="227" t="s">
        <v>1565</v>
      </c>
      <c r="G1414" s="214"/>
      <c r="H1414" s="214"/>
      <c r="I1414" s="217"/>
      <c r="J1414" s="228">
        <f>BK1414</f>
        <v>0</v>
      </c>
      <c r="K1414" s="214"/>
      <c r="L1414" s="219"/>
      <c r="M1414" s="220"/>
      <c r="N1414" s="221"/>
      <c r="O1414" s="221"/>
      <c r="P1414" s="222">
        <f>SUM(P1415:P1590)</f>
        <v>0</v>
      </c>
      <c r="Q1414" s="221"/>
      <c r="R1414" s="222">
        <f>SUM(R1415:R1590)</f>
        <v>4.8342364000000009</v>
      </c>
      <c r="S1414" s="221"/>
      <c r="T1414" s="223">
        <f>SUM(T1415:T1590)</f>
        <v>0</v>
      </c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R1414" s="224" t="s">
        <v>88</v>
      </c>
      <c r="AT1414" s="225" t="s">
        <v>77</v>
      </c>
      <c r="AU1414" s="225" t="s">
        <v>86</v>
      </c>
      <c r="AY1414" s="224" t="s">
        <v>185</v>
      </c>
      <c r="BK1414" s="226">
        <f>SUM(BK1415:BK1590)</f>
        <v>0</v>
      </c>
    </row>
    <row r="1415" s="2" customFormat="1" ht="21.75" customHeight="1">
      <c r="A1415" s="40"/>
      <c r="B1415" s="41"/>
      <c r="C1415" s="229" t="s">
        <v>1566</v>
      </c>
      <c r="D1415" s="229" t="s">
        <v>187</v>
      </c>
      <c r="E1415" s="230" t="s">
        <v>1567</v>
      </c>
      <c r="F1415" s="231" t="s">
        <v>1568</v>
      </c>
      <c r="G1415" s="232" t="s">
        <v>190</v>
      </c>
      <c r="H1415" s="233">
        <v>214.868</v>
      </c>
      <c r="I1415" s="234"/>
      <c r="J1415" s="235">
        <f>ROUND(I1415*H1415,2)</f>
        <v>0</v>
      </c>
      <c r="K1415" s="236"/>
      <c r="L1415" s="46"/>
      <c r="M1415" s="237" t="s">
        <v>19</v>
      </c>
      <c r="N1415" s="238" t="s">
        <v>49</v>
      </c>
      <c r="O1415" s="86"/>
      <c r="P1415" s="239">
        <f>O1415*H1415</f>
        <v>0</v>
      </c>
      <c r="Q1415" s="239">
        <v>0</v>
      </c>
      <c r="R1415" s="239">
        <f>Q1415*H1415</f>
        <v>0</v>
      </c>
      <c r="S1415" s="239">
        <v>0</v>
      </c>
      <c r="T1415" s="240">
        <f>S1415*H1415</f>
        <v>0</v>
      </c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R1415" s="241" t="s">
        <v>229</v>
      </c>
      <c r="AT1415" s="241" t="s">
        <v>187</v>
      </c>
      <c r="AU1415" s="241" t="s">
        <v>88</v>
      </c>
      <c r="AY1415" s="19" t="s">
        <v>185</v>
      </c>
      <c r="BE1415" s="242">
        <f>IF(N1415="základní",J1415,0)</f>
        <v>0</v>
      </c>
      <c r="BF1415" s="242">
        <f>IF(N1415="snížená",J1415,0)</f>
        <v>0</v>
      </c>
      <c r="BG1415" s="242">
        <f>IF(N1415="zákl. přenesená",J1415,0)</f>
        <v>0</v>
      </c>
      <c r="BH1415" s="242">
        <f>IF(N1415="sníž. přenesená",J1415,0)</f>
        <v>0</v>
      </c>
      <c r="BI1415" s="242">
        <f>IF(N1415="nulová",J1415,0)</f>
        <v>0</v>
      </c>
      <c r="BJ1415" s="19" t="s">
        <v>86</v>
      </c>
      <c r="BK1415" s="242">
        <f>ROUND(I1415*H1415,2)</f>
        <v>0</v>
      </c>
      <c r="BL1415" s="19" t="s">
        <v>229</v>
      </c>
      <c r="BM1415" s="241" t="s">
        <v>1569</v>
      </c>
    </row>
    <row r="1416" s="13" customFormat="1">
      <c r="A1416" s="13"/>
      <c r="B1416" s="243"/>
      <c r="C1416" s="244"/>
      <c r="D1416" s="245" t="s">
        <v>193</v>
      </c>
      <c r="E1416" s="246" t="s">
        <v>19</v>
      </c>
      <c r="F1416" s="247" t="s">
        <v>1570</v>
      </c>
      <c r="G1416" s="244"/>
      <c r="H1416" s="248">
        <v>24.989999999999998</v>
      </c>
      <c r="I1416" s="249"/>
      <c r="J1416" s="244"/>
      <c r="K1416" s="244"/>
      <c r="L1416" s="250"/>
      <c r="M1416" s="251"/>
      <c r="N1416" s="252"/>
      <c r="O1416" s="252"/>
      <c r="P1416" s="252"/>
      <c r="Q1416" s="252"/>
      <c r="R1416" s="252"/>
      <c r="S1416" s="252"/>
      <c r="T1416" s="25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54" t="s">
        <v>193</v>
      </c>
      <c r="AU1416" s="254" t="s">
        <v>88</v>
      </c>
      <c r="AV1416" s="13" t="s">
        <v>88</v>
      </c>
      <c r="AW1416" s="13" t="s">
        <v>37</v>
      </c>
      <c r="AX1416" s="13" t="s">
        <v>78</v>
      </c>
      <c r="AY1416" s="254" t="s">
        <v>185</v>
      </c>
    </row>
    <row r="1417" s="13" customFormat="1">
      <c r="A1417" s="13"/>
      <c r="B1417" s="243"/>
      <c r="C1417" s="244"/>
      <c r="D1417" s="245" t="s">
        <v>193</v>
      </c>
      <c r="E1417" s="246" t="s">
        <v>19</v>
      </c>
      <c r="F1417" s="247" t="s">
        <v>698</v>
      </c>
      <c r="G1417" s="244"/>
      <c r="H1417" s="248">
        <v>-1.1819999999999999</v>
      </c>
      <c r="I1417" s="249"/>
      <c r="J1417" s="244"/>
      <c r="K1417" s="244"/>
      <c r="L1417" s="250"/>
      <c r="M1417" s="251"/>
      <c r="N1417" s="252"/>
      <c r="O1417" s="252"/>
      <c r="P1417" s="252"/>
      <c r="Q1417" s="252"/>
      <c r="R1417" s="252"/>
      <c r="S1417" s="252"/>
      <c r="T1417" s="25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54" t="s">
        <v>193</v>
      </c>
      <c r="AU1417" s="254" t="s">
        <v>88</v>
      </c>
      <c r="AV1417" s="13" t="s">
        <v>88</v>
      </c>
      <c r="AW1417" s="13" t="s">
        <v>37</v>
      </c>
      <c r="AX1417" s="13" t="s">
        <v>78</v>
      </c>
      <c r="AY1417" s="254" t="s">
        <v>185</v>
      </c>
    </row>
    <row r="1418" s="13" customFormat="1">
      <c r="A1418" s="13"/>
      <c r="B1418" s="243"/>
      <c r="C1418" s="244"/>
      <c r="D1418" s="245" t="s">
        <v>193</v>
      </c>
      <c r="E1418" s="246" t="s">
        <v>19</v>
      </c>
      <c r="F1418" s="247" t="s">
        <v>723</v>
      </c>
      <c r="G1418" s="244"/>
      <c r="H1418" s="248">
        <v>-3.1520000000000001</v>
      </c>
      <c r="I1418" s="249"/>
      <c r="J1418" s="244"/>
      <c r="K1418" s="244"/>
      <c r="L1418" s="250"/>
      <c r="M1418" s="251"/>
      <c r="N1418" s="252"/>
      <c r="O1418" s="252"/>
      <c r="P1418" s="252"/>
      <c r="Q1418" s="252"/>
      <c r="R1418" s="252"/>
      <c r="S1418" s="252"/>
      <c r="T1418" s="25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54" t="s">
        <v>193</v>
      </c>
      <c r="AU1418" s="254" t="s">
        <v>88</v>
      </c>
      <c r="AV1418" s="13" t="s">
        <v>88</v>
      </c>
      <c r="AW1418" s="13" t="s">
        <v>37</v>
      </c>
      <c r="AX1418" s="13" t="s">
        <v>78</v>
      </c>
      <c r="AY1418" s="254" t="s">
        <v>185</v>
      </c>
    </row>
    <row r="1419" s="14" customFormat="1">
      <c r="A1419" s="14"/>
      <c r="B1419" s="255"/>
      <c r="C1419" s="256"/>
      <c r="D1419" s="245" t="s">
        <v>193</v>
      </c>
      <c r="E1419" s="257" t="s">
        <v>19</v>
      </c>
      <c r="F1419" s="258" t="s">
        <v>833</v>
      </c>
      <c r="G1419" s="256"/>
      <c r="H1419" s="257" t="s">
        <v>19</v>
      </c>
      <c r="I1419" s="259"/>
      <c r="J1419" s="256"/>
      <c r="K1419" s="256"/>
      <c r="L1419" s="260"/>
      <c r="M1419" s="261"/>
      <c r="N1419" s="262"/>
      <c r="O1419" s="262"/>
      <c r="P1419" s="262"/>
      <c r="Q1419" s="262"/>
      <c r="R1419" s="262"/>
      <c r="S1419" s="262"/>
      <c r="T1419" s="263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64" t="s">
        <v>193</v>
      </c>
      <c r="AU1419" s="264" t="s">
        <v>88</v>
      </c>
      <c r="AV1419" s="14" t="s">
        <v>86</v>
      </c>
      <c r="AW1419" s="14" t="s">
        <v>37</v>
      </c>
      <c r="AX1419" s="14" t="s">
        <v>78</v>
      </c>
      <c r="AY1419" s="264" t="s">
        <v>185</v>
      </c>
    </row>
    <row r="1420" s="13" customFormat="1">
      <c r="A1420" s="13"/>
      <c r="B1420" s="243"/>
      <c r="C1420" s="244"/>
      <c r="D1420" s="245" t="s">
        <v>193</v>
      </c>
      <c r="E1420" s="246" t="s">
        <v>19</v>
      </c>
      <c r="F1420" s="247" t="s">
        <v>1571</v>
      </c>
      <c r="G1420" s="244"/>
      <c r="H1420" s="248">
        <v>10.289999999999999</v>
      </c>
      <c r="I1420" s="249"/>
      <c r="J1420" s="244"/>
      <c r="K1420" s="244"/>
      <c r="L1420" s="250"/>
      <c r="M1420" s="251"/>
      <c r="N1420" s="252"/>
      <c r="O1420" s="252"/>
      <c r="P1420" s="252"/>
      <c r="Q1420" s="252"/>
      <c r="R1420" s="252"/>
      <c r="S1420" s="252"/>
      <c r="T1420" s="25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54" t="s">
        <v>193</v>
      </c>
      <c r="AU1420" s="254" t="s">
        <v>88</v>
      </c>
      <c r="AV1420" s="13" t="s">
        <v>88</v>
      </c>
      <c r="AW1420" s="13" t="s">
        <v>37</v>
      </c>
      <c r="AX1420" s="13" t="s">
        <v>78</v>
      </c>
      <c r="AY1420" s="254" t="s">
        <v>185</v>
      </c>
    </row>
    <row r="1421" s="13" customFormat="1">
      <c r="A1421" s="13"/>
      <c r="B1421" s="243"/>
      <c r="C1421" s="244"/>
      <c r="D1421" s="245" t="s">
        <v>193</v>
      </c>
      <c r="E1421" s="246" t="s">
        <v>19</v>
      </c>
      <c r="F1421" s="247" t="s">
        <v>698</v>
      </c>
      <c r="G1421" s="244"/>
      <c r="H1421" s="248">
        <v>-1.1819999999999999</v>
      </c>
      <c r="I1421" s="249"/>
      <c r="J1421" s="244"/>
      <c r="K1421" s="244"/>
      <c r="L1421" s="250"/>
      <c r="M1421" s="251"/>
      <c r="N1421" s="252"/>
      <c r="O1421" s="252"/>
      <c r="P1421" s="252"/>
      <c r="Q1421" s="252"/>
      <c r="R1421" s="252"/>
      <c r="S1421" s="252"/>
      <c r="T1421" s="25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54" t="s">
        <v>193</v>
      </c>
      <c r="AU1421" s="254" t="s">
        <v>88</v>
      </c>
      <c r="AV1421" s="13" t="s">
        <v>88</v>
      </c>
      <c r="AW1421" s="13" t="s">
        <v>37</v>
      </c>
      <c r="AX1421" s="13" t="s">
        <v>78</v>
      </c>
      <c r="AY1421" s="254" t="s">
        <v>185</v>
      </c>
    </row>
    <row r="1422" s="14" customFormat="1">
      <c r="A1422" s="14"/>
      <c r="B1422" s="255"/>
      <c r="C1422" s="256"/>
      <c r="D1422" s="245" t="s">
        <v>193</v>
      </c>
      <c r="E1422" s="257" t="s">
        <v>19</v>
      </c>
      <c r="F1422" s="258" t="s">
        <v>835</v>
      </c>
      <c r="G1422" s="256"/>
      <c r="H1422" s="257" t="s">
        <v>19</v>
      </c>
      <c r="I1422" s="259"/>
      <c r="J1422" s="256"/>
      <c r="K1422" s="256"/>
      <c r="L1422" s="260"/>
      <c r="M1422" s="261"/>
      <c r="N1422" s="262"/>
      <c r="O1422" s="262"/>
      <c r="P1422" s="262"/>
      <c r="Q1422" s="262"/>
      <c r="R1422" s="262"/>
      <c r="S1422" s="262"/>
      <c r="T1422" s="263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64" t="s">
        <v>193</v>
      </c>
      <c r="AU1422" s="264" t="s">
        <v>88</v>
      </c>
      <c r="AV1422" s="14" t="s">
        <v>86</v>
      </c>
      <c r="AW1422" s="14" t="s">
        <v>37</v>
      </c>
      <c r="AX1422" s="14" t="s">
        <v>78</v>
      </c>
      <c r="AY1422" s="264" t="s">
        <v>185</v>
      </c>
    </row>
    <row r="1423" s="13" customFormat="1">
      <c r="A1423" s="13"/>
      <c r="B1423" s="243"/>
      <c r="C1423" s="244"/>
      <c r="D1423" s="245" t="s">
        <v>193</v>
      </c>
      <c r="E1423" s="246" t="s">
        <v>19</v>
      </c>
      <c r="F1423" s="247" t="s">
        <v>1572</v>
      </c>
      <c r="G1423" s="244"/>
      <c r="H1423" s="248">
        <v>33.390000000000001</v>
      </c>
      <c r="I1423" s="249"/>
      <c r="J1423" s="244"/>
      <c r="K1423" s="244"/>
      <c r="L1423" s="250"/>
      <c r="M1423" s="251"/>
      <c r="N1423" s="252"/>
      <c r="O1423" s="252"/>
      <c r="P1423" s="252"/>
      <c r="Q1423" s="252"/>
      <c r="R1423" s="252"/>
      <c r="S1423" s="252"/>
      <c r="T1423" s="25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54" t="s">
        <v>193</v>
      </c>
      <c r="AU1423" s="254" t="s">
        <v>88</v>
      </c>
      <c r="AV1423" s="13" t="s">
        <v>88</v>
      </c>
      <c r="AW1423" s="13" t="s">
        <v>37</v>
      </c>
      <c r="AX1423" s="13" t="s">
        <v>78</v>
      </c>
      <c r="AY1423" s="254" t="s">
        <v>185</v>
      </c>
    </row>
    <row r="1424" s="13" customFormat="1">
      <c r="A1424" s="13"/>
      <c r="B1424" s="243"/>
      <c r="C1424" s="244"/>
      <c r="D1424" s="245" t="s">
        <v>193</v>
      </c>
      <c r="E1424" s="246" t="s">
        <v>19</v>
      </c>
      <c r="F1424" s="247" t="s">
        <v>723</v>
      </c>
      <c r="G1424" s="244"/>
      <c r="H1424" s="248">
        <v>-3.1520000000000001</v>
      </c>
      <c r="I1424" s="249"/>
      <c r="J1424" s="244"/>
      <c r="K1424" s="244"/>
      <c r="L1424" s="250"/>
      <c r="M1424" s="251"/>
      <c r="N1424" s="252"/>
      <c r="O1424" s="252"/>
      <c r="P1424" s="252"/>
      <c r="Q1424" s="252"/>
      <c r="R1424" s="252"/>
      <c r="S1424" s="252"/>
      <c r="T1424" s="25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54" t="s">
        <v>193</v>
      </c>
      <c r="AU1424" s="254" t="s">
        <v>88</v>
      </c>
      <c r="AV1424" s="13" t="s">
        <v>88</v>
      </c>
      <c r="AW1424" s="13" t="s">
        <v>37</v>
      </c>
      <c r="AX1424" s="13" t="s">
        <v>78</v>
      </c>
      <c r="AY1424" s="254" t="s">
        <v>185</v>
      </c>
    </row>
    <row r="1425" s="13" customFormat="1">
      <c r="A1425" s="13"/>
      <c r="B1425" s="243"/>
      <c r="C1425" s="244"/>
      <c r="D1425" s="245" t="s">
        <v>193</v>
      </c>
      <c r="E1425" s="246" t="s">
        <v>19</v>
      </c>
      <c r="F1425" s="247" t="s">
        <v>837</v>
      </c>
      <c r="G1425" s="244"/>
      <c r="H1425" s="248">
        <v>-3.9399999999999999</v>
      </c>
      <c r="I1425" s="249"/>
      <c r="J1425" s="244"/>
      <c r="K1425" s="244"/>
      <c r="L1425" s="250"/>
      <c r="M1425" s="251"/>
      <c r="N1425" s="252"/>
      <c r="O1425" s="252"/>
      <c r="P1425" s="252"/>
      <c r="Q1425" s="252"/>
      <c r="R1425" s="252"/>
      <c r="S1425" s="252"/>
      <c r="T1425" s="25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54" t="s">
        <v>193</v>
      </c>
      <c r="AU1425" s="254" t="s">
        <v>88</v>
      </c>
      <c r="AV1425" s="13" t="s">
        <v>88</v>
      </c>
      <c r="AW1425" s="13" t="s">
        <v>37</v>
      </c>
      <c r="AX1425" s="13" t="s">
        <v>78</v>
      </c>
      <c r="AY1425" s="254" t="s">
        <v>185</v>
      </c>
    </row>
    <row r="1426" s="13" customFormat="1">
      <c r="A1426" s="13"/>
      <c r="B1426" s="243"/>
      <c r="C1426" s="244"/>
      <c r="D1426" s="245" t="s">
        <v>193</v>
      </c>
      <c r="E1426" s="246" t="s">
        <v>19</v>
      </c>
      <c r="F1426" s="247" t="s">
        <v>1573</v>
      </c>
      <c r="G1426" s="244"/>
      <c r="H1426" s="248">
        <v>1.05</v>
      </c>
      <c r="I1426" s="249"/>
      <c r="J1426" s="244"/>
      <c r="K1426" s="244"/>
      <c r="L1426" s="250"/>
      <c r="M1426" s="251"/>
      <c r="N1426" s="252"/>
      <c r="O1426" s="252"/>
      <c r="P1426" s="252"/>
      <c r="Q1426" s="252"/>
      <c r="R1426" s="252"/>
      <c r="S1426" s="252"/>
      <c r="T1426" s="25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54" t="s">
        <v>193</v>
      </c>
      <c r="AU1426" s="254" t="s">
        <v>88</v>
      </c>
      <c r="AV1426" s="13" t="s">
        <v>88</v>
      </c>
      <c r="AW1426" s="13" t="s">
        <v>37</v>
      </c>
      <c r="AX1426" s="13" t="s">
        <v>78</v>
      </c>
      <c r="AY1426" s="254" t="s">
        <v>185</v>
      </c>
    </row>
    <row r="1427" s="14" customFormat="1">
      <c r="A1427" s="14"/>
      <c r="B1427" s="255"/>
      <c r="C1427" s="256"/>
      <c r="D1427" s="245" t="s">
        <v>193</v>
      </c>
      <c r="E1427" s="257" t="s">
        <v>19</v>
      </c>
      <c r="F1427" s="258" t="s">
        <v>839</v>
      </c>
      <c r="G1427" s="256"/>
      <c r="H1427" s="257" t="s">
        <v>19</v>
      </c>
      <c r="I1427" s="259"/>
      <c r="J1427" s="256"/>
      <c r="K1427" s="256"/>
      <c r="L1427" s="260"/>
      <c r="M1427" s="261"/>
      <c r="N1427" s="262"/>
      <c r="O1427" s="262"/>
      <c r="P1427" s="262"/>
      <c r="Q1427" s="262"/>
      <c r="R1427" s="262"/>
      <c r="S1427" s="262"/>
      <c r="T1427" s="263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64" t="s">
        <v>193</v>
      </c>
      <c r="AU1427" s="264" t="s">
        <v>88</v>
      </c>
      <c r="AV1427" s="14" t="s">
        <v>86</v>
      </c>
      <c r="AW1427" s="14" t="s">
        <v>37</v>
      </c>
      <c r="AX1427" s="14" t="s">
        <v>78</v>
      </c>
      <c r="AY1427" s="264" t="s">
        <v>185</v>
      </c>
    </row>
    <row r="1428" s="13" customFormat="1">
      <c r="A1428" s="13"/>
      <c r="B1428" s="243"/>
      <c r="C1428" s="244"/>
      <c r="D1428" s="245" t="s">
        <v>193</v>
      </c>
      <c r="E1428" s="246" t="s">
        <v>19</v>
      </c>
      <c r="F1428" s="247" t="s">
        <v>1574</v>
      </c>
      <c r="G1428" s="244"/>
      <c r="H1428" s="248">
        <v>16.800000000000001</v>
      </c>
      <c r="I1428" s="249"/>
      <c r="J1428" s="244"/>
      <c r="K1428" s="244"/>
      <c r="L1428" s="250"/>
      <c r="M1428" s="251"/>
      <c r="N1428" s="252"/>
      <c r="O1428" s="252"/>
      <c r="P1428" s="252"/>
      <c r="Q1428" s="252"/>
      <c r="R1428" s="252"/>
      <c r="S1428" s="252"/>
      <c r="T1428" s="25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54" t="s">
        <v>193</v>
      </c>
      <c r="AU1428" s="254" t="s">
        <v>88</v>
      </c>
      <c r="AV1428" s="13" t="s">
        <v>88</v>
      </c>
      <c r="AW1428" s="13" t="s">
        <v>37</v>
      </c>
      <c r="AX1428" s="13" t="s">
        <v>78</v>
      </c>
      <c r="AY1428" s="254" t="s">
        <v>185</v>
      </c>
    </row>
    <row r="1429" s="13" customFormat="1">
      <c r="A1429" s="13"/>
      <c r="B1429" s="243"/>
      <c r="C1429" s="244"/>
      <c r="D1429" s="245" t="s">
        <v>193</v>
      </c>
      <c r="E1429" s="246" t="s">
        <v>19</v>
      </c>
      <c r="F1429" s="247" t="s">
        <v>718</v>
      </c>
      <c r="G1429" s="244"/>
      <c r="H1429" s="248">
        <v>-1.97</v>
      </c>
      <c r="I1429" s="249"/>
      <c r="J1429" s="244"/>
      <c r="K1429" s="244"/>
      <c r="L1429" s="250"/>
      <c r="M1429" s="251"/>
      <c r="N1429" s="252"/>
      <c r="O1429" s="252"/>
      <c r="P1429" s="252"/>
      <c r="Q1429" s="252"/>
      <c r="R1429" s="252"/>
      <c r="S1429" s="252"/>
      <c r="T1429" s="25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54" t="s">
        <v>193</v>
      </c>
      <c r="AU1429" s="254" t="s">
        <v>88</v>
      </c>
      <c r="AV1429" s="13" t="s">
        <v>88</v>
      </c>
      <c r="AW1429" s="13" t="s">
        <v>37</v>
      </c>
      <c r="AX1429" s="13" t="s">
        <v>78</v>
      </c>
      <c r="AY1429" s="254" t="s">
        <v>185</v>
      </c>
    </row>
    <row r="1430" s="13" customFormat="1">
      <c r="A1430" s="13"/>
      <c r="B1430" s="243"/>
      <c r="C1430" s="244"/>
      <c r="D1430" s="245" t="s">
        <v>193</v>
      </c>
      <c r="E1430" s="246" t="s">
        <v>19</v>
      </c>
      <c r="F1430" s="247" t="s">
        <v>1575</v>
      </c>
      <c r="G1430" s="244"/>
      <c r="H1430" s="248">
        <v>0.51000000000000001</v>
      </c>
      <c r="I1430" s="249"/>
      <c r="J1430" s="244"/>
      <c r="K1430" s="244"/>
      <c r="L1430" s="250"/>
      <c r="M1430" s="251"/>
      <c r="N1430" s="252"/>
      <c r="O1430" s="252"/>
      <c r="P1430" s="252"/>
      <c r="Q1430" s="252"/>
      <c r="R1430" s="252"/>
      <c r="S1430" s="252"/>
      <c r="T1430" s="25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54" t="s">
        <v>193</v>
      </c>
      <c r="AU1430" s="254" t="s">
        <v>88</v>
      </c>
      <c r="AV1430" s="13" t="s">
        <v>88</v>
      </c>
      <c r="AW1430" s="13" t="s">
        <v>37</v>
      </c>
      <c r="AX1430" s="13" t="s">
        <v>78</v>
      </c>
      <c r="AY1430" s="254" t="s">
        <v>185</v>
      </c>
    </row>
    <row r="1431" s="14" customFormat="1">
      <c r="A1431" s="14"/>
      <c r="B1431" s="255"/>
      <c r="C1431" s="256"/>
      <c r="D1431" s="245" t="s">
        <v>193</v>
      </c>
      <c r="E1431" s="257" t="s">
        <v>19</v>
      </c>
      <c r="F1431" s="258" t="s">
        <v>682</v>
      </c>
      <c r="G1431" s="256"/>
      <c r="H1431" s="257" t="s">
        <v>19</v>
      </c>
      <c r="I1431" s="259"/>
      <c r="J1431" s="256"/>
      <c r="K1431" s="256"/>
      <c r="L1431" s="260"/>
      <c r="M1431" s="261"/>
      <c r="N1431" s="262"/>
      <c r="O1431" s="262"/>
      <c r="P1431" s="262"/>
      <c r="Q1431" s="262"/>
      <c r="R1431" s="262"/>
      <c r="S1431" s="262"/>
      <c r="T1431" s="263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64" t="s">
        <v>193</v>
      </c>
      <c r="AU1431" s="264" t="s">
        <v>88</v>
      </c>
      <c r="AV1431" s="14" t="s">
        <v>86</v>
      </c>
      <c r="AW1431" s="14" t="s">
        <v>37</v>
      </c>
      <c r="AX1431" s="14" t="s">
        <v>78</v>
      </c>
      <c r="AY1431" s="264" t="s">
        <v>185</v>
      </c>
    </row>
    <row r="1432" s="13" customFormat="1">
      <c r="A1432" s="13"/>
      <c r="B1432" s="243"/>
      <c r="C1432" s="244"/>
      <c r="D1432" s="245" t="s">
        <v>193</v>
      </c>
      <c r="E1432" s="246" t="s">
        <v>19</v>
      </c>
      <c r="F1432" s="247" t="s">
        <v>1576</v>
      </c>
      <c r="G1432" s="244"/>
      <c r="H1432" s="248">
        <v>56.174999999999997</v>
      </c>
      <c r="I1432" s="249"/>
      <c r="J1432" s="244"/>
      <c r="K1432" s="244"/>
      <c r="L1432" s="250"/>
      <c r="M1432" s="251"/>
      <c r="N1432" s="252"/>
      <c r="O1432" s="252"/>
      <c r="P1432" s="252"/>
      <c r="Q1432" s="252"/>
      <c r="R1432" s="252"/>
      <c r="S1432" s="252"/>
      <c r="T1432" s="25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54" t="s">
        <v>193</v>
      </c>
      <c r="AU1432" s="254" t="s">
        <v>88</v>
      </c>
      <c r="AV1432" s="13" t="s">
        <v>88</v>
      </c>
      <c r="AW1432" s="13" t="s">
        <v>37</v>
      </c>
      <c r="AX1432" s="13" t="s">
        <v>78</v>
      </c>
      <c r="AY1432" s="254" t="s">
        <v>185</v>
      </c>
    </row>
    <row r="1433" s="13" customFormat="1">
      <c r="A1433" s="13"/>
      <c r="B1433" s="243"/>
      <c r="C1433" s="244"/>
      <c r="D1433" s="245" t="s">
        <v>193</v>
      </c>
      <c r="E1433" s="246" t="s">
        <v>19</v>
      </c>
      <c r="F1433" s="247" t="s">
        <v>723</v>
      </c>
      <c r="G1433" s="244"/>
      <c r="H1433" s="248">
        <v>-3.1520000000000001</v>
      </c>
      <c r="I1433" s="249"/>
      <c r="J1433" s="244"/>
      <c r="K1433" s="244"/>
      <c r="L1433" s="250"/>
      <c r="M1433" s="251"/>
      <c r="N1433" s="252"/>
      <c r="O1433" s="252"/>
      <c r="P1433" s="252"/>
      <c r="Q1433" s="252"/>
      <c r="R1433" s="252"/>
      <c r="S1433" s="252"/>
      <c r="T1433" s="25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54" t="s">
        <v>193</v>
      </c>
      <c r="AU1433" s="254" t="s">
        <v>88</v>
      </c>
      <c r="AV1433" s="13" t="s">
        <v>88</v>
      </c>
      <c r="AW1433" s="13" t="s">
        <v>37</v>
      </c>
      <c r="AX1433" s="13" t="s">
        <v>78</v>
      </c>
      <c r="AY1433" s="254" t="s">
        <v>185</v>
      </c>
    </row>
    <row r="1434" s="13" customFormat="1">
      <c r="A1434" s="13"/>
      <c r="B1434" s="243"/>
      <c r="C1434" s="244"/>
      <c r="D1434" s="245" t="s">
        <v>193</v>
      </c>
      <c r="E1434" s="246" t="s">
        <v>19</v>
      </c>
      <c r="F1434" s="247" t="s">
        <v>718</v>
      </c>
      <c r="G1434" s="244"/>
      <c r="H1434" s="248">
        <v>-1.97</v>
      </c>
      <c r="I1434" s="249"/>
      <c r="J1434" s="244"/>
      <c r="K1434" s="244"/>
      <c r="L1434" s="250"/>
      <c r="M1434" s="251"/>
      <c r="N1434" s="252"/>
      <c r="O1434" s="252"/>
      <c r="P1434" s="252"/>
      <c r="Q1434" s="252"/>
      <c r="R1434" s="252"/>
      <c r="S1434" s="252"/>
      <c r="T1434" s="25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54" t="s">
        <v>193</v>
      </c>
      <c r="AU1434" s="254" t="s">
        <v>88</v>
      </c>
      <c r="AV1434" s="13" t="s">
        <v>88</v>
      </c>
      <c r="AW1434" s="13" t="s">
        <v>37</v>
      </c>
      <c r="AX1434" s="13" t="s">
        <v>78</v>
      </c>
      <c r="AY1434" s="254" t="s">
        <v>185</v>
      </c>
    </row>
    <row r="1435" s="13" customFormat="1">
      <c r="A1435" s="13"/>
      <c r="B1435" s="243"/>
      <c r="C1435" s="244"/>
      <c r="D1435" s="245" t="s">
        <v>193</v>
      </c>
      <c r="E1435" s="246" t="s">
        <v>19</v>
      </c>
      <c r="F1435" s="247" t="s">
        <v>1573</v>
      </c>
      <c r="G1435" s="244"/>
      <c r="H1435" s="248">
        <v>1.05</v>
      </c>
      <c r="I1435" s="249"/>
      <c r="J1435" s="244"/>
      <c r="K1435" s="244"/>
      <c r="L1435" s="250"/>
      <c r="M1435" s="251"/>
      <c r="N1435" s="252"/>
      <c r="O1435" s="252"/>
      <c r="P1435" s="252"/>
      <c r="Q1435" s="252"/>
      <c r="R1435" s="252"/>
      <c r="S1435" s="252"/>
      <c r="T1435" s="25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54" t="s">
        <v>193</v>
      </c>
      <c r="AU1435" s="254" t="s">
        <v>88</v>
      </c>
      <c r="AV1435" s="13" t="s">
        <v>88</v>
      </c>
      <c r="AW1435" s="13" t="s">
        <v>37</v>
      </c>
      <c r="AX1435" s="13" t="s">
        <v>78</v>
      </c>
      <c r="AY1435" s="254" t="s">
        <v>185</v>
      </c>
    </row>
    <row r="1436" s="13" customFormat="1">
      <c r="A1436" s="13"/>
      <c r="B1436" s="243"/>
      <c r="C1436" s="244"/>
      <c r="D1436" s="245" t="s">
        <v>193</v>
      </c>
      <c r="E1436" s="246" t="s">
        <v>19</v>
      </c>
      <c r="F1436" s="247" t="s">
        <v>843</v>
      </c>
      <c r="G1436" s="244"/>
      <c r="H1436" s="248">
        <v>-8.8200000000000003</v>
      </c>
      <c r="I1436" s="249"/>
      <c r="J1436" s="244"/>
      <c r="K1436" s="244"/>
      <c r="L1436" s="250"/>
      <c r="M1436" s="251"/>
      <c r="N1436" s="252"/>
      <c r="O1436" s="252"/>
      <c r="P1436" s="252"/>
      <c r="Q1436" s="252"/>
      <c r="R1436" s="252"/>
      <c r="S1436" s="252"/>
      <c r="T1436" s="25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54" t="s">
        <v>193</v>
      </c>
      <c r="AU1436" s="254" t="s">
        <v>88</v>
      </c>
      <c r="AV1436" s="13" t="s">
        <v>88</v>
      </c>
      <c r="AW1436" s="13" t="s">
        <v>37</v>
      </c>
      <c r="AX1436" s="13" t="s">
        <v>78</v>
      </c>
      <c r="AY1436" s="254" t="s">
        <v>185</v>
      </c>
    </row>
    <row r="1437" s="13" customFormat="1">
      <c r="A1437" s="13"/>
      <c r="B1437" s="243"/>
      <c r="C1437" s="244"/>
      <c r="D1437" s="245" t="s">
        <v>193</v>
      </c>
      <c r="E1437" s="246" t="s">
        <v>19</v>
      </c>
      <c r="F1437" s="247" t="s">
        <v>1577</v>
      </c>
      <c r="G1437" s="244"/>
      <c r="H1437" s="248">
        <v>2.6549999999999998</v>
      </c>
      <c r="I1437" s="249"/>
      <c r="J1437" s="244"/>
      <c r="K1437" s="244"/>
      <c r="L1437" s="250"/>
      <c r="M1437" s="251"/>
      <c r="N1437" s="252"/>
      <c r="O1437" s="252"/>
      <c r="P1437" s="252"/>
      <c r="Q1437" s="252"/>
      <c r="R1437" s="252"/>
      <c r="S1437" s="252"/>
      <c r="T1437" s="25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54" t="s">
        <v>193</v>
      </c>
      <c r="AU1437" s="254" t="s">
        <v>88</v>
      </c>
      <c r="AV1437" s="13" t="s">
        <v>88</v>
      </c>
      <c r="AW1437" s="13" t="s">
        <v>37</v>
      </c>
      <c r="AX1437" s="13" t="s">
        <v>78</v>
      </c>
      <c r="AY1437" s="254" t="s">
        <v>185</v>
      </c>
    </row>
    <row r="1438" s="14" customFormat="1">
      <c r="A1438" s="14"/>
      <c r="B1438" s="255"/>
      <c r="C1438" s="256"/>
      <c r="D1438" s="245" t="s">
        <v>193</v>
      </c>
      <c r="E1438" s="257" t="s">
        <v>19</v>
      </c>
      <c r="F1438" s="258" t="s">
        <v>845</v>
      </c>
      <c r="G1438" s="256"/>
      <c r="H1438" s="257" t="s">
        <v>19</v>
      </c>
      <c r="I1438" s="259"/>
      <c r="J1438" s="256"/>
      <c r="K1438" s="256"/>
      <c r="L1438" s="260"/>
      <c r="M1438" s="261"/>
      <c r="N1438" s="262"/>
      <c r="O1438" s="262"/>
      <c r="P1438" s="262"/>
      <c r="Q1438" s="262"/>
      <c r="R1438" s="262"/>
      <c r="S1438" s="262"/>
      <c r="T1438" s="263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64" t="s">
        <v>193</v>
      </c>
      <c r="AU1438" s="264" t="s">
        <v>88</v>
      </c>
      <c r="AV1438" s="14" t="s">
        <v>86</v>
      </c>
      <c r="AW1438" s="14" t="s">
        <v>37</v>
      </c>
      <c r="AX1438" s="14" t="s">
        <v>78</v>
      </c>
      <c r="AY1438" s="264" t="s">
        <v>185</v>
      </c>
    </row>
    <row r="1439" s="13" customFormat="1">
      <c r="A1439" s="13"/>
      <c r="B1439" s="243"/>
      <c r="C1439" s="244"/>
      <c r="D1439" s="245" t="s">
        <v>193</v>
      </c>
      <c r="E1439" s="246" t="s">
        <v>19</v>
      </c>
      <c r="F1439" s="247" t="s">
        <v>1578</v>
      </c>
      <c r="G1439" s="244"/>
      <c r="H1439" s="248">
        <v>22.364999999999998</v>
      </c>
      <c r="I1439" s="249"/>
      <c r="J1439" s="244"/>
      <c r="K1439" s="244"/>
      <c r="L1439" s="250"/>
      <c r="M1439" s="251"/>
      <c r="N1439" s="252"/>
      <c r="O1439" s="252"/>
      <c r="P1439" s="252"/>
      <c r="Q1439" s="252"/>
      <c r="R1439" s="252"/>
      <c r="S1439" s="252"/>
      <c r="T1439" s="25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54" t="s">
        <v>193</v>
      </c>
      <c r="AU1439" s="254" t="s">
        <v>88</v>
      </c>
      <c r="AV1439" s="13" t="s">
        <v>88</v>
      </c>
      <c r="AW1439" s="13" t="s">
        <v>37</v>
      </c>
      <c r="AX1439" s="13" t="s">
        <v>78</v>
      </c>
      <c r="AY1439" s="254" t="s">
        <v>185</v>
      </c>
    </row>
    <row r="1440" s="13" customFormat="1">
      <c r="A1440" s="13"/>
      <c r="B1440" s="243"/>
      <c r="C1440" s="244"/>
      <c r="D1440" s="245" t="s">
        <v>193</v>
      </c>
      <c r="E1440" s="246" t="s">
        <v>19</v>
      </c>
      <c r="F1440" s="247" t="s">
        <v>705</v>
      </c>
      <c r="G1440" s="244"/>
      <c r="H1440" s="248">
        <v>-4.4100000000000001</v>
      </c>
      <c r="I1440" s="249"/>
      <c r="J1440" s="244"/>
      <c r="K1440" s="244"/>
      <c r="L1440" s="250"/>
      <c r="M1440" s="251"/>
      <c r="N1440" s="252"/>
      <c r="O1440" s="252"/>
      <c r="P1440" s="252"/>
      <c r="Q1440" s="252"/>
      <c r="R1440" s="252"/>
      <c r="S1440" s="252"/>
      <c r="T1440" s="25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54" t="s">
        <v>193</v>
      </c>
      <c r="AU1440" s="254" t="s">
        <v>88</v>
      </c>
      <c r="AV1440" s="13" t="s">
        <v>88</v>
      </c>
      <c r="AW1440" s="13" t="s">
        <v>37</v>
      </c>
      <c r="AX1440" s="13" t="s">
        <v>78</v>
      </c>
      <c r="AY1440" s="254" t="s">
        <v>185</v>
      </c>
    </row>
    <row r="1441" s="13" customFormat="1">
      <c r="A1441" s="13"/>
      <c r="B1441" s="243"/>
      <c r="C1441" s="244"/>
      <c r="D1441" s="245" t="s">
        <v>193</v>
      </c>
      <c r="E1441" s="246" t="s">
        <v>19</v>
      </c>
      <c r="F1441" s="247" t="s">
        <v>1579</v>
      </c>
      <c r="G1441" s="244"/>
      <c r="H1441" s="248">
        <v>2.6549999999999998</v>
      </c>
      <c r="I1441" s="249"/>
      <c r="J1441" s="244"/>
      <c r="K1441" s="244"/>
      <c r="L1441" s="250"/>
      <c r="M1441" s="251"/>
      <c r="N1441" s="252"/>
      <c r="O1441" s="252"/>
      <c r="P1441" s="252"/>
      <c r="Q1441" s="252"/>
      <c r="R1441" s="252"/>
      <c r="S1441" s="252"/>
      <c r="T1441" s="25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54" t="s">
        <v>193</v>
      </c>
      <c r="AU1441" s="254" t="s">
        <v>88</v>
      </c>
      <c r="AV1441" s="13" t="s">
        <v>88</v>
      </c>
      <c r="AW1441" s="13" t="s">
        <v>37</v>
      </c>
      <c r="AX1441" s="13" t="s">
        <v>78</v>
      </c>
      <c r="AY1441" s="254" t="s">
        <v>185</v>
      </c>
    </row>
    <row r="1442" s="14" customFormat="1">
      <c r="A1442" s="14"/>
      <c r="B1442" s="255"/>
      <c r="C1442" s="256"/>
      <c r="D1442" s="245" t="s">
        <v>193</v>
      </c>
      <c r="E1442" s="257" t="s">
        <v>19</v>
      </c>
      <c r="F1442" s="258" t="s">
        <v>848</v>
      </c>
      <c r="G1442" s="256"/>
      <c r="H1442" s="257" t="s">
        <v>19</v>
      </c>
      <c r="I1442" s="259"/>
      <c r="J1442" s="256"/>
      <c r="K1442" s="256"/>
      <c r="L1442" s="260"/>
      <c r="M1442" s="261"/>
      <c r="N1442" s="262"/>
      <c r="O1442" s="262"/>
      <c r="P1442" s="262"/>
      <c r="Q1442" s="262"/>
      <c r="R1442" s="262"/>
      <c r="S1442" s="262"/>
      <c r="T1442" s="263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64" t="s">
        <v>193</v>
      </c>
      <c r="AU1442" s="264" t="s">
        <v>88</v>
      </c>
      <c r="AV1442" s="14" t="s">
        <v>86</v>
      </c>
      <c r="AW1442" s="14" t="s">
        <v>37</v>
      </c>
      <c r="AX1442" s="14" t="s">
        <v>78</v>
      </c>
      <c r="AY1442" s="264" t="s">
        <v>185</v>
      </c>
    </row>
    <row r="1443" s="13" customFormat="1">
      <c r="A1443" s="13"/>
      <c r="B1443" s="243"/>
      <c r="C1443" s="244"/>
      <c r="D1443" s="245" t="s">
        <v>193</v>
      </c>
      <c r="E1443" s="246" t="s">
        <v>19</v>
      </c>
      <c r="F1443" s="247" t="s">
        <v>1580</v>
      </c>
      <c r="G1443" s="244"/>
      <c r="H1443" s="248">
        <v>19.32</v>
      </c>
      <c r="I1443" s="249"/>
      <c r="J1443" s="244"/>
      <c r="K1443" s="244"/>
      <c r="L1443" s="250"/>
      <c r="M1443" s="251"/>
      <c r="N1443" s="252"/>
      <c r="O1443" s="252"/>
      <c r="P1443" s="252"/>
      <c r="Q1443" s="252"/>
      <c r="R1443" s="252"/>
      <c r="S1443" s="252"/>
      <c r="T1443" s="25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54" t="s">
        <v>193</v>
      </c>
      <c r="AU1443" s="254" t="s">
        <v>88</v>
      </c>
      <c r="AV1443" s="13" t="s">
        <v>88</v>
      </c>
      <c r="AW1443" s="13" t="s">
        <v>37</v>
      </c>
      <c r="AX1443" s="13" t="s">
        <v>78</v>
      </c>
      <c r="AY1443" s="254" t="s">
        <v>185</v>
      </c>
    </row>
    <row r="1444" s="13" customFormat="1">
      <c r="A1444" s="13"/>
      <c r="B1444" s="243"/>
      <c r="C1444" s="244"/>
      <c r="D1444" s="245" t="s">
        <v>193</v>
      </c>
      <c r="E1444" s="246" t="s">
        <v>19</v>
      </c>
      <c r="F1444" s="247" t="s">
        <v>709</v>
      </c>
      <c r="G1444" s="244"/>
      <c r="H1444" s="248">
        <v>-1.5760000000000001</v>
      </c>
      <c r="I1444" s="249"/>
      <c r="J1444" s="244"/>
      <c r="K1444" s="244"/>
      <c r="L1444" s="250"/>
      <c r="M1444" s="251"/>
      <c r="N1444" s="252"/>
      <c r="O1444" s="252"/>
      <c r="P1444" s="252"/>
      <c r="Q1444" s="252"/>
      <c r="R1444" s="252"/>
      <c r="S1444" s="252"/>
      <c r="T1444" s="25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54" t="s">
        <v>193</v>
      </c>
      <c r="AU1444" s="254" t="s">
        <v>88</v>
      </c>
      <c r="AV1444" s="13" t="s">
        <v>88</v>
      </c>
      <c r="AW1444" s="13" t="s">
        <v>37</v>
      </c>
      <c r="AX1444" s="13" t="s">
        <v>78</v>
      </c>
      <c r="AY1444" s="254" t="s">
        <v>185</v>
      </c>
    </row>
    <row r="1445" s="13" customFormat="1">
      <c r="A1445" s="13"/>
      <c r="B1445" s="243"/>
      <c r="C1445" s="244"/>
      <c r="D1445" s="245" t="s">
        <v>193</v>
      </c>
      <c r="E1445" s="246" t="s">
        <v>19</v>
      </c>
      <c r="F1445" s="247" t="s">
        <v>1581</v>
      </c>
      <c r="G1445" s="244"/>
      <c r="H1445" s="248">
        <v>0.54000000000000004</v>
      </c>
      <c r="I1445" s="249"/>
      <c r="J1445" s="244"/>
      <c r="K1445" s="244"/>
      <c r="L1445" s="250"/>
      <c r="M1445" s="251"/>
      <c r="N1445" s="252"/>
      <c r="O1445" s="252"/>
      <c r="P1445" s="252"/>
      <c r="Q1445" s="252"/>
      <c r="R1445" s="252"/>
      <c r="S1445" s="252"/>
      <c r="T1445" s="25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54" t="s">
        <v>193</v>
      </c>
      <c r="AU1445" s="254" t="s">
        <v>88</v>
      </c>
      <c r="AV1445" s="13" t="s">
        <v>88</v>
      </c>
      <c r="AW1445" s="13" t="s">
        <v>37</v>
      </c>
      <c r="AX1445" s="13" t="s">
        <v>78</v>
      </c>
      <c r="AY1445" s="254" t="s">
        <v>185</v>
      </c>
    </row>
    <row r="1446" s="14" customFormat="1">
      <c r="A1446" s="14"/>
      <c r="B1446" s="255"/>
      <c r="C1446" s="256"/>
      <c r="D1446" s="245" t="s">
        <v>193</v>
      </c>
      <c r="E1446" s="257" t="s">
        <v>19</v>
      </c>
      <c r="F1446" s="258" t="s">
        <v>851</v>
      </c>
      <c r="G1446" s="256"/>
      <c r="H1446" s="257" t="s">
        <v>19</v>
      </c>
      <c r="I1446" s="259"/>
      <c r="J1446" s="256"/>
      <c r="K1446" s="256"/>
      <c r="L1446" s="260"/>
      <c r="M1446" s="261"/>
      <c r="N1446" s="262"/>
      <c r="O1446" s="262"/>
      <c r="P1446" s="262"/>
      <c r="Q1446" s="262"/>
      <c r="R1446" s="262"/>
      <c r="S1446" s="262"/>
      <c r="T1446" s="263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64" t="s">
        <v>193</v>
      </c>
      <c r="AU1446" s="264" t="s">
        <v>88</v>
      </c>
      <c r="AV1446" s="14" t="s">
        <v>86</v>
      </c>
      <c r="AW1446" s="14" t="s">
        <v>37</v>
      </c>
      <c r="AX1446" s="14" t="s">
        <v>78</v>
      </c>
      <c r="AY1446" s="264" t="s">
        <v>185</v>
      </c>
    </row>
    <row r="1447" s="13" customFormat="1">
      <c r="A1447" s="13"/>
      <c r="B1447" s="243"/>
      <c r="C1447" s="244"/>
      <c r="D1447" s="245" t="s">
        <v>193</v>
      </c>
      <c r="E1447" s="246" t="s">
        <v>19</v>
      </c>
      <c r="F1447" s="247" t="s">
        <v>1582</v>
      </c>
      <c r="G1447" s="244"/>
      <c r="H1447" s="248">
        <v>13.02</v>
      </c>
      <c r="I1447" s="249"/>
      <c r="J1447" s="244"/>
      <c r="K1447" s="244"/>
      <c r="L1447" s="250"/>
      <c r="M1447" s="251"/>
      <c r="N1447" s="252"/>
      <c r="O1447" s="252"/>
      <c r="P1447" s="252"/>
      <c r="Q1447" s="252"/>
      <c r="R1447" s="252"/>
      <c r="S1447" s="252"/>
      <c r="T1447" s="25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54" t="s">
        <v>193</v>
      </c>
      <c r="AU1447" s="254" t="s">
        <v>88</v>
      </c>
      <c r="AV1447" s="13" t="s">
        <v>88</v>
      </c>
      <c r="AW1447" s="13" t="s">
        <v>37</v>
      </c>
      <c r="AX1447" s="13" t="s">
        <v>78</v>
      </c>
      <c r="AY1447" s="254" t="s">
        <v>185</v>
      </c>
    </row>
    <row r="1448" s="13" customFormat="1">
      <c r="A1448" s="13"/>
      <c r="B1448" s="243"/>
      <c r="C1448" s="244"/>
      <c r="D1448" s="245" t="s">
        <v>193</v>
      </c>
      <c r="E1448" s="246" t="s">
        <v>19</v>
      </c>
      <c r="F1448" s="247" t="s">
        <v>709</v>
      </c>
      <c r="G1448" s="244"/>
      <c r="H1448" s="248">
        <v>-1.5760000000000001</v>
      </c>
      <c r="I1448" s="249"/>
      <c r="J1448" s="244"/>
      <c r="K1448" s="244"/>
      <c r="L1448" s="250"/>
      <c r="M1448" s="251"/>
      <c r="N1448" s="252"/>
      <c r="O1448" s="252"/>
      <c r="P1448" s="252"/>
      <c r="Q1448" s="252"/>
      <c r="R1448" s="252"/>
      <c r="S1448" s="252"/>
      <c r="T1448" s="25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54" t="s">
        <v>193</v>
      </c>
      <c r="AU1448" s="254" t="s">
        <v>88</v>
      </c>
      <c r="AV1448" s="13" t="s">
        <v>88</v>
      </c>
      <c r="AW1448" s="13" t="s">
        <v>37</v>
      </c>
      <c r="AX1448" s="13" t="s">
        <v>78</v>
      </c>
      <c r="AY1448" s="254" t="s">
        <v>185</v>
      </c>
    </row>
    <row r="1449" s="14" customFormat="1">
      <c r="A1449" s="14"/>
      <c r="B1449" s="255"/>
      <c r="C1449" s="256"/>
      <c r="D1449" s="245" t="s">
        <v>193</v>
      </c>
      <c r="E1449" s="257" t="s">
        <v>19</v>
      </c>
      <c r="F1449" s="258" t="s">
        <v>853</v>
      </c>
      <c r="G1449" s="256"/>
      <c r="H1449" s="257" t="s">
        <v>19</v>
      </c>
      <c r="I1449" s="259"/>
      <c r="J1449" s="256"/>
      <c r="K1449" s="256"/>
      <c r="L1449" s="260"/>
      <c r="M1449" s="261"/>
      <c r="N1449" s="262"/>
      <c r="O1449" s="262"/>
      <c r="P1449" s="262"/>
      <c r="Q1449" s="262"/>
      <c r="R1449" s="262"/>
      <c r="S1449" s="262"/>
      <c r="T1449" s="263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64" t="s">
        <v>193</v>
      </c>
      <c r="AU1449" s="264" t="s">
        <v>88</v>
      </c>
      <c r="AV1449" s="14" t="s">
        <v>86</v>
      </c>
      <c r="AW1449" s="14" t="s">
        <v>37</v>
      </c>
      <c r="AX1449" s="14" t="s">
        <v>78</v>
      </c>
      <c r="AY1449" s="264" t="s">
        <v>185</v>
      </c>
    </row>
    <row r="1450" s="13" customFormat="1">
      <c r="A1450" s="13"/>
      <c r="B1450" s="243"/>
      <c r="C1450" s="244"/>
      <c r="D1450" s="245" t="s">
        <v>193</v>
      </c>
      <c r="E1450" s="246" t="s">
        <v>19</v>
      </c>
      <c r="F1450" s="247" t="s">
        <v>1583</v>
      </c>
      <c r="G1450" s="244"/>
      <c r="H1450" s="248">
        <v>29.504999999999999</v>
      </c>
      <c r="I1450" s="249"/>
      <c r="J1450" s="244"/>
      <c r="K1450" s="244"/>
      <c r="L1450" s="250"/>
      <c r="M1450" s="251"/>
      <c r="N1450" s="252"/>
      <c r="O1450" s="252"/>
      <c r="P1450" s="252"/>
      <c r="Q1450" s="252"/>
      <c r="R1450" s="252"/>
      <c r="S1450" s="252"/>
      <c r="T1450" s="25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54" t="s">
        <v>193</v>
      </c>
      <c r="AU1450" s="254" t="s">
        <v>88</v>
      </c>
      <c r="AV1450" s="13" t="s">
        <v>88</v>
      </c>
      <c r="AW1450" s="13" t="s">
        <v>37</v>
      </c>
      <c r="AX1450" s="13" t="s">
        <v>78</v>
      </c>
      <c r="AY1450" s="254" t="s">
        <v>185</v>
      </c>
    </row>
    <row r="1451" s="13" customFormat="1">
      <c r="A1451" s="13"/>
      <c r="B1451" s="243"/>
      <c r="C1451" s="244"/>
      <c r="D1451" s="245" t="s">
        <v>193</v>
      </c>
      <c r="E1451" s="246" t="s">
        <v>19</v>
      </c>
      <c r="F1451" s="247" t="s">
        <v>705</v>
      </c>
      <c r="G1451" s="244"/>
      <c r="H1451" s="248">
        <v>-4.4100000000000001</v>
      </c>
      <c r="I1451" s="249"/>
      <c r="J1451" s="244"/>
      <c r="K1451" s="244"/>
      <c r="L1451" s="250"/>
      <c r="M1451" s="251"/>
      <c r="N1451" s="252"/>
      <c r="O1451" s="252"/>
      <c r="P1451" s="252"/>
      <c r="Q1451" s="252"/>
      <c r="R1451" s="252"/>
      <c r="S1451" s="252"/>
      <c r="T1451" s="25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54" t="s">
        <v>193</v>
      </c>
      <c r="AU1451" s="254" t="s">
        <v>88</v>
      </c>
      <c r="AV1451" s="13" t="s">
        <v>88</v>
      </c>
      <c r="AW1451" s="13" t="s">
        <v>37</v>
      </c>
      <c r="AX1451" s="13" t="s">
        <v>78</v>
      </c>
      <c r="AY1451" s="254" t="s">
        <v>185</v>
      </c>
    </row>
    <row r="1452" s="13" customFormat="1">
      <c r="A1452" s="13"/>
      <c r="B1452" s="243"/>
      <c r="C1452" s="244"/>
      <c r="D1452" s="245" t="s">
        <v>193</v>
      </c>
      <c r="E1452" s="246" t="s">
        <v>19</v>
      </c>
      <c r="F1452" s="247" t="s">
        <v>1584</v>
      </c>
      <c r="G1452" s="244"/>
      <c r="H1452" s="248">
        <v>0.55500000000000005</v>
      </c>
      <c r="I1452" s="249"/>
      <c r="J1452" s="244"/>
      <c r="K1452" s="244"/>
      <c r="L1452" s="250"/>
      <c r="M1452" s="251"/>
      <c r="N1452" s="252"/>
      <c r="O1452" s="252"/>
      <c r="P1452" s="252"/>
      <c r="Q1452" s="252"/>
      <c r="R1452" s="252"/>
      <c r="S1452" s="252"/>
      <c r="T1452" s="25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54" t="s">
        <v>193</v>
      </c>
      <c r="AU1452" s="254" t="s">
        <v>88</v>
      </c>
      <c r="AV1452" s="13" t="s">
        <v>88</v>
      </c>
      <c r="AW1452" s="13" t="s">
        <v>37</v>
      </c>
      <c r="AX1452" s="13" t="s">
        <v>78</v>
      </c>
      <c r="AY1452" s="254" t="s">
        <v>185</v>
      </c>
    </row>
    <row r="1453" s="14" customFormat="1">
      <c r="A1453" s="14"/>
      <c r="B1453" s="255"/>
      <c r="C1453" s="256"/>
      <c r="D1453" s="245" t="s">
        <v>193</v>
      </c>
      <c r="E1453" s="257" t="s">
        <v>19</v>
      </c>
      <c r="F1453" s="258" t="s">
        <v>856</v>
      </c>
      <c r="G1453" s="256"/>
      <c r="H1453" s="257" t="s">
        <v>19</v>
      </c>
      <c r="I1453" s="259"/>
      <c r="J1453" s="256"/>
      <c r="K1453" s="256"/>
      <c r="L1453" s="260"/>
      <c r="M1453" s="261"/>
      <c r="N1453" s="262"/>
      <c r="O1453" s="262"/>
      <c r="P1453" s="262"/>
      <c r="Q1453" s="262"/>
      <c r="R1453" s="262"/>
      <c r="S1453" s="262"/>
      <c r="T1453" s="263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64" t="s">
        <v>193</v>
      </c>
      <c r="AU1453" s="264" t="s">
        <v>88</v>
      </c>
      <c r="AV1453" s="14" t="s">
        <v>86</v>
      </c>
      <c r="AW1453" s="14" t="s">
        <v>37</v>
      </c>
      <c r="AX1453" s="14" t="s">
        <v>78</v>
      </c>
      <c r="AY1453" s="264" t="s">
        <v>185</v>
      </c>
    </row>
    <row r="1454" s="13" customFormat="1">
      <c r="A1454" s="13"/>
      <c r="B1454" s="243"/>
      <c r="C1454" s="244"/>
      <c r="D1454" s="245" t="s">
        <v>193</v>
      </c>
      <c r="E1454" s="246" t="s">
        <v>19</v>
      </c>
      <c r="F1454" s="247" t="s">
        <v>1585</v>
      </c>
      <c r="G1454" s="244"/>
      <c r="H1454" s="248">
        <v>21.945</v>
      </c>
      <c r="I1454" s="249"/>
      <c r="J1454" s="244"/>
      <c r="K1454" s="244"/>
      <c r="L1454" s="250"/>
      <c r="M1454" s="251"/>
      <c r="N1454" s="252"/>
      <c r="O1454" s="252"/>
      <c r="P1454" s="252"/>
      <c r="Q1454" s="252"/>
      <c r="R1454" s="252"/>
      <c r="S1454" s="252"/>
      <c r="T1454" s="25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54" t="s">
        <v>193</v>
      </c>
      <c r="AU1454" s="254" t="s">
        <v>88</v>
      </c>
      <c r="AV1454" s="13" t="s">
        <v>88</v>
      </c>
      <c r="AW1454" s="13" t="s">
        <v>37</v>
      </c>
      <c r="AX1454" s="13" t="s">
        <v>78</v>
      </c>
      <c r="AY1454" s="254" t="s">
        <v>185</v>
      </c>
    </row>
    <row r="1455" s="13" customFormat="1">
      <c r="A1455" s="13"/>
      <c r="B1455" s="243"/>
      <c r="C1455" s="244"/>
      <c r="D1455" s="245" t="s">
        <v>193</v>
      </c>
      <c r="E1455" s="246" t="s">
        <v>19</v>
      </c>
      <c r="F1455" s="247" t="s">
        <v>705</v>
      </c>
      <c r="G1455" s="244"/>
      <c r="H1455" s="248">
        <v>-4.4100000000000001</v>
      </c>
      <c r="I1455" s="249"/>
      <c r="J1455" s="244"/>
      <c r="K1455" s="244"/>
      <c r="L1455" s="250"/>
      <c r="M1455" s="251"/>
      <c r="N1455" s="252"/>
      <c r="O1455" s="252"/>
      <c r="P1455" s="252"/>
      <c r="Q1455" s="252"/>
      <c r="R1455" s="252"/>
      <c r="S1455" s="252"/>
      <c r="T1455" s="25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54" t="s">
        <v>193</v>
      </c>
      <c r="AU1455" s="254" t="s">
        <v>88</v>
      </c>
      <c r="AV1455" s="13" t="s">
        <v>88</v>
      </c>
      <c r="AW1455" s="13" t="s">
        <v>37</v>
      </c>
      <c r="AX1455" s="13" t="s">
        <v>78</v>
      </c>
      <c r="AY1455" s="254" t="s">
        <v>185</v>
      </c>
    </row>
    <row r="1456" s="13" customFormat="1">
      <c r="A1456" s="13"/>
      <c r="B1456" s="243"/>
      <c r="C1456" s="244"/>
      <c r="D1456" s="245" t="s">
        <v>193</v>
      </c>
      <c r="E1456" s="246" t="s">
        <v>19</v>
      </c>
      <c r="F1456" s="247" t="s">
        <v>1586</v>
      </c>
      <c r="G1456" s="244"/>
      <c r="H1456" s="248">
        <v>2.9550000000000001</v>
      </c>
      <c r="I1456" s="249"/>
      <c r="J1456" s="244"/>
      <c r="K1456" s="244"/>
      <c r="L1456" s="250"/>
      <c r="M1456" s="251"/>
      <c r="N1456" s="252"/>
      <c r="O1456" s="252"/>
      <c r="P1456" s="252"/>
      <c r="Q1456" s="252"/>
      <c r="R1456" s="252"/>
      <c r="S1456" s="252"/>
      <c r="T1456" s="25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54" t="s">
        <v>193</v>
      </c>
      <c r="AU1456" s="254" t="s">
        <v>88</v>
      </c>
      <c r="AV1456" s="13" t="s">
        <v>88</v>
      </c>
      <c r="AW1456" s="13" t="s">
        <v>37</v>
      </c>
      <c r="AX1456" s="13" t="s">
        <v>78</v>
      </c>
      <c r="AY1456" s="254" t="s">
        <v>185</v>
      </c>
    </row>
    <row r="1457" s="14" customFormat="1">
      <c r="A1457" s="14"/>
      <c r="B1457" s="255"/>
      <c r="C1457" s="256"/>
      <c r="D1457" s="245" t="s">
        <v>193</v>
      </c>
      <c r="E1457" s="257" t="s">
        <v>19</v>
      </c>
      <c r="F1457" s="258" t="s">
        <v>859</v>
      </c>
      <c r="G1457" s="256"/>
      <c r="H1457" s="257" t="s">
        <v>19</v>
      </c>
      <c r="I1457" s="259"/>
      <c r="J1457" s="256"/>
      <c r="K1457" s="256"/>
      <c r="L1457" s="260"/>
      <c r="M1457" s="261"/>
      <c r="N1457" s="262"/>
      <c r="O1457" s="262"/>
      <c r="P1457" s="262"/>
      <c r="Q1457" s="262"/>
      <c r="R1457" s="262"/>
      <c r="S1457" s="262"/>
      <c r="T1457" s="263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64" t="s">
        <v>193</v>
      </c>
      <c r="AU1457" s="264" t="s">
        <v>88</v>
      </c>
      <c r="AV1457" s="14" t="s">
        <v>86</v>
      </c>
      <c r="AW1457" s="14" t="s">
        <v>37</v>
      </c>
      <c r="AX1457" s="14" t="s">
        <v>78</v>
      </c>
      <c r="AY1457" s="264" t="s">
        <v>185</v>
      </c>
    </row>
    <row r="1458" s="15" customFormat="1">
      <c r="A1458" s="15"/>
      <c r="B1458" s="265"/>
      <c r="C1458" s="266"/>
      <c r="D1458" s="245" t="s">
        <v>193</v>
      </c>
      <c r="E1458" s="267" t="s">
        <v>19</v>
      </c>
      <c r="F1458" s="268" t="s">
        <v>196</v>
      </c>
      <c r="G1458" s="266"/>
      <c r="H1458" s="269">
        <v>214.86800000000005</v>
      </c>
      <c r="I1458" s="270"/>
      <c r="J1458" s="266"/>
      <c r="K1458" s="266"/>
      <c r="L1458" s="271"/>
      <c r="M1458" s="272"/>
      <c r="N1458" s="273"/>
      <c r="O1458" s="273"/>
      <c r="P1458" s="273"/>
      <c r="Q1458" s="273"/>
      <c r="R1458" s="273"/>
      <c r="S1458" s="273"/>
      <c r="T1458" s="274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T1458" s="275" t="s">
        <v>193</v>
      </c>
      <c r="AU1458" s="275" t="s">
        <v>88</v>
      </c>
      <c r="AV1458" s="15" t="s">
        <v>191</v>
      </c>
      <c r="AW1458" s="15" t="s">
        <v>37</v>
      </c>
      <c r="AX1458" s="15" t="s">
        <v>86</v>
      </c>
      <c r="AY1458" s="275" t="s">
        <v>185</v>
      </c>
    </row>
    <row r="1459" s="2" customFormat="1" ht="21.75" customHeight="1">
      <c r="A1459" s="40"/>
      <c r="B1459" s="41"/>
      <c r="C1459" s="229" t="s">
        <v>1587</v>
      </c>
      <c r="D1459" s="229" t="s">
        <v>187</v>
      </c>
      <c r="E1459" s="230" t="s">
        <v>1588</v>
      </c>
      <c r="F1459" s="231" t="s">
        <v>1589</v>
      </c>
      <c r="G1459" s="232" t="s">
        <v>190</v>
      </c>
      <c r="H1459" s="233">
        <v>214.868</v>
      </c>
      <c r="I1459" s="234"/>
      <c r="J1459" s="235">
        <f>ROUND(I1459*H1459,2)</f>
        <v>0</v>
      </c>
      <c r="K1459" s="236"/>
      <c r="L1459" s="46"/>
      <c r="M1459" s="237" t="s">
        <v>19</v>
      </c>
      <c r="N1459" s="238" t="s">
        <v>49</v>
      </c>
      <c r="O1459" s="86"/>
      <c r="P1459" s="239">
        <f>O1459*H1459</f>
        <v>0</v>
      </c>
      <c r="Q1459" s="239">
        <v>0.00029999999999999997</v>
      </c>
      <c r="R1459" s="239">
        <f>Q1459*H1459</f>
        <v>0.064460399999999987</v>
      </c>
      <c r="S1459" s="239">
        <v>0</v>
      </c>
      <c r="T1459" s="240">
        <f>S1459*H1459</f>
        <v>0</v>
      </c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R1459" s="241" t="s">
        <v>229</v>
      </c>
      <c r="AT1459" s="241" t="s">
        <v>187</v>
      </c>
      <c r="AU1459" s="241" t="s">
        <v>88</v>
      </c>
      <c r="AY1459" s="19" t="s">
        <v>185</v>
      </c>
      <c r="BE1459" s="242">
        <f>IF(N1459="základní",J1459,0)</f>
        <v>0</v>
      </c>
      <c r="BF1459" s="242">
        <f>IF(N1459="snížená",J1459,0)</f>
        <v>0</v>
      </c>
      <c r="BG1459" s="242">
        <f>IF(N1459="zákl. přenesená",J1459,0)</f>
        <v>0</v>
      </c>
      <c r="BH1459" s="242">
        <f>IF(N1459="sníž. přenesená",J1459,0)</f>
        <v>0</v>
      </c>
      <c r="BI1459" s="242">
        <f>IF(N1459="nulová",J1459,0)</f>
        <v>0</v>
      </c>
      <c r="BJ1459" s="19" t="s">
        <v>86</v>
      </c>
      <c r="BK1459" s="242">
        <f>ROUND(I1459*H1459,2)</f>
        <v>0</v>
      </c>
      <c r="BL1459" s="19" t="s">
        <v>229</v>
      </c>
      <c r="BM1459" s="241" t="s">
        <v>1590</v>
      </c>
    </row>
    <row r="1460" s="2" customFormat="1" ht="21.75" customHeight="1">
      <c r="A1460" s="40"/>
      <c r="B1460" s="41"/>
      <c r="C1460" s="229" t="s">
        <v>1591</v>
      </c>
      <c r="D1460" s="229" t="s">
        <v>187</v>
      </c>
      <c r="E1460" s="230" t="s">
        <v>1592</v>
      </c>
      <c r="F1460" s="231" t="s">
        <v>1593</v>
      </c>
      <c r="G1460" s="232" t="s">
        <v>190</v>
      </c>
      <c r="H1460" s="233">
        <v>214.868</v>
      </c>
      <c r="I1460" s="234"/>
      <c r="J1460" s="235">
        <f>ROUND(I1460*H1460,2)</f>
        <v>0</v>
      </c>
      <c r="K1460" s="236"/>
      <c r="L1460" s="46"/>
      <c r="M1460" s="237" t="s">
        <v>19</v>
      </c>
      <c r="N1460" s="238" t="s">
        <v>49</v>
      </c>
      <c r="O1460" s="86"/>
      <c r="P1460" s="239">
        <f>O1460*H1460</f>
        <v>0</v>
      </c>
      <c r="Q1460" s="239">
        <v>0.0015</v>
      </c>
      <c r="R1460" s="239">
        <f>Q1460*H1460</f>
        <v>0.32230199999999998</v>
      </c>
      <c r="S1460" s="239">
        <v>0</v>
      </c>
      <c r="T1460" s="240">
        <f>S1460*H1460</f>
        <v>0</v>
      </c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R1460" s="241" t="s">
        <v>229</v>
      </c>
      <c r="AT1460" s="241" t="s">
        <v>187</v>
      </c>
      <c r="AU1460" s="241" t="s">
        <v>88</v>
      </c>
      <c r="AY1460" s="19" t="s">
        <v>185</v>
      </c>
      <c r="BE1460" s="242">
        <f>IF(N1460="základní",J1460,0)</f>
        <v>0</v>
      </c>
      <c r="BF1460" s="242">
        <f>IF(N1460="snížená",J1460,0)</f>
        <v>0</v>
      </c>
      <c r="BG1460" s="242">
        <f>IF(N1460="zákl. přenesená",J1460,0)</f>
        <v>0</v>
      </c>
      <c r="BH1460" s="242">
        <f>IF(N1460="sníž. přenesená",J1460,0)</f>
        <v>0</v>
      </c>
      <c r="BI1460" s="242">
        <f>IF(N1460="nulová",J1460,0)</f>
        <v>0</v>
      </c>
      <c r="BJ1460" s="19" t="s">
        <v>86</v>
      </c>
      <c r="BK1460" s="242">
        <f>ROUND(I1460*H1460,2)</f>
        <v>0</v>
      </c>
      <c r="BL1460" s="19" t="s">
        <v>229</v>
      </c>
      <c r="BM1460" s="241" t="s">
        <v>1594</v>
      </c>
    </row>
    <row r="1461" s="2" customFormat="1" ht="21.75" customHeight="1">
      <c r="A1461" s="40"/>
      <c r="B1461" s="41"/>
      <c r="C1461" s="229" t="s">
        <v>1595</v>
      </c>
      <c r="D1461" s="229" t="s">
        <v>187</v>
      </c>
      <c r="E1461" s="230" t="s">
        <v>1596</v>
      </c>
      <c r="F1461" s="231" t="s">
        <v>1597</v>
      </c>
      <c r="G1461" s="232" t="s">
        <v>220</v>
      </c>
      <c r="H1461" s="233">
        <v>72</v>
      </c>
      <c r="I1461" s="234"/>
      <c r="J1461" s="235">
        <f>ROUND(I1461*H1461,2)</f>
        <v>0</v>
      </c>
      <c r="K1461" s="236"/>
      <c r="L1461" s="46"/>
      <c r="M1461" s="237" t="s">
        <v>19</v>
      </c>
      <c r="N1461" s="238" t="s">
        <v>49</v>
      </c>
      <c r="O1461" s="86"/>
      <c r="P1461" s="239">
        <f>O1461*H1461</f>
        <v>0</v>
      </c>
      <c r="Q1461" s="239">
        <v>0.00017000000000000001</v>
      </c>
      <c r="R1461" s="239">
        <f>Q1461*H1461</f>
        <v>0.012240000000000001</v>
      </c>
      <c r="S1461" s="239">
        <v>0</v>
      </c>
      <c r="T1461" s="240">
        <f>S1461*H1461</f>
        <v>0</v>
      </c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R1461" s="241" t="s">
        <v>229</v>
      </c>
      <c r="AT1461" s="241" t="s">
        <v>187</v>
      </c>
      <c r="AU1461" s="241" t="s">
        <v>88</v>
      </c>
      <c r="AY1461" s="19" t="s">
        <v>185</v>
      </c>
      <c r="BE1461" s="242">
        <f>IF(N1461="základní",J1461,0)</f>
        <v>0</v>
      </c>
      <c r="BF1461" s="242">
        <f>IF(N1461="snížená",J1461,0)</f>
        <v>0</v>
      </c>
      <c r="BG1461" s="242">
        <f>IF(N1461="zákl. přenesená",J1461,0)</f>
        <v>0</v>
      </c>
      <c r="BH1461" s="242">
        <f>IF(N1461="sníž. přenesená",J1461,0)</f>
        <v>0</v>
      </c>
      <c r="BI1461" s="242">
        <f>IF(N1461="nulová",J1461,0)</f>
        <v>0</v>
      </c>
      <c r="BJ1461" s="19" t="s">
        <v>86</v>
      </c>
      <c r="BK1461" s="242">
        <f>ROUND(I1461*H1461,2)</f>
        <v>0</v>
      </c>
      <c r="BL1461" s="19" t="s">
        <v>229</v>
      </c>
      <c r="BM1461" s="241" t="s">
        <v>1598</v>
      </c>
    </row>
    <row r="1462" s="13" customFormat="1">
      <c r="A1462" s="13"/>
      <c r="B1462" s="243"/>
      <c r="C1462" s="244"/>
      <c r="D1462" s="245" t="s">
        <v>193</v>
      </c>
      <c r="E1462" s="246" t="s">
        <v>19</v>
      </c>
      <c r="F1462" s="247" t="s">
        <v>1599</v>
      </c>
      <c r="G1462" s="244"/>
      <c r="H1462" s="248">
        <v>12.6</v>
      </c>
      <c r="I1462" s="249"/>
      <c r="J1462" s="244"/>
      <c r="K1462" s="244"/>
      <c r="L1462" s="250"/>
      <c r="M1462" s="251"/>
      <c r="N1462" s="252"/>
      <c r="O1462" s="252"/>
      <c r="P1462" s="252"/>
      <c r="Q1462" s="252"/>
      <c r="R1462" s="252"/>
      <c r="S1462" s="252"/>
      <c r="T1462" s="25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54" t="s">
        <v>193</v>
      </c>
      <c r="AU1462" s="254" t="s">
        <v>88</v>
      </c>
      <c r="AV1462" s="13" t="s">
        <v>88</v>
      </c>
      <c r="AW1462" s="13" t="s">
        <v>37</v>
      </c>
      <c r="AX1462" s="13" t="s">
        <v>78</v>
      </c>
      <c r="AY1462" s="254" t="s">
        <v>185</v>
      </c>
    </row>
    <row r="1463" s="14" customFormat="1">
      <c r="A1463" s="14"/>
      <c r="B1463" s="255"/>
      <c r="C1463" s="256"/>
      <c r="D1463" s="245" t="s">
        <v>193</v>
      </c>
      <c r="E1463" s="257" t="s">
        <v>19</v>
      </c>
      <c r="F1463" s="258" t="s">
        <v>833</v>
      </c>
      <c r="G1463" s="256"/>
      <c r="H1463" s="257" t="s">
        <v>19</v>
      </c>
      <c r="I1463" s="259"/>
      <c r="J1463" s="256"/>
      <c r="K1463" s="256"/>
      <c r="L1463" s="260"/>
      <c r="M1463" s="261"/>
      <c r="N1463" s="262"/>
      <c r="O1463" s="262"/>
      <c r="P1463" s="262"/>
      <c r="Q1463" s="262"/>
      <c r="R1463" s="262"/>
      <c r="S1463" s="262"/>
      <c r="T1463" s="263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64" t="s">
        <v>193</v>
      </c>
      <c r="AU1463" s="264" t="s">
        <v>88</v>
      </c>
      <c r="AV1463" s="14" t="s">
        <v>86</v>
      </c>
      <c r="AW1463" s="14" t="s">
        <v>37</v>
      </c>
      <c r="AX1463" s="14" t="s">
        <v>78</v>
      </c>
      <c r="AY1463" s="264" t="s">
        <v>185</v>
      </c>
    </row>
    <row r="1464" s="13" customFormat="1">
      <c r="A1464" s="13"/>
      <c r="B1464" s="243"/>
      <c r="C1464" s="244"/>
      <c r="D1464" s="245" t="s">
        <v>193</v>
      </c>
      <c r="E1464" s="246" t="s">
        <v>19</v>
      </c>
      <c r="F1464" s="247" t="s">
        <v>1600</v>
      </c>
      <c r="G1464" s="244"/>
      <c r="H1464" s="248">
        <v>8.4000000000000004</v>
      </c>
      <c r="I1464" s="249"/>
      <c r="J1464" s="244"/>
      <c r="K1464" s="244"/>
      <c r="L1464" s="250"/>
      <c r="M1464" s="251"/>
      <c r="N1464" s="252"/>
      <c r="O1464" s="252"/>
      <c r="P1464" s="252"/>
      <c r="Q1464" s="252"/>
      <c r="R1464" s="252"/>
      <c r="S1464" s="252"/>
      <c r="T1464" s="25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54" t="s">
        <v>193</v>
      </c>
      <c r="AU1464" s="254" t="s">
        <v>88</v>
      </c>
      <c r="AV1464" s="13" t="s">
        <v>88</v>
      </c>
      <c r="AW1464" s="13" t="s">
        <v>37</v>
      </c>
      <c r="AX1464" s="13" t="s">
        <v>78</v>
      </c>
      <c r="AY1464" s="254" t="s">
        <v>185</v>
      </c>
    </row>
    <row r="1465" s="14" customFormat="1">
      <c r="A1465" s="14"/>
      <c r="B1465" s="255"/>
      <c r="C1465" s="256"/>
      <c r="D1465" s="245" t="s">
        <v>193</v>
      </c>
      <c r="E1465" s="257" t="s">
        <v>19</v>
      </c>
      <c r="F1465" s="258" t="s">
        <v>835</v>
      </c>
      <c r="G1465" s="256"/>
      <c r="H1465" s="257" t="s">
        <v>19</v>
      </c>
      <c r="I1465" s="259"/>
      <c r="J1465" s="256"/>
      <c r="K1465" s="256"/>
      <c r="L1465" s="260"/>
      <c r="M1465" s="261"/>
      <c r="N1465" s="262"/>
      <c r="O1465" s="262"/>
      <c r="P1465" s="262"/>
      <c r="Q1465" s="262"/>
      <c r="R1465" s="262"/>
      <c r="S1465" s="262"/>
      <c r="T1465" s="263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64" t="s">
        <v>193</v>
      </c>
      <c r="AU1465" s="264" t="s">
        <v>88</v>
      </c>
      <c r="AV1465" s="14" t="s">
        <v>86</v>
      </c>
      <c r="AW1465" s="14" t="s">
        <v>37</v>
      </c>
      <c r="AX1465" s="14" t="s">
        <v>78</v>
      </c>
      <c r="AY1465" s="264" t="s">
        <v>185</v>
      </c>
    </row>
    <row r="1466" s="13" customFormat="1">
      <c r="A1466" s="13"/>
      <c r="B1466" s="243"/>
      <c r="C1466" s="244"/>
      <c r="D1466" s="245" t="s">
        <v>193</v>
      </c>
      <c r="E1466" s="246" t="s">
        <v>19</v>
      </c>
      <c r="F1466" s="247" t="s">
        <v>1600</v>
      </c>
      <c r="G1466" s="244"/>
      <c r="H1466" s="248">
        <v>8.4000000000000004</v>
      </c>
      <c r="I1466" s="249"/>
      <c r="J1466" s="244"/>
      <c r="K1466" s="244"/>
      <c r="L1466" s="250"/>
      <c r="M1466" s="251"/>
      <c r="N1466" s="252"/>
      <c r="O1466" s="252"/>
      <c r="P1466" s="252"/>
      <c r="Q1466" s="252"/>
      <c r="R1466" s="252"/>
      <c r="S1466" s="252"/>
      <c r="T1466" s="25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54" t="s">
        <v>193</v>
      </c>
      <c r="AU1466" s="254" t="s">
        <v>88</v>
      </c>
      <c r="AV1466" s="13" t="s">
        <v>88</v>
      </c>
      <c r="AW1466" s="13" t="s">
        <v>37</v>
      </c>
      <c r="AX1466" s="13" t="s">
        <v>78</v>
      </c>
      <c r="AY1466" s="254" t="s">
        <v>185</v>
      </c>
    </row>
    <row r="1467" s="14" customFormat="1">
      <c r="A1467" s="14"/>
      <c r="B1467" s="255"/>
      <c r="C1467" s="256"/>
      <c r="D1467" s="245" t="s">
        <v>193</v>
      </c>
      <c r="E1467" s="257" t="s">
        <v>19</v>
      </c>
      <c r="F1467" s="258" t="s">
        <v>839</v>
      </c>
      <c r="G1467" s="256"/>
      <c r="H1467" s="257" t="s">
        <v>19</v>
      </c>
      <c r="I1467" s="259"/>
      <c r="J1467" s="256"/>
      <c r="K1467" s="256"/>
      <c r="L1467" s="260"/>
      <c r="M1467" s="261"/>
      <c r="N1467" s="262"/>
      <c r="O1467" s="262"/>
      <c r="P1467" s="262"/>
      <c r="Q1467" s="262"/>
      <c r="R1467" s="262"/>
      <c r="S1467" s="262"/>
      <c r="T1467" s="263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64" t="s">
        <v>193</v>
      </c>
      <c r="AU1467" s="264" t="s">
        <v>88</v>
      </c>
      <c r="AV1467" s="14" t="s">
        <v>86</v>
      </c>
      <c r="AW1467" s="14" t="s">
        <v>37</v>
      </c>
      <c r="AX1467" s="14" t="s">
        <v>78</v>
      </c>
      <c r="AY1467" s="264" t="s">
        <v>185</v>
      </c>
    </row>
    <row r="1468" s="13" customFormat="1">
      <c r="A1468" s="13"/>
      <c r="B1468" s="243"/>
      <c r="C1468" s="244"/>
      <c r="D1468" s="245" t="s">
        <v>193</v>
      </c>
      <c r="E1468" s="246" t="s">
        <v>19</v>
      </c>
      <c r="F1468" s="247" t="s">
        <v>1601</v>
      </c>
      <c r="G1468" s="244"/>
      <c r="H1468" s="248">
        <v>4.2000000000000002</v>
      </c>
      <c r="I1468" s="249"/>
      <c r="J1468" s="244"/>
      <c r="K1468" s="244"/>
      <c r="L1468" s="250"/>
      <c r="M1468" s="251"/>
      <c r="N1468" s="252"/>
      <c r="O1468" s="252"/>
      <c r="P1468" s="252"/>
      <c r="Q1468" s="252"/>
      <c r="R1468" s="252"/>
      <c r="S1468" s="252"/>
      <c r="T1468" s="25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54" t="s">
        <v>193</v>
      </c>
      <c r="AU1468" s="254" t="s">
        <v>88</v>
      </c>
      <c r="AV1468" s="13" t="s">
        <v>88</v>
      </c>
      <c r="AW1468" s="13" t="s">
        <v>37</v>
      </c>
      <c r="AX1468" s="13" t="s">
        <v>78</v>
      </c>
      <c r="AY1468" s="254" t="s">
        <v>185</v>
      </c>
    </row>
    <row r="1469" s="13" customFormat="1">
      <c r="A1469" s="13"/>
      <c r="B1469" s="243"/>
      <c r="C1469" s="244"/>
      <c r="D1469" s="245" t="s">
        <v>193</v>
      </c>
      <c r="E1469" s="246" t="s">
        <v>19</v>
      </c>
      <c r="F1469" s="247" t="s">
        <v>1602</v>
      </c>
      <c r="G1469" s="244"/>
      <c r="H1469" s="248">
        <v>1.2</v>
      </c>
      <c r="I1469" s="249"/>
      <c r="J1469" s="244"/>
      <c r="K1469" s="244"/>
      <c r="L1469" s="250"/>
      <c r="M1469" s="251"/>
      <c r="N1469" s="252"/>
      <c r="O1469" s="252"/>
      <c r="P1469" s="252"/>
      <c r="Q1469" s="252"/>
      <c r="R1469" s="252"/>
      <c r="S1469" s="252"/>
      <c r="T1469" s="25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54" t="s">
        <v>193</v>
      </c>
      <c r="AU1469" s="254" t="s">
        <v>88</v>
      </c>
      <c r="AV1469" s="13" t="s">
        <v>88</v>
      </c>
      <c r="AW1469" s="13" t="s">
        <v>37</v>
      </c>
      <c r="AX1469" s="13" t="s">
        <v>78</v>
      </c>
      <c r="AY1469" s="254" t="s">
        <v>185</v>
      </c>
    </row>
    <row r="1470" s="14" customFormat="1">
      <c r="A1470" s="14"/>
      <c r="B1470" s="255"/>
      <c r="C1470" s="256"/>
      <c r="D1470" s="245" t="s">
        <v>193</v>
      </c>
      <c r="E1470" s="257" t="s">
        <v>19</v>
      </c>
      <c r="F1470" s="258" t="s">
        <v>682</v>
      </c>
      <c r="G1470" s="256"/>
      <c r="H1470" s="257" t="s">
        <v>19</v>
      </c>
      <c r="I1470" s="259"/>
      <c r="J1470" s="256"/>
      <c r="K1470" s="256"/>
      <c r="L1470" s="260"/>
      <c r="M1470" s="261"/>
      <c r="N1470" s="262"/>
      <c r="O1470" s="262"/>
      <c r="P1470" s="262"/>
      <c r="Q1470" s="262"/>
      <c r="R1470" s="262"/>
      <c r="S1470" s="262"/>
      <c r="T1470" s="263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64" t="s">
        <v>193</v>
      </c>
      <c r="AU1470" s="264" t="s">
        <v>88</v>
      </c>
      <c r="AV1470" s="14" t="s">
        <v>86</v>
      </c>
      <c r="AW1470" s="14" t="s">
        <v>37</v>
      </c>
      <c r="AX1470" s="14" t="s">
        <v>78</v>
      </c>
      <c r="AY1470" s="264" t="s">
        <v>185</v>
      </c>
    </row>
    <row r="1471" s="13" customFormat="1">
      <c r="A1471" s="13"/>
      <c r="B1471" s="243"/>
      <c r="C1471" s="244"/>
      <c r="D1471" s="245" t="s">
        <v>193</v>
      </c>
      <c r="E1471" s="246" t="s">
        <v>19</v>
      </c>
      <c r="F1471" s="247" t="s">
        <v>1599</v>
      </c>
      <c r="G1471" s="244"/>
      <c r="H1471" s="248">
        <v>12.6</v>
      </c>
      <c r="I1471" s="249"/>
      <c r="J1471" s="244"/>
      <c r="K1471" s="244"/>
      <c r="L1471" s="250"/>
      <c r="M1471" s="251"/>
      <c r="N1471" s="252"/>
      <c r="O1471" s="252"/>
      <c r="P1471" s="252"/>
      <c r="Q1471" s="252"/>
      <c r="R1471" s="252"/>
      <c r="S1471" s="252"/>
      <c r="T1471" s="25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54" t="s">
        <v>193</v>
      </c>
      <c r="AU1471" s="254" t="s">
        <v>88</v>
      </c>
      <c r="AV1471" s="13" t="s">
        <v>88</v>
      </c>
      <c r="AW1471" s="13" t="s">
        <v>37</v>
      </c>
      <c r="AX1471" s="13" t="s">
        <v>78</v>
      </c>
      <c r="AY1471" s="254" t="s">
        <v>185</v>
      </c>
    </row>
    <row r="1472" s="13" customFormat="1">
      <c r="A1472" s="13"/>
      <c r="B1472" s="243"/>
      <c r="C1472" s="244"/>
      <c r="D1472" s="245" t="s">
        <v>193</v>
      </c>
      <c r="E1472" s="246" t="s">
        <v>19</v>
      </c>
      <c r="F1472" s="247" t="s">
        <v>1603</v>
      </c>
      <c r="G1472" s="244"/>
      <c r="H1472" s="248">
        <v>0.59999999999999998</v>
      </c>
      <c r="I1472" s="249"/>
      <c r="J1472" s="244"/>
      <c r="K1472" s="244"/>
      <c r="L1472" s="250"/>
      <c r="M1472" s="251"/>
      <c r="N1472" s="252"/>
      <c r="O1472" s="252"/>
      <c r="P1472" s="252"/>
      <c r="Q1472" s="252"/>
      <c r="R1472" s="252"/>
      <c r="S1472" s="252"/>
      <c r="T1472" s="25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54" t="s">
        <v>193</v>
      </c>
      <c r="AU1472" s="254" t="s">
        <v>88</v>
      </c>
      <c r="AV1472" s="13" t="s">
        <v>88</v>
      </c>
      <c r="AW1472" s="13" t="s">
        <v>37</v>
      </c>
      <c r="AX1472" s="13" t="s">
        <v>78</v>
      </c>
      <c r="AY1472" s="254" t="s">
        <v>185</v>
      </c>
    </row>
    <row r="1473" s="14" customFormat="1">
      <c r="A1473" s="14"/>
      <c r="B1473" s="255"/>
      <c r="C1473" s="256"/>
      <c r="D1473" s="245" t="s">
        <v>193</v>
      </c>
      <c r="E1473" s="257" t="s">
        <v>19</v>
      </c>
      <c r="F1473" s="258" t="s">
        <v>845</v>
      </c>
      <c r="G1473" s="256"/>
      <c r="H1473" s="257" t="s">
        <v>19</v>
      </c>
      <c r="I1473" s="259"/>
      <c r="J1473" s="256"/>
      <c r="K1473" s="256"/>
      <c r="L1473" s="260"/>
      <c r="M1473" s="261"/>
      <c r="N1473" s="262"/>
      <c r="O1473" s="262"/>
      <c r="P1473" s="262"/>
      <c r="Q1473" s="262"/>
      <c r="R1473" s="262"/>
      <c r="S1473" s="262"/>
      <c r="T1473" s="263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64" t="s">
        <v>193</v>
      </c>
      <c r="AU1473" s="264" t="s">
        <v>88</v>
      </c>
      <c r="AV1473" s="14" t="s">
        <v>86</v>
      </c>
      <c r="AW1473" s="14" t="s">
        <v>37</v>
      </c>
      <c r="AX1473" s="14" t="s">
        <v>78</v>
      </c>
      <c r="AY1473" s="264" t="s">
        <v>185</v>
      </c>
    </row>
    <row r="1474" s="13" customFormat="1">
      <c r="A1474" s="13"/>
      <c r="B1474" s="243"/>
      <c r="C1474" s="244"/>
      <c r="D1474" s="245" t="s">
        <v>193</v>
      </c>
      <c r="E1474" s="246" t="s">
        <v>19</v>
      </c>
      <c r="F1474" s="247" t="s">
        <v>1604</v>
      </c>
      <c r="G1474" s="244"/>
      <c r="H1474" s="248">
        <v>2.1000000000000001</v>
      </c>
      <c r="I1474" s="249"/>
      <c r="J1474" s="244"/>
      <c r="K1474" s="244"/>
      <c r="L1474" s="250"/>
      <c r="M1474" s="251"/>
      <c r="N1474" s="252"/>
      <c r="O1474" s="252"/>
      <c r="P1474" s="252"/>
      <c r="Q1474" s="252"/>
      <c r="R1474" s="252"/>
      <c r="S1474" s="252"/>
      <c r="T1474" s="25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54" t="s">
        <v>193</v>
      </c>
      <c r="AU1474" s="254" t="s">
        <v>88</v>
      </c>
      <c r="AV1474" s="13" t="s">
        <v>88</v>
      </c>
      <c r="AW1474" s="13" t="s">
        <v>37</v>
      </c>
      <c r="AX1474" s="13" t="s">
        <v>78</v>
      </c>
      <c r="AY1474" s="254" t="s">
        <v>185</v>
      </c>
    </row>
    <row r="1475" s="13" customFormat="1">
      <c r="A1475" s="13"/>
      <c r="B1475" s="243"/>
      <c r="C1475" s="244"/>
      <c r="D1475" s="245" t="s">
        <v>193</v>
      </c>
      <c r="E1475" s="246" t="s">
        <v>19</v>
      </c>
      <c r="F1475" s="247" t="s">
        <v>1602</v>
      </c>
      <c r="G1475" s="244"/>
      <c r="H1475" s="248">
        <v>1.2</v>
      </c>
      <c r="I1475" s="249"/>
      <c r="J1475" s="244"/>
      <c r="K1475" s="244"/>
      <c r="L1475" s="250"/>
      <c r="M1475" s="251"/>
      <c r="N1475" s="252"/>
      <c r="O1475" s="252"/>
      <c r="P1475" s="252"/>
      <c r="Q1475" s="252"/>
      <c r="R1475" s="252"/>
      <c r="S1475" s="252"/>
      <c r="T1475" s="25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54" t="s">
        <v>193</v>
      </c>
      <c r="AU1475" s="254" t="s">
        <v>88</v>
      </c>
      <c r="AV1475" s="13" t="s">
        <v>88</v>
      </c>
      <c r="AW1475" s="13" t="s">
        <v>37</v>
      </c>
      <c r="AX1475" s="13" t="s">
        <v>78</v>
      </c>
      <c r="AY1475" s="254" t="s">
        <v>185</v>
      </c>
    </row>
    <row r="1476" s="14" customFormat="1">
      <c r="A1476" s="14"/>
      <c r="B1476" s="255"/>
      <c r="C1476" s="256"/>
      <c r="D1476" s="245" t="s">
        <v>193</v>
      </c>
      <c r="E1476" s="257" t="s">
        <v>19</v>
      </c>
      <c r="F1476" s="258" t="s">
        <v>848</v>
      </c>
      <c r="G1476" s="256"/>
      <c r="H1476" s="257" t="s">
        <v>19</v>
      </c>
      <c r="I1476" s="259"/>
      <c r="J1476" s="256"/>
      <c r="K1476" s="256"/>
      <c r="L1476" s="260"/>
      <c r="M1476" s="261"/>
      <c r="N1476" s="262"/>
      <c r="O1476" s="262"/>
      <c r="P1476" s="262"/>
      <c r="Q1476" s="262"/>
      <c r="R1476" s="262"/>
      <c r="S1476" s="262"/>
      <c r="T1476" s="263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64" t="s">
        <v>193</v>
      </c>
      <c r="AU1476" s="264" t="s">
        <v>88</v>
      </c>
      <c r="AV1476" s="14" t="s">
        <v>86</v>
      </c>
      <c r="AW1476" s="14" t="s">
        <v>37</v>
      </c>
      <c r="AX1476" s="14" t="s">
        <v>78</v>
      </c>
      <c r="AY1476" s="264" t="s">
        <v>185</v>
      </c>
    </row>
    <row r="1477" s="13" customFormat="1">
      <c r="A1477" s="13"/>
      <c r="B1477" s="243"/>
      <c r="C1477" s="244"/>
      <c r="D1477" s="245" t="s">
        <v>193</v>
      </c>
      <c r="E1477" s="246" t="s">
        <v>19</v>
      </c>
      <c r="F1477" s="247" t="s">
        <v>1601</v>
      </c>
      <c r="G1477" s="244"/>
      <c r="H1477" s="248">
        <v>4.2000000000000002</v>
      </c>
      <c r="I1477" s="249"/>
      <c r="J1477" s="244"/>
      <c r="K1477" s="244"/>
      <c r="L1477" s="250"/>
      <c r="M1477" s="251"/>
      <c r="N1477" s="252"/>
      <c r="O1477" s="252"/>
      <c r="P1477" s="252"/>
      <c r="Q1477" s="252"/>
      <c r="R1477" s="252"/>
      <c r="S1477" s="252"/>
      <c r="T1477" s="25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54" t="s">
        <v>193</v>
      </c>
      <c r="AU1477" s="254" t="s">
        <v>88</v>
      </c>
      <c r="AV1477" s="13" t="s">
        <v>88</v>
      </c>
      <c r="AW1477" s="13" t="s">
        <v>37</v>
      </c>
      <c r="AX1477" s="13" t="s">
        <v>78</v>
      </c>
      <c r="AY1477" s="254" t="s">
        <v>185</v>
      </c>
    </row>
    <row r="1478" s="13" customFormat="1">
      <c r="A1478" s="13"/>
      <c r="B1478" s="243"/>
      <c r="C1478" s="244"/>
      <c r="D1478" s="245" t="s">
        <v>193</v>
      </c>
      <c r="E1478" s="246" t="s">
        <v>19</v>
      </c>
      <c r="F1478" s="247" t="s">
        <v>1603</v>
      </c>
      <c r="G1478" s="244"/>
      <c r="H1478" s="248">
        <v>0.59999999999999998</v>
      </c>
      <c r="I1478" s="249"/>
      <c r="J1478" s="244"/>
      <c r="K1478" s="244"/>
      <c r="L1478" s="250"/>
      <c r="M1478" s="251"/>
      <c r="N1478" s="252"/>
      <c r="O1478" s="252"/>
      <c r="P1478" s="252"/>
      <c r="Q1478" s="252"/>
      <c r="R1478" s="252"/>
      <c r="S1478" s="252"/>
      <c r="T1478" s="25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54" t="s">
        <v>193</v>
      </c>
      <c r="AU1478" s="254" t="s">
        <v>88</v>
      </c>
      <c r="AV1478" s="13" t="s">
        <v>88</v>
      </c>
      <c r="AW1478" s="13" t="s">
        <v>37</v>
      </c>
      <c r="AX1478" s="13" t="s">
        <v>78</v>
      </c>
      <c r="AY1478" s="254" t="s">
        <v>185</v>
      </c>
    </row>
    <row r="1479" s="14" customFormat="1">
      <c r="A1479" s="14"/>
      <c r="B1479" s="255"/>
      <c r="C1479" s="256"/>
      <c r="D1479" s="245" t="s">
        <v>193</v>
      </c>
      <c r="E1479" s="257" t="s">
        <v>19</v>
      </c>
      <c r="F1479" s="258" t="s">
        <v>851</v>
      </c>
      <c r="G1479" s="256"/>
      <c r="H1479" s="257" t="s">
        <v>19</v>
      </c>
      <c r="I1479" s="259"/>
      <c r="J1479" s="256"/>
      <c r="K1479" s="256"/>
      <c r="L1479" s="260"/>
      <c r="M1479" s="261"/>
      <c r="N1479" s="262"/>
      <c r="O1479" s="262"/>
      <c r="P1479" s="262"/>
      <c r="Q1479" s="262"/>
      <c r="R1479" s="262"/>
      <c r="S1479" s="262"/>
      <c r="T1479" s="263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64" t="s">
        <v>193</v>
      </c>
      <c r="AU1479" s="264" t="s">
        <v>88</v>
      </c>
      <c r="AV1479" s="14" t="s">
        <v>86</v>
      </c>
      <c r="AW1479" s="14" t="s">
        <v>37</v>
      </c>
      <c r="AX1479" s="14" t="s">
        <v>78</v>
      </c>
      <c r="AY1479" s="264" t="s">
        <v>185</v>
      </c>
    </row>
    <row r="1480" s="13" customFormat="1">
      <c r="A1480" s="13"/>
      <c r="B1480" s="243"/>
      <c r="C1480" s="244"/>
      <c r="D1480" s="245" t="s">
        <v>193</v>
      </c>
      <c r="E1480" s="246" t="s">
        <v>19</v>
      </c>
      <c r="F1480" s="247" t="s">
        <v>1600</v>
      </c>
      <c r="G1480" s="244"/>
      <c r="H1480" s="248">
        <v>8.4000000000000004</v>
      </c>
      <c r="I1480" s="249"/>
      <c r="J1480" s="244"/>
      <c r="K1480" s="244"/>
      <c r="L1480" s="250"/>
      <c r="M1480" s="251"/>
      <c r="N1480" s="252"/>
      <c r="O1480" s="252"/>
      <c r="P1480" s="252"/>
      <c r="Q1480" s="252"/>
      <c r="R1480" s="252"/>
      <c r="S1480" s="252"/>
      <c r="T1480" s="25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54" t="s">
        <v>193</v>
      </c>
      <c r="AU1480" s="254" t="s">
        <v>88</v>
      </c>
      <c r="AV1480" s="13" t="s">
        <v>88</v>
      </c>
      <c r="AW1480" s="13" t="s">
        <v>37</v>
      </c>
      <c r="AX1480" s="13" t="s">
        <v>78</v>
      </c>
      <c r="AY1480" s="254" t="s">
        <v>185</v>
      </c>
    </row>
    <row r="1481" s="14" customFormat="1">
      <c r="A1481" s="14"/>
      <c r="B1481" s="255"/>
      <c r="C1481" s="256"/>
      <c r="D1481" s="245" t="s">
        <v>193</v>
      </c>
      <c r="E1481" s="257" t="s">
        <v>19</v>
      </c>
      <c r="F1481" s="258" t="s">
        <v>853</v>
      </c>
      <c r="G1481" s="256"/>
      <c r="H1481" s="257" t="s">
        <v>19</v>
      </c>
      <c r="I1481" s="259"/>
      <c r="J1481" s="256"/>
      <c r="K1481" s="256"/>
      <c r="L1481" s="260"/>
      <c r="M1481" s="261"/>
      <c r="N1481" s="262"/>
      <c r="O1481" s="262"/>
      <c r="P1481" s="262"/>
      <c r="Q1481" s="262"/>
      <c r="R1481" s="262"/>
      <c r="S1481" s="262"/>
      <c r="T1481" s="263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64" t="s">
        <v>193</v>
      </c>
      <c r="AU1481" s="264" t="s">
        <v>88</v>
      </c>
      <c r="AV1481" s="14" t="s">
        <v>86</v>
      </c>
      <c r="AW1481" s="14" t="s">
        <v>37</v>
      </c>
      <c r="AX1481" s="14" t="s">
        <v>78</v>
      </c>
      <c r="AY1481" s="264" t="s">
        <v>185</v>
      </c>
    </row>
    <row r="1482" s="13" customFormat="1">
      <c r="A1482" s="13"/>
      <c r="B1482" s="243"/>
      <c r="C1482" s="244"/>
      <c r="D1482" s="245" t="s">
        <v>193</v>
      </c>
      <c r="E1482" s="246" t="s">
        <v>19</v>
      </c>
      <c r="F1482" s="247" t="s">
        <v>1601</v>
      </c>
      <c r="G1482" s="244"/>
      <c r="H1482" s="248">
        <v>4.2000000000000002</v>
      </c>
      <c r="I1482" s="249"/>
      <c r="J1482" s="244"/>
      <c r="K1482" s="244"/>
      <c r="L1482" s="250"/>
      <c r="M1482" s="251"/>
      <c r="N1482" s="252"/>
      <c r="O1482" s="252"/>
      <c r="P1482" s="252"/>
      <c r="Q1482" s="252"/>
      <c r="R1482" s="252"/>
      <c r="S1482" s="252"/>
      <c r="T1482" s="25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54" t="s">
        <v>193</v>
      </c>
      <c r="AU1482" s="254" t="s">
        <v>88</v>
      </c>
      <c r="AV1482" s="13" t="s">
        <v>88</v>
      </c>
      <c r="AW1482" s="13" t="s">
        <v>37</v>
      </c>
      <c r="AX1482" s="13" t="s">
        <v>78</v>
      </c>
      <c r="AY1482" s="254" t="s">
        <v>185</v>
      </c>
    </row>
    <row r="1483" s="13" customFormat="1">
      <c r="A1483" s="13"/>
      <c r="B1483" s="243"/>
      <c r="C1483" s="244"/>
      <c r="D1483" s="245" t="s">
        <v>193</v>
      </c>
      <c r="E1483" s="246" t="s">
        <v>19</v>
      </c>
      <c r="F1483" s="247" t="s">
        <v>1603</v>
      </c>
      <c r="G1483" s="244"/>
      <c r="H1483" s="248">
        <v>0.59999999999999998</v>
      </c>
      <c r="I1483" s="249"/>
      <c r="J1483" s="244"/>
      <c r="K1483" s="244"/>
      <c r="L1483" s="250"/>
      <c r="M1483" s="251"/>
      <c r="N1483" s="252"/>
      <c r="O1483" s="252"/>
      <c r="P1483" s="252"/>
      <c r="Q1483" s="252"/>
      <c r="R1483" s="252"/>
      <c r="S1483" s="252"/>
      <c r="T1483" s="25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54" t="s">
        <v>193</v>
      </c>
      <c r="AU1483" s="254" t="s">
        <v>88</v>
      </c>
      <c r="AV1483" s="13" t="s">
        <v>88</v>
      </c>
      <c r="AW1483" s="13" t="s">
        <v>37</v>
      </c>
      <c r="AX1483" s="13" t="s">
        <v>78</v>
      </c>
      <c r="AY1483" s="254" t="s">
        <v>185</v>
      </c>
    </row>
    <row r="1484" s="14" customFormat="1">
      <c r="A1484" s="14"/>
      <c r="B1484" s="255"/>
      <c r="C1484" s="256"/>
      <c r="D1484" s="245" t="s">
        <v>193</v>
      </c>
      <c r="E1484" s="257" t="s">
        <v>19</v>
      </c>
      <c r="F1484" s="258" t="s">
        <v>856</v>
      </c>
      <c r="G1484" s="256"/>
      <c r="H1484" s="257" t="s">
        <v>19</v>
      </c>
      <c r="I1484" s="259"/>
      <c r="J1484" s="256"/>
      <c r="K1484" s="256"/>
      <c r="L1484" s="260"/>
      <c r="M1484" s="261"/>
      <c r="N1484" s="262"/>
      <c r="O1484" s="262"/>
      <c r="P1484" s="262"/>
      <c r="Q1484" s="262"/>
      <c r="R1484" s="262"/>
      <c r="S1484" s="262"/>
      <c r="T1484" s="263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64" t="s">
        <v>193</v>
      </c>
      <c r="AU1484" s="264" t="s">
        <v>88</v>
      </c>
      <c r="AV1484" s="14" t="s">
        <v>86</v>
      </c>
      <c r="AW1484" s="14" t="s">
        <v>37</v>
      </c>
      <c r="AX1484" s="14" t="s">
        <v>78</v>
      </c>
      <c r="AY1484" s="264" t="s">
        <v>185</v>
      </c>
    </row>
    <row r="1485" s="13" customFormat="1">
      <c r="A1485" s="13"/>
      <c r="B1485" s="243"/>
      <c r="C1485" s="244"/>
      <c r="D1485" s="245" t="s">
        <v>193</v>
      </c>
      <c r="E1485" s="246" t="s">
        <v>19</v>
      </c>
      <c r="F1485" s="247" t="s">
        <v>1604</v>
      </c>
      <c r="G1485" s="244"/>
      <c r="H1485" s="248">
        <v>2.1000000000000001</v>
      </c>
      <c r="I1485" s="249"/>
      <c r="J1485" s="244"/>
      <c r="K1485" s="244"/>
      <c r="L1485" s="250"/>
      <c r="M1485" s="251"/>
      <c r="N1485" s="252"/>
      <c r="O1485" s="252"/>
      <c r="P1485" s="252"/>
      <c r="Q1485" s="252"/>
      <c r="R1485" s="252"/>
      <c r="S1485" s="252"/>
      <c r="T1485" s="25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54" t="s">
        <v>193</v>
      </c>
      <c r="AU1485" s="254" t="s">
        <v>88</v>
      </c>
      <c r="AV1485" s="13" t="s">
        <v>88</v>
      </c>
      <c r="AW1485" s="13" t="s">
        <v>37</v>
      </c>
      <c r="AX1485" s="13" t="s">
        <v>78</v>
      </c>
      <c r="AY1485" s="254" t="s">
        <v>185</v>
      </c>
    </row>
    <row r="1486" s="13" customFormat="1">
      <c r="A1486" s="13"/>
      <c r="B1486" s="243"/>
      <c r="C1486" s="244"/>
      <c r="D1486" s="245" t="s">
        <v>193</v>
      </c>
      <c r="E1486" s="246" t="s">
        <v>19</v>
      </c>
      <c r="F1486" s="247" t="s">
        <v>1603</v>
      </c>
      <c r="G1486" s="244"/>
      <c r="H1486" s="248">
        <v>0.59999999999999998</v>
      </c>
      <c r="I1486" s="249"/>
      <c r="J1486" s="244"/>
      <c r="K1486" s="244"/>
      <c r="L1486" s="250"/>
      <c r="M1486" s="251"/>
      <c r="N1486" s="252"/>
      <c r="O1486" s="252"/>
      <c r="P1486" s="252"/>
      <c r="Q1486" s="252"/>
      <c r="R1486" s="252"/>
      <c r="S1486" s="252"/>
      <c r="T1486" s="25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54" t="s">
        <v>193</v>
      </c>
      <c r="AU1486" s="254" t="s">
        <v>88</v>
      </c>
      <c r="AV1486" s="13" t="s">
        <v>88</v>
      </c>
      <c r="AW1486" s="13" t="s">
        <v>37</v>
      </c>
      <c r="AX1486" s="13" t="s">
        <v>78</v>
      </c>
      <c r="AY1486" s="254" t="s">
        <v>185</v>
      </c>
    </row>
    <row r="1487" s="14" customFormat="1">
      <c r="A1487" s="14"/>
      <c r="B1487" s="255"/>
      <c r="C1487" s="256"/>
      <c r="D1487" s="245" t="s">
        <v>193</v>
      </c>
      <c r="E1487" s="257" t="s">
        <v>19</v>
      </c>
      <c r="F1487" s="258" t="s">
        <v>859</v>
      </c>
      <c r="G1487" s="256"/>
      <c r="H1487" s="257" t="s">
        <v>19</v>
      </c>
      <c r="I1487" s="259"/>
      <c r="J1487" s="256"/>
      <c r="K1487" s="256"/>
      <c r="L1487" s="260"/>
      <c r="M1487" s="261"/>
      <c r="N1487" s="262"/>
      <c r="O1487" s="262"/>
      <c r="P1487" s="262"/>
      <c r="Q1487" s="262"/>
      <c r="R1487" s="262"/>
      <c r="S1487" s="262"/>
      <c r="T1487" s="263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64" t="s">
        <v>193</v>
      </c>
      <c r="AU1487" s="264" t="s">
        <v>88</v>
      </c>
      <c r="AV1487" s="14" t="s">
        <v>86</v>
      </c>
      <c r="AW1487" s="14" t="s">
        <v>37</v>
      </c>
      <c r="AX1487" s="14" t="s">
        <v>78</v>
      </c>
      <c r="AY1487" s="264" t="s">
        <v>185</v>
      </c>
    </row>
    <row r="1488" s="15" customFormat="1">
      <c r="A1488" s="15"/>
      <c r="B1488" s="265"/>
      <c r="C1488" s="266"/>
      <c r="D1488" s="245" t="s">
        <v>193</v>
      </c>
      <c r="E1488" s="267" t="s">
        <v>19</v>
      </c>
      <c r="F1488" s="268" t="s">
        <v>196</v>
      </c>
      <c r="G1488" s="266"/>
      <c r="H1488" s="269">
        <v>72</v>
      </c>
      <c r="I1488" s="270"/>
      <c r="J1488" s="266"/>
      <c r="K1488" s="266"/>
      <c r="L1488" s="271"/>
      <c r="M1488" s="272"/>
      <c r="N1488" s="273"/>
      <c r="O1488" s="273"/>
      <c r="P1488" s="273"/>
      <c r="Q1488" s="273"/>
      <c r="R1488" s="273"/>
      <c r="S1488" s="273"/>
      <c r="T1488" s="274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T1488" s="275" t="s">
        <v>193</v>
      </c>
      <c r="AU1488" s="275" t="s">
        <v>88</v>
      </c>
      <c r="AV1488" s="15" t="s">
        <v>191</v>
      </c>
      <c r="AW1488" s="15" t="s">
        <v>37</v>
      </c>
      <c r="AX1488" s="15" t="s">
        <v>86</v>
      </c>
      <c r="AY1488" s="275" t="s">
        <v>185</v>
      </c>
    </row>
    <row r="1489" s="2" customFormat="1" ht="16.5" customHeight="1">
      <c r="A1489" s="40"/>
      <c r="B1489" s="41"/>
      <c r="C1489" s="282" t="s">
        <v>1605</v>
      </c>
      <c r="D1489" s="282" t="s">
        <v>604</v>
      </c>
      <c r="E1489" s="283" t="s">
        <v>1529</v>
      </c>
      <c r="F1489" s="284" t="s">
        <v>1530</v>
      </c>
      <c r="G1489" s="285" t="s">
        <v>220</v>
      </c>
      <c r="H1489" s="286">
        <v>75.599999999999994</v>
      </c>
      <c r="I1489" s="287"/>
      <c r="J1489" s="288">
        <f>ROUND(I1489*H1489,2)</f>
        <v>0</v>
      </c>
      <c r="K1489" s="289"/>
      <c r="L1489" s="290"/>
      <c r="M1489" s="291" t="s">
        <v>19</v>
      </c>
      <c r="N1489" s="292" t="s">
        <v>49</v>
      </c>
      <c r="O1489" s="86"/>
      <c r="P1489" s="239">
        <f>O1489*H1489</f>
        <v>0</v>
      </c>
      <c r="Q1489" s="239">
        <v>8.0000000000000007E-05</v>
      </c>
      <c r="R1489" s="239">
        <f>Q1489*H1489</f>
        <v>0.0060480000000000004</v>
      </c>
      <c r="S1489" s="239">
        <v>0</v>
      </c>
      <c r="T1489" s="240">
        <f>S1489*H1489</f>
        <v>0</v>
      </c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R1489" s="241" t="s">
        <v>658</v>
      </c>
      <c r="AT1489" s="241" t="s">
        <v>604</v>
      </c>
      <c r="AU1489" s="241" t="s">
        <v>88</v>
      </c>
      <c r="AY1489" s="19" t="s">
        <v>185</v>
      </c>
      <c r="BE1489" s="242">
        <f>IF(N1489="základní",J1489,0)</f>
        <v>0</v>
      </c>
      <c r="BF1489" s="242">
        <f>IF(N1489="snížená",J1489,0)</f>
        <v>0</v>
      </c>
      <c r="BG1489" s="242">
        <f>IF(N1489="zákl. přenesená",J1489,0)</f>
        <v>0</v>
      </c>
      <c r="BH1489" s="242">
        <f>IF(N1489="sníž. přenesená",J1489,0)</f>
        <v>0</v>
      </c>
      <c r="BI1489" s="242">
        <f>IF(N1489="nulová",J1489,0)</f>
        <v>0</v>
      </c>
      <c r="BJ1489" s="19" t="s">
        <v>86</v>
      </c>
      <c r="BK1489" s="242">
        <f>ROUND(I1489*H1489,2)</f>
        <v>0</v>
      </c>
      <c r="BL1489" s="19" t="s">
        <v>229</v>
      </c>
      <c r="BM1489" s="241" t="s">
        <v>1606</v>
      </c>
    </row>
    <row r="1490" s="13" customFormat="1">
      <c r="A1490" s="13"/>
      <c r="B1490" s="243"/>
      <c r="C1490" s="244"/>
      <c r="D1490" s="245" t="s">
        <v>193</v>
      </c>
      <c r="E1490" s="244"/>
      <c r="F1490" s="247" t="s">
        <v>1607</v>
      </c>
      <c r="G1490" s="244"/>
      <c r="H1490" s="248">
        <v>75.599999999999994</v>
      </c>
      <c r="I1490" s="249"/>
      <c r="J1490" s="244"/>
      <c r="K1490" s="244"/>
      <c r="L1490" s="250"/>
      <c r="M1490" s="251"/>
      <c r="N1490" s="252"/>
      <c r="O1490" s="252"/>
      <c r="P1490" s="252"/>
      <c r="Q1490" s="252"/>
      <c r="R1490" s="252"/>
      <c r="S1490" s="252"/>
      <c r="T1490" s="25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54" t="s">
        <v>193</v>
      </c>
      <c r="AU1490" s="254" t="s">
        <v>88</v>
      </c>
      <c r="AV1490" s="13" t="s">
        <v>88</v>
      </c>
      <c r="AW1490" s="13" t="s">
        <v>4</v>
      </c>
      <c r="AX1490" s="13" t="s">
        <v>86</v>
      </c>
      <c r="AY1490" s="254" t="s">
        <v>185</v>
      </c>
    </row>
    <row r="1491" s="2" customFormat="1" ht="33" customHeight="1">
      <c r="A1491" s="40"/>
      <c r="B1491" s="41"/>
      <c r="C1491" s="229" t="s">
        <v>1608</v>
      </c>
      <c r="D1491" s="229" t="s">
        <v>187</v>
      </c>
      <c r="E1491" s="230" t="s">
        <v>1609</v>
      </c>
      <c r="F1491" s="231" t="s">
        <v>1610</v>
      </c>
      <c r="G1491" s="232" t="s">
        <v>190</v>
      </c>
      <c r="H1491" s="233">
        <v>232.358</v>
      </c>
      <c r="I1491" s="234"/>
      <c r="J1491" s="235">
        <f>ROUND(I1491*H1491,2)</f>
        <v>0</v>
      </c>
      <c r="K1491" s="236"/>
      <c r="L1491" s="46"/>
      <c r="M1491" s="237" t="s">
        <v>19</v>
      </c>
      <c r="N1491" s="238" t="s">
        <v>49</v>
      </c>
      <c r="O1491" s="86"/>
      <c r="P1491" s="239">
        <f>O1491*H1491</f>
        <v>0</v>
      </c>
      <c r="Q1491" s="239">
        <v>0.0051999999999999998</v>
      </c>
      <c r="R1491" s="239">
        <f>Q1491*H1491</f>
        <v>1.2082615999999999</v>
      </c>
      <c r="S1491" s="239">
        <v>0</v>
      </c>
      <c r="T1491" s="240">
        <f>S1491*H1491</f>
        <v>0</v>
      </c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R1491" s="241" t="s">
        <v>229</v>
      </c>
      <c r="AT1491" s="241" t="s">
        <v>187</v>
      </c>
      <c r="AU1491" s="241" t="s">
        <v>88</v>
      </c>
      <c r="AY1491" s="19" t="s">
        <v>185</v>
      </c>
      <c r="BE1491" s="242">
        <f>IF(N1491="základní",J1491,0)</f>
        <v>0</v>
      </c>
      <c r="BF1491" s="242">
        <f>IF(N1491="snížená",J1491,0)</f>
        <v>0</v>
      </c>
      <c r="BG1491" s="242">
        <f>IF(N1491="zákl. přenesená",J1491,0)</f>
        <v>0</v>
      </c>
      <c r="BH1491" s="242">
        <f>IF(N1491="sníž. přenesená",J1491,0)</f>
        <v>0</v>
      </c>
      <c r="BI1491" s="242">
        <f>IF(N1491="nulová",J1491,0)</f>
        <v>0</v>
      </c>
      <c r="BJ1491" s="19" t="s">
        <v>86</v>
      </c>
      <c r="BK1491" s="242">
        <f>ROUND(I1491*H1491,2)</f>
        <v>0</v>
      </c>
      <c r="BL1491" s="19" t="s">
        <v>229</v>
      </c>
      <c r="BM1491" s="241" t="s">
        <v>1611</v>
      </c>
    </row>
    <row r="1492" s="13" customFormat="1">
      <c r="A1492" s="13"/>
      <c r="B1492" s="243"/>
      <c r="C1492" s="244"/>
      <c r="D1492" s="245" t="s">
        <v>193</v>
      </c>
      <c r="E1492" s="246" t="s">
        <v>19</v>
      </c>
      <c r="F1492" s="247" t="s">
        <v>1570</v>
      </c>
      <c r="G1492" s="244"/>
      <c r="H1492" s="248">
        <v>24.989999999999998</v>
      </c>
      <c r="I1492" s="249"/>
      <c r="J1492" s="244"/>
      <c r="K1492" s="244"/>
      <c r="L1492" s="250"/>
      <c r="M1492" s="251"/>
      <c r="N1492" s="252"/>
      <c r="O1492" s="252"/>
      <c r="P1492" s="252"/>
      <c r="Q1492" s="252"/>
      <c r="R1492" s="252"/>
      <c r="S1492" s="252"/>
      <c r="T1492" s="25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54" t="s">
        <v>193</v>
      </c>
      <c r="AU1492" s="254" t="s">
        <v>88</v>
      </c>
      <c r="AV1492" s="13" t="s">
        <v>88</v>
      </c>
      <c r="AW1492" s="13" t="s">
        <v>37</v>
      </c>
      <c r="AX1492" s="13" t="s">
        <v>78</v>
      </c>
      <c r="AY1492" s="254" t="s">
        <v>185</v>
      </c>
    </row>
    <row r="1493" s="13" customFormat="1">
      <c r="A1493" s="13"/>
      <c r="B1493" s="243"/>
      <c r="C1493" s="244"/>
      <c r="D1493" s="245" t="s">
        <v>193</v>
      </c>
      <c r="E1493" s="246" t="s">
        <v>19</v>
      </c>
      <c r="F1493" s="247" t="s">
        <v>698</v>
      </c>
      <c r="G1493" s="244"/>
      <c r="H1493" s="248">
        <v>-1.1819999999999999</v>
      </c>
      <c r="I1493" s="249"/>
      <c r="J1493" s="244"/>
      <c r="K1493" s="244"/>
      <c r="L1493" s="250"/>
      <c r="M1493" s="251"/>
      <c r="N1493" s="252"/>
      <c r="O1493" s="252"/>
      <c r="P1493" s="252"/>
      <c r="Q1493" s="252"/>
      <c r="R1493" s="252"/>
      <c r="S1493" s="252"/>
      <c r="T1493" s="25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54" t="s">
        <v>193</v>
      </c>
      <c r="AU1493" s="254" t="s">
        <v>88</v>
      </c>
      <c r="AV1493" s="13" t="s">
        <v>88</v>
      </c>
      <c r="AW1493" s="13" t="s">
        <v>37</v>
      </c>
      <c r="AX1493" s="13" t="s">
        <v>78</v>
      </c>
      <c r="AY1493" s="254" t="s">
        <v>185</v>
      </c>
    </row>
    <row r="1494" s="13" customFormat="1">
      <c r="A1494" s="13"/>
      <c r="B1494" s="243"/>
      <c r="C1494" s="244"/>
      <c r="D1494" s="245" t="s">
        <v>193</v>
      </c>
      <c r="E1494" s="246" t="s">
        <v>19</v>
      </c>
      <c r="F1494" s="247" t="s">
        <v>723</v>
      </c>
      <c r="G1494" s="244"/>
      <c r="H1494" s="248">
        <v>-3.1520000000000001</v>
      </c>
      <c r="I1494" s="249"/>
      <c r="J1494" s="244"/>
      <c r="K1494" s="244"/>
      <c r="L1494" s="250"/>
      <c r="M1494" s="251"/>
      <c r="N1494" s="252"/>
      <c r="O1494" s="252"/>
      <c r="P1494" s="252"/>
      <c r="Q1494" s="252"/>
      <c r="R1494" s="252"/>
      <c r="S1494" s="252"/>
      <c r="T1494" s="25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54" t="s">
        <v>193</v>
      </c>
      <c r="AU1494" s="254" t="s">
        <v>88</v>
      </c>
      <c r="AV1494" s="13" t="s">
        <v>88</v>
      </c>
      <c r="AW1494" s="13" t="s">
        <v>37</v>
      </c>
      <c r="AX1494" s="13" t="s">
        <v>78</v>
      </c>
      <c r="AY1494" s="254" t="s">
        <v>185</v>
      </c>
    </row>
    <row r="1495" s="14" customFormat="1">
      <c r="A1495" s="14"/>
      <c r="B1495" s="255"/>
      <c r="C1495" s="256"/>
      <c r="D1495" s="245" t="s">
        <v>193</v>
      </c>
      <c r="E1495" s="257" t="s">
        <v>19</v>
      </c>
      <c r="F1495" s="258" t="s">
        <v>833</v>
      </c>
      <c r="G1495" s="256"/>
      <c r="H1495" s="257" t="s">
        <v>19</v>
      </c>
      <c r="I1495" s="259"/>
      <c r="J1495" s="256"/>
      <c r="K1495" s="256"/>
      <c r="L1495" s="260"/>
      <c r="M1495" s="261"/>
      <c r="N1495" s="262"/>
      <c r="O1495" s="262"/>
      <c r="P1495" s="262"/>
      <c r="Q1495" s="262"/>
      <c r="R1495" s="262"/>
      <c r="S1495" s="262"/>
      <c r="T1495" s="263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64" t="s">
        <v>193</v>
      </c>
      <c r="AU1495" s="264" t="s">
        <v>88</v>
      </c>
      <c r="AV1495" s="14" t="s">
        <v>86</v>
      </c>
      <c r="AW1495" s="14" t="s">
        <v>37</v>
      </c>
      <c r="AX1495" s="14" t="s">
        <v>78</v>
      </c>
      <c r="AY1495" s="264" t="s">
        <v>185</v>
      </c>
    </row>
    <row r="1496" s="13" customFormat="1">
      <c r="A1496" s="13"/>
      <c r="B1496" s="243"/>
      <c r="C1496" s="244"/>
      <c r="D1496" s="245" t="s">
        <v>193</v>
      </c>
      <c r="E1496" s="246" t="s">
        <v>19</v>
      </c>
      <c r="F1496" s="247" t="s">
        <v>1571</v>
      </c>
      <c r="G1496" s="244"/>
      <c r="H1496" s="248">
        <v>10.289999999999999</v>
      </c>
      <c r="I1496" s="249"/>
      <c r="J1496" s="244"/>
      <c r="K1496" s="244"/>
      <c r="L1496" s="250"/>
      <c r="M1496" s="251"/>
      <c r="N1496" s="252"/>
      <c r="O1496" s="252"/>
      <c r="P1496" s="252"/>
      <c r="Q1496" s="252"/>
      <c r="R1496" s="252"/>
      <c r="S1496" s="252"/>
      <c r="T1496" s="25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54" t="s">
        <v>193</v>
      </c>
      <c r="AU1496" s="254" t="s">
        <v>88</v>
      </c>
      <c r="AV1496" s="13" t="s">
        <v>88</v>
      </c>
      <c r="AW1496" s="13" t="s">
        <v>37</v>
      </c>
      <c r="AX1496" s="13" t="s">
        <v>78</v>
      </c>
      <c r="AY1496" s="254" t="s">
        <v>185</v>
      </c>
    </row>
    <row r="1497" s="13" customFormat="1">
      <c r="A1497" s="13"/>
      <c r="B1497" s="243"/>
      <c r="C1497" s="244"/>
      <c r="D1497" s="245" t="s">
        <v>193</v>
      </c>
      <c r="E1497" s="246" t="s">
        <v>19</v>
      </c>
      <c r="F1497" s="247" t="s">
        <v>698</v>
      </c>
      <c r="G1497" s="244"/>
      <c r="H1497" s="248">
        <v>-1.1819999999999999</v>
      </c>
      <c r="I1497" s="249"/>
      <c r="J1497" s="244"/>
      <c r="K1497" s="244"/>
      <c r="L1497" s="250"/>
      <c r="M1497" s="251"/>
      <c r="N1497" s="252"/>
      <c r="O1497" s="252"/>
      <c r="P1497" s="252"/>
      <c r="Q1497" s="252"/>
      <c r="R1497" s="252"/>
      <c r="S1497" s="252"/>
      <c r="T1497" s="25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54" t="s">
        <v>193</v>
      </c>
      <c r="AU1497" s="254" t="s">
        <v>88</v>
      </c>
      <c r="AV1497" s="13" t="s">
        <v>88</v>
      </c>
      <c r="AW1497" s="13" t="s">
        <v>37</v>
      </c>
      <c r="AX1497" s="13" t="s">
        <v>78</v>
      </c>
      <c r="AY1497" s="254" t="s">
        <v>185</v>
      </c>
    </row>
    <row r="1498" s="14" customFormat="1">
      <c r="A1498" s="14"/>
      <c r="B1498" s="255"/>
      <c r="C1498" s="256"/>
      <c r="D1498" s="245" t="s">
        <v>193</v>
      </c>
      <c r="E1498" s="257" t="s">
        <v>19</v>
      </c>
      <c r="F1498" s="258" t="s">
        <v>835</v>
      </c>
      <c r="G1498" s="256"/>
      <c r="H1498" s="257" t="s">
        <v>19</v>
      </c>
      <c r="I1498" s="259"/>
      <c r="J1498" s="256"/>
      <c r="K1498" s="256"/>
      <c r="L1498" s="260"/>
      <c r="M1498" s="261"/>
      <c r="N1498" s="262"/>
      <c r="O1498" s="262"/>
      <c r="P1498" s="262"/>
      <c r="Q1498" s="262"/>
      <c r="R1498" s="262"/>
      <c r="S1498" s="262"/>
      <c r="T1498" s="263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64" t="s">
        <v>193</v>
      </c>
      <c r="AU1498" s="264" t="s">
        <v>88</v>
      </c>
      <c r="AV1498" s="14" t="s">
        <v>86</v>
      </c>
      <c r="AW1498" s="14" t="s">
        <v>37</v>
      </c>
      <c r="AX1498" s="14" t="s">
        <v>78</v>
      </c>
      <c r="AY1498" s="264" t="s">
        <v>185</v>
      </c>
    </row>
    <row r="1499" s="13" customFormat="1">
      <c r="A1499" s="13"/>
      <c r="B1499" s="243"/>
      <c r="C1499" s="244"/>
      <c r="D1499" s="245" t="s">
        <v>193</v>
      </c>
      <c r="E1499" s="246" t="s">
        <v>19</v>
      </c>
      <c r="F1499" s="247" t="s">
        <v>1572</v>
      </c>
      <c r="G1499" s="244"/>
      <c r="H1499" s="248">
        <v>33.390000000000001</v>
      </c>
      <c r="I1499" s="249"/>
      <c r="J1499" s="244"/>
      <c r="K1499" s="244"/>
      <c r="L1499" s="250"/>
      <c r="M1499" s="251"/>
      <c r="N1499" s="252"/>
      <c r="O1499" s="252"/>
      <c r="P1499" s="252"/>
      <c r="Q1499" s="252"/>
      <c r="R1499" s="252"/>
      <c r="S1499" s="252"/>
      <c r="T1499" s="25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54" t="s">
        <v>193</v>
      </c>
      <c r="AU1499" s="254" t="s">
        <v>88</v>
      </c>
      <c r="AV1499" s="13" t="s">
        <v>88</v>
      </c>
      <c r="AW1499" s="13" t="s">
        <v>37</v>
      </c>
      <c r="AX1499" s="13" t="s">
        <v>78</v>
      </c>
      <c r="AY1499" s="254" t="s">
        <v>185</v>
      </c>
    </row>
    <row r="1500" s="13" customFormat="1">
      <c r="A1500" s="13"/>
      <c r="B1500" s="243"/>
      <c r="C1500" s="244"/>
      <c r="D1500" s="245" t="s">
        <v>193</v>
      </c>
      <c r="E1500" s="246" t="s">
        <v>19</v>
      </c>
      <c r="F1500" s="247" t="s">
        <v>723</v>
      </c>
      <c r="G1500" s="244"/>
      <c r="H1500" s="248">
        <v>-3.1520000000000001</v>
      </c>
      <c r="I1500" s="249"/>
      <c r="J1500" s="244"/>
      <c r="K1500" s="244"/>
      <c r="L1500" s="250"/>
      <c r="M1500" s="251"/>
      <c r="N1500" s="252"/>
      <c r="O1500" s="252"/>
      <c r="P1500" s="252"/>
      <c r="Q1500" s="252"/>
      <c r="R1500" s="252"/>
      <c r="S1500" s="252"/>
      <c r="T1500" s="25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54" t="s">
        <v>193</v>
      </c>
      <c r="AU1500" s="254" t="s">
        <v>88</v>
      </c>
      <c r="AV1500" s="13" t="s">
        <v>88</v>
      </c>
      <c r="AW1500" s="13" t="s">
        <v>37</v>
      </c>
      <c r="AX1500" s="13" t="s">
        <v>78</v>
      </c>
      <c r="AY1500" s="254" t="s">
        <v>185</v>
      </c>
    </row>
    <row r="1501" s="13" customFormat="1">
      <c r="A1501" s="13"/>
      <c r="B1501" s="243"/>
      <c r="C1501" s="244"/>
      <c r="D1501" s="245" t="s">
        <v>193</v>
      </c>
      <c r="E1501" s="246" t="s">
        <v>19</v>
      </c>
      <c r="F1501" s="247" t="s">
        <v>837</v>
      </c>
      <c r="G1501" s="244"/>
      <c r="H1501" s="248">
        <v>-3.9399999999999999</v>
      </c>
      <c r="I1501" s="249"/>
      <c r="J1501" s="244"/>
      <c r="K1501" s="244"/>
      <c r="L1501" s="250"/>
      <c r="M1501" s="251"/>
      <c r="N1501" s="252"/>
      <c r="O1501" s="252"/>
      <c r="P1501" s="252"/>
      <c r="Q1501" s="252"/>
      <c r="R1501" s="252"/>
      <c r="S1501" s="252"/>
      <c r="T1501" s="25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54" t="s">
        <v>193</v>
      </c>
      <c r="AU1501" s="254" t="s">
        <v>88</v>
      </c>
      <c r="AV1501" s="13" t="s">
        <v>88</v>
      </c>
      <c r="AW1501" s="13" t="s">
        <v>37</v>
      </c>
      <c r="AX1501" s="13" t="s">
        <v>78</v>
      </c>
      <c r="AY1501" s="254" t="s">
        <v>185</v>
      </c>
    </row>
    <row r="1502" s="13" customFormat="1">
      <c r="A1502" s="13"/>
      <c r="B1502" s="243"/>
      <c r="C1502" s="244"/>
      <c r="D1502" s="245" t="s">
        <v>193</v>
      </c>
      <c r="E1502" s="246" t="s">
        <v>19</v>
      </c>
      <c r="F1502" s="247" t="s">
        <v>1573</v>
      </c>
      <c r="G1502" s="244"/>
      <c r="H1502" s="248">
        <v>1.05</v>
      </c>
      <c r="I1502" s="249"/>
      <c r="J1502" s="244"/>
      <c r="K1502" s="244"/>
      <c r="L1502" s="250"/>
      <c r="M1502" s="251"/>
      <c r="N1502" s="252"/>
      <c r="O1502" s="252"/>
      <c r="P1502" s="252"/>
      <c r="Q1502" s="252"/>
      <c r="R1502" s="252"/>
      <c r="S1502" s="252"/>
      <c r="T1502" s="25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54" t="s">
        <v>193</v>
      </c>
      <c r="AU1502" s="254" t="s">
        <v>88</v>
      </c>
      <c r="AV1502" s="13" t="s">
        <v>88</v>
      </c>
      <c r="AW1502" s="13" t="s">
        <v>37</v>
      </c>
      <c r="AX1502" s="13" t="s">
        <v>78</v>
      </c>
      <c r="AY1502" s="254" t="s">
        <v>185</v>
      </c>
    </row>
    <row r="1503" s="14" customFormat="1">
      <c r="A1503" s="14"/>
      <c r="B1503" s="255"/>
      <c r="C1503" s="256"/>
      <c r="D1503" s="245" t="s">
        <v>193</v>
      </c>
      <c r="E1503" s="257" t="s">
        <v>19</v>
      </c>
      <c r="F1503" s="258" t="s">
        <v>839</v>
      </c>
      <c r="G1503" s="256"/>
      <c r="H1503" s="257" t="s">
        <v>19</v>
      </c>
      <c r="I1503" s="259"/>
      <c r="J1503" s="256"/>
      <c r="K1503" s="256"/>
      <c r="L1503" s="260"/>
      <c r="M1503" s="261"/>
      <c r="N1503" s="262"/>
      <c r="O1503" s="262"/>
      <c r="P1503" s="262"/>
      <c r="Q1503" s="262"/>
      <c r="R1503" s="262"/>
      <c r="S1503" s="262"/>
      <c r="T1503" s="263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64" t="s">
        <v>193</v>
      </c>
      <c r="AU1503" s="264" t="s">
        <v>88</v>
      </c>
      <c r="AV1503" s="14" t="s">
        <v>86</v>
      </c>
      <c r="AW1503" s="14" t="s">
        <v>37</v>
      </c>
      <c r="AX1503" s="14" t="s">
        <v>78</v>
      </c>
      <c r="AY1503" s="264" t="s">
        <v>185</v>
      </c>
    </row>
    <row r="1504" s="13" customFormat="1">
      <c r="A1504" s="13"/>
      <c r="B1504" s="243"/>
      <c r="C1504" s="244"/>
      <c r="D1504" s="245" t="s">
        <v>193</v>
      </c>
      <c r="E1504" s="246" t="s">
        <v>19</v>
      </c>
      <c r="F1504" s="247" t="s">
        <v>1574</v>
      </c>
      <c r="G1504" s="244"/>
      <c r="H1504" s="248">
        <v>16.800000000000001</v>
      </c>
      <c r="I1504" s="249"/>
      <c r="J1504" s="244"/>
      <c r="K1504" s="244"/>
      <c r="L1504" s="250"/>
      <c r="M1504" s="251"/>
      <c r="N1504" s="252"/>
      <c r="O1504" s="252"/>
      <c r="P1504" s="252"/>
      <c r="Q1504" s="252"/>
      <c r="R1504" s="252"/>
      <c r="S1504" s="252"/>
      <c r="T1504" s="25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54" t="s">
        <v>193</v>
      </c>
      <c r="AU1504" s="254" t="s">
        <v>88</v>
      </c>
      <c r="AV1504" s="13" t="s">
        <v>88</v>
      </c>
      <c r="AW1504" s="13" t="s">
        <v>37</v>
      </c>
      <c r="AX1504" s="13" t="s">
        <v>78</v>
      </c>
      <c r="AY1504" s="254" t="s">
        <v>185</v>
      </c>
    </row>
    <row r="1505" s="13" customFormat="1">
      <c r="A1505" s="13"/>
      <c r="B1505" s="243"/>
      <c r="C1505" s="244"/>
      <c r="D1505" s="245" t="s">
        <v>193</v>
      </c>
      <c r="E1505" s="246" t="s">
        <v>19</v>
      </c>
      <c r="F1505" s="247" t="s">
        <v>718</v>
      </c>
      <c r="G1505" s="244"/>
      <c r="H1505" s="248">
        <v>-1.97</v>
      </c>
      <c r="I1505" s="249"/>
      <c r="J1505" s="244"/>
      <c r="K1505" s="244"/>
      <c r="L1505" s="250"/>
      <c r="M1505" s="251"/>
      <c r="N1505" s="252"/>
      <c r="O1505" s="252"/>
      <c r="P1505" s="252"/>
      <c r="Q1505" s="252"/>
      <c r="R1505" s="252"/>
      <c r="S1505" s="252"/>
      <c r="T1505" s="25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54" t="s">
        <v>193</v>
      </c>
      <c r="AU1505" s="254" t="s">
        <v>88</v>
      </c>
      <c r="AV1505" s="13" t="s">
        <v>88</v>
      </c>
      <c r="AW1505" s="13" t="s">
        <v>37</v>
      </c>
      <c r="AX1505" s="13" t="s">
        <v>78</v>
      </c>
      <c r="AY1505" s="254" t="s">
        <v>185</v>
      </c>
    </row>
    <row r="1506" s="13" customFormat="1">
      <c r="A1506" s="13"/>
      <c r="B1506" s="243"/>
      <c r="C1506" s="244"/>
      <c r="D1506" s="245" t="s">
        <v>193</v>
      </c>
      <c r="E1506" s="246" t="s">
        <v>19</v>
      </c>
      <c r="F1506" s="247" t="s">
        <v>1575</v>
      </c>
      <c r="G1506" s="244"/>
      <c r="H1506" s="248">
        <v>0.51000000000000001</v>
      </c>
      <c r="I1506" s="249"/>
      <c r="J1506" s="244"/>
      <c r="K1506" s="244"/>
      <c r="L1506" s="250"/>
      <c r="M1506" s="251"/>
      <c r="N1506" s="252"/>
      <c r="O1506" s="252"/>
      <c r="P1506" s="252"/>
      <c r="Q1506" s="252"/>
      <c r="R1506" s="252"/>
      <c r="S1506" s="252"/>
      <c r="T1506" s="25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54" t="s">
        <v>193</v>
      </c>
      <c r="AU1506" s="254" t="s">
        <v>88</v>
      </c>
      <c r="AV1506" s="13" t="s">
        <v>88</v>
      </c>
      <c r="AW1506" s="13" t="s">
        <v>37</v>
      </c>
      <c r="AX1506" s="13" t="s">
        <v>78</v>
      </c>
      <c r="AY1506" s="254" t="s">
        <v>185</v>
      </c>
    </row>
    <row r="1507" s="14" customFormat="1">
      <c r="A1507" s="14"/>
      <c r="B1507" s="255"/>
      <c r="C1507" s="256"/>
      <c r="D1507" s="245" t="s">
        <v>193</v>
      </c>
      <c r="E1507" s="257" t="s">
        <v>19</v>
      </c>
      <c r="F1507" s="258" t="s">
        <v>682</v>
      </c>
      <c r="G1507" s="256"/>
      <c r="H1507" s="257" t="s">
        <v>19</v>
      </c>
      <c r="I1507" s="259"/>
      <c r="J1507" s="256"/>
      <c r="K1507" s="256"/>
      <c r="L1507" s="260"/>
      <c r="M1507" s="261"/>
      <c r="N1507" s="262"/>
      <c r="O1507" s="262"/>
      <c r="P1507" s="262"/>
      <c r="Q1507" s="262"/>
      <c r="R1507" s="262"/>
      <c r="S1507" s="262"/>
      <c r="T1507" s="263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64" t="s">
        <v>193</v>
      </c>
      <c r="AU1507" s="264" t="s">
        <v>88</v>
      </c>
      <c r="AV1507" s="14" t="s">
        <v>86</v>
      </c>
      <c r="AW1507" s="14" t="s">
        <v>37</v>
      </c>
      <c r="AX1507" s="14" t="s">
        <v>78</v>
      </c>
      <c r="AY1507" s="264" t="s">
        <v>185</v>
      </c>
    </row>
    <row r="1508" s="13" customFormat="1">
      <c r="A1508" s="13"/>
      <c r="B1508" s="243"/>
      <c r="C1508" s="244"/>
      <c r="D1508" s="245" t="s">
        <v>193</v>
      </c>
      <c r="E1508" s="246" t="s">
        <v>19</v>
      </c>
      <c r="F1508" s="247" t="s">
        <v>1576</v>
      </c>
      <c r="G1508" s="244"/>
      <c r="H1508" s="248">
        <v>56.174999999999997</v>
      </c>
      <c r="I1508" s="249"/>
      <c r="J1508" s="244"/>
      <c r="K1508" s="244"/>
      <c r="L1508" s="250"/>
      <c r="M1508" s="251"/>
      <c r="N1508" s="252"/>
      <c r="O1508" s="252"/>
      <c r="P1508" s="252"/>
      <c r="Q1508" s="252"/>
      <c r="R1508" s="252"/>
      <c r="S1508" s="252"/>
      <c r="T1508" s="25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54" t="s">
        <v>193</v>
      </c>
      <c r="AU1508" s="254" t="s">
        <v>88</v>
      </c>
      <c r="AV1508" s="13" t="s">
        <v>88</v>
      </c>
      <c r="AW1508" s="13" t="s">
        <v>37</v>
      </c>
      <c r="AX1508" s="13" t="s">
        <v>78</v>
      </c>
      <c r="AY1508" s="254" t="s">
        <v>185</v>
      </c>
    </row>
    <row r="1509" s="13" customFormat="1">
      <c r="A1509" s="13"/>
      <c r="B1509" s="243"/>
      <c r="C1509" s="244"/>
      <c r="D1509" s="245" t="s">
        <v>193</v>
      </c>
      <c r="E1509" s="246" t="s">
        <v>19</v>
      </c>
      <c r="F1509" s="247" t="s">
        <v>723</v>
      </c>
      <c r="G1509" s="244"/>
      <c r="H1509" s="248">
        <v>-3.1520000000000001</v>
      </c>
      <c r="I1509" s="249"/>
      <c r="J1509" s="244"/>
      <c r="K1509" s="244"/>
      <c r="L1509" s="250"/>
      <c r="M1509" s="251"/>
      <c r="N1509" s="252"/>
      <c r="O1509" s="252"/>
      <c r="P1509" s="252"/>
      <c r="Q1509" s="252"/>
      <c r="R1509" s="252"/>
      <c r="S1509" s="252"/>
      <c r="T1509" s="25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54" t="s">
        <v>193</v>
      </c>
      <c r="AU1509" s="254" t="s">
        <v>88</v>
      </c>
      <c r="AV1509" s="13" t="s">
        <v>88</v>
      </c>
      <c r="AW1509" s="13" t="s">
        <v>37</v>
      </c>
      <c r="AX1509" s="13" t="s">
        <v>78</v>
      </c>
      <c r="AY1509" s="254" t="s">
        <v>185</v>
      </c>
    </row>
    <row r="1510" s="13" customFormat="1">
      <c r="A1510" s="13"/>
      <c r="B1510" s="243"/>
      <c r="C1510" s="244"/>
      <c r="D1510" s="245" t="s">
        <v>193</v>
      </c>
      <c r="E1510" s="246" t="s">
        <v>19</v>
      </c>
      <c r="F1510" s="247" t="s">
        <v>718</v>
      </c>
      <c r="G1510" s="244"/>
      <c r="H1510" s="248">
        <v>-1.97</v>
      </c>
      <c r="I1510" s="249"/>
      <c r="J1510" s="244"/>
      <c r="K1510" s="244"/>
      <c r="L1510" s="250"/>
      <c r="M1510" s="251"/>
      <c r="N1510" s="252"/>
      <c r="O1510" s="252"/>
      <c r="P1510" s="252"/>
      <c r="Q1510" s="252"/>
      <c r="R1510" s="252"/>
      <c r="S1510" s="252"/>
      <c r="T1510" s="25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54" t="s">
        <v>193</v>
      </c>
      <c r="AU1510" s="254" t="s">
        <v>88</v>
      </c>
      <c r="AV1510" s="13" t="s">
        <v>88</v>
      </c>
      <c r="AW1510" s="13" t="s">
        <v>37</v>
      </c>
      <c r="AX1510" s="13" t="s">
        <v>78</v>
      </c>
      <c r="AY1510" s="254" t="s">
        <v>185</v>
      </c>
    </row>
    <row r="1511" s="13" customFormat="1">
      <c r="A1511" s="13"/>
      <c r="B1511" s="243"/>
      <c r="C1511" s="244"/>
      <c r="D1511" s="245" t="s">
        <v>193</v>
      </c>
      <c r="E1511" s="246" t="s">
        <v>19</v>
      </c>
      <c r="F1511" s="247" t="s">
        <v>1573</v>
      </c>
      <c r="G1511" s="244"/>
      <c r="H1511" s="248">
        <v>1.05</v>
      </c>
      <c r="I1511" s="249"/>
      <c r="J1511" s="244"/>
      <c r="K1511" s="244"/>
      <c r="L1511" s="250"/>
      <c r="M1511" s="251"/>
      <c r="N1511" s="252"/>
      <c r="O1511" s="252"/>
      <c r="P1511" s="252"/>
      <c r="Q1511" s="252"/>
      <c r="R1511" s="252"/>
      <c r="S1511" s="252"/>
      <c r="T1511" s="25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54" t="s">
        <v>193</v>
      </c>
      <c r="AU1511" s="254" t="s">
        <v>88</v>
      </c>
      <c r="AV1511" s="13" t="s">
        <v>88</v>
      </c>
      <c r="AW1511" s="13" t="s">
        <v>37</v>
      </c>
      <c r="AX1511" s="13" t="s">
        <v>78</v>
      </c>
      <c r="AY1511" s="254" t="s">
        <v>185</v>
      </c>
    </row>
    <row r="1512" s="13" customFormat="1">
      <c r="A1512" s="13"/>
      <c r="B1512" s="243"/>
      <c r="C1512" s="244"/>
      <c r="D1512" s="245" t="s">
        <v>193</v>
      </c>
      <c r="E1512" s="246" t="s">
        <v>19</v>
      </c>
      <c r="F1512" s="247" t="s">
        <v>843</v>
      </c>
      <c r="G1512" s="244"/>
      <c r="H1512" s="248">
        <v>-8.8200000000000003</v>
      </c>
      <c r="I1512" s="249"/>
      <c r="J1512" s="244"/>
      <c r="K1512" s="244"/>
      <c r="L1512" s="250"/>
      <c r="M1512" s="251"/>
      <c r="N1512" s="252"/>
      <c r="O1512" s="252"/>
      <c r="P1512" s="252"/>
      <c r="Q1512" s="252"/>
      <c r="R1512" s="252"/>
      <c r="S1512" s="252"/>
      <c r="T1512" s="25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54" t="s">
        <v>193</v>
      </c>
      <c r="AU1512" s="254" t="s">
        <v>88</v>
      </c>
      <c r="AV1512" s="13" t="s">
        <v>88</v>
      </c>
      <c r="AW1512" s="13" t="s">
        <v>37</v>
      </c>
      <c r="AX1512" s="13" t="s">
        <v>78</v>
      </c>
      <c r="AY1512" s="254" t="s">
        <v>185</v>
      </c>
    </row>
    <row r="1513" s="13" customFormat="1">
      <c r="A1513" s="13"/>
      <c r="B1513" s="243"/>
      <c r="C1513" s="244"/>
      <c r="D1513" s="245" t="s">
        <v>193</v>
      </c>
      <c r="E1513" s="246" t="s">
        <v>19</v>
      </c>
      <c r="F1513" s="247" t="s">
        <v>1577</v>
      </c>
      <c r="G1513" s="244"/>
      <c r="H1513" s="248">
        <v>2.6549999999999998</v>
      </c>
      <c r="I1513" s="249"/>
      <c r="J1513" s="244"/>
      <c r="K1513" s="244"/>
      <c r="L1513" s="250"/>
      <c r="M1513" s="251"/>
      <c r="N1513" s="252"/>
      <c r="O1513" s="252"/>
      <c r="P1513" s="252"/>
      <c r="Q1513" s="252"/>
      <c r="R1513" s="252"/>
      <c r="S1513" s="252"/>
      <c r="T1513" s="25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54" t="s">
        <v>193</v>
      </c>
      <c r="AU1513" s="254" t="s">
        <v>88</v>
      </c>
      <c r="AV1513" s="13" t="s">
        <v>88</v>
      </c>
      <c r="AW1513" s="13" t="s">
        <v>37</v>
      </c>
      <c r="AX1513" s="13" t="s">
        <v>78</v>
      </c>
      <c r="AY1513" s="254" t="s">
        <v>185</v>
      </c>
    </row>
    <row r="1514" s="14" customFormat="1">
      <c r="A1514" s="14"/>
      <c r="B1514" s="255"/>
      <c r="C1514" s="256"/>
      <c r="D1514" s="245" t="s">
        <v>193</v>
      </c>
      <c r="E1514" s="257" t="s">
        <v>19</v>
      </c>
      <c r="F1514" s="258" t="s">
        <v>845</v>
      </c>
      <c r="G1514" s="256"/>
      <c r="H1514" s="257" t="s">
        <v>19</v>
      </c>
      <c r="I1514" s="259"/>
      <c r="J1514" s="256"/>
      <c r="K1514" s="256"/>
      <c r="L1514" s="260"/>
      <c r="M1514" s="261"/>
      <c r="N1514" s="262"/>
      <c r="O1514" s="262"/>
      <c r="P1514" s="262"/>
      <c r="Q1514" s="262"/>
      <c r="R1514" s="262"/>
      <c r="S1514" s="262"/>
      <c r="T1514" s="263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64" t="s">
        <v>193</v>
      </c>
      <c r="AU1514" s="264" t="s">
        <v>88</v>
      </c>
      <c r="AV1514" s="14" t="s">
        <v>86</v>
      </c>
      <c r="AW1514" s="14" t="s">
        <v>37</v>
      </c>
      <c r="AX1514" s="14" t="s">
        <v>78</v>
      </c>
      <c r="AY1514" s="264" t="s">
        <v>185</v>
      </c>
    </row>
    <row r="1515" s="13" customFormat="1">
      <c r="A1515" s="13"/>
      <c r="B1515" s="243"/>
      <c r="C1515" s="244"/>
      <c r="D1515" s="245" t="s">
        <v>193</v>
      </c>
      <c r="E1515" s="246" t="s">
        <v>19</v>
      </c>
      <c r="F1515" s="247" t="s">
        <v>1578</v>
      </c>
      <c r="G1515" s="244"/>
      <c r="H1515" s="248">
        <v>22.364999999999998</v>
      </c>
      <c r="I1515" s="249"/>
      <c r="J1515" s="244"/>
      <c r="K1515" s="244"/>
      <c r="L1515" s="250"/>
      <c r="M1515" s="251"/>
      <c r="N1515" s="252"/>
      <c r="O1515" s="252"/>
      <c r="P1515" s="252"/>
      <c r="Q1515" s="252"/>
      <c r="R1515" s="252"/>
      <c r="S1515" s="252"/>
      <c r="T1515" s="25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54" t="s">
        <v>193</v>
      </c>
      <c r="AU1515" s="254" t="s">
        <v>88</v>
      </c>
      <c r="AV1515" s="13" t="s">
        <v>88</v>
      </c>
      <c r="AW1515" s="13" t="s">
        <v>37</v>
      </c>
      <c r="AX1515" s="13" t="s">
        <v>78</v>
      </c>
      <c r="AY1515" s="254" t="s">
        <v>185</v>
      </c>
    </row>
    <row r="1516" s="13" customFormat="1">
      <c r="A1516" s="13"/>
      <c r="B1516" s="243"/>
      <c r="C1516" s="244"/>
      <c r="D1516" s="245" t="s">
        <v>193</v>
      </c>
      <c r="E1516" s="246" t="s">
        <v>19</v>
      </c>
      <c r="F1516" s="247" t="s">
        <v>705</v>
      </c>
      <c r="G1516" s="244"/>
      <c r="H1516" s="248">
        <v>-4.4100000000000001</v>
      </c>
      <c r="I1516" s="249"/>
      <c r="J1516" s="244"/>
      <c r="K1516" s="244"/>
      <c r="L1516" s="250"/>
      <c r="M1516" s="251"/>
      <c r="N1516" s="252"/>
      <c r="O1516" s="252"/>
      <c r="P1516" s="252"/>
      <c r="Q1516" s="252"/>
      <c r="R1516" s="252"/>
      <c r="S1516" s="252"/>
      <c r="T1516" s="25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54" t="s">
        <v>193</v>
      </c>
      <c r="AU1516" s="254" t="s">
        <v>88</v>
      </c>
      <c r="AV1516" s="13" t="s">
        <v>88</v>
      </c>
      <c r="AW1516" s="13" t="s">
        <v>37</v>
      </c>
      <c r="AX1516" s="13" t="s">
        <v>78</v>
      </c>
      <c r="AY1516" s="254" t="s">
        <v>185</v>
      </c>
    </row>
    <row r="1517" s="13" customFormat="1">
      <c r="A1517" s="13"/>
      <c r="B1517" s="243"/>
      <c r="C1517" s="244"/>
      <c r="D1517" s="245" t="s">
        <v>193</v>
      </c>
      <c r="E1517" s="246" t="s">
        <v>19</v>
      </c>
      <c r="F1517" s="247" t="s">
        <v>1579</v>
      </c>
      <c r="G1517" s="244"/>
      <c r="H1517" s="248">
        <v>2.6549999999999998</v>
      </c>
      <c r="I1517" s="249"/>
      <c r="J1517" s="244"/>
      <c r="K1517" s="244"/>
      <c r="L1517" s="250"/>
      <c r="M1517" s="251"/>
      <c r="N1517" s="252"/>
      <c r="O1517" s="252"/>
      <c r="P1517" s="252"/>
      <c r="Q1517" s="252"/>
      <c r="R1517" s="252"/>
      <c r="S1517" s="252"/>
      <c r="T1517" s="25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54" t="s">
        <v>193</v>
      </c>
      <c r="AU1517" s="254" t="s">
        <v>88</v>
      </c>
      <c r="AV1517" s="13" t="s">
        <v>88</v>
      </c>
      <c r="AW1517" s="13" t="s">
        <v>37</v>
      </c>
      <c r="AX1517" s="13" t="s">
        <v>78</v>
      </c>
      <c r="AY1517" s="254" t="s">
        <v>185</v>
      </c>
    </row>
    <row r="1518" s="14" customFormat="1">
      <c r="A1518" s="14"/>
      <c r="B1518" s="255"/>
      <c r="C1518" s="256"/>
      <c r="D1518" s="245" t="s">
        <v>193</v>
      </c>
      <c r="E1518" s="257" t="s">
        <v>19</v>
      </c>
      <c r="F1518" s="258" t="s">
        <v>848</v>
      </c>
      <c r="G1518" s="256"/>
      <c r="H1518" s="257" t="s">
        <v>19</v>
      </c>
      <c r="I1518" s="259"/>
      <c r="J1518" s="256"/>
      <c r="K1518" s="256"/>
      <c r="L1518" s="260"/>
      <c r="M1518" s="261"/>
      <c r="N1518" s="262"/>
      <c r="O1518" s="262"/>
      <c r="P1518" s="262"/>
      <c r="Q1518" s="262"/>
      <c r="R1518" s="262"/>
      <c r="S1518" s="262"/>
      <c r="T1518" s="263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64" t="s">
        <v>193</v>
      </c>
      <c r="AU1518" s="264" t="s">
        <v>88</v>
      </c>
      <c r="AV1518" s="14" t="s">
        <v>86</v>
      </c>
      <c r="AW1518" s="14" t="s">
        <v>37</v>
      </c>
      <c r="AX1518" s="14" t="s">
        <v>78</v>
      </c>
      <c r="AY1518" s="264" t="s">
        <v>185</v>
      </c>
    </row>
    <row r="1519" s="13" customFormat="1">
      <c r="A1519" s="13"/>
      <c r="B1519" s="243"/>
      <c r="C1519" s="244"/>
      <c r="D1519" s="245" t="s">
        <v>193</v>
      </c>
      <c r="E1519" s="246" t="s">
        <v>19</v>
      </c>
      <c r="F1519" s="247" t="s">
        <v>1580</v>
      </c>
      <c r="G1519" s="244"/>
      <c r="H1519" s="248">
        <v>19.32</v>
      </c>
      <c r="I1519" s="249"/>
      <c r="J1519" s="244"/>
      <c r="K1519" s="244"/>
      <c r="L1519" s="250"/>
      <c r="M1519" s="251"/>
      <c r="N1519" s="252"/>
      <c r="O1519" s="252"/>
      <c r="P1519" s="252"/>
      <c r="Q1519" s="252"/>
      <c r="R1519" s="252"/>
      <c r="S1519" s="252"/>
      <c r="T1519" s="25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54" t="s">
        <v>193</v>
      </c>
      <c r="AU1519" s="254" t="s">
        <v>88</v>
      </c>
      <c r="AV1519" s="13" t="s">
        <v>88</v>
      </c>
      <c r="AW1519" s="13" t="s">
        <v>37</v>
      </c>
      <c r="AX1519" s="13" t="s">
        <v>78</v>
      </c>
      <c r="AY1519" s="254" t="s">
        <v>185</v>
      </c>
    </row>
    <row r="1520" s="13" customFormat="1">
      <c r="A1520" s="13"/>
      <c r="B1520" s="243"/>
      <c r="C1520" s="244"/>
      <c r="D1520" s="245" t="s">
        <v>193</v>
      </c>
      <c r="E1520" s="246" t="s">
        <v>19</v>
      </c>
      <c r="F1520" s="247" t="s">
        <v>709</v>
      </c>
      <c r="G1520" s="244"/>
      <c r="H1520" s="248">
        <v>-1.5760000000000001</v>
      </c>
      <c r="I1520" s="249"/>
      <c r="J1520" s="244"/>
      <c r="K1520" s="244"/>
      <c r="L1520" s="250"/>
      <c r="M1520" s="251"/>
      <c r="N1520" s="252"/>
      <c r="O1520" s="252"/>
      <c r="P1520" s="252"/>
      <c r="Q1520" s="252"/>
      <c r="R1520" s="252"/>
      <c r="S1520" s="252"/>
      <c r="T1520" s="25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54" t="s">
        <v>193</v>
      </c>
      <c r="AU1520" s="254" t="s">
        <v>88</v>
      </c>
      <c r="AV1520" s="13" t="s">
        <v>88</v>
      </c>
      <c r="AW1520" s="13" t="s">
        <v>37</v>
      </c>
      <c r="AX1520" s="13" t="s">
        <v>78</v>
      </c>
      <c r="AY1520" s="254" t="s">
        <v>185</v>
      </c>
    </row>
    <row r="1521" s="13" customFormat="1">
      <c r="A1521" s="13"/>
      <c r="B1521" s="243"/>
      <c r="C1521" s="244"/>
      <c r="D1521" s="245" t="s">
        <v>193</v>
      </c>
      <c r="E1521" s="246" t="s">
        <v>19</v>
      </c>
      <c r="F1521" s="247" t="s">
        <v>1581</v>
      </c>
      <c r="G1521" s="244"/>
      <c r="H1521" s="248">
        <v>0.54000000000000004</v>
      </c>
      <c r="I1521" s="249"/>
      <c r="J1521" s="244"/>
      <c r="K1521" s="244"/>
      <c r="L1521" s="250"/>
      <c r="M1521" s="251"/>
      <c r="N1521" s="252"/>
      <c r="O1521" s="252"/>
      <c r="P1521" s="252"/>
      <c r="Q1521" s="252"/>
      <c r="R1521" s="252"/>
      <c r="S1521" s="252"/>
      <c r="T1521" s="25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54" t="s">
        <v>193</v>
      </c>
      <c r="AU1521" s="254" t="s">
        <v>88</v>
      </c>
      <c r="AV1521" s="13" t="s">
        <v>88</v>
      </c>
      <c r="AW1521" s="13" t="s">
        <v>37</v>
      </c>
      <c r="AX1521" s="13" t="s">
        <v>78</v>
      </c>
      <c r="AY1521" s="254" t="s">
        <v>185</v>
      </c>
    </row>
    <row r="1522" s="14" customFormat="1">
      <c r="A1522" s="14"/>
      <c r="B1522" s="255"/>
      <c r="C1522" s="256"/>
      <c r="D1522" s="245" t="s">
        <v>193</v>
      </c>
      <c r="E1522" s="257" t="s">
        <v>19</v>
      </c>
      <c r="F1522" s="258" t="s">
        <v>851</v>
      </c>
      <c r="G1522" s="256"/>
      <c r="H1522" s="257" t="s">
        <v>19</v>
      </c>
      <c r="I1522" s="259"/>
      <c r="J1522" s="256"/>
      <c r="K1522" s="256"/>
      <c r="L1522" s="260"/>
      <c r="M1522" s="261"/>
      <c r="N1522" s="262"/>
      <c r="O1522" s="262"/>
      <c r="P1522" s="262"/>
      <c r="Q1522" s="262"/>
      <c r="R1522" s="262"/>
      <c r="S1522" s="262"/>
      <c r="T1522" s="263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64" t="s">
        <v>193</v>
      </c>
      <c r="AU1522" s="264" t="s">
        <v>88</v>
      </c>
      <c r="AV1522" s="14" t="s">
        <v>86</v>
      </c>
      <c r="AW1522" s="14" t="s">
        <v>37</v>
      </c>
      <c r="AX1522" s="14" t="s">
        <v>78</v>
      </c>
      <c r="AY1522" s="264" t="s">
        <v>185</v>
      </c>
    </row>
    <row r="1523" s="13" customFormat="1">
      <c r="A1523" s="13"/>
      <c r="B1523" s="243"/>
      <c r="C1523" s="244"/>
      <c r="D1523" s="245" t="s">
        <v>193</v>
      </c>
      <c r="E1523" s="246" t="s">
        <v>19</v>
      </c>
      <c r="F1523" s="247" t="s">
        <v>1582</v>
      </c>
      <c r="G1523" s="244"/>
      <c r="H1523" s="248">
        <v>13.02</v>
      </c>
      <c r="I1523" s="249"/>
      <c r="J1523" s="244"/>
      <c r="K1523" s="244"/>
      <c r="L1523" s="250"/>
      <c r="M1523" s="251"/>
      <c r="N1523" s="252"/>
      <c r="O1523" s="252"/>
      <c r="P1523" s="252"/>
      <c r="Q1523" s="252"/>
      <c r="R1523" s="252"/>
      <c r="S1523" s="252"/>
      <c r="T1523" s="25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54" t="s">
        <v>193</v>
      </c>
      <c r="AU1523" s="254" t="s">
        <v>88</v>
      </c>
      <c r="AV1523" s="13" t="s">
        <v>88</v>
      </c>
      <c r="AW1523" s="13" t="s">
        <v>37</v>
      </c>
      <c r="AX1523" s="13" t="s">
        <v>78</v>
      </c>
      <c r="AY1523" s="254" t="s">
        <v>185</v>
      </c>
    </row>
    <row r="1524" s="13" customFormat="1">
      <c r="A1524" s="13"/>
      <c r="B1524" s="243"/>
      <c r="C1524" s="244"/>
      <c r="D1524" s="245" t="s">
        <v>193</v>
      </c>
      <c r="E1524" s="246" t="s">
        <v>19</v>
      </c>
      <c r="F1524" s="247" t="s">
        <v>709</v>
      </c>
      <c r="G1524" s="244"/>
      <c r="H1524" s="248">
        <v>-1.5760000000000001</v>
      </c>
      <c r="I1524" s="249"/>
      <c r="J1524" s="244"/>
      <c r="K1524" s="244"/>
      <c r="L1524" s="250"/>
      <c r="M1524" s="251"/>
      <c r="N1524" s="252"/>
      <c r="O1524" s="252"/>
      <c r="P1524" s="252"/>
      <c r="Q1524" s="252"/>
      <c r="R1524" s="252"/>
      <c r="S1524" s="252"/>
      <c r="T1524" s="25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54" t="s">
        <v>193</v>
      </c>
      <c r="AU1524" s="254" t="s">
        <v>88</v>
      </c>
      <c r="AV1524" s="13" t="s">
        <v>88</v>
      </c>
      <c r="AW1524" s="13" t="s">
        <v>37</v>
      </c>
      <c r="AX1524" s="13" t="s">
        <v>78</v>
      </c>
      <c r="AY1524" s="254" t="s">
        <v>185</v>
      </c>
    </row>
    <row r="1525" s="14" customFormat="1">
      <c r="A1525" s="14"/>
      <c r="B1525" s="255"/>
      <c r="C1525" s="256"/>
      <c r="D1525" s="245" t="s">
        <v>193</v>
      </c>
      <c r="E1525" s="257" t="s">
        <v>19</v>
      </c>
      <c r="F1525" s="258" t="s">
        <v>853</v>
      </c>
      <c r="G1525" s="256"/>
      <c r="H1525" s="257" t="s">
        <v>19</v>
      </c>
      <c r="I1525" s="259"/>
      <c r="J1525" s="256"/>
      <c r="K1525" s="256"/>
      <c r="L1525" s="260"/>
      <c r="M1525" s="261"/>
      <c r="N1525" s="262"/>
      <c r="O1525" s="262"/>
      <c r="P1525" s="262"/>
      <c r="Q1525" s="262"/>
      <c r="R1525" s="262"/>
      <c r="S1525" s="262"/>
      <c r="T1525" s="263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64" t="s">
        <v>193</v>
      </c>
      <c r="AU1525" s="264" t="s">
        <v>88</v>
      </c>
      <c r="AV1525" s="14" t="s">
        <v>86</v>
      </c>
      <c r="AW1525" s="14" t="s">
        <v>37</v>
      </c>
      <c r="AX1525" s="14" t="s">
        <v>78</v>
      </c>
      <c r="AY1525" s="264" t="s">
        <v>185</v>
      </c>
    </row>
    <row r="1526" s="13" customFormat="1">
      <c r="A1526" s="13"/>
      <c r="B1526" s="243"/>
      <c r="C1526" s="244"/>
      <c r="D1526" s="245" t="s">
        <v>193</v>
      </c>
      <c r="E1526" s="246" t="s">
        <v>19</v>
      </c>
      <c r="F1526" s="247" t="s">
        <v>1612</v>
      </c>
      <c r="G1526" s="244"/>
      <c r="H1526" s="248">
        <v>50.399999999999999</v>
      </c>
      <c r="I1526" s="249"/>
      <c r="J1526" s="244"/>
      <c r="K1526" s="244"/>
      <c r="L1526" s="250"/>
      <c r="M1526" s="251"/>
      <c r="N1526" s="252"/>
      <c r="O1526" s="252"/>
      <c r="P1526" s="252"/>
      <c r="Q1526" s="252"/>
      <c r="R1526" s="252"/>
      <c r="S1526" s="252"/>
      <c r="T1526" s="25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54" t="s">
        <v>193</v>
      </c>
      <c r="AU1526" s="254" t="s">
        <v>88</v>
      </c>
      <c r="AV1526" s="13" t="s">
        <v>88</v>
      </c>
      <c r="AW1526" s="13" t="s">
        <v>37</v>
      </c>
      <c r="AX1526" s="13" t="s">
        <v>78</v>
      </c>
      <c r="AY1526" s="254" t="s">
        <v>185</v>
      </c>
    </row>
    <row r="1527" s="13" customFormat="1">
      <c r="A1527" s="13"/>
      <c r="B1527" s="243"/>
      <c r="C1527" s="244"/>
      <c r="D1527" s="245" t="s">
        <v>193</v>
      </c>
      <c r="E1527" s="246" t="s">
        <v>19</v>
      </c>
      <c r="F1527" s="247" t="s">
        <v>705</v>
      </c>
      <c r="G1527" s="244"/>
      <c r="H1527" s="248">
        <v>-4.4100000000000001</v>
      </c>
      <c r="I1527" s="249"/>
      <c r="J1527" s="244"/>
      <c r="K1527" s="244"/>
      <c r="L1527" s="250"/>
      <c r="M1527" s="251"/>
      <c r="N1527" s="252"/>
      <c r="O1527" s="252"/>
      <c r="P1527" s="252"/>
      <c r="Q1527" s="252"/>
      <c r="R1527" s="252"/>
      <c r="S1527" s="252"/>
      <c r="T1527" s="25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54" t="s">
        <v>193</v>
      </c>
      <c r="AU1527" s="254" t="s">
        <v>88</v>
      </c>
      <c r="AV1527" s="13" t="s">
        <v>88</v>
      </c>
      <c r="AW1527" s="13" t="s">
        <v>37</v>
      </c>
      <c r="AX1527" s="13" t="s">
        <v>78</v>
      </c>
      <c r="AY1527" s="254" t="s">
        <v>185</v>
      </c>
    </row>
    <row r="1528" s="13" customFormat="1">
      <c r="A1528" s="13"/>
      <c r="B1528" s="243"/>
      <c r="C1528" s="244"/>
      <c r="D1528" s="245" t="s">
        <v>193</v>
      </c>
      <c r="E1528" s="246" t="s">
        <v>19</v>
      </c>
      <c r="F1528" s="247" t="s">
        <v>689</v>
      </c>
      <c r="G1528" s="244"/>
      <c r="H1528" s="248">
        <v>1.95</v>
      </c>
      <c r="I1528" s="249"/>
      <c r="J1528" s="244"/>
      <c r="K1528" s="244"/>
      <c r="L1528" s="250"/>
      <c r="M1528" s="251"/>
      <c r="N1528" s="252"/>
      <c r="O1528" s="252"/>
      <c r="P1528" s="252"/>
      <c r="Q1528" s="252"/>
      <c r="R1528" s="252"/>
      <c r="S1528" s="252"/>
      <c r="T1528" s="25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54" t="s">
        <v>193</v>
      </c>
      <c r="AU1528" s="254" t="s">
        <v>88</v>
      </c>
      <c r="AV1528" s="13" t="s">
        <v>88</v>
      </c>
      <c r="AW1528" s="13" t="s">
        <v>37</v>
      </c>
      <c r="AX1528" s="13" t="s">
        <v>78</v>
      </c>
      <c r="AY1528" s="254" t="s">
        <v>185</v>
      </c>
    </row>
    <row r="1529" s="14" customFormat="1">
      <c r="A1529" s="14"/>
      <c r="B1529" s="255"/>
      <c r="C1529" s="256"/>
      <c r="D1529" s="245" t="s">
        <v>193</v>
      </c>
      <c r="E1529" s="257" t="s">
        <v>19</v>
      </c>
      <c r="F1529" s="258" t="s">
        <v>856</v>
      </c>
      <c r="G1529" s="256"/>
      <c r="H1529" s="257" t="s">
        <v>19</v>
      </c>
      <c r="I1529" s="259"/>
      <c r="J1529" s="256"/>
      <c r="K1529" s="256"/>
      <c r="L1529" s="260"/>
      <c r="M1529" s="261"/>
      <c r="N1529" s="262"/>
      <c r="O1529" s="262"/>
      <c r="P1529" s="262"/>
      <c r="Q1529" s="262"/>
      <c r="R1529" s="262"/>
      <c r="S1529" s="262"/>
      <c r="T1529" s="263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64" t="s">
        <v>193</v>
      </c>
      <c r="AU1529" s="264" t="s">
        <v>88</v>
      </c>
      <c r="AV1529" s="14" t="s">
        <v>86</v>
      </c>
      <c r="AW1529" s="14" t="s">
        <v>37</v>
      </c>
      <c r="AX1529" s="14" t="s">
        <v>78</v>
      </c>
      <c r="AY1529" s="264" t="s">
        <v>185</v>
      </c>
    </row>
    <row r="1530" s="13" customFormat="1">
      <c r="A1530" s="13"/>
      <c r="B1530" s="243"/>
      <c r="C1530" s="244"/>
      <c r="D1530" s="245" t="s">
        <v>193</v>
      </c>
      <c r="E1530" s="246" t="s">
        <v>19</v>
      </c>
      <c r="F1530" s="247" t="s">
        <v>1613</v>
      </c>
      <c r="G1530" s="244"/>
      <c r="H1530" s="248">
        <v>17.745000000000001</v>
      </c>
      <c r="I1530" s="249"/>
      <c r="J1530" s="244"/>
      <c r="K1530" s="244"/>
      <c r="L1530" s="250"/>
      <c r="M1530" s="251"/>
      <c r="N1530" s="252"/>
      <c r="O1530" s="252"/>
      <c r="P1530" s="252"/>
      <c r="Q1530" s="252"/>
      <c r="R1530" s="252"/>
      <c r="S1530" s="252"/>
      <c r="T1530" s="25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54" t="s">
        <v>193</v>
      </c>
      <c r="AU1530" s="254" t="s">
        <v>88</v>
      </c>
      <c r="AV1530" s="13" t="s">
        <v>88</v>
      </c>
      <c r="AW1530" s="13" t="s">
        <v>37</v>
      </c>
      <c r="AX1530" s="13" t="s">
        <v>78</v>
      </c>
      <c r="AY1530" s="254" t="s">
        <v>185</v>
      </c>
    </row>
    <row r="1531" s="13" customFormat="1">
      <c r="A1531" s="13"/>
      <c r="B1531" s="243"/>
      <c r="C1531" s="244"/>
      <c r="D1531" s="245" t="s">
        <v>193</v>
      </c>
      <c r="E1531" s="246" t="s">
        <v>19</v>
      </c>
      <c r="F1531" s="247" t="s">
        <v>705</v>
      </c>
      <c r="G1531" s="244"/>
      <c r="H1531" s="248">
        <v>-4.4100000000000001</v>
      </c>
      <c r="I1531" s="249"/>
      <c r="J1531" s="244"/>
      <c r="K1531" s="244"/>
      <c r="L1531" s="250"/>
      <c r="M1531" s="251"/>
      <c r="N1531" s="252"/>
      <c r="O1531" s="252"/>
      <c r="P1531" s="252"/>
      <c r="Q1531" s="252"/>
      <c r="R1531" s="252"/>
      <c r="S1531" s="252"/>
      <c r="T1531" s="25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54" t="s">
        <v>193</v>
      </c>
      <c r="AU1531" s="254" t="s">
        <v>88</v>
      </c>
      <c r="AV1531" s="13" t="s">
        <v>88</v>
      </c>
      <c r="AW1531" s="13" t="s">
        <v>37</v>
      </c>
      <c r="AX1531" s="13" t="s">
        <v>78</v>
      </c>
      <c r="AY1531" s="254" t="s">
        <v>185</v>
      </c>
    </row>
    <row r="1532" s="13" customFormat="1">
      <c r="A1532" s="13"/>
      <c r="B1532" s="243"/>
      <c r="C1532" s="244"/>
      <c r="D1532" s="245" t="s">
        <v>193</v>
      </c>
      <c r="E1532" s="246" t="s">
        <v>19</v>
      </c>
      <c r="F1532" s="247" t="s">
        <v>1614</v>
      </c>
      <c r="G1532" s="244"/>
      <c r="H1532" s="248">
        <v>2.355</v>
      </c>
      <c r="I1532" s="249"/>
      <c r="J1532" s="244"/>
      <c r="K1532" s="244"/>
      <c r="L1532" s="250"/>
      <c r="M1532" s="251"/>
      <c r="N1532" s="252"/>
      <c r="O1532" s="252"/>
      <c r="P1532" s="252"/>
      <c r="Q1532" s="252"/>
      <c r="R1532" s="252"/>
      <c r="S1532" s="252"/>
      <c r="T1532" s="25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54" t="s">
        <v>193</v>
      </c>
      <c r="AU1532" s="254" t="s">
        <v>88</v>
      </c>
      <c r="AV1532" s="13" t="s">
        <v>88</v>
      </c>
      <c r="AW1532" s="13" t="s">
        <v>37</v>
      </c>
      <c r="AX1532" s="13" t="s">
        <v>78</v>
      </c>
      <c r="AY1532" s="254" t="s">
        <v>185</v>
      </c>
    </row>
    <row r="1533" s="14" customFormat="1">
      <c r="A1533" s="14"/>
      <c r="B1533" s="255"/>
      <c r="C1533" s="256"/>
      <c r="D1533" s="245" t="s">
        <v>193</v>
      </c>
      <c r="E1533" s="257" t="s">
        <v>19</v>
      </c>
      <c r="F1533" s="258" t="s">
        <v>859</v>
      </c>
      <c r="G1533" s="256"/>
      <c r="H1533" s="257" t="s">
        <v>19</v>
      </c>
      <c r="I1533" s="259"/>
      <c r="J1533" s="256"/>
      <c r="K1533" s="256"/>
      <c r="L1533" s="260"/>
      <c r="M1533" s="261"/>
      <c r="N1533" s="262"/>
      <c r="O1533" s="262"/>
      <c r="P1533" s="262"/>
      <c r="Q1533" s="262"/>
      <c r="R1533" s="262"/>
      <c r="S1533" s="262"/>
      <c r="T1533" s="263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64" t="s">
        <v>193</v>
      </c>
      <c r="AU1533" s="264" t="s">
        <v>88</v>
      </c>
      <c r="AV1533" s="14" t="s">
        <v>86</v>
      </c>
      <c r="AW1533" s="14" t="s">
        <v>37</v>
      </c>
      <c r="AX1533" s="14" t="s">
        <v>78</v>
      </c>
      <c r="AY1533" s="264" t="s">
        <v>185</v>
      </c>
    </row>
    <row r="1534" s="15" customFormat="1">
      <c r="A1534" s="15"/>
      <c r="B1534" s="265"/>
      <c r="C1534" s="266"/>
      <c r="D1534" s="245" t="s">
        <v>193</v>
      </c>
      <c r="E1534" s="267" t="s">
        <v>19</v>
      </c>
      <c r="F1534" s="268" t="s">
        <v>196</v>
      </c>
      <c r="G1534" s="266"/>
      <c r="H1534" s="269">
        <v>232.358</v>
      </c>
      <c r="I1534" s="270"/>
      <c r="J1534" s="266"/>
      <c r="K1534" s="266"/>
      <c r="L1534" s="271"/>
      <c r="M1534" s="272"/>
      <c r="N1534" s="273"/>
      <c r="O1534" s="273"/>
      <c r="P1534" s="273"/>
      <c r="Q1534" s="273"/>
      <c r="R1534" s="273"/>
      <c r="S1534" s="273"/>
      <c r="T1534" s="274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T1534" s="275" t="s">
        <v>193</v>
      </c>
      <c r="AU1534" s="275" t="s">
        <v>88</v>
      </c>
      <c r="AV1534" s="15" t="s">
        <v>191</v>
      </c>
      <c r="AW1534" s="15" t="s">
        <v>37</v>
      </c>
      <c r="AX1534" s="15" t="s">
        <v>86</v>
      </c>
      <c r="AY1534" s="275" t="s">
        <v>185</v>
      </c>
    </row>
    <row r="1535" s="2" customFormat="1" ht="21.75" customHeight="1">
      <c r="A1535" s="40"/>
      <c r="B1535" s="41"/>
      <c r="C1535" s="282" t="s">
        <v>1615</v>
      </c>
      <c r="D1535" s="282" t="s">
        <v>604</v>
      </c>
      <c r="E1535" s="283" t="s">
        <v>1616</v>
      </c>
      <c r="F1535" s="284" t="s">
        <v>1617</v>
      </c>
      <c r="G1535" s="285" t="s">
        <v>190</v>
      </c>
      <c r="H1535" s="286">
        <v>255.59399999999999</v>
      </c>
      <c r="I1535" s="287"/>
      <c r="J1535" s="288">
        <f>ROUND(I1535*H1535,2)</f>
        <v>0</v>
      </c>
      <c r="K1535" s="289"/>
      <c r="L1535" s="290"/>
      <c r="M1535" s="291" t="s">
        <v>19</v>
      </c>
      <c r="N1535" s="292" t="s">
        <v>49</v>
      </c>
      <c r="O1535" s="86"/>
      <c r="P1535" s="239">
        <f>O1535*H1535</f>
        <v>0</v>
      </c>
      <c r="Q1535" s="239">
        <v>0.0126</v>
      </c>
      <c r="R1535" s="239">
        <f>Q1535*H1535</f>
        <v>3.2204844000000001</v>
      </c>
      <c r="S1535" s="239">
        <v>0</v>
      </c>
      <c r="T1535" s="240">
        <f>S1535*H1535</f>
        <v>0</v>
      </c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R1535" s="241" t="s">
        <v>658</v>
      </c>
      <c r="AT1535" s="241" t="s">
        <v>604</v>
      </c>
      <c r="AU1535" s="241" t="s">
        <v>88</v>
      </c>
      <c r="AY1535" s="19" t="s">
        <v>185</v>
      </c>
      <c r="BE1535" s="242">
        <f>IF(N1535="základní",J1535,0)</f>
        <v>0</v>
      </c>
      <c r="BF1535" s="242">
        <f>IF(N1535="snížená",J1535,0)</f>
        <v>0</v>
      </c>
      <c r="BG1535" s="242">
        <f>IF(N1535="zákl. přenesená",J1535,0)</f>
        <v>0</v>
      </c>
      <c r="BH1535" s="242">
        <f>IF(N1535="sníž. přenesená",J1535,0)</f>
        <v>0</v>
      </c>
      <c r="BI1535" s="242">
        <f>IF(N1535="nulová",J1535,0)</f>
        <v>0</v>
      </c>
      <c r="BJ1535" s="19" t="s">
        <v>86</v>
      </c>
      <c r="BK1535" s="242">
        <f>ROUND(I1535*H1535,2)</f>
        <v>0</v>
      </c>
      <c r="BL1535" s="19" t="s">
        <v>229</v>
      </c>
      <c r="BM1535" s="241" t="s">
        <v>1618</v>
      </c>
    </row>
    <row r="1536" s="13" customFormat="1">
      <c r="A1536" s="13"/>
      <c r="B1536" s="243"/>
      <c r="C1536" s="244"/>
      <c r="D1536" s="245" t="s">
        <v>193</v>
      </c>
      <c r="E1536" s="244"/>
      <c r="F1536" s="247" t="s">
        <v>1619</v>
      </c>
      <c r="G1536" s="244"/>
      <c r="H1536" s="248">
        <v>255.59399999999999</v>
      </c>
      <c r="I1536" s="249"/>
      <c r="J1536" s="244"/>
      <c r="K1536" s="244"/>
      <c r="L1536" s="250"/>
      <c r="M1536" s="251"/>
      <c r="N1536" s="252"/>
      <c r="O1536" s="252"/>
      <c r="P1536" s="252"/>
      <c r="Q1536" s="252"/>
      <c r="R1536" s="252"/>
      <c r="S1536" s="252"/>
      <c r="T1536" s="25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54" t="s">
        <v>193</v>
      </c>
      <c r="AU1536" s="254" t="s">
        <v>88</v>
      </c>
      <c r="AV1536" s="13" t="s">
        <v>88</v>
      </c>
      <c r="AW1536" s="13" t="s">
        <v>4</v>
      </c>
      <c r="AX1536" s="13" t="s">
        <v>86</v>
      </c>
      <c r="AY1536" s="254" t="s">
        <v>185</v>
      </c>
    </row>
    <row r="1537" s="2" customFormat="1" ht="21.75" customHeight="1">
      <c r="A1537" s="40"/>
      <c r="B1537" s="41"/>
      <c r="C1537" s="229" t="s">
        <v>1620</v>
      </c>
      <c r="D1537" s="229" t="s">
        <v>187</v>
      </c>
      <c r="E1537" s="230" t="s">
        <v>1621</v>
      </c>
      <c r="F1537" s="231" t="s">
        <v>1622</v>
      </c>
      <c r="G1537" s="232" t="s">
        <v>190</v>
      </c>
      <c r="H1537" s="233">
        <v>9.1080000000000005</v>
      </c>
      <c r="I1537" s="234"/>
      <c r="J1537" s="235">
        <f>ROUND(I1537*H1537,2)</f>
        <v>0</v>
      </c>
      <c r="K1537" s="236"/>
      <c r="L1537" s="46"/>
      <c r="M1537" s="237" t="s">
        <v>19</v>
      </c>
      <c r="N1537" s="238" t="s">
        <v>49</v>
      </c>
      <c r="O1537" s="86"/>
      <c r="P1537" s="239">
        <f>O1537*H1537</f>
        <v>0</v>
      </c>
      <c r="Q1537" s="239">
        <v>0</v>
      </c>
      <c r="R1537" s="239">
        <f>Q1537*H1537</f>
        <v>0</v>
      </c>
      <c r="S1537" s="239">
        <v>0</v>
      </c>
      <c r="T1537" s="240">
        <f>S1537*H1537</f>
        <v>0</v>
      </c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R1537" s="241" t="s">
        <v>229</v>
      </c>
      <c r="AT1537" s="241" t="s">
        <v>187</v>
      </c>
      <c r="AU1537" s="241" t="s">
        <v>88</v>
      </c>
      <c r="AY1537" s="19" t="s">
        <v>185</v>
      </c>
      <c r="BE1537" s="242">
        <f>IF(N1537="základní",J1537,0)</f>
        <v>0</v>
      </c>
      <c r="BF1537" s="242">
        <f>IF(N1537="snížená",J1537,0)</f>
        <v>0</v>
      </c>
      <c r="BG1537" s="242">
        <f>IF(N1537="zákl. přenesená",J1537,0)</f>
        <v>0</v>
      </c>
      <c r="BH1537" s="242">
        <f>IF(N1537="sníž. přenesená",J1537,0)</f>
        <v>0</v>
      </c>
      <c r="BI1537" s="242">
        <f>IF(N1537="nulová",J1537,0)</f>
        <v>0</v>
      </c>
      <c r="BJ1537" s="19" t="s">
        <v>86</v>
      </c>
      <c r="BK1537" s="242">
        <f>ROUND(I1537*H1537,2)</f>
        <v>0</v>
      </c>
      <c r="BL1537" s="19" t="s">
        <v>229</v>
      </c>
      <c r="BM1537" s="241" t="s">
        <v>1623</v>
      </c>
    </row>
    <row r="1538" s="13" customFormat="1">
      <c r="A1538" s="13"/>
      <c r="B1538" s="243"/>
      <c r="C1538" s="244"/>
      <c r="D1538" s="245" t="s">
        <v>193</v>
      </c>
      <c r="E1538" s="246" t="s">
        <v>19</v>
      </c>
      <c r="F1538" s="247" t="s">
        <v>1571</v>
      </c>
      <c r="G1538" s="244"/>
      <c r="H1538" s="248">
        <v>10.289999999999999</v>
      </c>
      <c r="I1538" s="249"/>
      <c r="J1538" s="244"/>
      <c r="K1538" s="244"/>
      <c r="L1538" s="250"/>
      <c r="M1538" s="251"/>
      <c r="N1538" s="252"/>
      <c r="O1538" s="252"/>
      <c r="P1538" s="252"/>
      <c r="Q1538" s="252"/>
      <c r="R1538" s="252"/>
      <c r="S1538" s="252"/>
      <c r="T1538" s="25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54" t="s">
        <v>193</v>
      </c>
      <c r="AU1538" s="254" t="s">
        <v>88</v>
      </c>
      <c r="AV1538" s="13" t="s">
        <v>88</v>
      </c>
      <c r="AW1538" s="13" t="s">
        <v>37</v>
      </c>
      <c r="AX1538" s="13" t="s">
        <v>78</v>
      </c>
      <c r="AY1538" s="254" t="s">
        <v>185</v>
      </c>
    </row>
    <row r="1539" s="13" customFormat="1">
      <c r="A1539" s="13"/>
      <c r="B1539" s="243"/>
      <c r="C1539" s="244"/>
      <c r="D1539" s="245" t="s">
        <v>193</v>
      </c>
      <c r="E1539" s="246" t="s">
        <v>19</v>
      </c>
      <c r="F1539" s="247" t="s">
        <v>698</v>
      </c>
      <c r="G1539" s="244"/>
      <c r="H1539" s="248">
        <v>-1.1819999999999999</v>
      </c>
      <c r="I1539" s="249"/>
      <c r="J1539" s="244"/>
      <c r="K1539" s="244"/>
      <c r="L1539" s="250"/>
      <c r="M1539" s="251"/>
      <c r="N1539" s="252"/>
      <c r="O1539" s="252"/>
      <c r="P1539" s="252"/>
      <c r="Q1539" s="252"/>
      <c r="R1539" s="252"/>
      <c r="S1539" s="252"/>
      <c r="T1539" s="25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54" t="s">
        <v>193</v>
      </c>
      <c r="AU1539" s="254" t="s">
        <v>88</v>
      </c>
      <c r="AV1539" s="13" t="s">
        <v>88</v>
      </c>
      <c r="AW1539" s="13" t="s">
        <v>37</v>
      </c>
      <c r="AX1539" s="13" t="s">
        <v>78</v>
      </c>
      <c r="AY1539" s="254" t="s">
        <v>185</v>
      </c>
    </row>
    <row r="1540" s="14" customFormat="1">
      <c r="A1540" s="14"/>
      <c r="B1540" s="255"/>
      <c r="C1540" s="256"/>
      <c r="D1540" s="245" t="s">
        <v>193</v>
      </c>
      <c r="E1540" s="257" t="s">
        <v>19</v>
      </c>
      <c r="F1540" s="258" t="s">
        <v>835</v>
      </c>
      <c r="G1540" s="256"/>
      <c r="H1540" s="257" t="s">
        <v>19</v>
      </c>
      <c r="I1540" s="259"/>
      <c r="J1540" s="256"/>
      <c r="K1540" s="256"/>
      <c r="L1540" s="260"/>
      <c r="M1540" s="261"/>
      <c r="N1540" s="262"/>
      <c r="O1540" s="262"/>
      <c r="P1540" s="262"/>
      <c r="Q1540" s="262"/>
      <c r="R1540" s="262"/>
      <c r="S1540" s="262"/>
      <c r="T1540" s="263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64" t="s">
        <v>193</v>
      </c>
      <c r="AU1540" s="264" t="s">
        <v>88</v>
      </c>
      <c r="AV1540" s="14" t="s">
        <v>86</v>
      </c>
      <c r="AW1540" s="14" t="s">
        <v>37</v>
      </c>
      <c r="AX1540" s="14" t="s">
        <v>78</v>
      </c>
      <c r="AY1540" s="264" t="s">
        <v>185</v>
      </c>
    </row>
    <row r="1541" s="15" customFormat="1">
      <c r="A1541" s="15"/>
      <c r="B1541" s="265"/>
      <c r="C1541" s="266"/>
      <c r="D1541" s="245" t="s">
        <v>193</v>
      </c>
      <c r="E1541" s="267" t="s">
        <v>19</v>
      </c>
      <c r="F1541" s="268" t="s">
        <v>196</v>
      </c>
      <c r="G1541" s="266"/>
      <c r="H1541" s="269">
        <v>9.1080000000000005</v>
      </c>
      <c r="I1541" s="270"/>
      <c r="J1541" s="266"/>
      <c r="K1541" s="266"/>
      <c r="L1541" s="271"/>
      <c r="M1541" s="272"/>
      <c r="N1541" s="273"/>
      <c r="O1541" s="273"/>
      <c r="P1541" s="273"/>
      <c r="Q1541" s="273"/>
      <c r="R1541" s="273"/>
      <c r="S1541" s="273"/>
      <c r="T1541" s="274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T1541" s="275" t="s">
        <v>193</v>
      </c>
      <c r="AU1541" s="275" t="s">
        <v>88</v>
      </c>
      <c r="AV1541" s="15" t="s">
        <v>191</v>
      </c>
      <c r="AW1541" s="15" t="s">
        <v>37</v>
      </c>
      <c r="AX1541" s="15" t="s">
        <v>86</v>
      </c>
      <c r="AY1541" s="275" t="s">
        <v>185</v>
      </c>
    </row>
    <row r="1542" s="2" customFormat="1" ht="21.75" customHeight="1">
      <c r="A1542" s="40"/>
      <c r="B1542" s="41"/>
      <c r="C1542" s="229" t="s">
        <v>1624</v>
      </c>
      <c r="D1542" s="229" t="s">
        <v>187</v>
      </c>
      <c r="E1542" s="230" t="s">
        <v>1625</v>
      </c>
      <c r="F1542" s="231" t="s">
        <v>1626</v>
      </c>
      <c r="G1542" s="232" t="s">
        <v>220</v>
      </c>
      <c r="H1542" s="233">
        <v>0.80000000000000004</v>
      </c>
      <c r="I1542" s="234"/>
      <c r="J1542" s="235">
        <f>ROUND(I1542*H1542,2)</f>
        <v>0</v>
      </c>
      <c r="K1542" s="236"/>
      <c r="L1542" s="46"/>
      <c r="M1542" s="237" t="s">
        <v>19</v>
      </c>
      <c r="N1542" s="238" t="s">
        <v>49</v>
      </c>
      <c r="O1542" s="86"/>
      <c r="P1542" s="239">
        <f>O1542*H1542</f>
        <v>0</v>
      </c>
      <c r="Q1542" s="239">
        <v>0.00055000000000000003</v>
      </c>
      <c r="R1542" s="239">
        <f>Q1542*H1542</f>
        <v>0.00044000000000000007</v>
      </c>
      <c r="S1542" s="239">
        <v>0</v>
      </c>
      <c r="T1542" s="240">
        <f>S1542*H1542</f>
        <v>0</v>
      </c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R1542" s="241" t="s">
        <v>229</v>
      </c>
      <c r="AT1542" s="241" t="s">
        <v>187</v>
      </c>
      <c r="AU1542" s="241" t="s">
        <v>88</v>
      </c>
      <c r="AY1542" s="19" t="s">
        <v>185</v>
      </c>
      <c r="BE1542" s="242">
        <f>IF(N1542="základní",J1542,0)</f>
        <v>0</v>
      </c>
      <c r="BF1542" s="242">
        <f>IF(N1542="snížená",J1542,0)</f>
        <v>0</v>
      </c>
      <c r="BG1542" s="242">
        <f>IF(N1542="zákl. přenesená",J1542,0)</f>
        <v>0</v>
      </c>
      <c r="BH1542" s="242">
        <f>IF(N1542="sníž. přenesená",J1542,0)</f>
        <v>0</v>
      </c>
      <c r="BI1542" s="242">
        <f>IF(N1542="nulová",J1542,0)</f>
        <v>0</v>
      </c>
      <c r="BJ1542" s="19" t="s">
        <v>86</v>
      </c>
      <c r="BK1542" s="242">
        <f>ROUND(I1542*H1542,2)</f>
        <v>0</v>
      </c>
      <c r="BL1542" s="19" t="s">
        <v>229</v>
      </c>
      <c r="BM1542" s="241" t="s">
        <v>1627</v>
      </c>
    </row>
    <row r="1543" s="13" customFormat="1">
      <c r="A1543" s="13"/>
      <c r="B1543" s="243"/>
      <c r="C1543" s="244"/>
      <c r="D1543" s="245" t="s">
        <v>193</v>
      </c>
      <c r="E1543" s="246" t="s">
        <v>19</v>
      </c>
      <c r="F1543" s="247" t="s">
        <v>1628</v>
      </c>
      <c r="G1543" s="244"/>
      <c r="H1543" s="248">
        <v>0.80000000000000004</v>
      </c>
      <c r="I1543" s="249"/>
      <c r="J1543" s="244"/>
      <c r="K1543" s="244"/>
      <c r="L1543" s="250"/>
      <c r="M1543" s="251"/>
      <c r="N1543" s="252"/>
      <c r="O1543" s="252"/>
      <c r="P1543" s="252"/>
      <c r="Q1543" s="252"/>
      <c r="R1543" s="252"/>
      <c r="S1543" s="252"/>
      <c r="T1543" s="25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54" t="s">
        <v>193</v>
      </c>
      <c r="AU1543" s="254" t="s">
        <v>88</v>
      </c>
      <c r="AV1543" s="13" t="s">
        <v>88</v>
      </c>
      <c r="AW1543" s="13" t="s">
        <v>37</v>
      </c>
      <c r="AX1543" s="13" t="s">
        <v>78</v>
      </c>
      <c r="AY1543" s="254" t="s">
        <v>185</v>
      </c>
    </row>
    <row r="1544" s="14" customFormat="1">
      <c r="A1544" s="14"/>
      <c r="B1544" s="255"/>
      <c r="C1544" s="256"/>
      <c r="D1544" s="245" t="s">
        <v>193</v>
      </c>
      <c r="E1544" s="257" t="s">
        <v>19</v>
      </c>
      <c r="F1544" s="258" t="s">
        <v>835</v>
      </c>
      <c r="G1544" s="256"/>
      <c r="H1544" s="257" t="s">
        <v>19</v>
      </c>
      <c r="I1544" s="259"/>
      <c r="J1544" s="256"/>
      <c r="K1544" s="256"/>
      <c r="L1544" s="260"/>
      <c r="M1544" s="261"/>
      <c r="N1544" s="262"/>
      <c r="O1544" s="262"/>
      <c r="P1544" s="262"/>
      <c r="Q1544" s="262"/>
      <c r="R1544" s="262"/>
      <c r="S1544" s="262"/>
      <c r="T1544" s="263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64" t="s">
        <v>193</v>
      </c>
      <c r="AU1544" s="264" t="s">
        <v>88</v>
      </c>
      <c r="AV1544" s="14" t="s">
        <v>86</v>
      </c>
      <c r="AW1544" s="14" t="s">
        <v>37</v>
      </c>
      <c r="AX1544" s="14" t="s">
        <v>78</v>
      </c>
      <c r="AY1544" s="264" t="s">
        <v>185</v>
      </c>
    </row>
    <row r="1545" s="15" customFormat="1">
      <c r="A1545" s="15"/>
      <c r="B1545" s="265"/>
      <c r="C1545" s="266"/>
      <c r="D1545" s="245" t="s">
        <v>193</v>
      </c>
      <c r="E1545" s="267" t="s">
        <v>19</v>
      </c>
      <c r="F1545" s="268" t="s">
        <v>196</v>
      </c>
      <c r="G1545" s="266"/>
      <c r="H1545" s="269">
        <v>0.80000000000000004</v>
      </c>
      <c r="I1545" s="270"/>
      <c r="J1545" s="266"/>
      <c r="K1545" s="266"/>
      <c r="L1545" s="271"/>
      <c r="M1545" s="272"/>
      <c r="N1545" s="273"/>
      <c r="O1545" s="273"/>
      <c r="P1545" s="273"/>
      <c r="Q1545" s="273"/>
      <c r="R1545" s="273"/>
      <c r="S1545" s="273"/>
      <c r="T1545" s="274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T1545" s="275" t="s">
        <v>193</v>
      </c>
      <c r="AU1545" s="275" t="s">
        <v>88</v>
      </c>
      <c r="AV1545" s="15" t="s">
        <v>191</v>
      </c>
      <c r="AW1545" s="15" t="s">
        <v>37</v>
      </c>
      <c r="AX1545" s="15" t="s">
        <v>86</v>
      </c>
      <c r="AY1545" s="275" t="s">
        <v>185</v>
      </c>
    </row>
    <row r="1546" s="2" customFormat="1" ht="21.75" customHeight="1">
      <c r="A1546" s="40"/>
      <c r="B1546" s="41"/>
      <c r="C1546" s="229" t="s">
        <v>1629</v>
      </c>
      <c r="D1546" s="229" t="s">
        <v>187</v>
      </c>
      <c r="E1546" s="230" t="s">
        <v>1630</v>
      </c>
      <c r="F1546" s="231" t="s">
        <v>1631</v>
      </c>
      <c r="G1546" s="232" t="s">
        <v>227</v>
      </c>
      <c r="H1546" s="233">
        <v>37</v>
      </c>
      <c r="I1546" s="234"/>
      <c r="J1546" s="235">
        <f>ROUND(I1546*H1546,2)</f>
        <v>0</v>
      </c>
      <c r="K1546" s="236"/>
      <c r="L1546" s="46"/>
      <c r="M1546" s="237" t="s">
        <v>19</v>
      </c>
      <c r="N1546" s="238" t="s">
        <v>49</v>
      </c>
      <c r="O1546" s="86"/>
      <c r="P1546" s="239">
        <f>O1546*H1546</f>
        <v>0</v>
      </c>
      <c r="Q1546" s="239">
        <v>0</v>
      </c>
      <c r="R1546" s="239">
        <f>Q1546*H1546</f>
        <v>0</v>
      </c>
      <c r="S1546" s="239">
        <v>0</v>
      </c>
      <c r="T1546" s="240">
        <f>S1546*H1546</f>
        <v>0</v>
      </c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R1546" s="241" t="s">
        <v>229</v>
      </c>
      <c r="AT1546" s="241" t="s">
        <v>187</v>
      </c>
      <c r="AU1546" s="241" t="s">
        <v>88</v>
      </c>
      <c r="AY1546" s="19" t="s">
        <v>185</v>
      </c>
      <c r="BE1546" s="242">
        <f>IF(N1546="základní",J1546,0)</f>
        <v>0</v>
      </c>
      <c r="BF1546" s="242">
        <f>IF(N1546="snížená",J1546,0)</f>
        <v>0</v>
      </c>
      <c r="BG1546" s="242">
        <f>IF(N1546="zákl. přenesená",J1546,0)</f>
        <v>0</v>
      </c>
      <c r="BH1546" s="242">
        <f>IF(N1546="sníž. přenesená",J1546,0)</f>
        <v>0</v>
      </c>
      <c r="BI1546" s="242">
        <f>IF(N1546="nulová",J1546,0)</f>
        <v>0</v>
      </c>
      <c r="BJ1546" s="19" t="s">
        <v>86</v>
      </c>
      <c r="BK1546" s="242">
        <f>ROUND(I1546*H1546,2)</f>
        <v>0</v>
      </c>
      <c r="BL1546" s="19" t="s">
        <v>229</v>
      </c>
      <c r="BM1546" s="241" t="s">
        <v>1632</v>
      </c>
    </row>
    <row r="1547" s="13" customFormat="1">
      <c r="A1547" s="13"/>
      <c r="B1547" s="243"/>
      <c r="C1547" s="244"/>
      <c r="D1547" s="245" t="s">
        <v>193</v>
      </c>
      <c r="E1547" s="246" t="s">
        <v>19</v>
      </c>
      <c r="F1547" s="247" t="s">
        <v>1633</v>
      </c>
      <c r="G1547" s="244"/>
      <c r="H1547" s="248">
        <v>10</v>
      </c>
      <c r="I1547" s="249"/>
      <c r="J1547" s="244"/>
      <c r="K1547" s="244"/>
      <c r="L1547" s="250"/>
      <c r="M1547" s="251"/>
      <c r="N1547" s="252"/>
      <c r="O1547" s="252"/>
      <c r="P1547" s="252"/>
      <c r="Q1547" s="252"/>
      <c r="R1547" s="252"/>
      <c r="S1547" s="252"/>
      <c r="T1547" s="25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54" t="s">
        <v>193</v>
      </c>
      <c r="AU1547" s="254" t="s">
        <v>88</v>
      </c>
      <c r="AV1547" s="13" t="s">
        <v>88</v>
      </c>
      <c r="AW1547" s="13" t="s">
        <v>37</v>
      </c>
      <c r="AX1547" s="13" t="s">
        <v>78</v>
      </c>
      <c r="AY1547" s="254" t="s">
        <v>185</v>
      </c>
    </row>
    <row r="1548" s="14" customFormat="1">
      <c r="A1548" s="14"/>
      <c r="B1548" s="255"/>
      <c r="C1548" s="256"/>
      <c r="D1548" s="245" t="s">
        <v>193</v>
      </c>
      <c r="E1548" s="257" t="s">
        <v>19</v>
      </c>
      <c r="F1548" s="258" t="s">
        <v>1634</v>
      </c>
      <c r="G1548" s="256"/>
      <c r="H1548" s="257" t="s">
        <v>19</v>
      </c>
      <c r="I1548" s="259"/>
      <c r="J1548" s="256"/>
      <c r="K1548" s="256"/>
      <c r="L1548" s="260"/>
      <c r="M1548" s="261"/>
      <c r="N1548" s="262"/>
      <c r="O1548" s="262"/>
      <c r="P1548" s="262"/>
      <c r="Q1548" s="262"/>
      <c r="R1548" s="262"/>
      <c r="S1548" s="262"/>
      <c r="T1548" s="263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T1548" s="264" t="s">
        <v>193</v>
      </c>
      <c r="AU1548" s="264" t="s">
        <v>88</v>
      </c>
      <c r="AV1548" s="14" t="s">
        <v>86</v>
      </c>
      <c r="AW1548" s="14" t="s">
        <v>37</v>
      </c>
      <c r="AX1548" s="14" t="s">
        <v>78</v>
      </c>
      <c r="AY1548" s="264" t="s">
        <v>185</v>
      </c>
    </row>
    <row r="1549" s="13" customFormat="1">
      <c r="A1549" s="13"/>
      <c r="B1549" s="243"/>
      <c r="C1549" s="244"/>
      <c r="D1549" s="245" t="s">
        <v>193</v>
      </c>
      <c r="E1549" s="246" t="s">
        <v>19</v>
      </c>
      <c r="F1549" s="247" t="s">
        <v>191</v>
      </c>
      <c r="G1549" s="244"/>
      <c r="H1549" s="248">
        <v>4</v>
      </c>
      <c r="I1549" s="249"/>
      <c r="J1549" s="244"/>
      <c r="K1549" s="244"/>
      <c r="L1549" s="250"/>
      <c r="M1549" s="251"/>
      <c r="N1549" s="252"/>
      <c r="O1549" s="252"/>
      <c r="P1549" s="252"/>
      <c r="Q1549" s="252"/>
      <c r="R1549" s="252"/>
      <c r="S1549" s="252"/>
      <c r="T1549" s="25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54" t="s">
        <v>193</v>
      </c>
      <c r="AU1549" s="254" t="s">
        <v>88</v>
      </c>
      <c r="AV1549" s="13" t="s">
        <v>88</v>
      </c>
      <c r="AW1549" s="13" t="s">
        <v>37</v>
      </c>
      <c r="AX1549" s="13" t="s">
        <v>78</v>
      </c>
      <c r="AY1549" s="254" t="s">
        <v>185</v>
      </c>
    </row>
    <row r="1550" s="14" customFormat="1">
      <c r="A1550" s="14"/>
      <c r="B1550" s="255"/>
      <c r="C1550" s="256"/>
      <c r="D1550" s="245" t="s">
        <v>193</v>
      </c>
      <c r="E1550" s="257" t="s">
        <v>19</v>
      </c>
      <c r="F1550" s="258" t="s">
        <v>1635</v>
      </c>
      <c r="G1550" s="256"/>
      <c r="H1550" s="257" t="s">
        <v>19</v>
      </c>
      <c r="I1550" s="259"/>
      <c r="J1550" s="256"/>
      <c r="K1550" s="256"/>
      <c r="L1550" s="260"/>
      <c r="M1550" s="261"/>
      <c r="N1550" s="262"/>
      <c r="O1550" s="262"/>
      <c r="P1550" s="262"/>
      <c r="Q1550" s="262"/>
      <c r="R1550" s="262"/>
      <c r="S1550" s="262"/>
      <c r="T1550" s="263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64" t="s">
        <v>193</v>
      </c>
      <c r="AU1550" s="264" t="s">
        <v>88</v>
      </c>
      <c r="AV1550" s="14" t="s">
        <v>86</v>
      </c>
      <c r="AW1550" s="14" t="s">
        <v>37</v>
      </c>
      <c r="AX1550" s="14" t="s">
        <v>78</v>
      </c>
      <c r="AY1550" s="264" t="s">
        <v>185</v>
      </c>
    </row>
    <row r="1551" s="13" customFormat="1">
      <c r="A1551" s="13"/>
      <c r="B1551" s="243"/>
      <c r="C1551" s="244"/>
      <c r="D1551" s="245" t="s">
        <v>193</v>
      </c>
      <c r="E1551" s="246" t="s">
        <v>19</v>
      </c>
      <c r="F1551" s="247" t="s">
        <v>88</v>
      </c>
      <c r="G1551" s="244"/>
      <c r="H1551" s="248">
        <v>2</v>
      </c>
      <c r="I1551" s="249"/>
      <c r="J1551" s="244"/>
      <c r="K1551" s="244"/>
      <c r="L1551" s="250"/>
      <c r="M1551" s="251"/>
      <c r="N1551" s="252"/>
      <c r="O1551" s="252"/>
      <c r="P1551" s="252"/>
      <c r="Q1551" s="252"/>
      <c r="R1551" s="252"/>
      <c r="S1551" s="252"/>
      <c r="T1551" s="25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54" t="s">
        <v>193</v>
      </c>
      <c r="AU1551" s="254" t="s">
        <v>88</v>
      </c>
      <c r="AV1551" s="13" t="s">
        <v>88</v>
      </c>
      <c r="AW1551" s="13" t="s">
        <v>37</v>
      </c>
      <c r="AX1551" s="13" t="s">
        <v>78</v>
      </c>
      <c r="AY1551" s="254" t="s">
        <v>185</v>
      </c>
    </row>
    <row r="1552" s="14" customFormat="1">
      <c r="A1552" s="14"/>
      <c r="B1552" s="255"/>
      <c r="C1552" s="256"/>
      <c r="D1552" s="245" t="s">
        <v>193</v>
      </c>
      <c r="E1552" s="257" t="s">
        <v>19</v>
      </c>
      <c r="F1552" s="258" t="s">
        <v>1636</v>
      </c>
      <c r="G1552" s="256"/>
      <c r="H1552" s="257" t="s">
        <v>19</v>
      </c>
      <c r="I1552" s="259"/>
      <c r="J1552" s="256"/>
      <c r="K1552" s="256"/>
      <c r="L1552" s="260"/>
      <c r="M1552" s="261"/>
      <c r="N1552" s="262"/>
      <c r="O1552" s="262"/>
      <c r="P1552" s="262"/>
      <c r="Q1552" s="262"/>
      <c r="R1552" s="262"/>
      <c r="S1552" s="262"/>
      <c r="T1552" s="263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64" t="s">
        <v>193</v>
      </c>
      <c r="AU1552" s="264" t="s">
        <v>88</v>
      </c>
      <c r="AV1552" s="14" t="s">
        <v>86</v>
      </c>
      <c r="AW1552" s="14" t="s">
        <v>37</v>
      </c>
      <c r="AX1552" s="14" t="s">
        <v>78</v>
      </c>
      <c r="AY1552" s="264" t="s">
        <v>185</v>
      </c>
    </row>
    <row r="1553" s="13" customFormat="1">
      <c r="A1553" s="13"/>
      <c r="B1553" s="243"/>
      <c r="C1553" s="244"/>
      <c r="D1553" s="245" t="s">
        <v>193</v>
      </c>
      <c r="E1553" s="246" t="s">
        <v>19</v>
      </c>
      <c r="F1553" s="247" t="s">
        <v>88</v>
      </c>
      <c r="G1553" s="244"/>
      <c r="H1553" s="248">
        <v>2</v>
      </c>
      <c r="I1553" s="249"/>
      <c r="J1553" s="244"/>
      <c r="K1553" s="244"/>
      <c r="L1553" s="250"/>
      <c r="M1553" s="251"/>
      <c r="N1553" s="252"/>
      <c r="O1553" s="252"/>
      <c r="P1553" s="252"/>
      <c r="Q1553" s="252"/>
      <c r="R1553" s="252"/>
      <c r="S1553" s="252"/>
      <c r="T1553" s="25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54" t="s">
        <v>193</v>
      </c>
      <c r="AU1553" s="254" t="s">
        <v>88</v>
      </c>
      <c r="AV1553" s="13" t="s">
        <v>88</v>
      </c>
      <c r="AW1553" s="13" t="s">
        <v>37</v>
      </c>
      <c r="AX1553" s="13" t="s">
        <v>78</v>
      </c>
      <c r="AY1553" s="254" t="s">
        <v>185</v>
      </c>
    </row>
    <row r="1554" s="14" customFormat="1">
      <c r="A1554" s="14"/>
      <c r="B1554" s="255"/>
      <c r="C1554" s="256"/>
      <c r="D1554" s="245" t="s">
        <v>193</v>
      </c>
      <c r="E1554" s="257" t="s">
        <v>19</v>
      </c>
      <c r="F1554" s="258" t="s">
        <v>1637</v>
      </c>
      <c r="G1554" s="256"/>
      <c r="H1554" s="257" t="s">
        <v>19</v>
      </c>
      <c r="I1554" s="259"/>
      <c r="J1554" s="256"/>
      <c r="K1554" s="256"/>
      <c r="L1554" s="260"/>
      <c r="M1554" s="261"/>
      <c r="N1554" s="262"/>
      <c r="O1554" s="262"/>
      <c r="P1554" s="262"/>
      <c r="Q1554" s="262"/>
      <c r="R1554" s="262"/>
      <c r="S1554" s="262"/>
      <c r="T1554" s="263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T1554" s="264" t="s">
        <v>193</v>
      </c>
      <c r="AU1554" s="264" t="s">
        <v>88</v>
      </c>
      <c r="AV1554" s="14" t="s">
        <v>86</v>
      </c>
      <c r="AW1554" s="14" t="s">
        <v>37</v>
      </c>
      <c r="AX1554" s="14" t="s">
        <v>78</v>
      </c>
      <c r="AY1554" s="264" t="s">
        <v>185</v>
      </c>
    </row>
    <row r="1555" s="13" customFormat="1">
      <c r="A1555" s="13"/>
      <c r="B1555" s="243"/>
      <c r="C1555" s="244"/>
      <c r="D1555" s="245" t="s">
        <v>193</v>
      </c>
      <c r="E1555" s="246" t="s">
        <v>19</v>
      </c>
      <c r="F1555" s="247" t="s">
        <v>203</v>
      </c>
      <c r="G1555" s="244"/>
      <c r="H1555" s="248">
        <v>3</v>
      </c>
      <c r="I1555" s="249"/>
      <c r="J1555" s="244"/>
      <c r="K1555" s="244"/>
      <c r="L1555" s="250"/>
      <c r="M1555" s="251"/>
      <c r="N1555" s="252"/>
      <c r="O1555" s="252"/>
      <c r="P1555" s="252"/>
      <c r="Q1555" s="252"/>
      <c r="R1555" s="252"/>
      <c r="S1555" s="252"/>
      <c r="T1555" s="25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54" t="s">
        <v>193</v>
      </c>
      <c r="AU1555" s="254" t="s">
        <v>88</v>
      </c>
      <c r="AV1555" s="13" t="s">
        <v>88</v>
      </c>
      <c r="AW1555" s="13" t="s">
        <v>37</v>
      </c>
      <c r="AX1555" s="13" t="s">
        <v>78</v>
      </c>
      <c r="AY1555" s="254" t="s">
        <v>185</v>
      </c>
    </row>
    <row r="1556" s="14" customFormat="1">
      <c r="A1556" s="14"/>
      <c r="B1556" s="255"/>
      <c r="C1556" s="256"/>
      <c r="D1556" s="245" t="s">
        <v>193</v>
      </c>
      <c r="E1556" s="257" t="s">
        <v>19</v>
      </c>
      <c r="F1556" s="258" t="s">
        <v>1638</v>
      </c>
      <c r="G1556" s="256"/>
      <c r="H1556" s="257" t="s">
        <v>19</v>
      </c>
      <c r="I1556" s="259"/>
      <c r="J1556" s="256"/>
      <c r="K1556" s="256"/>
      <c r="L1556" s="260"/>
      <c r="M1556" s="261"/>
      <c r="N1556" s="262"/>
      <c r="O1556" s="262"/>
      <c r="P1556" s="262"/>
      <c r="Q1556" s="262"/>
      <c r="R1556" s="262"/>
      <c r="S1556" s="262"/>
      <c r="T1556" s="263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64" t="s">
        <v>193</v>
      </c>
      <c r="AU1556" s="264" t="s">
        <v>88</v>
      </c>
      <c r="AV1556" s="14" t="s">
        <v>86</v>
      </c>
      <c r="AW1556" s="14" t="s">
        <v>37</v>
      </c>
      <c r="AX1556" s="14" t="s">
        <v>78</v>
      </c>
      <c r="AY1556" s="264" t="s">
        <v>185</v>
      </c>
    </row>
    <row r="1557" s="13" customFormat="1">
      <c r="A1557" s="13"/>
      <c r="B1557" s="243"/>
      <c r="C1557" s="244"/>
      <c r="D1557" s="245" t="s">
        <v>193</v>
      </c>
      <c r="E1557" s="246" t="s">
        <v>19</v>
      </c>
      <c r="F1557" s="247" t="s">
        <v>224</v>
      </c>
      <c r="G1557" s="244"/>
      <c r="H1557" s="248">
        <v>6</v>
      </c>
      <c r="I1557" s="249"/>
      <c r="J1557" s="244"/>
      <c r="K1557" s="244"/>
      <c r="L1557" s="250"/>
      <c r="M1557" s="251"/>
      <c r="N1557" s="252"/>
      <c r="O1557" s="252"/>
      <c r="P1557" s="252"/>
      <c r="Q1557" s="252"/>
      <c r="R1557" s="252"/>
      <c r="S1557" s="252"/>
      <c r="T1557" s="25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54" t="s">
        <v>193</v>
      </c>
      <c r="AU1557" s="254" t="s">
        <v>88</v>
      </c>
      <c r="AV1557" s="13" t="s">
        <v>88</v>
      </c>
      <c r="AW1557" s="13" t="s">
        <v>37</v>
      </c>
      <c r="AX1557" s="13" t="s">
        <v>78</v>
      </c>
      <c r="AY1557" s="254" t="s">
        <v>185</v>
      </c>
    </row>
    <row r="1558" s="14" customFormat="1">
      <c r="A1558" s="14"/>
      <c r="B1558" s="255"/>
      <c r="C1558" s="256"/>
      <c r="D1558" s="245" t="s">
        <v>193</v>
      </c>
      <c r="E1558" s="257" t="s">
        <v>19</v>
      </c>
      <c r="F1558" s="258" t="s">
        <v>563</v>
      </c>
      <c r="G1558" s="256"/>
      <c r="H1558" s="257" t="s">
        <v>19</v>
      </c>
      <c r="I1558" s="259"/>
      <c r="J1558" s="256"/>
      <c r="K1558" s="256"/>
      <c r="L1558" s="260"/>
      <c r="M1558" s="261"/>
      <c r="N1558" s="262"/>
      <c r="O1558" s="262"/>
      <c r="P1558" s="262"/>
      <c r="Q1558" s="262"/>
      <c r="R1558" s="262"/>
      <c r="S1558" s="262"/>
      <c r="T1558" s="263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64" t="s">
        <v>193</v>
      </c>
      <c r="AU1558" s="264" t="s">
        <v>88</v>
      </c>
      <c r="AV1558" s="14" t="s">
        <v>86</v>
      </c>
      <c r="AW1558" s="14" t="s">
        <v>37</v>
      </c>
      <c r="AX1558" s="14" t="s">
        <v>78</v>
      </c>
      <c r="AY1558" s="264" t="s">
        <v>185</v>
      </c>
    </row>
    <row r="1559" s="13" customFormat="1">
      <c r="A1559" s="13"/>
      <c r="B1559" s="243"/>
      <c r="C1559" s="244"/>
      <c r="D1559" s="245" t="s">
        <v>193</v>
      </c>
      <c r="E1559" s="246" t="s">
        <v>19</v>
      </c>
      <c r="F1559" s="247" t="s">
        <v>146</v>
      </c>
      <c r="G1559" s="244"/>
      <c r="H1559" s="248">
        <v>10</v>
      </c>
      <c r="I1559" s="249"/>
      <c r="J1559" s="244"/>
      <c r="K1559" s="244"/>
      <c r="L1559" s="250"/>
      <c r="M1559" s="251"/>
      <c r="N1559" s="252"/>
      <c r="O1559" s="252"/>
      <c r="P1559" s="252"/>
      <c r="Q1559" s="252"/>
      <c r="R1559" s="252"/>
      <c r="S1559" s="252"/>
      <c r="T1559" s="25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54" t="s">
        <v>193</v>
      </c>
      <c r="AU1559" s="254" t="s">
        <v>88</v>
      </c>
      <c r="AV1559" s="13" t="s">
        <v>88</v>
      </c>
      <c r="AW1559" s="13" t="s">
        <v>37</v>
      </c>
      <c r="AX1559" s="13" t="s">
        <v>78</v>
      </c>
      <c r="AY1559" s="254" t="s">
        <v>185</v>
      </c>
    </row>
    <row r="1560" s="14" customFormat="1">
      <c r="A1560" s="14"/>
      <c r="B1560" s="255"/>
      <c r="C1560" s="256"/>
      <c r="D1560" s="245" t="s">
        <v>193</v>
      </c>
      <c r="E1560" s="257" t="s">
        <v>19</v>
      </c>
      <c r="F1560" s="258" t="s">
        <v>1639</v>
      </c>
      <c r="G1560" s="256"/>
      <c r="H1560" s="257" t="s">
        <v>19</v>
      </c>
      <c r="I1560" s="259"/>
      <c r="J1560" s="256"/>
      <c r="K1560" s="256"/>
      <c r="L1560" s="260"/>
      <c r="M1560" s="261"/>
      <c r="N1560" s="262"/>
      <c r="O1560" s="262"/>
      <c r="P1560" s="262"/>
      <c r="Q1560" s="262"/>
      <c r="R1560" s="262"/>
      <c r="S1560" s="262"/>
      <c r="T1560" s="263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64" t="s">
        <v>193</v>
      </c>
      <c r="AU1560" s="264" t="s">
        <v>88</v>
      </c>
      <c r="AV1560" s="14" t="s">
        <v>86</v>
      </c>
      <c r="AW1560" s="14" t="s">
        <v>37</v>
      </c>
      <c r="AX1560" s="14" t="s">
        <v>78</v>
      </c>
      <c r="AY1560" s="264" t="s">
        <v>185</v>
      </c>
    </row>
    <row r="1561" s="15" customFormat="1">
      <c r="A1561" s="15"/>
      <c r="B1561" s="265"/>
      <c r="C1561" s="266"/>
      <c r="D1561" s="245" t="s">
        <v>193</v>
      </c>
      <c r="E1561" s="267" t="s">
        <v>19</v>
      </c>
      <c r="F1561" s="268" t="s">
        <v>196</v>
      </c>
      <c r="G1561" s="266"/>
      <c r="H1561" s="269">
        <v>37</v>
      </c>
      <c r="I1561" s="270"/>
      <c r="J1561" s="266"/>
      <c r="K1561" s="266"/>
      <c r="L1561" s="271"/>
      <c r="M1561" s="272"/>
      <c r="N1561" s="273"/>
      <c r="O1561" s="273"/>
      <c r="P1561" s="273"/>
      <c r="Q1561" s="273"/>
      <c r="R1561" s="273"/>
      <c r="S1561" s="273"/>
      <c r="T1561" s="274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T1561" s="275" t="s">
        <v>193</v>
      </c>
      <c r="AU1561" s="275" t="s">
        <v>88</v>
      </c>
      <c r="AV1561" s="15" t="s">
        <v>191</v>
      </c>
      <c r="AW1561" s="15" t="s">
        <v>37</v>
      </c>
      <c r="AX1561" s="15" t="s">
        <v>86</v>
      </c>
      <c r="AY1561" s="275" t="s">
        <v>185</v>
      </c>
    </row>
    <row r="1562" s="2" customFormat="1" ht="21.75" customHeight="1">
      <c r="A1562" s="40"/>
      <c r="B1562" s="41"/>
      <c r="C1562" s="229" t="s">
        <v>1640</v>
      </c>
      <c r="D1562" s="229" t="s">
        <v>187</v>
      </c>
      <c r="E1562" s="230" t="s">
        <v>1641</v>
      </c>
      <c r="F1562" s="231" t="s">
        <v>1642</v>
      </c>
      <c r="G1562" s="232" t="s">
        <v>227</v>
      </c>
      <c r="H1562" s="233">
        <v>17</v>
      </c>
      <c r="I1562" s="234"/>
      <c r="J1562" s="235">
        <f>ROUND(I1562*H1562,2)</f>
        <v>0</v>
      </c>
      <c r="K1562" s="236"/>
      <c r="L1562" s="46"/>
      <c r="M1562" s="237" t="s">
        <v>19</v>
      </c>
      <c r="N1562" s="238" t="s">
        <v>49</v>
      </c>
      <c r="O1562" s="86"/>
      <c r="P1562" s="239">
        <f>O1562*H1562</f>
        <v>0</v>
      </c>
      <c r="Q1562" s="239">
        <v>0</v>
      </c>
      <c r="R1562" s="239">
        <f>Q1562*H1562</f>
        <v>0</v>
      </c>
      <c r="S1562" s="239">
        <v>0</v>
      </c>
      <c r="T1562" s="240">
        <f>S1562*H1562</f>
        <v>0</v>
      </c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R1562" s="241" t="s">
        <v>229</v>
      </c>
      <c r="AT1562" s="241" t="s">
        <v>187</v>
      </c>
      <c r="AU1562" s="241" t="s">
        <v>88</v>
      </c>
      <c r="AY1562" s="19" t="s">
        <v>185</v>
      </c>
      <c r="BE1562" s="242">
        <f>IF(N1562="základní",J1562,0)</f>
        <v>0</v>
      </c>
      <c r="BF1562" s="242">
        <f>IF(N1562="snížená",J1562,0)</f>
        <v>0</v>
      </c>
      <c r="BG1562" s="242">
        <f>IF(N1562="zákl. přenesená",J1562,0)</f>
        <v>0</v>
      </c>
      <c r="BH1562" s="242">
        <f>IF(N1562="sníž. přenesená",J1562,0)</f>
        <v>0</v>
      </c>
      <c r="BI1562" s="242">
        <f>IF(N1562="nulová",J1562,0)</f>
        <v>0</v>
      </c>
      <c r="BJ1562" s="19" t="s">
        <v>86</v>
      </c>
      <c r="BK1562" s="242">
        <f>ROUND(I1562*H1562,2)</f>
        <v>0</v>
      </c>
      <c r="BL1562" s="19" t="s">
        <v>229</v>
      </c>
      <c r="BM1562" s="241" t="s">
        <v>1643</v>
      </c>
    </row>
    <row r="1563" s="13" customFormat="1">
      <c r="A1563" s="13"/>
      <c r="B1563" s="243"/>
      <c r="C1563" s="244"/>
      <c r="D1563" s="245" t="s">
        <v>193</v>
      </c>
      <c r="E1563" s="246" t="s">
        <v>19</v>
      </c>
      <c r="F1563" s="247" t="s">
        <v>217</v>
      </c>
      <c r="G1563" s="244"/>
      <c r="H1563" s="248">
        <v>5</v>
      </c>
      <c r="I1563" s="249"/>
      <c r="J1563" s="244"/>
      <c r="K1563" s="244"/>
      <c r="L1563" s="250"/>
      <c r="M1563" s="251"/>
      <c r="N1563" s="252"/>
      <c r="O1563" s="252"/>
      <c r="P1563" s="252"/>
      <c r="Q1563" s="252"/>
      <c r="R1563" s="252"/>
      <c r="S1563" s="252"/>
      <c r="T1563" s="25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54" t="s">
        <v>193</v>
      </c>
      <c r="AU1563" s="254" t="s">
        <v>88</v>
      </c>
      <c r="AV1563" s="13" t="s">
        <v>88</v>
      </c>
      <c r="AW1563" s="13" t="s">
        <v>37</v>
      </c>
      <c r="AX1563" s="13" t="s">
        <v>78</v>
      </c>
      <c r="AY1563" s="254" t="s">
        <v>185</v>
      </c>
    </row>
    <row r="1564" s="14" customFormat="1">
      <c r="A1564" s="14"/>
      <c r="B1564" s="255"/>
      <c r="C1564" s="256"/>
      <c r="D1564" s="245" t="s">
        <v>193</v>
      </c>
      <c r="E1564" s="257" t="s">
        <v>19</v>
      </c>
      <c r="F1564" s="258" t="s">
        <v>1634</v>
      </c>
      <c r="G1564" s="256"/>
      <c r="H1564" s="257" t="s">
        <v>19</v>
      </c>
      <c r="I1564" s="259"/>
      <c r="J1564" s="256"/>
      <c r="K1564" s="256"/>
      <c r="L1564" s="260"/>
      <c r="M1564" s="261"/>
      <c r="N1564" s="262"/>
      <c r="O1564" s="262"/>
      <c r="P1564" s="262"/>
      <c r="Q1564" s="262"/>
      <c r="R1564" s="262"/>
      <c r="S1564" s="262"/>
      <c r="T1564" s="263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64" t="s">
        <v>193</v>
      </c>
      <c r="AU1564" s="264" t="s">
        <v>88</v>
      </c>
      <c r="AV1564" s="14" t="s">
        <v>86</v>
      </c>
      <c r="AW1564" s="14" t="s">
        <v>37</v>
      </c>
      <c r="AX1564" s="14" t="s">
        <v>78</v>
      </c>
      <c r="AY1564" s="264" t="s">
        <v>185</v>
      </c>
    </row>
    <row r="1565" s="13" customFormat="1">
      <c r="A1565" s="13"/>
      <c r="B1565" s="243"/>
      <c r="C1565" s="244"/>
      <c r="D1565" s="245" t="s">
        <v>193</v>
      </c>
      <c r="E1565" s="246" t="s">
        <v>19</v>
      </c>
      <c r="F1565" s="247" t="s">
        <v>88</v>
      </c>
      <c r="G1565" s="244"/>
      <c r="H1565" s="248">
        <v>2</v>
      </c>
      <c r="I1565" s="249"/>
      <c r="J1565" s="244"/>
      <c r="K1565" s="244"/>
      <c r="L1565" s="250"/>
      <c r="M1565" s="251"/>
      <c r="N1565" s="252"/>
      <c r="O1565" s="252"/>
      <c r="P1565" s="252"/>
      <c r="Q1565" s="252"/>
      <c r="R1565" s="252"/>
      <c r="S1565" s="252"/>
      <c r="T1565" s="25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54" t="s">
        <v>193</v>
      </c>
      <c r="AU1565" s="254" t="s">
        <v>88</v>
      </c>
      <c r="AV1565" s="13" t="s">
        <v>88</v>
      </c>
      <c r="AW1565" s="13" t="s">
        <v>37</v>
      </c>
      <c r="AX1565" s="13" t="s">
        <v>78</v>
      </c>
      <c r="AY1565" s="254" t="s">
        <v>185</v>
      </c>
    </row>
    <row r="1566" s="14" customFormat="1">
      <c r="A1566" s="14"/>
      <c r="B1566" s="255"/>
      <c r="C1566" s="256"/>
      <c r="D1566" s="245" t="s">
        <v>193</v>
      </c>
      <c r="E1566" s="257" t="s">
        <v>19</v>
      </c>
      <c r="F1566" s="258" t="s">
        <v>1635</v>
      </c>
      <c r="G1566" s="256"/>
      <c r="H1566" s="257" t="s">
        <v>19</v>
      </c>
      <c r="I1566" s="259"/>
      <c r="J1566" s="256"/>
      <c r="K1566" s="256"/>
      <c r="L1566" s="260"/>
      <c r="M1566" s="261"/>
      <c r="N1566" s="262"/>
      <c r="O1566" s="262"/>
      <c r="P1566" s="262"/>
      <c r="Q1566" s="262"/>
      <c r="R1566" s="262"/>
      <c r="S1566" s="262"/>
      <c r="T1566" s="263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64" t="s">
        <v>193</v>
      </c>
      <c r="AU1566" s="264" t="s">
        <v>88</v>
      </c>
      <c r="AV1566" s="14" t="s">
        <v>86</v>
      </c>
      <c r="AW1566" s="14" t="s">
        <v>37</v>
      </c>
      <c r="AX1566" s="14" t="s">
        <v>78</v>
      </c>
      <c r="AY1566" s="264" t="s">
        <v>185</v>
      </c>
    </row>
    <row r="1567" s="13" customFormat="1">
      <c r="A1567" s="13"/>
      <c r="B1567" s="243"/>
      <c r="C1567" s="244"/>
      <c r="D1567" s="245" t="s">
        <v>193</v>
      </c>
      <c r="E1567" s="246" t="s">
        <v>19</v>
      </c>
      <c r="F1567" s="247" t="s">
        <v>86</v>
      </c>
      <c r="G1567" s="244"/>
      <c r="H1567" s="248">
        <v>1</v>
      </c>
      <c r="I1567" s="249"/>
      <c r="J1567" s="244"/>
      <c r="K1567" s="244"/>
      <c r="L1567" s="250"/>
      <c r="M1567" s="251"/>
      <c r="N1567" s="252"/>
      <c r="O1567" s="252"/>
      <c r="P1567" s="252"/>
      <c r="Q1567" s="252"/>
      <c r="R1567" s="252"/>
      <c r="S1567" s="252"/>
      <c r="T1567" s="25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54" t="s">
        <v>193</v>
      </c>
      <c r="AU1567" s="254" t="s">
        <v>88</v>
      </c>
      <c r="AV1567" s="13" t="s">
        <v>88</v>
      </c>
      <c r="AW1567" s="13" t="s">
        <v>37</v>
      </c>
      <c r="AX1567" s="13" t="s">
        <v>78</v>
      </c>
      <c r="AY1567" s="254" t="s">
        <v>185</v>
      </c>
    </row>
    <row r="1568" s="14" customFormat="1">
      <c r="A1568" s="14"/>
      <c r="B1568" s="255"/>
      <c r="C1568" s="256"/>
      <c r="D1568" s="245" t="s">
        <v>193</v>
      </c>
      <c r="E1568" s="257" t="s">
        <v>19</v>
      </c>
      <c r="F1568" s="258" t="s">
        <v>1636</v>
      </c>
      <c r="G1568" s="256"/>
      <c r="H1568" s="257" t="s">
        <v>19</v>
      </c>
      <c r="I1568" s="259"/>
      <c r="J1568" s="256"/>
      <c r="K1568" s="256"/>
      <c r="L1568" s="260"/>
      <c r="M1568" s="261"/>
      <c r="N1568" s="262"/>
      <c r="O1568" s="262"/>
      <c r="P1568" s="262"/>
      <c r="Q1568" s="262"/>
      <c r="R1568" s="262"/>
      <c r="S1568" s="262"/>
      <c r="T1568" s="263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64" t="s">
        <v>193</v>
      </c>
      <c r="AU1568" s="264" t="s">
        <v>88</v>
      </c>
      <c r="AV1568" s="14" t="s">
        <v>86</v>
      </c>
      <c r="AW1568" s="14" t="s">
        <v>37</v>
      </c>
      <c r="AX1568" s="14" t="s">
        <v>78</v>
      </c>
      <c r="AY1568" s="264" t="s">
        <v>185</v>
      </c>
    </row>
    <row r="1569" s="13" customFormat="1">
      <c r="A1569" s="13"/>
      <c r="B1569" s="243"/>
      <c r="C1569" s="244"/>
      <c r="D1569" s="245" t="s">
        <v>193</v>
      </c>
      <c r="E1569" s="246" t="s">
        <v>19</v>
      </c>
      <c r="F1569" s="247" t="s">
        <v>86</v>
      </c>
      <c r="G1569" s="244"/>
      <c r="H1569" s="248">
        <v>1</v>
      </c>
      <c r="I1569" s="249"/>
      <c r="J1569" s="244"/>
      <c r="K1569" s="244"/>
      <c r="L1569" s="250"/>
      <c r="M1569" s="251"/>
      <c r="N1569" s="252"/>
      <c r="O1569" s="252"/>
      <c r="P1569" s="252"/>
      <c r="Q1569" s="252"/>
      <c r="R1569" s="252"/>
      <c r="S1569" s="252"/>
      <c r="T1569" s="25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54" t="s">
        <v>193</v>
      </c>
      <c r="AU1569" s="254" t="s">
        <v>88</v>
      </c>
      <c r="AV1569" s="13" t="s">
        <v>88</v>
      </c>
      <c r="AW1569" s="13" t="s">
        <v>37</v>
      </c>
      <c r="AX1569" s="13" t="s">
        <v>78</v>
      </c>
      <c r="AY1569" s="254" t="s">
        <v>185</v>
      </c>
    </row>
    <row r="1570" s="14" customFormat="1">
      <c r="A1570" s="14"/>
      <c r="B1570" s="255"/>
      <c r="C1570" s="256"/>
      <c r="D1570" s="245" t="s">
        <v>193</v>
      </c>
      <c r="E1570" s="257" t="s">
        <v>19</v>
      </c>
      <c r="F1570" s="258" t="s">
        <v>1637</v>
      </c>
      <c r="G1570" s="256"/>
      <c r="H1570" s="257" t="s">
        <v>19</v>
      </c>
      <c r="I1570" s="259"/>
      <c r="J1570" s="256"/>
      <c r="K1570" s="256"/>
      <c r="L1570" s="260"/>
      <c r="M1570" s="261"/>
      <c r="N1570" s="262"/>
      <c r="O1570" s="262"/>
      <c r="P1570" s="262"/>
      <c r="Q1570" s="262"/>
      <c r="R1570" s="262"/>
      <c r="S1570" s="262"/>
      <c r="T1570" s="263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64" t="s">
        <v>193</v>
      </c>
      <c r="AU1570" s="264" t="s">
        <v>88</v>
      </c>
      <c r="AV1570" s="14" t="s">
        <v>86</v>
      </c>
      <c r="AW1570" s="14" t="s">
        <v>37</v>
      </c>
      <c r="AX1570" s="14" t="s">
        <v>78</v>
      </c>
      <c r="AY1570" s="264" t="s">
        <v>185</v>
      </c>
    </row>
    <row r="1571" s="13" customFormat="1">
      <c r="A1571" s="13"/>
      <c r="B1571" s="243"/>
      <c r="C1571" s="244"/>
      <c r="D1571" s="245" t="s">
        <v>193</v>
      </c>
      <c r="E1571" s="246" t="s">
        <v>19</v>
      </c>
      <c r="F1571" s="247" t="s">
        <v>86</v>
      </c>
      <c r="G1571" s="244"/>
      <c r="H1571" s="248">
        <v>1</v>
      </c>
      <c r="I1571" s="249"/>
      <c r="J1571" s="244"/>
      <c r="K1571" s="244"/>
      <c r="L1571" s="250"/>
      <c r="M1571" s="251"/>
      <c r="N1571" s="252"/>
      <c r="O1571" s="252"/>
      <c r="P1571" s="252"/>
      <c r="Q1571" s="252"/>
      <c r="R1571" s="252"/>
      <c r="S1571" s="252"/>
      <c r="T1571" s="25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54" t="s">
        <v>193</v>
      </c>
      <c r="AU1571" s="254" t="s">
        <v>88</v>
      </c>
      <c r="AV1571" s="13" t="s">
        <v>88</v>
      </c>
      <c r="AW1571" s="13" t="s">
        <v>37</v>
      </c>
      <c r="AX1571" s="13" t="s">
        <v>78</v>
      </c>
      <c r="AY1571" s="254" t="s">
        <v>185</v>
      </c>
    </row>
    <row r="1572" s="14" customFormat="1">
      <c r="A1572" s="14"/>
      <c r="B1572" s="255"/>
      <c r="C1572" s="256"/>
      <c r="D1572" s="245" t="s">
        <v>193</v>
      </c>
      <c r="E1572" s="257" t="s">
        <v>19</v>
      </c>
      <c r="F1572" s="258" t="s">
        <v>1638</v>
      </c>
      <c r="G1572" s="256"/>
      <c r="H1572" s="257" t="s">
        <v>19</v>
      </c>
      <c r="I1572" s="259"/>
      <c r="J1572" s="256"/>
      <c r="K1572" s="256"/>
      <c r="L1572" s="260"/>
      <c r="M1572" s="261"/>
      <c r="N1572" s="262"/>
      <c r="O1572" s="262"/>
      <c r="P1572" s="262"/>
      <c r="Q1572" s="262"/>
      <c r="R1572" s="262"/>
      <c r="S1572" s="262"/>
      <c r="T1572" s="263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64" t="s">
        <v>193</v>
      </c>
      <c r="AU1572" s="264" t="s">
        <v>88</v>
      </c>
      <c r="AV1572" s="14" t="s">
        <v>86</v>
      </c>
      <c r="AW1572" s="14" t="s">
        <v>37</v>
      </c>
      <c r="AX1572" s="14" t="s">
        <v>78</v>
      </c>
      <c r="AY1572" s="264" t="s">
        <v>185</v>
      </c>
    </row>
    <row r="1573" s="13" customFormat="1">
      <c r="A1573" s="13"/>
      <c r="B1573" s="243"/>
      <c r="C1573" s="244"/>
      <c r="D1573" s="245" t="s">
        <v>193</v>
      </c>
      <c r="E1573" s="246" t="s">
        <v>19</v>
      </c>
      <c r="F1573" s="247" t="s">
        <v>88</v>
      </c>
      <c r="G1573" s="244"/>
      <c r="H1573" s="248">
        <v>2</v>
      </c>
      <c r="I1573" s="249"/>
      <c r="J1573" s="244"/>
      <c r="K1573" s="244"/>
      <c r="L1573" s="250"/>
      <c r="M1573" s="251"/>
      <c r="N1573" s="252"/>
      <c r="O1573" s="252"/>
      <c r="P1573" s="252"/>
      <c r="Q1573" s="252"/>
      <c r="R1573" s="252"/>
      <c r="S1573" s="252"/>
      <c r="T1573" s="25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54" t="s">
        <v>193</v>
      </c>
      <c r="AU1573" s="254" t="s">
        <v>88</v>
      </c>
      <c r="AV1573" s="13" t="s">
        <v>88</v>
      </c>
      <c r="AW1573" s="13" t="s">
        <v>37</v>
      </c>
      <c r="AX1573" s="13" t="s">
        <v>78</v>
      </c>
      <c r="AY1573" s="254" t="s">
        <v>185</v>
      </c>
    </row>
    <row r="1574" s="14" customFormat="1">
      <c r="A1574" s="14"/>
      <c r="B1574" s="255"/>
      <c r="C1574" s="256"/>
      <c r="D1574" s="245" t="s">
        <v>193</v>
      </c>
      <c r="E1574" s="257" t="s">
        <v>19</v>
      </c>
      <c r="F1574" s="258" t="s">
        <v>563</v>
      </c>
      <c r="G1574" s="256"/>
      <c r="H1574" s="257" t="s">
        <v>19</v>
      </c>
      <c r="I1574" s="259"/>
      <c r="J1574" s="256"/>
      <c r="K1574" s="256"/>
      <c r="L1574" s="260"/>
      <c r="M1574" s="261"/>
      <c r="N1574" s="262"/>
      <c r="O1574" s="262"/>
      <c r="P1574" s="262"/>
      <c r="Q1574" s="262"/>
      <c r="R1574" s="262"/>
      <c r="S1574" s="262"/>
      <c r="T1574" s="263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64" t="s">
        <v>193</v>
      </c>
      <c r="AU1574" s="264" t="s">
        <v>88</v>
      </c>
      <c r="AV1574" s="14" t="s">
        <v>86</v>
      </c>
      <c r="AW1574" s="14" t="s">
        <v>37</v>
      </c>
      <c r="AX1574" s="14" t="s">
        <v>78</v>
      </c>
      <c r="AY1574" s="264" t="s">
        <v>185</v>
      </c>
    </row>
    <row r="1575" s="13" customFormat="1">
      <c r="A1575" s="13"/>
      <c r="B1575" s="243"/>
      <c r="C1575" s="244"/>
      <c r="D1575" s="245" t="s">
        <v>193</v>
      </c>
      <c r="E1575" s="246" t="s">
        <v>19</v>
      </c>
      <c r="F1575" s="247" t="s">
        <v>217</v>
      </c>
      <c r="G1575" s="244"/>
      <c r="H1575" s="248">
        <v>5</v>
      </c>
      <c r="I1575" s="249"/>
      <c r="J1575" s="244"/>
      <c r="K1575" s="244"/>
      <c r="L1575" s="250"/>
      <c r="M1575" s="251"/>
      <c r="N1575" s="252"/>
      <c r="O1575" s="252"/>
      <c r="P1575" s="252"/>
      <c r="Q1575" s="252"/>
      <c r="R1575" s="252"/>
      <c r="S1575" s="252"/>
      <c r="T1575" s="25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54" t="s">
        <v>193</v>
      </c>
      <c r="AU1575" s="254" t="s">
        <v>88</v>
      </c>
      <c r="AV1575" s="13" t="s">
        <v>88</v>
      </c>
      <c r="AW1575" s="13" t="s">
        <v>37</v>
      </c>
      <c r="AX1575" s="13" t="s">
        <v>78</v>
      </c>
      <c r="AY1575" s="254" t="s">
        <v>185</v>
      </c>
    </row>
    <row r="1576" s="14" customFormat="1">
      <c r="A1576" s="14"/>
      <c r="B1576" s="255"/>
      <c r="C1576" s="256"/>
      <c r="D1576" s="245" t="s">
        <v>193</v>
      </c>
      <c r="E1576" s="257" t="s">
        <v>19</v>
      </c>
      <c r="F1576" s="258" t="s">
        <v>1639</v>
      </c>
      <c r="G1576" s="256"/>
      <c r="H1576" s="257" t="s">
        <v>19</v>
      </c>
      <c r="I1576" s="259"/>
      <c r="J1576" s="256"/>
      <c r="K1576" s="256"/>
      <c r="L1576" s="260"/>
      <c r="M1576" s="261"/>
      <c r="N1576" s="262"/>
      <c r="O1576" s="262"/>
      <c r="P1576" s="262"/>
      <c r="Q1576" s="262"/>
      <c r="R1576" s="262"/>
      <c r="S1576" s="262"/>
      <c r="T1576" s="263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64" t="s">
        <v>193</v>
      </c>
      <c r="AU1576" s="264" t="s">
        <v>88</v>
      </c>
      <c r="AV1576" s="14" t="s">
        <v>86</v>
      </c>
      <c r="AW1576" s="14" t="s">
        <v>37</v>
      </c>
      <c r="AX1576" s="14" t="s">
        <v>78</v>
      </c>
      <c r="AY1576" s="264" t="s">
        <v>185</v>
      </c>
    </row>
    <row r="1577" s="15" customFormat="1">
      <c r="A1577" s="15"/>
      <c r="B1577" s="265"/>
      <c r="C1577" s="266"/>
      <c r="D1577" s="245" t="s">
        <v>193</v>
      </c>
      <c r="E1577" s="267" t="s">
        <v>19</v>
      </c>
      <c r="F1577" s="268" t="s">
        <v>196</v>
      </c>
      <c r="G1577" s="266"/>
      <c r="H1577" s="269">
        <v>17</v>
      </c>
      <c r="I1577" s="270"/>
      <c r="J1577" s="266"/>
      <c r="K1577" s="266"/>
      <c r="L1577" s="271"/>
      <c r="M1577" s="272"/>
      <c r="N1577" s="273"/>
      <c r="O1577" s="273"/>
      <c r="P1577" s="273"/>
      <c r="Q1577" s="273"/>
      <c r="R1577" s="273"/>
      <c r="S1577" s="273"/>
      <c r="T1577" s="274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T1577" s="275" t="s">
        <v>193</v>
      </c>
      <c r="AU1577" s="275" t="s">
        <v>88</v>
      </c>
      <c r="AV1577" s="15" t="s">
        <v>191</v>
      </c>
      <c r="AW1577" s="15" t="s">
        <v>37</v>
      </c>
      <c r="AX1577" s="15" t="s">
        <v>86</v>
      </c>
      <c r="AY1577" s="275" t="s">
        <v>185</v>
      </c>
    </row>
    <row r="1578" s="2" customFormat="1" ht="21.75" customHeight="1">
      <c r="A1578" s="40"/>
      <c r="B1578" s="41"/>
      <c r="C1578" s="229" t="s">
        <v>1644</v>
      </c>
      <c r="D1578" s="229" t="s">
        <v>187</v>
      </c>
      <c r="E1578" s="230" t="s">
        <v>1645</v>
      </c>
      <c r="F1578" s="231" t="s">
        <v>1646</v>
      </c>
      <c r="G1578" s="232" t="s">
        <v>227</v>
      </c>
      <c r="H1578" s="233">
        <v>26</v>
      </c>
      <c r="I1578" s="234"/>
      <c r="J1578" s="235">
        <f>ROUND(I1578*H1578,2)</f>
        <v>0</v>
      </c>
      <c r="K1578" s="236"/>
      <c r="L1578" s="46"/>
      <c r="M1578" s="237" t="s">
        <v>19</v>
      </c>
      <c r="N1578" s="238" t="s">
        <v>49</v>
      </c>
      <c r="O1578" s="86"/>
      <c r="P1578" s="239">
        <f>O1578*H1578</f>
        <v>0</v>
      </c>
      <c r="Q1578" s="239">
        <v>0</v>
      </c>
      <c r="R1578" s="239">
        <f>Q1578*H1578</f>
        <v>0</v>
      </c>
      <c r="S1578" s="239">
        <v>0</v>
      </c>
      <c r="T1578" s="240">
        <f>S1578*H1578</f>
        <v>0</v>
      </c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R1578" s="241" t="s">
        <v>229</v>
      </c>
      <c r="AT1578" s="241" t="s">
        <v>187</v>
      </c>
      <c r="AU1578" s="241" t="s">
        <v>88</v>
      </c>
      <c r="AY1578" s="19" t="s">
        <v>185</v>
      </c>
      <c r="BE1578" s="242">
        <f>IF(N1578="základní",J1578,0)</f>
        <v>0</v>
      </c>
      <c r="BF1578" s="242">
        <f>IF(N1578="snížená",J1578,0)</f>
        <v>0</v>
      </c>
      <c r="BG1578" s="242">
        <f>IF(N1578="zákl. přenesená",J1578,0)</f>
        <v>0</v>
      </c>
      <c r="BH1578" s="242">
        <f>IF(N1578="sníž. přenesená",J1578,0)</f>
        <v>0</v>
      </c>
      <c r="BI1578" s="242">
        <f>IF(N1578="nulová",J1578,0)</f>
        <v>0</v>
      </c>
      <c r="BJ1578" s="19" t="s">
        <v>86</v>
      </c>
      <c r="BK1578" s="242">
        <f>ROUND(I1578*H1578,2)</f>
        <v>0</v>
      </c>
      <c r="BL1578" s="19" t="s">
        <v>229</v>
      </c>
      <c r="BM1578" s="241" t="s">
        <v>1647</v>
      </c>
    </row>
    <row r="1579" s="13" customFormat="1">
      <c r="A1579" s="13"/>
      <c r="B1579" s="243"/>
      <c r="C1579" s="244"/>
      <c r="D1579" s="245" t="s">
        <v>193</v>
      </c>
      <c r="E1579" s="246" t="s">
        <v>19</v>
      </c>
      <c r="F1579" s="247" t="s">
        <v>86</v>
      </c>
      <c r="G1579" s="244"/>
      <c r="H1579" s="248">
        <v>1</v>
      </c>
      <c r="I1579" s="249"/>
      <c r="J1579" s="244"/>
      <c r="K1579" s="244"/>
      <c r="L1579" s="250"/>
      <c r="M1579" s="251"/>
      <c r="N1579" s="252"/>
      <c r="O1579" s="252"/>
      <c r="P1579" s="252"/>
      <c r="Q1579" s="252"/>
      <c r="R1579" s="252"/>
      <c r="S1579" s="252"/>
      <c r="T1579" s="25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54" t="s">
        <v>193</v>
      </c>
      <c r="AU1579" s="254" t="s">
        <v>88</v>
      </c>
      <c r="AV1579" s="13" t="s">
        <v>88</v>
      </c>
      <c r="AW1579" s="13" t="s">
        <v>37</v>
      </c>
      <c r="AX1579" s="13" t="s">
        <v>78</v>
      </c>
      <c r="AY1579" s="254" t="s">
        <v>185</v>
      </c>
    </row>
    <row r="1580" s="14" customFormat="1">
      <c r="A1580" s="14"/>
      <c r="B1580" s="255"/>
      <c r="C1580" s="256"/>
      <c r="D1580" s="245" t="s">
        <v>193</v>
      </c>
      <c r="E1580" s="257" t="s">
        <v>19</v>
      </c>
      <c r="F1580" s="258" t="s">
        <v>1637</v>
      </c>
      <c r="G1580" s="256"/>
      <c r="H1580" s="257" t="s">
        <v>19</v>
      </c>
      <c r="I1580" s="259"/>
      <c r="J1580" s="256"/>
      <c r="K1580" s="256"/>
      <c r="L1580" s="260"/>
      <c r="M1580" s="261"/>
      <c r="N1580" s="262"/>
      <c r="O1580" s="262"/>
      <c r="P1580" s="262"/>
      <c r="Q1580" s="262"/>
      <c r="R1580" s="262"/>
      <c r="S1580" s="262"/>
      <c r="T1580" s="263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64" t="s">
        <v>193</v>
      </c>
      <c r="AU1580" s="264" t="s">
        <v>88</v>
      </c>
      <c r="AV1580" s="14" t="s">
        <v>86</v>
      </c>
      <c r="AW1580" s="14" t="s">
        <v>37</v>
      </c>
      <c r="AX1580" s="14" t="s">
        <v>78</v>
      </c>
      <c r="AY1580" s="264" t="s">
        <v>185</v>
      </c>
    </row>
    <row r="1581" s="13" customFormat="1">
      <c r="A1581" s="13"/>
      <c r="B1581" s="243"/>
      <c r="C1581" s="244"/>
      <c r="D1581" s="245" t="s">
        <v>193</v>
      </c>
      <c r="E1581" s="246" t="s">
        <v>19</v>
      </c>
      <c r="F1581" s="247" t="s">
        <v>217</v>
      </c>
      <c r="G1581" s="244"/>
      <c r="H1581" s="248">
        <v>5</v>
      </c>
      <c r="I1581" s="249"/>
      <c r="J1581" s="244"/>
      <c r="K1581" s="244"/>
      <c r="L1581" s="250"/>
      <c r="M1581" s="251"/>
      <c r="N1581" s="252"/>
      <c r="O1581" s="252"/>
      <c r="P1581" s="252"/>
      <c r="Q1581" s="252"/>
      <c r="R1581" s="252"/>
      <c r="S1581" s="252"/>
      <c r="T1581" s="25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54" t="s">
        <v>193</v>
      </c>
      <c r="AU1581" s="254" t="s">
        <v>88</v>
      </c>
      <c r="AV1581" s="13" t="s">
        <v>88</v>
      </c>
      <c r="AW1581" s="13" t="s">
        <v>37</v>
      </c>
      <c r="AX1581" s="13" t="s">
        <v>78</v>
      </c>
      <c r="AY1581" s="254" t="s">
        <v>185</v>
      </c>
    </row>
    <row r="1582" s="14" customFormat="1">
      <c r="A1582" s="14"/>
      <c r="B1582" s="255"/>
      <c r="C1582" s="256"/>
      <c r="D1582" s="245" t="s">
        <v>193</v>
      </c>
      <c r="E1582" s="257" t="s">
        <v>19</v>
      </c>
      <c r="F1582" s="258" t="s">
        <v>1639</v>
      </c>
      <c r="G1582" s="256"/>
      <c r="H1582" s="257" t="s">
        <v>19</v>
      </c>
      <c r="I1582" s="259"/>
      <c r="J1582" s="256"/>
      <c r="K1582" s="256"/>
      <c r="L1582" s="260"/>
      <c r="M1582" s="261"/>
      <c r="N1582" s="262"/>
      <c r="O1582" s="262"/>
      <c r="P1582" s="262"/>
      <c r="Q1582" s="262"/>
      <c r="R1582" s="262"/>
      <c r="S1582" s="262"/>
      <c r="T1582" s="263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64" t="s">
        <v>193</v>
      </c>
      <c r="AU1582" s="264" t="s">
        <v>88</v>
      </c>
      <c r="AV1582" s="14" t="s">
        <v>86</v>
      </c>
      <c r="AW1582" s="14" t="s">
        <v>37</v>
      </c>
      <c r="AX1582" s="14" t="s">
        <v>78</v>
      </c>
      <c r="AY1582" s="264" t="s">
        <v>185</v>
      </c>
    </row>
    <row r="1583" s="13" customFormat="1">
      <c r="A1583" s="13"/>
      <c r="B1583" s="243"/>
      <c r="C1583" s="244"/>
      <c r="D1583" s="245" t="s">
        <v>193</v>
      </c>
      <c r="E1583" s="246" t="s">
        <v>19</v>
      </c>
      <c r="F1583" s="247" t="s">
        <v>353</v>
      </c>
      <c r="G1583" s="244"/>
      <c r="H1583" s="248">
        <v>20</v>
      </c>
      <c r="I1583" s="249"/>
      <c r="J1583" s="244"/>
      <c r="K1583" s="244"/>
      <c r="L1583" s="250"/>
      <c r="M1583" s="251"/>
      <c r="N1583" s="252"/>
      <c r="O1583" s="252"/>
      <c r="P1583" s="252"/>
      <c r="Q1583" s="252"/>
      <c r="R1583" s="252"/>
      <c r="S1583" s="252"/>
      <c r="T1583" s="25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54" t="s">
        <v>193</v>
      </c>
      <c r="AU1583" s="254" t="s">
        <v>88</v>
      </c>
      <c r="AV1583" s="13" t="s">
        <v>88</v>
      </c>
      <c r="AW1583" s="13" t="s">
        <v>37</v>
      </c>
      <c r="AX1583" s="13" t="s">
        <v>78</v>
      </c>
      <c r="AY1583" s="254" t="s">
        <v>185</v>
      </c>
    </row>
    <row r="1584" s="14" customFormat="1">
      <c r="A1584" s="14"/>
      <c r="B1584" s="255"/>
      <c r="C1584" s="256"/>
      <c r="D1584" s="245" t="s">
        <v>193</v>
      </c>
      <c r="E1584" s="257" t="s">
        <v>19</v>
      </c>
      <c r="F1584" s="258" t="s">
        <v>1648</v>
      </c>
      <c r="G1584" s="256"/>
      <c r="H1584" s="257" t="s">
        <v>19</v>
      </c>
      <c r="I1584" s="259"/>
      <c r="J1584" s="256"/>
      <c r="K1584" s="256"/>
      <c r="L1584" s="260"/>
      <c r="M1584" s="261"/>
      <c r="N1584" s="262"/>
      <c r="O1584" s="262"/>
      <c r="P1584" s="262"/>
      <c r="Q1584" s="262"/>
      <c r="R1584" s="262"/>
      <c r="S1584" s="262"/>
      <c r="T1584" s="263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64" t="s">
        <v>193</v>
      </c>
      <c r="AU1584" s="264" t="s">
        <v>88</v>
      </c>
      <c r="AV1584" s="14" t="s">
        <v>86</v>
      </c>
      <c r="AW1584" s="14" t="s">
        <v>37</v>
      </c>
      <c r="AX1584" s="14" t="s">
        <v>78</v>
      </c>
      <c r="AY1584" s="264" t="s">
        <v>185</v>
      </c>
    </row>
    <row r="1585" s="15" customFormat="1">
      <c r="A1585" s="15"/>
      <c r="B1585" s="265"/>
      <c r="C1585" s="266"/>
      <c r="D1585" s="245" t="s">
        <v>193</v>
      </c>
      <c r="E1585" s="267" t="s">
        <v>19</v>
      </c>
      <c r="F1585" s="268" t="s">
        <v>196</v>
      </c>
      <c r="G1585" s="266"/>
      <c r="H1585" s="269">
        <v>26</v>
      </c>
      <c r="I1585" s="270"/>
      <c r="J1585" s="266"/>
      <c r="K1585" s="266"/>
      <c r="L1585" s="271"/>
      <c r="M1585" s="272"/>
      <c r="N1585" s="273"/>
      <c r="O1585" s="273"/>
      <c r="P1585" s="273"/>
      <c r="Q1585" s="273"/>
      <c r="R1585" s="273"/>
      <c r="S1585" s="273"/>
      <c r="T1585" s="274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T1585" s="275" t="s">
        <v>193</v>
      </c>
      <c r="AU1585" s="275" t="s">
        <v>88</v>
      </c>
      <c r="AV1585" s="15" t="s">
        <v>191</v>
      </c>
      <c r="AW1585" s="15" t="s">
        <v>37</v>
      </c>
      <c r="AX1585" s="15" t="s">
        <v>86</v>
      </c>
      <c r="AY1585" s="275" t="s">
        <v>185</v>
      </c>
    </row>
    <row r="1586" s="2" customFormat="1" ht="21.75" customHeight="1">
      <c r="A1586" s="40"/>
      <c r="B1586" s="41"/>
      <c r="C1586" s="229" t="s">
        <v>1649</v>
      </c>
      <c r="D1586" s="229" t="s">
        <v>187</v>
      </c>
      <c r="E1586" s="230" t="s">
        <v>1650</v>
      </c>
      <c r="F1586" s="231" t="s">
        <v>1651</v>
      </c>
      <c r="G1586" s="232" t="s">
        <v>227</v>
      </c>
      <c r="H1586" s="233">
        <v>1</v>
      </c>
      <c r="I1586" s="234"/>
      <c r="J1586" s="235">
        <f>ROUND(I1586*H1586,2)</f>
        <v>0</v>
      </c>
      <c r="K1586" s="236"/>
      <c r="L1586" s="46"/>
      <c r="M1586" s="237" t="s">
        <v>19</v>
      </c>
      <c r="N1586" s="238" t="s">
        <v>49</v>
      </c>
      <c r="O1586" s="86"/>
      <c r="P1586" s="239">
        <f>O1586*H1586</f>
        <v>0</v>
      </c>
      <c r="Q1586" s="239">
        <v>0</v>
      </c>
      <c r="R1586" s="239">
        <f>Q1586*H1586</f>
        <v>0</v>
      </c>
      <c r="S1586" s="239">
        <v>0</v>
      </c>
      <c r="T1586" s="240">
        <f>S1586*H1586</f>
        <v>0</v>
      </c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R1586" s="241" t="s">
        <v>229</v>
      </c>
      <c r="AT1586" s="241" t="s">
        <v>187</v>
      </c>
      <c r="AU1586" s="241" t="s">
        <v>88</v>
      </c>
      <c r="AY1586" s="19" t="s">
        <v>185</v>
      </c>
      <c r="BE1586" s="242">
        <f>IF(N1586="základní",J1586,0)</f>
        <v>0</v>
      </c>
      <c r="BF1586" s="242">
        <f>IF(N1586="snížená",J1586,0)</f>
        <v>0</v>
      </c>
      <c r="BG1586" s="242">
        <f>IF(N1586="zákl. přenesená",J1586,0)</f>
        <v>0</v>
      </c>
      <c r="BH1586" s="242">
        <f>IF(N1586="sníž. přenesená",J1586,0)</f>
        <v>0</v>
      </c>
      <c r="BI1586" s="242">
        <f>IF(N1586="nulová",J1586,0)</f>
        <v>0</v>
      </c>
      <c r="BJ1586" s="19" t="s">
        <v>86</v>
      </c>
      <c r="BK1586" s="242">
        <f>ROUND(I1586*H1586,2)</f>
        <v>0</v>
      </c>
      <c r="BL1586" s="19" t="s">
        <v>229</v>
      </c>
      <c r="BM1586" s="241" t="s">
        <v>1652</v>
      </c>
    </row>
    <row r="1587" s="13" customFormat="1">
      <c r="A1587" s="13"/>
      <c r="B1587" s="243"/>
      <c r="C1587" s="244"/>
      <c r="D1587" s="245" t="s">
        <v>193</v>
      </c>
      <c r="E1587" s="246" t="s">
        <v>19</v>
      </c>
      <c r="F1587" s="247" t="s">
        <v>86</v>
      </c>
      <c r="G1587" s="244"/>
      <c r="H1587" s="248">
        <v>1</v>
      </c>
      <c r="I1587" s="249"/>
      <c r="J1587" s="244"/>
      <c r="K1587" s="244"/>
      <c r="L1587" s="250"/>
      <c r="M1587" s="251"/>
      <c r="N1587" s="252"/>
      <c r="O1587" s="252"/>
      <c r="P1587" s="252"/>
      <c r="Q1587" s="252"/>
      <c r="R1587" s="252"/>
      <c r="S1587" s="252"/>
      <c r="T1587" s="25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54" t="s">
        <v>193</v>
      </c>
      <c r="AU1587" s="254" t="s">
        <v>88</v>
      </c>
      <c r="AV1587" s="13" t="s">
        <v>88</v>
      </c>
      <c r="AW1587" s="13" t="s">
        <v>37</v>
      </c>
      <c r="AX1587" s="13" t="s">
        <v>78</v>
      </c>
      <c r="AY1587" s="254" t="s">
        <v>185</v>
      </c>
    </row>
    <row r="1588" s="14" customFormat="1">
      <c r="A1588" s="14"/>
      <c r="B1588" s="255"/>
      <c r="C1588" s="256"/>
      <c r="D1588" s="245" t="s">
        <v>193</v>
      </c>
      <c r="E1588" s="257" t="s">
        <v>19</v>
      </c>
      <c r="F1588" s="258" t="s">
        <v>1637</v>
      </c>
      <c r="G1588" s="256"/>
      <c r="H1588" s="257" t="s">
        <v>19</v>
      </c>
      <c r="I1588" s="259"/>
      <c r="J1588" s="256"/>
      <c r="K1588" s="256"/>
      <c r="L1588" s="260"/>
      <c r="M1588" s="261"/>
      <c r="N1588" s="262"/>
      <c r="O1588" s="262"/>
      <c r="P1588" s="262"/>
      <c r="Q1588" s="262"/>
      <c r="R1588" s="262"/>
      <c r="S1588" s="262"/>
      <c r="T1588" s="263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64" t="s">
        <v>193</v>
      </c>
      <c r="AU1588" s="264" t="s">
        <v>88</v>
      </c>
      <c r="AV1588" s="14" t="s">
        <v>86</v>
      </c>
      <c r="AW1588" s="14" t="s">
        <v>37</v>
      </c>
      <c r="AX1588" s="14" t="s">
        <v>78</v>
      </c>
      <c r="AY1588" s="264" t="s">
        <v>185</v>
      </c>
    </row>
    <row r="1589" s="15" customFormat="1">
      <c r="A1589" s="15"/>
      <c r="B1589" s="265"/>
      <c r="C1589" s="266"/>
      <c r="D1589" s="245" t="s">
        <v>193</v>
      </c>
      <c r="E1589" s="267" t="s">
        <v>19</v>
      </c>
      <c r="F1589" s="268" t="s">
        <v>196</v>
      </c>
      <c r="G1589" s="266"/>
      <c r="H1589" s="269">
        <v>1</v>
      </c>
      <c r="I1589" s="270"/>
      <c r="J1589" s="266"/>
      <c r="K1589" s="266"/>
      <c r="L1589" s="271"/>
      <c r="M1589" s="272"/>
      <c r="N1589" s="273"/>
      <c r="O1589" s="273"/>
      <c r="P1589" s="273"/>
      <c r="Q1589" s="273"/>
      <c r="R1589" s="273"/>
      <c r="S1589" s="273"/>
      <c r="T1589" s="274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T1589" s="275" t="s">
        <v>193</v>
      </c>
      <c r="AU1589" s="275" t="s">
        <v>88</v>
      </c>
      <c r="AV1589" s="15" t="s">
        <v>191</v>
      </c>
      <c r="AW1589" s="15" t="s">
        <v>37</v>
      </c>
      <c r="AX1589" s="15" t="s">
        <v>86</v>
      </c>
      <c r="AY1589" s="275" t="s">
        <v>185</v>
      </c>
    </row>
    <row r="1590" s="2" customFormat="1" ht="33" customHeight="1">
      <c r="A1590" s="40"/>
      <c r="B1590" s="41"/>
      <c r="C1590" s="229" t="s">
        <v>1653</v>
      </c>
      <c r="D1590" s="229" t="s">
        <v>187</v>
      </c>
      <c r="E1590" s="230" t="s">
        <v>1654</v>
      </c>
      <c r="F1590" s="231" t="s">
        <v>1655</v>
      </c>
      <c r="G1590" s="232" t="s">
        <v>266</v>
      </c>
      <c r="H1590" s="276"/>
      <c r="I1590" s="234"/>
      <c r="J1590" s="235">
        <f>ROUND(I1590*H1590,2)</f>
        <v>0</v>
      </c>
      <c r="K1590" s="236"/>
      <c r="L1590" s="46"/>
      <c r="M1590" s="237" t="s">
        <v>19</v>
      </c>
      <c r="N1590" s="238" t="s">
        <v>49</v>
      </c>
      <c r="O1590" s="86"/>
      <c r="P1590" s="239">
        <f>O1590*H1590</f>
        <v>0</v>
      </c>
      <c r="Q1590" s="239">
        <v>0</v>
      </c>
      <c r="R1590" s="239">
        <f>Q1590*H1590</f>
        <v>0</v>
      </c>
      <c r="S1590" s="239">
        <v>0</v>
      </c>
      <c r="T1590" s="240">
        <f>S1590*H1590</f>
        <v>0</v>
      </c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R1590" s="241" t="s">
        <v>229</v>
      </c>
      <c r="AT1590" s="241" t="s">
        <v>187</v>
      </c>
      <c r="AU1590" s="241" t="s">
        <v>88</v>
      </c>
      <c r="AY1590" s="19" t="s">
        <v>185</v>
      </c>
      <c r="BE1590" s="242">
        <f>IF(N1590="základní",J1590,0)</f>
        <v>0</v>
      </c>
      <c r="BF1590" s="242">
        <f>IF(N1590="snížená",J1590,0)</f>
        <v>0</v>
      </c>
      <c r="BG1590" s="242">
        <f>IF(N1590="zákl. přenesená",J1590,0)</f>
        <v>0</v>
      </c>
      <c r="BH1590" s="242">
        <f>IF(N1590="sníž. přenesená",J1590,0)</f>
        <v>0</v>
      </c>
      <c r="BI1590" s="242">
        <f>IF(N1590="nulová",J1590,0)</f>
        <v>0</v>
      </c>
      <c r="BJ1590" s="19" t="s">
        <v>86</v>
      </c>
      <c r="BK1590" s="242">
        <f>ROUND(I1590*H1590,2)</f>
        <v>0</v>
      </c>
      <c r="BL1590" s="19" t="s">
        <v>229</v>
      </c>
      <c r="BM1590" s="241" t="s">
        <v>1656</v>
      </c>
    </row>
    <row r="1591" s="12" customFormat="1" ht="22.8" customHeight="1">
      <c r="A1591" s="12"/>
      <c r="B1591" s="213"/>
      <c r="C1591" s="214"/>
      <c r="D1591" s="215" t="s">
        <v>77</v>
      </c>
      <c r="E1591" s="227" t="s">
        <v>1657</v>
      </c>
      <c r="F1591" s="227" t="s">
        <v>1658</v>
      </c>
      <c r="G1591" s="214"/>
      <c r="H1591" s="214"/>
      <c r="I1591" s="217"/>
      <c r="J1591" s="228">
        <f>BK1591</f>
        <v>0</v>
      </c>
      <c r="K1591" s="214"/>
      <c r="L1591" s="219"/>
      <c r="M1591" s="220"/>
      <c r="N1591" s="221"/>
      <c r="O1591" s="221"/>
      <c r="P1591" s="222">
        <f>SUM(P1592:P1600)</f>
        <v>0</v>
      </c>
      <c r="Q1591" s="221"/>
      <c r="R1591" s="222">
        <f>SUM(R1592:R1600)</f>
        <v>0.0084808499999999998</v>
      </c>
      <c r="S1591" s="221"/>
      <c r="T1591" s="223">
        <f>SUM(T1592:T1600)</f>
        <v>0</v>
      </c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R1591" s="224" t="s">
        <v>88</v>
      </c>
      <c r="AT1591" s="225" t="s">
        <v>77</v>
      </c>
      <c r="AU1591" s="225" t="s">
        <v>86</v>
      </c>
      <c r="AY1591" s="224" t="s">
        <v>185</v>
      </c>
      <c r="BK1591" s="226">
        <f>SUM(BK1592:BK1600)</f>
        <v>0</v>
      </c>
    </row>
    <row r="1592" s="2" customFormat="1" ht="21.75" customHeight="1">
      <c r="A1592" s="40"/>
      <c r="B1592" s="41"/>
      <c r="C1592" s="229" t="s">
        <v>1659</v>
      </c>
      <c r="D1592" s="229" t="s">
        <v>187</v>
      </c>
      <c r="E1592" s="230" t="s">
        <v>1660</v>
      </c>
      <c r="F1592" s="231" t="s">
        <v>1661</v>
      </c>
      <c r="G1592" s="232" t="s">
        <v>190</v>
      </c>
      <c r="H1592" s="233">
        <v>20.684999999999999</v>
      </c>
      <c r="I1592" s="234"/>
      <c r="J1592" s="235">
        <f>ROUND(I1592*H1592,2)</f>
        <v>0</v>
      </c>
      <c r="K1592" s="236"/>
      <c r="L1592" s="46"/>
      <c r="M1592" s="237" t="s">
        <v>19</v>
      </c>
      <c r="N1592" s="238" t="s">
        <v>49</v>
      </c>
      <c r="O1592" s="86"/>
      <c r="P1592" s="239">
        <f>O1592*H1592</f>
        <v>0</v>
      </c>
      <c r="Q1592" s="239">
        <v>0</v>
      </c>
      <c r="R1592" s="239">
        <f>Q1592*H1592</f>
        <v>0</v>
      </c>
      <c r="S1592" s="239">
        <v>0</v>
      </c>
      <c r="T1592" s="240">
        <f>S1592*H1592</f>
        <v>0</v>
      </c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R1592" s="241" t="s">
        <v>229</v>
      </c>
      <c r="AT1592" s="241" t="s">
        <v>187</v>
      </c>
      <c r="AU1592" s="241" t="s">
        <v>88</v>
      </c>
      <c r="AY1592" s="19" t="s">
        <v>185</v>
      </c>
      <c r="BE1592" s="242">
        <f>IF(N1592="základní",J1592,0)</f>
        <v>0</v>
      </c>
      <c r="BF1592" s="242">
        <f>IF(N1592="snížená",J1592,0)</f>
        <v>0</v>
      </c>
      <c r="BG1592" s="242">
        <f>IF(N1592="zákl. přenesená",J1592,0)</f>
        <v>0</v>
      </c>
      <c r="BH1592" s="242">
        <f>IF(N1592="sníž. přenesená",J1592,0)</f>
        <v>0</v>
      </c>
      <c r="BI1592" s="242">
        <f>IF(N1592="nulová",J1592,0)</f>
        <v>0</v>
      </c>
      <c r="BJ1592" s="19" t="s">
        <v>86</v>
      </c>
      <c r="BK1592" s="242">
        <f>ROUND(I1592*H1592,2)</f>
        <v>0</v>
      </c>
      <c r="BL1592" s="19" t="s">
        <v>229</v>
      </c>
      <c r="BM1592" s="241" t="s">
        <v>1662</v>
      </c>
    </row>
    <row r="1593" s="13" customFormat="1">
      <c r="A1593" s="13"/>
      <c r="B1593" s="243"/>
      <c r="C1593" s="244"/>
      <c r="D1593" s="245" t="s">
        <v>193</v>
      </c>
      <c r="E1593" s="246" t="s">
        <v>19</v>
      </c>
      <c r="F1593" s="247" t="s">
        <v>1663</v>
      </c>
      <c r="G1593" s="244"/>
      <c r="H1593" s="248">
        <v>1.1819999999999999</v>
      </c>
      <c r="I1593" s="249"/>
      <c r="J1593" s="244"/>
      <c r="K1593" s="244"/>
      <c r="L1593" s="250"/>
      <c r="M1593" s="251"/>
      <c r="N1593" s="252"/>
      <c r="O1593" s="252"/>
      <c r="P1593" s="252"/>
      <c r="Q1593" s="252"/>
      <c r="R1593" s="252"/>
      <c r="S1593" s="252"/>
      <c r="T1593" s="25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54" t="s">
        <v>193</v>
      </c>
      <c r="AU1593" s="254" t="s">
        <v>88</v>
      </c>
      <c r="AV1593" s="13" t="s">
        <v>88</v>
      </c>
      <c r="AW1593" s="13" t="s">
        <v>37</v>
      </c>
      <c r="AX1593" s="13" t="s">
        <v>78</v>
      </c>
      <c r="AY1593" s="254" t="s">
        <v>185</v>
      </c>
    </row>
    <row r="1594" s="13" customFormat="1">
      <c r="A1594" s="13"/>
      <c r="B1594" s="243"/>
      <c r="C1594" s="244"/>
      <c r="D1594" s="245" t="s">
        <v>193</v>
      </c>
      <c r="E1594" s="246" t="s">
        <v>19</v>
      </c>
      <c r="F1594" s="247" t="s">
        <v>1664</v>
      </c>
      <c r="G1594" s="244"/>
      <c r="H1594" s="248">
        <v>15.76</v>
      </c>
      <c r="I1594" s="249"/>
      <c r="J1594" s="244"/>
      <c r="K1594" s="244"/>
      <c r="L1594" s="250"/>
      <c r="M1594" s="251"/>
      <c r="N1594" s="252"/>
      <c r="O1594" s="252"/>
      <c r="P1594" s="252"/>
      <c r="Q1594" s="252"/>
      <c r="R1594" s="252"/>
      <c r="S1594" s="252"/>
      <c r="T1594" s="25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54" t="s">
        <v>193</v>
      </c>
      <c r="AU1594" s="254" t="s">
        <v>88</v>
      </c>
      <c r="AV1594" s="13" t="s">
        <v>88</v>
      </c>
      <c r="AW1594" s="13" t="s">
        <v>37</v>
      </c>
      <c r="AX1594" s="13" t="s">
        <v>78</v>
      </c>
      <c r="AY1594" s="254" t="s">
        <v>185</v>
      </c>
    </row>
    <row r="1595" s="13" customFormat="1">
      <c r="A1595" s="13"/>
      <c r="B1595" s="243"/>
      <c r="C1595" s="244"/>
      <c r="D1595" s="245" t="s">
        <v>193</v>
      </c>
      <c r="E1595" s="246" t="s">
        <v>19</v>
      </c>
      <c r="F1595" s="247" t="s">
        <v>1665</v>
      </c>
      <c r="G1595" s="244"/>
      <c r="H1595" s="248">
        <v>1.7729999999999999</v>
      </c>
      <c r="I1595" s="249"/>
      <c r="J1595" s="244"/>
      <c r="K1595" s="244"/>
      <c r="L1595" s="250"/>
      <c r="M1595" s="251"/>
      <c r="N1595" s="252"/>
      <c r="O1595" s="252"/>
      <c r="P1595" s="252"/>
      <c r="Q1595" s="252"/>
      <c r="R1595" s="252"/>
      <c r="S1595" s="252"/>
      <c r="T1595" s="25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54" t="s">
        <v>193</v>
      </c>
      <c r="AU1595" s="254" t="s">
        <v>88</v>
      </c>
      <c r="AV1595" s="13" t="s">
        <v>88</v>
      </c>
      <c r="AW1595" s="13" t="s">
        <v>37</v>
      </c>
      <c r="AX1595" s="13" t="s">
        <v>78</v>
      </c>
      <c r="AY1595" s="254" t="s">
        <v>185</v>
      </c>
    </row>
    <row r="1596" s="13" customFormat="1">
      <c r="A1596" s="13"/>
      <c r="B1596" s="243"/>
      <c r="C1596" s="244"/>
      <c r="D1596" s="245" t="s">
        <v>193</v>
      </c>
      <c r="E1596" s="246" t="s">
        <v>19</v>
      </c>
      <c r="F1596" s="247" t="s">
        <v>1666</v>
      </c>
      <c r="G1596" s="244"/>
      <c r="H1596" s="248">
        <v>1.97</v>
      </c>
      <c r="I1596" s="249"/>
      <c r="J1596" s="244"/>
      <c r="K1596" s="244"/>
      <c r="L1596" s="250"/>
      <c r="M1596" s="251"/>
      <c r="N1596" s="252"/>
      <c r="O1596" s="252"/>
      <c r="P1596" s="252"/>
      <c r="Q1596" s="252"/>
      <c r="R1596" s="252"/>
      <c r="S1596" s="252"/>
      <c r="T1596" s="25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54" t="s">
        <v>193</v>
      </c>
      <c r="AU1596" s="254" t="s">
        <v>88</v>
      </c>
      <c r="AV1596" s="13" t="s">
        <v>88</v>
      </c>
      <c r="AW1596" s="13" t="s">
        <v>37</v>
      </c>
      <c r="AX1596" s="13" t="s">
        <v>78</v>
      </c>
      <c r="AY1596" s="254" t="s">
        <v>185</v>
      </c>
    </row>
    <row r="1597" s="15" customFormat="1">
      <c r="A1597" s="15"/>
      <c r="B1597" s="265"/>
      <c r="C1597" s="266"/>
      <c r="D1597" s="245" t="s">
        <v>193</v>
      </c>
      <c r="E1597" s="267" t="s">
        <v>19</v>
      </c>
      <c r="F1597" s="268" t="s">
        <v>196</v>
      </c>
      <c r="G1597" s="266"/>
      <c r="H1597" s="269">
        <v>20.684999999999999</v>
      </c>
      <c r="I1597" s="270"/>
      <c r="J1597" s="266"/>
      <c r="K1597" s="266"/>
      <c r="L1597" s="271"/>
      <c r="M1597" s="272"/>
      <c r="N1597" s="273"/>
      <c r="O1597" s="273"/>
      <c r="P1597" s="273"/>
      <c r="Q1597" s="273"/>
      <c r="R1597" s="273"/>
      <c r="S1597" s="273"/>
      <c r="T1597" s="274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T1597" s="275" t="s">
        <v>193</v>
      </c>
      <c r="AU1597" s="275" t="s">
        <v>88</v>
      </c>
      <c r="AV1597" s="15" t="s">
        <v>191</v>
      </c>
      <c r="AW1597" s="15" t="s">
        <v>37</v>
      </c>
      <c r="AX1597" s="15" t="s">
        <v>86</v>
      </c>
      <c r="AY1597" s="275" t="s">
        <v>185</v>
      </c>
    </row>
    <row r="1598" s="2" customFormat="1" ht="21.75" customHeight="1">
      <c r="A1598" s="40"/>
      <c r="B1598" s="41"/>
      <c r="C1598" s="229" t="s">
        <v>1667</v>
      </c>
      <c r="D1598" s="229" t="s">
        <v>187</v>
      </c>
      <c r="E1598" s="230" t="s">
        <v>1668</v>
      </c>
      <c r="F1598" s="231" t="s">
        <v>1669</v>
      </c>
      <c r="G1598" s="232" t="s">
        <v>190</v>
      </c>
      <c r="H1598" s="233">
        <v>20.684999999999999</v>
      </c>
      <c r="I1598" s="234"/>
      <c r="J1598" s="235">
        <f>ROUND(I1598*H1598,2)</f>
        <v>0</v>
      </c>
      <c r="K1598" s="236"/>
      <c r="L1598" s="46"/>
      <c r="M1598" s="237" t="s">
        <v>19</v>
      </c>
      <c r="N1598" s="238" t="s">
        <v>49</v>
      </c>
      <c r="O1598" s="86"/>
      <c r="P1598" s="239">
        <f>O1598*H1598</f>
        <v>0</v>
      </c>
      <c r="Q1598" s="239">
        <v>0.00017000000000000001</v>
      </c>
      <c r="R1598" s="239">
        <f>Q1598*H1598</f>
        <v>0.00351645</v>
      </c>
      <c r="S1598" s="239">
        <v>0</v>
      </c>
      <c r="T1598" s="240">
        <f>S1598*H1598</f>
        <v>0</v>
      </c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R1598" s="241" t="s">
        <v>229</v>
      </c>
      <c r="AT1598" s="241" t="s">
        <v>187</v>
      </c>
      <c r="AU1598" s="241" t="s">
        <v>88</v>
      </c>
      <c r="AY1598" s="19" t="s">
        <v>185</v>
      </c>
      <c r="BE1598" s="242">
        <f>IF(N1598="základní",J1598,0)</f>
        <v>0</v>
      </c>
      <c r="BF1598" s="242">
        <f>IF(N1598="snížená",J1598,0)</f>
        <v>0</v>
      </c>
      <c r="BG1598" s="242">
        <f>IF(N1598="zákl. přenesená",J1598,0)</f>
        <v>0</v>
      </c>
      <c r="BH1598" s="242">
        <f>IF(N1598="sníž. přenesená",J1598,0)</f>
        <v>0</v>
      </c>
      <c r="BI1598" s="242">
        <f>IF(N1598="nulová",J1598,0)</f>
        <v>0</v>
      </c>
      <c r="BJ1598" s="19" t="s">
        <v>86</v>
      </c>
      <c r="BK1598" s="242">
        <f>ROUND(I1598*H1598,2)</f>
        <v>0</v>
      </c>
      <c r="BL1598" s="19" t="s">
        <v>229</v>
      </c>
      <c r="BM1598" s="241" t="s">
        <v>1670</v>
      </c>
    </row>
    <row r="1599" s="2" customFormat="1" ht="21.75" customHeight="1">
      <c r="A1599" s="40"/>
      <c r="B1599" s="41"/>
      <c r="C1599" s="229" t="s">
        <v>1671</v>
      </c>
      <c r="D1599" s="229" t="s">
        <v>187</v>
      </c>
      <c r="E1599" s="230" t="s">
        <v>1672</v>
      </c>
      <c r="F1599" s="231" t="s">
        <v>1673</v>
      </c>
      <c r="G1599" s="232" t="s">
        <v>190</v>
      </c>
      <c r="H1599" s="233">
        <v>20.684999999999999</v>
      </c>
      <c r="I1599" s="234"/>
      <c r="J1599" s="235">
        <f>ROUND(I1599*H1599,2)</f>
        <v>0</v>
      </c>
      <c r="K1599" s="236"/>
      <c r="L1599" s="46"/>
      <c r="M1599" s="237" t="s">
        <v>19</v>
      </c>
      <c r="N1599" s="238" t="s">
        <v>49</v>
      </c>
      <c r="O1599" s="86"/>
      <c r="P1599" s="239">
        <f>O1599*H1599</f>
        <v>0</v>
      </c>
      <c r="Q1599" s="239">
        <v>0.00012</v>
      </c>
      <c r="R1599" s="239">
        <f>Q1599*H1599</f>
        <v>0.0024821999999999999</v>
      </c>
      <c r="S1599" s="239">
        <v>0</v>
      </c>
      <c r="T1599" s="240">
        <f>S1599*H1599</f>
        <v>0</v>
      </c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R1599" s="241" t="s">
        <v>229</v>
      </c>
      <c r="AT1599" s="241" t="s">
        <v>187</v>
      </c>
      <c r="AU1599" s="241" t="s">
        <v>88</v>
      </c>
      <c r="AY1599" s="19" t="s">
        <v>185</v>
      </c>
      <c r="BE1599" s="242">
        <f>IF(N1599="základní",J1599,0)</f>
        <v>0</v>
      </c>
      <c r="BF1599" s="242">
        <f>IF(N1599="snížená",J1599,0)</f>
        <v>0</v>
      </c>
      <c r="BG1599" s="242">
        <f>IF(N1599="zákl. přenesená",J1599,0)</f>
        <v>0</v>
      </c>
      <c r="BH1599" s="242">
        <f>IF(N1599="sníž. přenesená",J1599,0)</f>
        <v>0</v>
      </c>
      <c r="BI1599" s="242">
        <f>IF(N1599="nulová",J1599,0)</f>
        <v>0</v>
      </c>
      <c r="BJ1599" s="19" t="s">
        <v>86</v>
      </c>
      <c r="BK1599" s="242">
        <f>ROUND(I1599*H1599,2)</f>
        <v>0</v>
      </c>
      <c r="BL1599" s="19" t="s">
        <v>229</v>
      </c>
      <c r="BM1599" s="241" t="s">
        <v>1674</v>
      </c>
    </row>
    <row r="1600" s="2" customFormat="1" ht="21.75" customHeight="1">
      <c r="A1600" s="40"/>
      <c r="B1600" s="41"/>
      <c r="C1600" s="229" t="s">
        <v>1675</v>
      </c>
      <c r="D1600" s="229" t="s">
        <v>187</v>
      </c>
      <c r="E1600" s="230" t="s">
        <v>1676</v>
      </c>
      <c r="F1600" s="231" t="s">
        <v>1677</v>
      </c>
      <c r="G1600" s="232" t="s">
        <v>190</v>
      </c>
      <c r="H1600" s="233">
        <v>20.684999999999999</v>
      </c>
      <c r="I1600" s="234"/>
      <c r="J1600" s="235">
        <f>ROUND(I1600*H1600,2)</f>
        <v>0</v>
      </c>
      <c r="K1600" s="236"/>
      <c r="L1600" s="46"/>
      <c r="M1600" s="237" t="s">
        <v>19</v>
      </c>
      <c r="N1600" s="238" t="s">
        <v>49</v>
      </c>
      <c r="O1600" s="86"/>
      <c r="P1600" s="239">
        <f>O1600*H1600</f>
        <v>0</v>
      </c>
      <c r="Q1600" s="239">
        <v>0.00012</v>
      </c>
      <c r="R1600" s="239">
        <f>Q1600*H1600</f>
        <v>0.0024821999999999999</v>
      </c>
      <c r="S1600" s="239">
        <v>0</v>
      </c>
      <c r="T1600" s="240">
        <f>S1600*H1600</f>
        <v>0</v>
      </c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R1600" s="241" t="s">
        <v>229</v>
      </c>
      <c r="AT1600" s="241" t="s">
        <v>187</v>
      </c>
      <c r="AU1600" s="241" t="s">
        <v>88</v>
      </c>
      <c r="AY1600" s="19" t="s">
        <v>185</v>
      </c>
      <c r="BE1600" s="242">
        <f>IF(N1600="základní",J1600,0)</f>
        <v>0</v>
      </c>
      <c r="BF1600" s="242">
        <f>IF(N1600="snížená",J1600,0)</f>
        <v>0</v>
      </c>
      <c r="BG1600" s="242">
        <f>IF(N1600="zákl. přenesená",J1600,0)</f>
        <v>0</v>
      </c>
      <c r="BH1600" s="242">
        <f>IF(N1600="sníž. přenesená",J1600,0)</f>
        <v>0</v>
      </c>
      <c r="BI1600" s="242">
        <f>IF(N1600="nulová",J1600,0)</f>
        <v>0</v>
      </c>
      <c r="BJ1600" s="19" t="s">
        <v>86</v>
      </c>
      <c r="BK1600" s="242">
        <f>ROUND(I1600*H1600,2)</f>
        <v>0</v>
      </c>
      <c r="BL1600" s="19" t="s">
        <v>229</v>
      </c>
      <c r="BM1600" s="241" t="s">
        <v>1678</v>
      </c>
    </row>
    <row r="1601" s="12" customFormat="1" ht="22.8" customHeight="1">
      <c r="A1601" s="12"/>
      <c r="B1601" s="213"/>
      <c r="C1601" s="214"/>
      <c r="D1601" s="215" t="s">
        <v>77</v>
      </c>
      <c r="E1601" s="227" t="s">
        <v>1679</v>
      </c>
      <c r="F1601" s="227" t="s">
        <v>1680</v>
      </c>
      <c r="G1601" s="214"/>
      <c r="H1601" s="214"/>
      <c r="I1601" s="217"/>
      <c r="J1601" s="228">
        <f>BK1601</f>
        <v>0</v>
      </c>
      <c r="K1601" s="214"/>
      <c r="L1601" s="219"/>
      <c r="M1601" s="220"/>
      <c r="N1601" s="221"/>
      <c r="O1601" s="221"/>
      <c r="P1601" s="222">
        <f>SUM(P1602:P1690)</f>
        <v>0</v>
      </c>
      <c r="Q1601" s="221"/>
      <c r="R1601" s="222">
        <f>SUM(R1602:R1690)</f>
        <v>0.17222375000000001</v>
      </c>
      <c r="S1601" s="221"/>
      <c r="T1601" s="223">
        <f>SUM(T1602:T1690)</f>
        <v>0</v>
      </c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R1601" s="224" t="s">
        <v>88</v>
      </c>
      <c r="AT1601" s="225" t="s">
        <v>77</v>
      </c>
      <c r="AU1601" s="225" t="s">
        <v>86</v>
      </c>
      <c r="AY1601" s="224" t="s">
        <v>185</v>
      </c>
      <c r="BK1601" s="226">
        <f>SUM(BK1602:BK1690)</f>
        <v>0</v>
      </c>
    </row>
    <row r="1602" s="2" customFormat="1" ht="21.75" customHeight="1">
      <c r="A1602" s="40"/>
      <c r="B1602" s="41"/>
      <c r="C1602" s="229" t="s">
        <v>1681</v>
      </c>
      <c r="D1602" s="229" t="s">
        <v>187</v>
      </c>
      <c r="E1602" s="230" t="s">
        <v>1682</v>
      </c>
      <c r="F1602" s="231" t="s">
        <v>1683</v>
      </c>
      <c r="G1602" s="232" t="s">
        <v>190</v>
      </c>
      <c r="H1602" s="233">
        <v>240.74100000000001</v>
      </c>
      <c r="I1602" s="234"/>
      <c r="J1602" s="235">
        <f>ROUND(I1602*H1602,2)</f>
        <v>0</v>
      </c>
      <c r="K1602" s="236"/>
      <c r="L1602" s="46"/>
      <c r="M1602" s="237" t="s">
        <v>19</v>
      </c>
      <c r="N1602" s="238" t="s">
        <v>49</v>
      </c>
      <c r="O1602" s="86"/>
      <c r="P1602" s="239">
        <f>O1602*H1602</f>
        <v>0</v>
      </c>
      <c r="Q1602" s="239">
        <v>0</v>
      </c>
      <c r="R1602" s="239">
        <f>Q1602*H1602</f>
        <v>0</v>
      </c>
      <c r="S1602" s="239">
        <v>0</v>
      </c>
      <c r="T1602" s="240">
        <f>S1602*H1602</f>
        <v>0</v>
      </c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R1602" s="241" t="s">
        <v>229</v>
      </c>
      <c r="AT1602" s="241" t="s">
        <v>187</v>
      </c>
      <c r="AU1602" s="241" t="s">
        <v>88</v>
      </c>
      <c r="AY1602" s="19" t="s">
        <v>185</v>
      </c>
      <c r="BE1602" s="242">
        <f>IF(N1602="základní",J1602,0)</f>
        <v>0</v>
      </c>
      <c r="BF1602" s="242">
        <f>IF(N1602="snížená",J1602,0)</f>
        <v>0</v>
      </c>
      <c r="BG1602" s="242">
        <f>IF(N1602="zákl. přenesená",J1602,0)</f>
        <v>0</v>
      </c>
      <c r="BH1602" s="242">
        <f>IF(N1602="sníž. přenesená",J1602,0)</f>
        <v>0</v>
      </c>
      <c r="BI1602" s="242">
        <f>IF(N1602="nulová",J1602,0)</f>
        <v>0</v>
      </c>
      <c r="BJ1602" s="19" t="s">
        <v>86</v>
      </c>
      <c r="BK1602" s="242">
        <f>ROUND(I1602*H1602,2)</f>
        <v>0</v>
      </c>
      <c r="BL1602" s="19" t="s">
        <v>229</v>
      </c>
      <c r="BM1602" s="241" t="s">
        <v>1684</v>
      </c>
    </row>
    <row r="1603" s="2" customFormat="1" ht="21.75" customHeight="1">
      <c r="A1603" s="40"/>
      <c r="B1603" s="41"/>
      <c r="C1603" s="229" t="s">
        <v>1685</v>
      </c>
      <c r="D1603" s="229" t="s">
        <v>187</v>
      </c>
      <c r="E1603" s="230" t="s">
        <v>1686</v>
      </c>
      <c r="F1603" s="231" t="s">
        <v>1687</v>
      </c>
      <c r="G1603" s="232" t="s">
        <v>190</v>
      </c>
      <c r="H1603" s="233">
        <v>353.78199999999998</v>
      </c>
      <c r="I1603" s="234"/>
      <c r="J1603" s="235">
        <f>ROUND(I1603*H1603,2)</f>
        <v>0</v>
      </c>
      <c r="K1603" s="236"/>
      <c r="L1603" s="46"/>
      <c r="M1603" s="237" t="s">
        <v>19</v>
      </c>
      <c r="N1603" s="238" t="s">
        <v>49</v>
      </c>
      <c r="O1603" s="86"/>
      <c r="P1603" s="239">
        <f>O1603*H1603</f>
        <v>0</v>
      </c>
      <c r="Q1603" s="239">
        <v>0</v>
      </c>
      <c r="R1603" s="239">
        <f>Q1603*H1603</f>
        <v>0</v>
      </c>
      <c r="S1603" s="239">
        <v>0</v>
      </c>
      <c r="T1603" s="240">
        <f>S1603*H1603</f>
        <v>0</v>
      </c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R1603" s="241" t="s">
        <v>229</v>
      </c>
      <c r="AT1603" s="241" t="s">
        <v>187</v>
      </c>
      <c r="AU1603" s="241" t="s">
        <v>88</v>
      </c>
      <c r="AY1603" s="19" t="s">
        <v>185</v>
      </c>
      <c r="BE1603" s="242">
        <f>IF(N1603="základní",J1603,0)</f>
        <v>0</v>
      </c>
      <c r="BF1603" s="242">
        <f>IF(N1603="snížená",J1603,0)</f>
        <v>0</v>
      </c>
      <c r="BG1603" s="242">
        <f>IF(N1603="zákl. přenesená",J1603,0)</f>
        <v>0</v>
      </c>
      <c r="BH1603" s="242">
        <f>IF(N1603="sníž. přenesená",J1603,0)</f>
        <v>0</v>
      </c>
      <c r="BI1603" s="242">
        <f>IF(N1603="nulová",J1603,0)</f>
        <v>0</v>
      </c>
      <c r="BJ1603" s="19" t="s">
        <v>86</v>
      </c>
      <c r="BK1603" s="242">
        <f>ROUND(I1603*H1603,2)</f>
        <v>0</v>
      </c>
      <c r="BL1603" s="19" t="s">
        <v>229</v>
      </c>
      <c r="BM1603" s="241" t="s">
        <v>1688</v>
      </c>
    </row>
    <row r="1604" s="2" customFormat="1" ht="33" customHeight="1">
      <c r="A1604" s="40"/>
      <c r="B1604" s="41"/>
      <c r="C1604" s="229" t="s">
        <v>1689</v>
      </c>
      <c r="D1604" s="229" t="s">
        <v>187</v>
      </c>
      <c r="E1604" s="230" t="s">
        <v>1690</v>
      </c>
      <c r="F1604" s="231" t="s">
        <v>1691</v>
      </c>
      <c r="G1604" s="232" t="s">
        <v>190</v>
      </c>
      <c r="H1604" s="233">
        <v>240.74100000000001</v>
      </c>
      <c r="I1604" s="234"/>
      <c r="J1604" s="235">
        <f>ROUND(I1604*H1604,2)</f>
        <v>0</v>
      </c>
      <c r="K1604" s="236"/>
      <c r="L1604" s="46"/>
      <c r="M1604" s="237" t="s">
        <v>19</v>
      </c>
      <c r="N1604" s="238" t="s">
        <v>49</v>
      </c>
      <c r="O1604" s="86"/>
      <c r="P1604" s="239">
        <f>O1604*H1604</f>
        <v>0</v>
      </c>
      <c r="Q1604" s="239">
        <v>0.00029</v>
      </c>
      <c r="R1604" s="239">
        <f>Q1604*H1604</f>
        <v>0.069814890000000004</v>
      </c>
      <c r="S1604" s="239">
        <v>0</v>
      </c>
      <c r="T1604" s="240">
        <f>S1604*H1604</f>
        <v>0</v>
      </c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R1604" s="241" t="s">
        <v>229</v>
      </c>
      <c r="AT1604" s="241" t="s">
        <v>187</v>
      </c>
      <c r="AU1604" s="241" t="s">
        <v>88</v>
      </c>
      <c r="AY1604" s="19" t="s">
        <v>185</v>
      </c>
      <c r="BE1604" s="242">
        <f>IF(N1604="základní",J1604,0)</f>
        <v>0</v>
      </c>
      <c r="BF1604" s="242">
        <f>IF(N1604="snížená",J1604,0)</f>
        <v>0</v>
      </c>
      <c r="BG1604" s="242">
        <f>IF(N1604="zákl. přenesená",J1604,0)</f>
        <v>0</v>
      </c>
      <c r="BH1604" s="242">
        <f>IF(N1604="sníž. přenesená",J1604,0)</f>
        <v>0</v>
      </c>
      <c r="BI1604" s="242">
        <f>IF(N1604="nulová",J1604,0)</f>
        <v>0</v>
      </c>
      <c r="BJ1604" s="19" t="s">
        <v>86</v>
      </c>
      <c r="BK1604" s="242">
        <f>ROUND(I1604*H1604,2)</f>
        <v>0</v>
      </c>
      <c r="BL1604" s="19" t="s">
        <v>229</v>
      </c>
      <c r="BM1604" s="241" t="s">
        <v>1692</v>
      </c>
    </row>
    <row r="1605" s="13" customFormat="1">
      <c r="A1605" s="13"/>
      <c r="B1605" s="243"/>
      <c r="C1605" s="244"/>
      <c r="D1605" s="245" t="s">
        <v>193</v>
      </c>
      <c r="E1605" s="246" t="s">
        <v>19</v>
      </c>
      <c r="F1605" s="247" t="s">
        <v>1693</v>
      </c>
      <c r="G1605" s="244"/>
      <c r="H1605" s="248">
        <v>17.100000000000001</v>
      </c>
      <c r="I1605" s="249"/>
      <c r="J1605" s="244"/>
      <c r="K1605" s="244"/>
      <c r="L1605" s="250"/>
      <c r="M1605" s="251"/>
      <c r="N1605" s="252"/>
      <c r="O1605" s="252"/>
      <c r="P1605" s="252"/>
      <c r="Q1605" s="252"/>
      <c r="R1605" s="252"/>
      <c r="S1605" s="252"/>
      <c r="T1605" s="25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54" t="s">
        <v>193</v>
      </c>
      <c r="AU1605" s="254" t="s">
        <v>88</v>
      </c>
      <c r="AV1605" s="13" t="s">
        <v>88</v>
      </c>
      <c r="AW1605" s="13" t="s">
        <v>37</v>
      </c>
      <c r="AX1605" s="13" t="s">
        <v>78</v>
      </c>
      <c r="AY1605" s="254" t="s">
        <v>185</v>
      </c>
    </row>
    <row r="1606" s="13" customFormat="1">
      <c r="A1606" s="13"/>
      <c r="B1606" s="243"/>
      <c r="C1606" s="244"/>
      <c r="D1606" s="245" t="s">
        <v>193</v>
      </c>
      <c r="E1606" s="246" t="s">
        <v>19</v>
      </c>
      <c r="F1606" s="247" t="s">
        <v>709</v>
      </c>
      <c r="G1606" s="244"/>
      <c r="H1606" s="248">
        <v>-1.5760000000000001</v>
      </c>
      <c r="I1606" s="249"/>
      <c r="J1606" s="244"/>
      <c r="K1606" s="244"/>
      <c r="L1606" s="250"/>
      <c r="M1606" s="251"/>
      <c r="N1606" s="252"/>
      <c r="O1606" s="252"/>
      <c r="P1606" s="252"/>
      <c r="Q1606" s="252"/>
      <c r="R1606" s="252"/>
      <c r="S1606" s="252"/>
      <c r="T1606" s="25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54" t="s">
        <v>193</v>
      </c>
      <c r="AU1606" s="254" t="s">
        <v>88</v>
      </c>
      <c r="AV1606" s="13" t="s">
        <v>88</v>
      </c>
      <c r="AW1606" s="13" t="s">
        <v>37</v>
      </c>
      <c r="AX1606" s="13" t="s">
        <v>78</v>
      </c>
      <c r="AY1606" s="254" t="s">
        <v>185</v>
      </c>
    </row>
    <row r="1607" s="13" customFormat="1">
      <c r="A1607" s="13"/>
      <c r="B1607" s="243"/>
      <c r="C1607" s="244"/>
      <c r="D1607" s="245" t="s">
        <v>193</v>
      </c>
      <c r="E1607" s="246" t="s">
        <v>19</v>
      </c>
      <c r="F1607" s="247" t="s">
        <v>1694</v>
      </c>
      <c r="G1607" s="244"/>
      <c r="H1607" s="248">
        <v>0.33000000000000002</v>
      </c>
      <c r="I1607" s="249"/>
      <c r="J1607" s="244"/>
      <c r="K1607" s="244"/>
      <c r="L1607" s="250"/>
      <c r="M1607" s="251"/>
      <c r="N1607" s="252"/>
      <c r="O1607" s="252"/>
      <c r="P1607" s="252"/>
      <c r="Q1607" s="252"/>
      <c r="R1607" s="252"/>
      <c r="S1607" s="252"/>
      <c r="T1607" s="25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54" t="s">
        <v>193</v>
      </c>
      <c r="AU1607" s="254" t="s">
        <v>88</v>
      </c>
      <c r="AV1607" s="13" t="s">
        <v>88</v>
      </c>
      <c r="AW1607" s="13" t="s">
        <v>37</v>
      </c>
      <c r="AX1607" s="13" t="s">
        <v>78</v>
      </c>
      <c r="AY1607" s="254" t="s">
        <v>185</v>
      </c>
    </row>
    <row r="1608" s="14" customFormat="1">
      <c r="A1608" s="14"/>
      <c r="B1608" s="255"/>
      <c r="C1608" s="256"/>
      <c r="D1608" s="245" t="s">
        <v>193</v>
      </c>
      <c r="E1608" s="257" t="s">
        <v>19</v>
      </c>
      <c r="F1608" s="258" t="s">
        <v>674</v>
      </c>
      <c r="G1608" s="256"/>
      <c r="H1608" s="257" t="s">
        <v>19</v>
      </c>
      <c r="I1608" s="259"/>
      <c r="J1608" s="256"/>
      <c r="K1608" s="256"/>
      <c r="L1608" s="260"/>
      <c r="M1608" s="261"/>
      <c r="N1608" s="262"/>
      <c r="O1608" s="262"/>
      <c r="P1608" s="262"/>
      <c r="Q1608" s="262"/>
      <c r="R1608" s="262"/>
      <c r="S1608" s="262"/>
      <c r="T1608" s="263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64" t="s">
        <v>193</v>
      </c>
      <c r="AU1608" s="264" t="s">
        <v>88</v>
      </c>
      <c r="AV1608" s="14" t="s">
        <v>86</v>
      </c>
      <c r="AW1608" s="14" t="s">
        <v>37</v>
      </c>
      <c r="AX1608" s="14" t="s">
        <v>78</v>
      </c>
      <c r="AY1608" s="264" t="s">
        <v>185</v>
      </c>
    </row>
    <row r="1609" s="13" customFormat="1">
      <c r="A1609" s="13"/>
      <c r="B1609" s="243"/>
      <c r="C1609" s="244"/>
      <c r="D1609" s="245" t="s">
        <v>193</v>
      </c>
      <c r="E1609" s="246" t="s">
        <v>19</v>
      </c>
      <c r="F1609" s="247" t="s">
        <v>1695</v>
      </c>
      <c r="G1609" s="244"/>
      <c r="H1609" s="248">
        <v>19.800000000000001</v>
      </c>
      <c r="I1609" s="249"/>
      <c r="J1609" s="244"/>
      <c r="K1609" s="244"/>
      <c r="L1609" s="250"/>
      <c r="M1609" s="251"/>
      <c r="N1609" s="252"/>
      <c r="O1609" s="252"/>
      <c r="P1609" s="252"/>
      <c r="Q1609" s="252"/>
      <c r="R1609" s="252"/>
      <c r="S1609" s="252"/>
      <c r="T1609" s="25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54" t="s">
        <v>193</v>
      </c>
      <c r="AU1609" s="254" t="s">
        <v>88</v>
      </c>
      <c r="AV1609" s="13" t="s">
        <v>88</v>
      </c>
      <c r="AW1609" s="13" t="s">
        <v>37</v>
      </c>
      <c r="AX1609" s="13" t="s">
        <v>78</v>
      </c>
      <c r="AY1609" s="254" t="s">
        <v>185</v>
      </c>
    </row>
    <row r="1610" s="13" customFormat="1">
      <c r="A1610" s="13"/>
      <c r="B1610" s="243"/>
      <c r="C1610" s="244"/>
      <c r="D1610" s="245" t="s">
        <v>193</v>
      </c>
      <c r="E1610" s="246" t="s">
        <v>19</v>
      </c>
      <c r="F1610" s="247" t="s">
        <v>709</v>
      </c>
      <c r="G1610" s="244"/>
      <c r="H1610" s="248">
        <v>-1.5760000000000001</v>
      </c>
      <c r="I1610" s="249"/>
      <c r="J1610" s="244"/>
      <c r="K1610" s="244"/>
      <c r="L1610" s="250"/>
      <c r="M1610" s="251"/>
      <c r="N1610" s="252"/>
      <c r="O1610" s="252"/>
      <c r="P1610" s="252"/>
      <c r="Q1610" s="252"/>
      <c r="R1610" s="252"/>
      <c r="S1610" s="252"/>
      <c r="T1610" s="25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54" t="s">
        <v>193</v>
      </c>
      <c r="AU1610" s="254" t="s">
        <v>88</v>
      </c>
      <c r="AV1610" s="13" t="s">
        <v>88</v>
      </c>
      <c r="AW1610" s="13" t="s">
        <v>37</v>
      </c>
      <c r="AX1610" s="13" t="s">
        <v>78</v>
      </c>
      <c r="AY1610" s="254" t="s">
        <v>185</v>
      </c>
    </row>
    <row r="1611" s="13" customFormat="1">
      <c r="A1611" s="13"/>
      <c r="B1611" s="243"/>
      <c r="C1611" s="244"/>
      <c r="D1611" s="245" t="s">
        <v>193</v>
      </c>
      <c r="E1611" s="246" t="s">
        <v>19</v>
      </c>
      <c r="F1611" s="247" t="s">
        <v>1696</v>
      </c>
      <c r="G1611" s="244"/>
      <c r="H1611" s="248">
        <v>1.8</v>
      </c>
      <c r="I1611" s="249"/>
      <c r="J1611" s="244"/>
      <c r="K1611" s="244"/>
      <c r="L1611" s="250"/>
      <c r="M1611" s="251"/>
      <c r="N1611" s="252"/>
      <c r="O1611" s="252"/>
      <c r="P1611" s="252"/>
      <c r="Q1611" s="252"/>
      <c r="R1611" s="252"/>
      <c r="S1611" s="252"/>
      <c r="T1611" s="25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54" t="s">
        <v>193</v>
      </c>
      <c r="AU1611" s="254" t="s">
        <v>88</v>
      </c>
      <c r="AV1611" s="13" t="s">
        <v>88</v>
      </c>
      <c r="AW1611" s="13" t="s">
        <v>37</v>
      </c>
      <c r="AX1611" s="13" t="s">
        <v>78</v>
      </c>
      <c r="AY1611" s="254" t="s">
        <v>185</v>
      </c>
    </row>
    <row r="1612" s="14" customFormat="1">
      <c r="A1612" s="14"/>
      <c r="B1612" s="255"/>
      <c r="C1612" s="256"/>
      <c r="D1612" s="245" t="s">
        <v>193</v>
      </c>
      <c r="E1612" s="257" t="s">
        <v>19</v>
      </c>
      <c r="F1612" s="258" t="s">
        <v>676</v>
      </c>
      <c r="G1612" s="256"/>
      <c r="H1612" s="257" t="s">
        <v>19</v>
      </c>
      <c r="I1612" s="259"/>
      <c r="J1612" s="256"/>
      <c r="K1612" s="256"/>
      <c r="L1612" s="260"/>
      <c r="M1612" s="261"/>
      <c r="N1612" s="262"/>
      <c r="O1612" s="262"/>
      <c r="P1612" s="262"/>
      <c r="Q1612" s="262"/>
      <c r="R1612" s="262"/>
      <c r="S1612" s="262"/>
      <c r="T1612" s="263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64" t="s">
        <v>193</v>
      </c>
      <c r="AU1612" s="264" t="s">
        <v>88</v>
      </c>
      <c r="AV1612" s="14" t="s">
        <v>86</v>
      </c>
      <c r="AW1612" s="14" t="s">
        <v>37</v>
      </c>
      <c r="AX1612" s="14" t="s">
        <v>78</v>
      </c>
      <c r="AY1612" s="264" t="s">
        <v>185</v>
      </c>
    </row>
    <row r="1613" s="13" customFormat="1">
      <c r="A1613" s="13"/>
      <c r="B1613" s="243"/>
      <c r="C1613" s="244"/>
      <c r="D1613" s="245" t="s">
        <v>193</v>
      </c>
      <c r="E1613" s="246" t="s">
        <v>19</v>
      </c>
      <c r="F1613" s="247" t="s">
        <v>1697</v>
      </c>
      <c r="G1613" s="244"/>
      <c r="H1613" s="248">
        <v>24.149999999999999</v>
      </c>
      <c r="I1613" s="249"/>
      <c r="J1613" s="244"/>
      <c r="K1613" s="244"/>
      <c r="L1613" s="250"/>
      <c r="M1613" s="251"/>
      <c r="N1613" s="252"/>
      <c r="O1613" s="252"/>
      <c r="P1613" s="252"/>
      <c r="Q1613" s="252"/>
      <c r="R1613" s="252"/>
      <c r="S1613" s="252"/>
      <c r="T1613" s="25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54" t="s">
        <v>193</v>
      </c>
      <c r="AU1613" s="254" t="s">
        <v>88</v>
      </c>
      <c r="AV1613" s="13" t="s">
        <v>88</v>
      </c>
      <c r="AW1613" s="13" t="s">
        <v>37</v>
      </c>
      <c r="AX1613" s="13" t="s">
        <v>78</v>
      </c>
      <c r="AY1613" s="254" t="s">
        <v>185</v>
      </c>
    </row>
    <row r="1614" s="13" customFormat="1">
      <c r="A1614" s="13"/>
      <c r="B1614" s="243"/>
      <c r="C1614" s="244"/>
      <c r="D1614" s="245" t="s">
        <v>193</v>
      </c>
      <c r="E1614" s="246" t="s">
        <v>19</v>
      </c>
      <c r="F1614" s="247" t="s">
        <v>723</v>
      </c>
      <c r="G1614" s="244"/>
      <c r="H1614" s="248">
        <v>-3.1520000000000001</v>
      </c>
      <c r="I1614" s="249"/>
      <c r="J1614" s="244"/>
      <c r="K1614" s="244"/>
      <c r="L1614" s="250"/>
      <c r="M1614" s="251"/>
      <c r="N1614" s="252"/>
      <c r="O1614" s="252"/>
      <c r="P1614" s="252"/>
      <c r="Q1614" s="252"/>
      <c r="R1614" s="252"/>
      <c r="S1614" s="252"/>
      <c r="T1614" s="25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54" t="s">
        <v>193</v>
      </c>
      <c r="AU1614" s="254" t="s">
        <v>88</v>
      </c>
      <c r="AV1614" s="13" t="s">
        <v>88</v>
      </c>
      <c r="AW1614" s="13" t="s">
        <v>37</v>
      </c>
      <c r="AX1614" s="13" t="s">
        <v>78</v>
      </c>
      <c r="AY1614" s="254" t="s">
        <v>185</v>
      </c>
    </row>
    <row r="1615" s="13" customFormat="1">
      <c r="A1615" s="13"/>
      <c r="B1615" s="243"/>
      <c r="C1615" s="244"/>
      <c r="D1615" s="245" t="s">
        <v>193</v>
      </c>
      <c r="E1615" s="246" t="s">
        <v>19</v>
      </c>
      <c r="F1615" s="247" t="s">
        <v>1698</v>
      </c>
      <c r="G1615" s="244"/>
      <c r="H1615" s="248">
        <v>0.97499999999999998</v>
      </c>
      <c r="I1615" s="249"/>
      <c r="J1615" s="244"/>
      <c r="K1615" s="244"/>
      <c r="L1615" s="250"/>
      <c r="M1615" s="251"/>
      <c r="N1615" s="252"/>
      <c r="O1615" s="252"/>
      <c r="P1615" s="252"/>
      <c r="Q1615" s="252"/>
      <c r="R1615" s="252"/>
      <c r="S1615" s="252"/>
      <c r="T1615" s="25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54" t="s">
        <v>193</v>
      </c>
      <c r="AU1615" s="254" t="s">
        <v>88</v>
      </c>
      <c r="AV1615" s="13" t="s">
        <v>88</v>
      </c>
      <c r="AW1615" s="13" t="s">
        <v>37</v>
      </c>
      <c r="AX1615" s="13" t="s">
        <v>78</v>
      </c>
      <c r="AY1615" s="254" t="s">
        <v>185</v>
      </c>
    </row>
    <row r="1616" s="14" customFormat="1">
      <c r="A1616" s="14"/>
      <c r="B1616" s="255"/>
      <c r="C1616" s="256"/>
      <c r="D1616" s="245" t="s">
        <v>193</v>
      </c>
      <c r="E1616" s="257" t="s">
        <v>19</v>
      </c>
      <c r="F1616" s="258" t="s">
        <v>678</v>
      </c>
      <c r="G1616" s="256"/>
      <c r="H1616" s="257" t="s">
        <v>19</v>
      </c>
      <c r="I1616" s="259"/>
      <c r="J1616" s="256"/>
      <c r="K1616" s="256"/>
      <c r="L1616" s="260"/>
      <c r="M1616" s="261"/>
      <c r="N1616" s="262"/>
      <c r="O1616" s="262"/>
      <c r="P1616" s="262"/>
      <c r="Q1616" s="262"/>
      <c r="R1616" s="262"/>
      <c r="S1616" s="262"/>
      <c r="T1616" s="263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64" t="s">
        <v>193</v>
      </c>
      <c r="AU1616" s="264" t="s">
        <v>88</v>
      </c>
      <c r="AV1616" s="14" t="s">
        <v>86</v>
      </c>
      <c r="AW1616" s="14" t="s">
        <v>37</v>
      </c>
      <c r="AX1616" s="14" t="s">
        <v>78</v>
      </c>
      <c r="AY1616" s="264" t="s">
        <v>185</v>
      </c>
    </row>
    <row r="1617" s="13" customFormat="1">
      <c r="A1617" s="13"/>
      <c r="B1617" s="243"/>
      <c r="C1617" s="244"/>
      <c r="D1617" s="245" t="s">
        <v>193</v>
      </c>
      <c r="E1617" s="246" t="s">
        <v>19</v>
      </c>
      <c r="F1617" s="247" t="s">
        <v>1699</v>
      </c>
      <c r="G1617" s="244"/>
      <c r="H1617" s="248">
        <v>10.710000000000001</v>
      </c>
      <c r="I1617" s="249"/>
      <c r="J1617" s="244"/>
      <c r="K1617" s="244"/>
      <c r="L1617" s="250"/>
      <c r="M1617" s="251"/>
      <c r="N1617" s="252"/>
      <c r="O1617" s="252"/>
      <c r="P1617" s="252"/>
      <c r="Q1617" s="252"/>
      <c r="R1617" s="252"/>
      <c r="S1617" s="252"/>
      <c r="T1617" s="25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54" t="s">
        <v>193</v>
      </c>
      <c r="AU1617" s="254" t="s">
        <v>88</v>
      </c>
      <c r="AV1617" s="13" t="s">
        <v>88</v>
      </c>
      <c r="AW1617" s="13" t="s">
        <v>37</v>
      </c>
      <c r="AX1617" s="13" t="s">
        <v>78</v>
      </c>
      <c r="AY1617" s="254" t="s">
        <v>185</v>
      </c>
    </row>
    <row r="1618" s="14" customFormat="1">
      <c r="A1618" s="14"/>
      <c r="B1618" s="255"/>
      <c r="C1618" s="256"/>
      <c r="D1618" s="245" t="s">
        <v>193</v>
      </c>
      <c r="E1618" s="257" t="s">
        <v>19</v>
      </c>
      <c r="F1618" s="258" t="s">
        <v>833</v>
      </c>
      <c r="G1618" s="256"/>
      <c r="H1618" s="257" t="s">
        <v>19</v>
      </c>
      <c r="I1618" s="259"/>
      <c r="J1618" s="256"/>
      <c r="K1618" s="256"/>
      <c r="L1618" s="260"/>
      <c r="M1618" s="261"/>
      <c r="N1618" s="262"/>
      <c r="O1618" s="262"/>
      <c r="P1618" s="262"/>
      <c r="Q1618" s="262"/>
      <c r="R1618" s="262"/>
      <c r="S1618" s="262"/>
      <c r="T1618" s="263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64" t="s">
        <v>193</v>
      </c>
      <c r="AU1618" s="264" t="s">
        <v>88</v>
      </c>
      <c r="AV1618" s="14" t="s">
        <v>86</v>
      </c>
      <c r="AW1618" s="14" t="s">
        <v>37</v>
      </c>
      <c r="AX1618" s="14" t="s">
        <v>78</v>
      </c>
      <c r="AY1618" s="264" t="s">
        <v>185</v>
      </c>
    </row>
    <row r="1619" s="13" customFormat="1">
      <c r="A1619" s="13"/>
      <c r="B1619" s="243"/>
      <c r="C1619" s="244"/>
      <c r="D1619" s="245" t="s">
        <v>193</v>
      </c>
      <c r="E1619" s="246" t="s">
        <v>19</v>
      </c>
      <c r="F1619" s="247" t="s">
        <v>1700</v>
      </c>
      <c r="G1619" s="244"/>
      <c r="H1619" s="248">
        <v>4.4100000000000001</v>
      </c>
      <c r="I1619" s="249"/>
      <c r="J1619" s="244"/>
      <c r="K1619" s="244"/>
      <c r="L1619" s="250"/>
      <c r="M1619" s="251"/>
      <c r="N1619" s="252"/>
      <c r="O1619" s="252"/>
      <c r="P1619" s="252"/>
      <c r="Q1619" s="252"/>
      <c r="R1619" s="252"/>
      <c r="S1619" s="252"/>
      <c r="T1619" s="25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54" t="s">
        <v>193</v>
      </c>
      <c r="AU1619" s="254" t="s">
        <v>88</v>
      </c>
      <c r="AV1619" s="13" t="s">
        <v>88</v>
      </c>
      <c r="AW1619" s="13" t="s">
        <v>37</v>
      </c>
      <c r="AX1619" s="13" t="s">
        <v>78</v>
      </c>
      <c r="AY1619" s="254" t="s">
        <v>185</v>
      </c>
    </row>
    <row r="1620" s="14" customFormat="1">
      <c r="A1620" s="14"/>
      <c r="B1620" s="255"/>
      <c r="C1620" s="256"/>
      <c r="D1620" s="245" t="s">
        <v>193</v>
      </c>
      <c r="E1620" s="257" t="s">
        <v>19</v>
      </c>
      <c r="F1620" s="258" t="s">
        <v>835</v>
      </c>
      <c r="G1620" s="256"/>
      <c r="H1620" s="257" t="s">
        <v>19</v>
      </c>
      <c r="I1620" s="259"/>
      <c r="J1620" s="256"/>
      <c r="K1620" s="256"/>
      <c r="L1620" s="260"/>
      <c r="M1620" s="261"/>
      <c r="N1620" s="262"/>
      <c r="O1620" s="262"/>
      <c r="P1620" s="262"/>
      <c r="Q1620" s="262"/>
      <c r="R1620" s="262"/>
      <c r="S1620" s="262"/>
      <c r="T1620" s="263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T1620" s="264" t="s">
        <v>193</v>
      </c>
      <c r="AU1620" s="264" t="s">
        <v>88</v>
      </c>
      <c r="AV1620" s="14" t="s">
        <v>86</v>
      </c>
      <c r="AW1620" s="14" t="s">
        <v>37</v>
      </c>
      <c r="AX1620" s="14" t="s">
        <v>78</v>
      </c>
      <c r="AY1620" s="264" t="s">
        <v>185</v>
      </c>
    </row>
    <row r="1621" s="13" customFormat="1">
      <c r="A1621" s="13"/>
      <c r="B1621" s="243"/>
      <c r="C1621" s="244"/>
      <c r="D1621" s="245" t="s">
        <v>193</v>
      </c>
      <c r="E1621" s="246" t="s">
        <v>19</v>
      </c>
      <c r="F1621" s="247" t="s">
        <v>1701</v>
      </c>
      <c r="G1621" s="244"/>
      <c r="H1621" s="248">
        <v>41.700000000000003</v>
      </c>
      <c r="I1621" s="249"/>
      <c r="J1621" s="244"/>
      <c r="K1621" s="244"/>
      <c r="L1621" s="250"/>
      <c r="M1621" s="251"/>
      <c r="N1621" s="252"/>
      <c r="O1621" s="252"/>
      <c r="P1621" s="252"/>
      <c r="Q1621" s="252"/>
      <c r="R1621" s="252"/>
      <c r="S1621" s="252"/>
      <c r="T1621" s="25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54" t="s">
        <v>193</v>
      </c>
      <c r="AU1621" s="254" t="s">
        <v>88</v>
      </c>
      <c r="AV1621" s="13" t="s">
        <v>88</v>
      </c>
      <c r="AW1621" s="13" t="s">
        <v>37</v>
      </c>
      <c r="AX1621" s="13" t="s">
        <v>78</v>
      </c>
      <c r="AY1621" s="254" t="s">
        <v>185</v>
      </c>
    </row>
    <row r="1622" s="13" customFormat="1">
      <c r="A1622" s="13"/>
      <c r="B1622" s="243"/>
      <c r="C1622" s="244"/>
      <c r="D1622" s="245" t="s">
        <v>193</v>
      </c>
      <c r="E1622" s="246" t="s">
        <v>19</v>
      </c>
      <c r="F1622" s="247" t="s">
        <v>873</v>
      </c>
      <c r="G1622" s="244"/>
      <c r="H1622" s="248">
        <v>-6.3040000000000003</v>
      </c>
      <c r="I1622" s="249"/>
      <c r="J1622" s="244"/>
      <c r="K1622" s="244"/>
      <c r="L1622" s="250"/>
      <c r="M1622" s="251"/>
      <c r="N1622" s="252"/>
      <c r="O1622" s="252"/>
      <c r="P1622" s="252"/>
      <c r="Q1622" s="252"/>
      <c r="R1622" s="252"/>
      <c r="S1622" s="252"/>
      <c r="T1622" s="25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54" t="s">
        <v>193</v>
      </c>
      <c r="AU1622" s="254" t="s">
        <v>88</v>
      </c>
      <c r="AV1622" s="13" t="s">
        <v>88</v>
      </c>
      <c r="AW1622" s="13" t="s">
        <v>37</v>
      </c>
      <c r="AX1622" s="13" t="s">
        <v>78</v>
      </c>
      <c r="AY1622" s="254" t="s">
        <v>185</v>
      </c>
    </row>
    <row r="1623" s="14" customFormat="1">
      <c r="A1623" s="14"/>
      <c r="B1623" s="255"/>
      <c r="C1623" s="256"/>
      <c r="D1623" s="245" t="s">
        <v>193</v>
      </c>
      <c r="E1623" s="257" t="s">
        <v>19</v>
      </c>
      <c r="F1623" s="258" t="s">
        <v>874</v>
      </c>
      <c r="G1623" s="256"/>
      <c r="H1623" s="257" t="s">
        <v>19</v>
      </c>
      <c r="I1623" s="259"/>
      <c r="J1623" s="256"/>
      <c r="K1623" s="256"/>
      <c r="L1623" s="260"/>
      <c r="M1623" s="261"/>
      <c r="N1623" s="262"/>
      <c r="O1623" s="262"/>
      <c r="P1623" s="262"/>
      <c r="Q1623" s="262"/>
      <c r="R1623" s="262"/>
      <c r="S1623" s="262"/>
      <c r="T1623" s="263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64" t="s">
        <v>193</v>
      </c>
      <c r="AU1623" s="264" t="s">
        <v>88</v>
      </c>
      <c r="AV1623" s="14" t="s">
        <v>86</v>
      </c>
      <c r="AW1623" s="14" t="s">
        <v>37</v>
      </c>
      <c r="AX1623" s="14" t="s">
        <v>78</v>
      </c>
      <c r="AY1623" s="264" t="s">
        <v>185</v>
      </c>
    </row>
    <row r="1624" s="13" customFormat="1">
      <c r="A1624" s="13"/>
      <c r="B1624" s="243"/>
      <c r="C1624" s="244"/>
      <c r="D1624" s="245" t="s">
        <v>193</v>
      </c>
      <c r="E1624" s="246" t="s">
        <v>19</v>
      </c>
      <c r="F1624" s="247" t="s">
        <v>1702</v>
      </c>
      <c r="G1624" s="244"/>
      <c r="H1624" s="248">
        <v>29.100000000000001</v>
      </c>
      <c r="I1624" s="249"/>
      <c r="J1624" s="244"/>
      <c r="K1624" s="244"/>
      <c r="L1624" s="250"/>
      <c r="M1624" s="251"/>
      <c r="N1624" s="252"/>
      <c r="O1624" s="252"/>
      <c r="P1624" s="252"/>
      <c r="Q1624" s="252"/>
      <c r="R1624" s="252"/>
      <c r="S1624" s="252"/>
      <c r="T1624" s="25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T1624" s="254" t="s">
        <v>193</v>
      </c>
      <c r="AU1624" s="254" t="s">
        <v>88</v>
      </c>
      <c r="AV1624" s="13" t="s">
        <v>88</v>
      </c>
      <c r="AW1624" s="13" t="s">
        <v>37</v>
      </c>
      <c r="AX1624" s="13" t="s">
        <v>78</v>
      </c>
      <c r="AY1624" s="254" t="s">
        <v>185</v>
      </c>
    </row>
    <row r="1625" s="13" customFormat="1">
      <c r="A1625" s="13"/>
      <c r="B1625" s="243"/>
      <c r="C1625" s="244"/>
      <c r="D1625" s="245" t="s">
        <v>193</v>
      </c>
      <c r="E1625" s="246" t="s">
        <v>19</v>
      </c>
      <c r="F1625" s="247" t="s">
        <v>709</v>
      </c>
      <c r="G1625" s="244"/>
      <c r="H1625" s="248">
        <v>-1.5760000000000001</v>
      </c>
      <c r="I1625" s="249"/>
      <c r="J1625" s="244"/>
      <c r="K1625" s="244"/>
      <c r="L1625" s="250"/>
      <c r="M1625" s="251"/>
      <c r="N1625" s="252"/>
      <c r="O1625" s="252"/>
      <c r="P1625" s="252"/>
      <c r="Q1625" s="252"/>
      <c r="R1625" s="252"/>
      <c r="S1625" s="252"/>
      <c r="T1625" s="25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54" t="s">
        <v>193</v>
      </c>
      <c r="AU1625" s="254" t="s">
        <v>88</v>
      </c>
      <c r="AV1625" s="13" t="s">
        <v>88</v>
      </c>
      <c r="AW1625" s="13" t="s">
        <v>37</v>
      </c>
      <c r="AX1625" s="13" t="s">
        <v>78</v>
      </c>
      <c r="AY1625" s="254" t="s">
        <v>185</v>
      </c>
    </row>
    <row r="1626" s="13" customFormat="1">
      <c r="A1626" s="13"/>
      <c r="B1626" s="243"/>
      <c r="C1626" s="244"/>
      <c r="D1626" s="245" t="s">
        <v>193</v>
      </c>
      <c r="E1626" s="246" t="s">
        <v>19</v>
      </c>
      <c r="F1626" s="247" t="s">
        <v>1703</v>
      </c>
      <c r="G1626" s="244"/>
      <c r="H1626" s="248">
        <v>1.0800000000000001</v>
      </c>
      <c r="I1626" s="249"/>
      <c r="J1626" s="244"/>
      <c r="K1626" s="244"/>
      <c r="L1626" s="250"/>
      <c r="M1626" s="251"/>
      <c r="N1626" s="252"/>
      <c r="O1626" s="252"/>
      <c r="P1626" s="252"/>
      <c r="Q1626" s="252"/>
      <c r="R1626" s="252"/>
      <c r="S1626" s="252"/>
      <c r="T1626" s="25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54" t="s">
        <v>193</v>
      </c>
      <c r="AU1626" s="254" t="s">
        <v>88</v>
      </c>
      <c r="AV1626" s="13" t="s">
        <v>88</v>
      </c>
      <c r="AW1626" s="13" t="s">
        <v>37</v>
      </c>
      <c r="AX1626" s="13" t="s">
        <v>78</v>
      </c>
      <c r="AY1626" s="254" t="s">
        <v>185</v>
      </c>
    </row>
    <row r="1627" s="14" customFormat="1">
      <c r="A1627" s="14"/>
      <c r="B1627" s="255"/>
      <c r="C1627" s="256"/>
      <c r="D1627" s="245" t="s">
        <v>193</v>
      </c>
      <c r="E1627" s="257" t="s">
        <v>19</v>
      </c>
      <c r="F1627" s="258" t="s">
        <v>680</v>
      </c>
      <c r="G1627" s="256"/>
      <c r="H1627" s="257" t="s">
        <v>19</v>
      </c>
      <c r="I1627" s="259"/>
      <c r="J1627" s="256"/>
      <c r="K1627" s="256"/>
      <c r="L1627" s="260"/>
      <c r="M1627" s="261"/>
      <c r="N1627" s="262"/>
      <c r="O1627" s="262"/>
      <c r="P1627" s="262"/>
      <c r="Q1627" s="262"/>
      <c r="R1627" s="262"/>
      <c r="S1627" s="262"/>
      <c r="T1627" s="263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T1627" s="264" t="s">
        <v>193</v>
      </c>
      <c r="AU1627" s="264" t="s">
        <v>88</v>
      </c>
      <c r="AV1627" s="14" t="s">
        <v>86</v>
      </c>
      <c r="AW1627" s="14" t="s">
        <v>37</v>
      </c>
      <c r="AX1627" s="14" t="s">
        <v>78</v>
      </c>
      <c r="AY1627" s="264" t="s">
        <v>185</v>
      </c>
    </row>
    <row r="1628" s="13" customFormat="1">
      <c r="A1628" s="13"/>
      <c r="B1628" s="243"/>
      <c r="C1628" s="244"/>
      <c r="D1628" s="245" t="s">
        <v>193</v>
      </c>
      <c r="E1628" s="246" t="s">
        <v>19</v>
      </c>
      <c r="F1628" s="247" t="s">
        <v>1704</v>
      </c>
      <c r="G1628" s="244"/>
      <c r="H1628" s="248">
        <v>8.5500000000000007</v>
      </c>
      <c r="I1628" s="249"/>
      <c r="J1628" s="244"/>
      <c r="K1628" s="244"/>
      <c r="L1628" s="250"/>
      <c r="M1628" s="251"/>
      <c r="N1628" s="252"/>
      <c r="O1628" s="252"/>
      <c r="P1628" s="252"/>
      <c r="Q1628" s="252"/>
      <c r="R1628" s="252"/>
      <c r="S1628" s="252"/>
      <c r="T1628" s="25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54" t="s">
        <v>193</v>
      </c>
      <c r="AU1628" s="254" t="s">
        <v>88</v>
      </c>
      <c r="AV1628" s="13" t="s">
        <v>88</v>
      </c>
      <c r="AW1628" s="13" t="s">
        <v>37</v>
      </c>
      <c r="AX1628" s="13" t="s">
        <v>78</v>
      </c>
      <c r="AY1628" s="254" t="s">
        <v>185</v>
      </c>
    </row>
    <row r="1629" s="14" customFormat="1">
      <c r="A1629" s="14"/>
      <c r="B1629" s="255"/>
      <c r="C1629" s="256"/>
      <c r="D1629" s="245" t="s">
        <v>193</v>
      </c>
      <c r="E1629" s="257" t="s">
        <v>19</v>
      </c>
      <c r="F1629" s="258" t="s">
        <v>878</v>
      </c>
      <c r="G1629" s="256"/>
      <c r="H1629" s="257" t="s">
        <v>19</v>
      </c>
      <c r="I1629" s="259"/>
      <c r="J1629" s="256"/>
      <c r="K1629" s="256"/>
      <c r="L1629" s="260"/>
      <c r="M1629" s="261"/>
      <c r="N1629" s="262"/>
      <c r="O1629" s="262"/>
      <c r="P1629" s="262"/>
      <c r="Q1629" s="262"/>
      <c r="R1629" s="262"/>
      <c r="S1629" s="262"/>
      <c r="T1629" s="263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64" t="s">
        <v>193</v>
      </c>
      <c r="AU1629" s="264" t="s">
        <v>88</v>
      </c>
      <c r="AV1629" s="14" t="s">
        <v>86</v>
      </c>
      <c r="AW1629" s="14" t="s">
        <v>37</v>
      </c>
      <c r="AX1629" s="14" t="s">
        <v>78</v>
      </c>
      <c r="AY1629" s="264" t="s">
        <v>185</v>
      </c>
    </row>
    <row r="1630" s="13" customFormat="1">
      <c r="A1630" s="13"/>
      <c r="B1630" s="243"/>
      <c r="C1630" s="244"/>
      <c r="D1630" s="245" t="s">
        <v>193</v>
      </c>
      <c r="E1630" s="246" t="s">
        <v>19</v>
      </c>
      <c r="F1630" s="247" t="s">
        <v>1705</v>
      </c>
      <c r="G1630" s="244"/>
      <c r="H1630" s="248">
        <v>14.310000000000001</v>
      </c>
      <c r="I1630" s="249"/>
      <c r="J1630" s="244"/>
      <c r="K1630" s="244"/>
      <c r="L1630" s="250"/>
      <c r="M1630" s="251"/>
      <c r="N1630" s="252"/>
      <c r="O1630" s="252"/>
      <c r="P1630" s="252"/>
      <c r="Q1630" s="252"/>
      <c r="R1630" s="252"/>
      <c r="S1630" s="252"/>
      <c r="T1630" s="25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54" t="s">
        <v>193</v>
      </c>
      <c r="AU1630" s="254" t="s">
        <v>88</v>
      </c>
      <c r="AV1630" s="13" t="s">
        <v>88</v>
      </c>
      <c r="AW1630" s="13" t="s">
        <v>37</v>
      </c>
      <c r="AX1630" s="13" t="s">
        <v>78</v>
      </c>
      <c r="AY1630" s="254" t="s">
        <v>185</v>
      </c>
    </row>
    <row r="1631" s="14" customFormat="1">
      <c r="A1631" s="14"/>
      <c r="B1631" s="255"/>
      <c r="C1631" s="256"/>
      <c r="D1631" s="245" t="s">
        <v>193</v>
      </c>
      <c r="E1631" s="257" t="s">
        <v>19</v>
      </c>
      <c r="F1631" s="258" t="s">
        <v>839</v>
      </c>
      <c r="G1631" s="256"/>
      <c r="H1631" s="257" t="s">
        <v>19</v>
      </c>
      <c r="I1631" s="259"/>
      <c r="J1631" s="256"/>
      <c r="K1631" s="256"/>
      <c r="L1631" s="260"/>
      <c r="M1631" s="261"/>
      <c r="N1631" s="262"/>
      <c r="O1631" s="262"/>
      <c r="P1631" s="262"/>
      <c r="Q1631" s="262"/>
      <c r="R1631" s="262"/>
      <c r="S1631" s="262"/>
      <c r="T1631" s="263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T1631" s="264" t="s">
        <v>193</v>
      </c>
      <c r="AU1631" s="264" t="s">
        <v>88</v>
      </c>
      <c r="AV1631" s="14" t="s">
        <v>86</v>
      </c>
      <c r="AW1631" s="14" t="s">
        <v>37</v>
      </c>
      <c r="AX1631" s="14" t="s">
        <v>78</v>
      </c>
      <c r="AY1631" s="264" t="s">
        <v>185</v>
      </c>
    </row>
    <row r="1632" s="13" customFormat="1">
      <c r="A1632" s="13"/>
      <c r="B1632" s="243"/>
      <c r="C1632" s="244"/>
      <c r="D1632" s="245" t="s">
        <v>193</v>
      </c>
      <c r="E1632" s="246" t="s">
        <v>19</v>
      </c>
      <c r="F1632" s="247" t="s">
        <v>1706</v>
      </c>
      <c r="G1632" s="244"/>
      <c r="H1632" s="248">
        <v>7.2000000000000002</v>
      </c>
      <c r="I1632" s="249"/>
      <c r="J1632" s="244"/>
      <c r="K1632" s="244"/>
      <c r="L1632" s="250"/>
      <c r="M1632" s="251"/>
      <c r="N1632" s="252"/>
      <c r="O1632" s="252"/>
      <c r="P1632" s="252"/>
      <c r="Q1632" s="252"/>
      <c r="R1632" s="252"/>
      <c r="S1632" s="252"/>
      <c r="T1632" s="25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54" t="s">
        <v>193</v>
      </c>
      <c r="AU1632" s="254" t="s">
        <v>88</v>
      </c>
      <c r="AV1632" s="13" t="s">
        <v>88</v>
      </c>
      <c r="AW1632" s="13" t="s">
        <v>37</v>
      </c>
      <c r="AX1632" s="13" t="s">
        <v>78</v>
      </c>
      <c r="AY1632" s="254" t="s">
        <v>185</v>
      </c>
    </row>
    <row r="1633" s="14" customFormat="1">
      <c r="A1633" s="14"/>
      <c r="B1633" s="255"/>
      <c r="C1633" s="256"/>
      <c r="D1633" s="245" t="s">
        <v>193</v>
      </c>
      <c r="E1633" s="257" t="s">
        <v>19</v>
      </c>
      <c r="F1633" s="258" t="s">
        <v>682</v>
      </c>
      <c r="G1633" s="256"/>
      <c r="H1633" s="257" t="s">
        <v>19</v>
      </c>
      <c r="I1633" s="259"/>
      <c r="J1633" s="256"/>
      <c r="K1633" s="256"/>
      <c r="L1633" s="260"/>
      <c r="M1633" s="261"/>
      <c r="N1633" s="262"/>
      <c r="O1633" s="262"/>
      <c r="P1633" s="262"/>
      <c r="Q1633" s="262"/>
      <c r="R1633" s="262"/>
      <c r="S1633" s="262"/>
      <c r="T1633" s="263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64" t="s">
        <v>193</v>
      </c>
      <c r="AU1633" s="264" t="s">
        <v>88</v>
      </c>
      <c r="AV1633" s="14" t="s">
        <v>86</v>
      </c>
      <c r="AW1633" s="14" t="s">
        <v>37</v>
      </c>
      <c r="AX1633" s="14" t="s">
        <v>78</v>
      </c>
      <c r="AY1633" s="264" t="s">
        <v>185</v>
      </c>
    </row>
    <row r="1634" s="16" customFormat="1">
      <c r="A1634" s="16"/>
      <c r="B1634" s="293"/>
      <c r="C1634" s="294"/>
      <c r="D1634" s="245" t="s">
        <v>193</v>
      </c>
      <c r="E1634" s="295" t="s">
        <v>19</v>
      </c>
      <c r="F1634" s="296" t="s">
        <v>1707</v>
      </c>
      <c r="G1634" s="294"/>
      <c r="H1634" s="297">
        <v>167.03100000000003</v>
      </c>
      <c r="I1634" s="298"/>
      <c r="J1634" s="294"/>
      <c r="K1634" s="294"/>
      <c r="L1634" s="299"/>
      <c r="M1634" s="300"/>
      <c r="N1634" s="301"/>
      <c r="O1634" s="301"/>
      <c r="P1634" s="301"/>
      <c r="Q1634" s="301"/>
      <c r="R1634" s="301"/>
      <c r="S1634" s="301"/>
      <c r="T1634" s="302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6"/>
      <c r="AE1634" s="16"/>
      <c r="AT1634" s="303" t="s">
        <v>193</v>
      </c>
      <c r="AU1634" s="303" t="s">
        <v>88</v>
      </c>
      <c r="AV1634" s="16" t="s">
        <v>203</v>
      </c>
      <c r="AW1634" s="16" t="s">
        <v>37</v>
      </c>
      <c r="AX1634" s="16" t="s">
        <v>78</v>
      </c>
      <c r="AY1634" s="303" t="s">
        <v>185</v>
      </c>
    </row>
    <row r="1635" s="13" customFormat="1">
      <c r="A1635" s="13"/>
      <c r="B1635" s="243"/>
      <c r="C1635" s="244"/>
      <c r="D1635" s="245" t="s">
        <v>193</v>
      </c>
      <c r="E1635" s="246" t="s">
        <v>19</v>
      </c>
      <c r="F1635" s="247" t="s">
        <v>988</v>
      </c>
      <c r="G1635" s="244"/>
      <c r="H1635" s="248">
        <v>3.6000000000000001</v>
      </c>
      <c r="I1635" s="249"/>
      <c r="J1635" s="244"/>
      <c r="K1635" s="244"/>
      <c r="L1635" s="250"/>
      <c r="M1635" s="251"/>
      <c r="N1635" s="252"/>
      <c r="O1635" s="252"/>
      <c r="P1635" s="252"/>
      <c r="Q1635" s="252"/>
      <c r="R1635" s="252"/>
      <c r="S1635" s="252"/>
      <c r="T1635" s="25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T1635" s="254" t="s">
        <v>193</v>
      </c>
      <c r="AU1635" s="254" t="s">
        <v>88</v>
      </c>
      <c r="AV1635" s="13" t="s">
        <v>88</v>
      </c>
      <c r="AW1635" s="13" t="s">
        <v>37</v>
      </c>
      <c r="AX1635" s="13" t="s">
        <v>78</v>
      </c>
      <c r="AY1635" s="254" t="s">
        <v>185</v>
      </c>
    </row>
    <row r="1636" s="14" customFormat="1">
      <c r="A1636" s="14"/>
      <c r="B1636" s="255"/>
      <c r="C1636" s="256"/>
      <c r="D1636" s="245" t="s">
        <v>193</v>
      </c>
      <c r="E1636" s="257" t="s">
        <v>19</v>
      </c>
      <c r="F1636" s="258" t="s">
        <v>956</v>
      </c>
      <c r="G1636" s="256"/>
      <c r="H1636" s="257" t="s">
        <v>19</v>
      </c>
      <c r="I1636" s="259"/>
      <c r="J1636" s="256"/>
      <c r="K1636" s="256"/>
      <c r="L1636" s="260"/>
      <c r="M1636" s="261"/>
      <c r="N1636" s="262"/>
      <c r="O1636" s="262"/>
      <c r="P1636" s="262"/>
      <c r="Q1636" s="262"/>
      <c r="R1636" s="262"/>
      <c r="S1636" s="262"/>
      <c r="T1636" s="263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64" t="s">
        <v>193</v>
      </c>
      <c r="AU1636" s="264" t="s">
        <v>88</v>
      </c>
      <c r="AV1636" s="14" t="s">
        <v>86</v>
      </c>
      <c r="AW1636" s="14" t="s">
        <v>37</v>
      </c>
      <c r="AX1636" s="14" t="s">
        <v>78</v>
      </c>
      <c r="AY1636" s="264" t="s">
        <v>185</v>
      </c>
    </row>
    <row r="1637" s="13" customFormat="1">
      <c r="A1637" s="13"/>
      <c r="B1637" s="243"/>
      <c r="C1637" s="244"/>
      <c r="D1637" s="245" t="s">
        <v>193</v>
      </c>
      <c r="E1637" s="246" t="s">
        <v>19</v>
      </c>
      <c r="F1637" s="247" t="s">
        <v>989</v>
      </c>
      <c r="G1637" s="244"/>
      <c r="H1637" s="248">
        <v>8.9399999999999995</v>
      </c>
      <c r="I1637" s="249"/>
      <c r="J1637" s="244"/>
      <c r="K1637" s="244"/>
      <c r="L1637" s="250"/>
      <c r="M1637" s="251"/>
      <c r="N1637" s="252"/>
      <c r="O1637" s="252"/>
      <c r="P1637" s="252"/>
      <c r="Q1637" s="252"/>
      <c r="R1637" s="252"/>
      <c r="S1637" s="252"/>
      <c r="T1637" s="25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54" t="s">
        <v>193</v>
      </c>
      <c r="AU1637" s="254" t="s">
        <v>88</v>
      </c>
      <c r="AV1637" s="13" t="s">
        <v>88</v>
      </c>
      <c r="AW1637" s="13" t="s">
        <v>37</v>
      </c>
      <c r="AX1637" s="13" t="s">
        <v>78</v>
      </c>
      <c r="AY1637" s="254" t="s">
        <v>185</v>
      </c>
    </row>
    <row r="1638" s="14" customFormat="1">
      <c r="A1638" s="14"/>
      <c r="B1638" s="255"/>
      <c r="C1638" s="256"/>
      <c r="D1638" s="245" t="s">
        <v>193</v>
      </c>
      <c r="E1638" s="257" t="s">
        <v>19</v>
      </c>
      <c r="F1638" s="258" t="s">
        <v>958</v>
      </c>
      <c r="G1638" s="256"/>
      <c r="H1638" s="257" t="s">
        <v>19</v>
      </c>
      <c r="I1638" s="259"/>
      <c r="J1638" s="256"/>
      <c r="K1638" s="256"/>
      <c r="L1638" s="260"/>
      <c r="M1638" s="261"/>
      <c r="N1638" s="262"/>
      <c r="O1638" s="262"/>
      <c r="P1638" s="262"/>
      <c r="Q1638" s="262"/>
      <c r="R1638" s="262"/>
      <c r="S1638" s="262"/>
      <c r="T1638" s="263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T1638" s="264" t="s">
        <v>193</v>
      </c>
      <c r="AU1638" s="264" t="s">
        <v>88</v>
      </c>
      <c r="AV1638" s="14" t="s">
        <v>86</v>
      </c>
      <c r="AW1638" s="14" t="s">
        <v>37</v>
      </c>
      <c r="AX1638" s="14" t="s">
        <v>78</v>
      </c>
      <c r="AY1638" s="264" t="s">
        <v>185</v>
      </c>
    </row>
    <row r="1639" s="13" customFormat="1">
      <c r="A1639" s="13"/>
      <c r="B1639" s="243"/>
      <c r="C1639" s="244"/>
      <c r="D1639" s="245" t="s">
        <v>193</v>
      </c>
      <c r="E1639" s="246" t="s">
        <v>19</v>
      </c>
      <c r="F1639" s="247" t="s">
        <v>990</v>
      </c>
      <c r="G1639" s="244"/>
      <c r="H1639" s="248">
        <v>6.8300000000000001</v>
      </c>
      <c r="I1639" s="249"/>
      <c r="J1639" s="244"/>
      <c r="K1639" s="244"/>
      <c r="L1639" s="250"/>
      <c r="M1639" s="251"/>
      <c r="N1639" s="252"/>
      <c r="O1639" s="252"/>
      <c r="P1639" s="252"/>
      <c r="Q1639" s="252"/>
      <c r="R1639" s="252"/>
      <c r="S1639" s="252"/>
      <c r="T1639" s="25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54" t="s">
        <v>193</v>
      </c>
      <c r="AU1639" s="254" t="s">
        <v>88</v>
      </c>
      <c r="AV1639" s="13" t="s">
        <v>88</v>
      </c>
      <c r="AW1639" s="13" t="s">
        <v>37</v>
      </c>
      <c r="AX1639" s="13" t="s">
        <v>78</v>
      </c>
      <c r="AY1639" s="254" t="s">
        <v>185</v>
      </c>
    </row>
    <row r="1640" s="14" customFormat="1">
      <c r="A1640" s="14"/>
      <c r="B1640" s="255"/>
      <c r="C1640" s="256"/>
      <c r="D1640" s="245" t="s">
        <v>193</v>
      </c>
      <c r="E1640" s="257" t="s">
        <v>19</v>
      </c>
      <c r="F1640" s="258" t="s">
        <v>960</v>
      </c>
      <c r="G1640" s="256"/>
      <c r="H1640" s="257" t="s">
        <v>19</v>
      </c>
      <c r="I1640" s="259"/>
      <c r="J1640" s="256"/>
      <c r="K1640" s="256"/>
      <c r="L1640" s="260"/>
      <c r="M1640" s="261"/>
      <c r="N1640" s="262"/>
      <c r="O1640" s="262"/>
      <c r="P1640" s="262"/>
      <c r="Q1640" s="262"/>
      <c r="R1640" s="262"/>
      <c r="S1640" s="262"/>
      <c r="T1640" s="263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64" t="s">
        <v>193</v>
      </c>
      <c r="AU1640" s="264" t="s">
        <v>88</v>
      </c>
      <c r="AV1640" s="14" t="s">
        <v>86</v>
      </c>
      <c r="AW1640" s="14" t="s">
        <v>37</v>
      </c>
      <c r="AX1640" s="14" t="s">
        <v>78</v>
      </c>
      <c r="AY1640" s="264" t="s">
        <v>185</v>
      </c>
    </row>
    <row r="1641" s="13" customFormat="1">
      <c r="A1641" s="13"/>
      <c r="B1641" s="243"/>
      <c r="C1641" s="244"/>
      <c r="D1641" s="245" t="s">
        <v>193</v>
      </c>
      <c r="E1641" s="246" t="s">
        <v>19</v>
      </c>
      <c r="F1641" s="247" t="s">
        <v>991</v>
      </c>
      <c r="G1641" s="244"/>
      <c r="H1641" s="248">
        <v>7.0999999999999996</v>
      </c>
      <c r="I1641" s="249"/>
      <c r="J1641" s="244"/>
      <c r="K1641" s="244"/>
      <c r="L1641" s="250"/>
      <c r="M1641" s="251"/>
      <c r="N1641" s="252"/>
      <c r="O1641" s="252"/>
      <c r="P1641" s="252"/>
      <c r="Q1641" s="252"/>
      <c r="R1641" s="252"/>
      <c r="S1641" s="252"/>
      <c r="T1641" s="25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54" t="s">
        <v>193</v>
      </c>
      <c r="AU1641" s="254" t="s">
        <v>88</v>
      </c>
      <c r="AV1641" s="13" t="s">
        <v>88</v>
      </c>
      <c r="AW1641" s="13" t="s">
        <v>37</v>
      </c>
      <c r="AX1641" s="13" t="s">
        <v>78</v>
      </c>
      <c r="AY1641" s="254" t="s">
        <v>185</v>
      </c>
    </row>
    <row r="1642" s="14" customFormat="1">
      <c r="A1642" s="14"/>
      <c r="B1642" s="255"/>
      <c r="C1642" s="256"/>
      <c r="D1642" s="245" t="s">
        <v>193</v>
      </c>
      <c r="E1642" s="257" t="s">
        <v>19</v>
      </c>
      <c r="F1642" s="258" t="s">
        <v>962</v>
      </c>
      <c r="G1642" s="256"/>
      <c r="H1642" s="257" t="s">
        <v>19</v>
      </c>
      <c r="I1642" s="259"/>
      <c r="J1642" s="256"/>
      <c r="K1642" s="256"/>
      <c r="L1642" s="260"/>
      <c r="M1642" s="261"/>
      <c r="N1642" s="262"/>
      <c r="O1642" s="262"/>
      <c r="P1642" s="262"/>
      <c r="Q1642" s="262"/>
      <c r="R1642" s="262"/>
      <c r="S1642" s="262"/>
      <c r="T1642" s="263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64" t="s">
        <v>193</v>
      </c>
      <c r="AU1642" s="264" t="s">
        <v>88</v>
      </c>
      <c r="AV1642" s="14" t="s">
        <v>86</v>
      </c>
      <c r="AW1642" s="14" t="s">
        <v>37</v>
      </c>
      <c r="AX1642" s="14" t="s">
        <v>78</v>
      </c>
      <c r="AY1642" s="264" t="s">
        <v>185</v>
      </c>
    </row>
    <row r="1643" s="13" customFormat="1">
      <c r="A1643" s="13"/>
      <c r="B1643" s="243"/>
      <c r="C1643" s="244"/>
      <c r="D1643" s="245" t="s">
        <v>193</v>
      </c>
      <c r="E1643" s="246" t="s">
        <v>19</v>
      </c>
      <c r="F1643" s="247" t="s">
        <v>992</v>
      </c>
      <c r="G1643" s="244"/>
      <c r="H1643" s="248">
        <v>1.2</v>
      </c>
      <c r="I1643" s="249"/>
      <c r="J1643" s="244"/>
      <c r="K1643" s="244"/>
      <c r="L1643" s="250"/>
      <c r="M1643" s="251"/>
      <c r="N1643" s="252"/>
      <c r="O1643" s="252"/>
      <c r="P1643" s="252"/>
      <c r="Q1643" s="252"/>
      <c r="R1643" s="252"/>
      <c r="S1643" s="252"/>
      <c r="T1643" s="25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54" t="s">
        <v>193</v>
      </c>
      <c r="AU1643" s="254" t="s">
        <v>88</v>
      </c>
      <c r="AV1643" s="13" t="s">
        <v>88</v>
      </c>
      <c r="AW1643" s="13" t="s">
        <v>37</v>
      </c>
      <c r="AX1643" s="13" t="s">
        <v>78</v>
      </c>
      <c r="AY1643" s="254" t="s">
        <v>185</v>
      </c>
    </row>
    <row r="1644" s="14" customFormat="1">
      <c r="A1644" s="14"/>
      <c r="B1644" s="255"/>
      <c r="C1644" s="256"/>
      <c r="D1644" s="245" t="s">
        <v>193</v>
      </c>
      <c r="E1644" s="257" t="s">
        <v>19</v>
      </c>
      <c r="F1644" s="258" t="s">
        <v>964</v>
      </c>
      <c r="G1644" s="256"/>
      <c r="H1644" s="257" t="s">
        <v>19</v>
      </c>
      <c r="I1644" s="259"/>
      <c r="J1644" s="256"/>
      <c r="K1644" s="256"/>
      <c r="L1644" s="260"/>
      <c r="M1644" s="261"/>
      <c r="N1644" s="262"/>
      <c r="O1644" s="262"/>
      <c r="P1644" s="262"/>
      <c r="Q1644" s="262"/>
      <c r="R1644" s="262"/>
      <c r="S1644" s="262"/>
      <c r="T1644" s="263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64" t="s">
        <v>193</v>
      </c>
      <c r="AU1644" s="264" t="s">
        <v>88</v>
      </c>
      <c r="AV1644" s="14" t="s">
        <v>86</v>
      </c>
      <c r="AW1644" s="14" t="s">
        <v>37</v>
      </c>
      <c r="AX1644" s="14" t="s">
        <v>78</v>
      </c>
      <c r="AY1644" s="264" t="s">
        <v>185</v>
      </c>
    </row>
    <row r="1645" s="13" customFormat="1">
      <c r="A1645" s="13"/>
      <c r="B1645" s="243"/>
      <c r="C1645" s="244"/>
      <c r="D1645" s="245" t="s">
        <v>193</v>
      </c>
      <c r="E1645" s="246" t="s">
        <v>19</v>
      </c>
      <c r="F1645" s="247" t="s">
        <v>993</v>
      </c>
      <c r="G1645" s="244"/>
      <c r="H1645" s="248">
        <v>10.050000000000001</v>
      </c>
      <c r="I1645" s="249"/>
      <c r="J1645" s="244"/>
      <c r="K1645" s="244"/>
      <c r="L1645" s="250"/>
      <c r="M1645" s="251"/>
      <c r="N1645" s="252"/>
      <c r="O1645" s="252"/>
      <c r="P1645" s="252"/>
      <c r="Q1645" s="252"/>
      <c r="R1645" s="252"/>
      <c r="S1645" s="252"/>
      <c r="T1645" s="25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54" t="s">
        <v>193</v>
      </c>
      <c r="AU1645" s="254" t="s">
        <v>88</v>
      </c>
      <c r="AV1645" s="13" t="s">
        <v>88</v>
      </c>
      <c r="AW1645" s="13" t="s">
        <v>37</v>
      </c>
      <c r="AX1645" s="13" t="s">
        <v>78</v>
      </c>
      <c r="AY1645" s="254" t="s">
        <v>185</v>
      </c>
    </row>
    <row r="1646" s="14" customFormat="1">
      <c r="A1646" s="14"/>
      <c r="B1646" s="255"/>
      <c r="C1646" s="256"/>
      <c r="D1646" s="245" t="s">
        <v>193</v>
      </c>
      <c r="E1646" s="257" t="s">
        <v>19</v>
      </c>
      <c r="F1646" s="258" t="s">
        <v>966</v>
      </c>
      <c r="G1646" s="256"/>
      <c r="H1646" s="257" t="s">
        <v>19</v>
      </c>
      <c r="I1646" s="259"/>
      <c r="J1646" s="256"/>
      <c r="K1646" s="256"/>
      <c r="L1646" s="260"/>
      <c r="M1646" s="261"/>
      <c r="N1646" s="262"/>
      <c r="O1646" s="262"/>
      <c r="P1646" s="262"/>
      <c r="Q1646" s="262"/>
      <c r="R1646" s="262"/>
      <c r="S1646" s="262"/>
      <c r="T1646" s="263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64" t="s">
        <v>193</v>
      </c>
      <c r="AU1646" s="264" t="s">
        <v>88</v>
      </c>
      <c r="AV1646" s="14" t="s">
        <v>86</v>
      </c>
      <c r="AW1646" s="14" t="s">
        <v>37</v>
      </c>
      <c r="AX1646" s="14" t="s">
        <v>78</v>
      </c>
      <c r="AY1646" s="264" t="s">
        <v>185</v>
      </c>
    </row>
    <row r="1647" s="13" customFormat="1">
      <c r="A1647" s="13"/>
      <c r="B1647" s="243"/>
      <c r="C1647" s="244"/>
      <c r="D1647" s="245" t="s">
        <v>193</v>
      </c>
      <c r="E1647" s="246" t="s">
        <v>19</v>
      </c>
      <c r="F1647" s="247" t="s">
        <v>994</v>
      </c>
      <c r="G1647" s="244"/>
      <c r="H1647" s="248">
        <v>9.9000000000000004</v>
      </c>
      <c r="I1647" s="249"/>
      <c r="J1647" s="244"/>
      <c r="K1647" s="244"/>
      <c r="L1647" s="250"/>
      <c r="M1647" s="251"/>
      <c r="N1647" s="252"/>
      <c r="O1647" s="252"/>
      <c r="P1647" s="252"/>
      <c r="Q1647" s="252"/>
      <c r="R1647" s="252"/>
      <c r="S1647" s="252"/>
      <c r="T1647" s="25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54" t="s">
        <v>193</v>
      </c>
      <c r="AU1647" s="254" t="s">
        <v>88</v>
      </c>
      <c r="AV1647" s="13" t="s">
        <v>88</v>
      </c>
      <c r="AW1647" s="13" t="s">
        <v>37</v>
      </c>
      <c r="AX1647" s="13" t="s">
        <v>78</v>
      </c>
      <c r="AY1647" s="254" t="s">
        <v>185</v>
      </c>
    </row>
    <row r="1648" s="14" customFormat="1">
      <c r="A1648" s="14"/>
      <c r="B1648" s="255"/>
      <c r="C1648" s="256"/>
      <c r="D1648" s="245" t="s">
        <v>193</v>
      </c>
      <c r="E1648" s="257" t="s">
        <v>19</v>
      </c>
      <c r="F1648" s="258" t="s">
        <v>968</v>
      </c>
      <c r="G1648" s="256"/>
      <c r="H1648" s="257" t="s">
        <v>19</v>
      </c>
      <c r="I1648" s="259"/>
      <c r="J1648" s="256"/>
      <c r="K1648" s="256"/>
      <c r="L1648" s="260"/>
      <c r="M1648" s="261"/>
      <c r="N1648" s="262"/>
      <c r="O1648" s="262"/>
      <c r="P1648" s="262"/>
      <c r="Q1648" s="262"/>
      <c r="R1648" s="262"/>
      <c r="S1648" s="262"/>
      <c r="T1648" s="263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64" t="s">
        <v>193</v>
      </c>
      <c r="AU1648" s="264" t="s">
        <v>88</v>
      </c>
      <c r="AV1648" s="14" t="s">
        <v>86</v>
      </c>
      <c r="AW1648" s="14" t="s">
        <v>37</v>
      </c>
      <c r="AX1648" s="14" t="s">
        <v>78</v>
      </c>
      <c r="AY1648" s="264" t="s">
        <v>185</v>
      </c>
    </row>
    <row r="1649" s="13" customFormat="1">
      <c r="A1649" s="13"/>
      <c r="B1649" s="243"/>
      <c r="C1649" s="244"/>
      <c r="D1649" s="245" t="s">
        <v>193</v>
      </c>
      <c r="E1649" s="246" t="s">
        <v>19</v>
      </c>
      <c r="F1649" s="247" t="s">
        <v>995</v>
      </c>
      <c r="G1649" s="244"/>
      <c r="H1649" s="248">
        <v>3.4399999999999999</v>
      </c>
      <c r="I1649" s="249"/>
      <c r="J1649" s="244"/>
      <c r="K1649" s="244"/>
      <c r="L1649" s="250"/>
      <c r="M1649" s="251"/>
      <c r="N1649" s="252"/>
      <c r="O1649" s="252"/>
      <c r="P1649" s="252"/>
      <c r="Q1649" s="252"/>
      <c r="R1649" s="252"/>
      <c r="S1649" s="252"/>
      <c r="T1649" s="25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54" t="s">
        <v>193</v>
      </c>
      <c r="AU1649" s="254" t="s">
        <v>88</v>
      </c>
      <c r="AV1649" s="13" t="s">
        <v>88</v>
      </c>
      <c r="AW1649" s="13" t="s">
        <v>37</v>
      </c>
      <c r="AX1649" s="13" t="s">
        <v>78</v>
      </c>
      <c r="AY1649" s="254" t="s">
        <v>185</v>
      </c>
    </row>
    <row r="1650" s="14" customFormat="1">
      <c r="A1650" s="14"/>
      <c r="B1650" s="255"/>
      <c r="C1650" s="256"/>
      <c r="D1650" s="245" t="s">
        <v>193</v>
      </c>
      <c r="E1650" s="257" t="s">
        <v>19</v>
      </c>
      <c r="F1650" s="258" t="s">
        <v>970</v>
      </c>
      <c r="G1650" s="256"/>
      <c r="H1650" s="257" t="s">
        <v>19</v>
      </c>
      <c r="I1650" s="259"/>
      <c r="J1650" s="256"/>
      <c r="K1650" s="256"/>
      <c r="L1650" s="260"/>
      <c r="M1650" s="261"/>
      <c r="N1650" s="262"/>
      <c r="O1650" s="262"/>
      <c r="P1650" s="262"/>
      <c r="Q1650" s="262"/>
      <c r="R1650" s="262"/>
      <c r="S1650" s="262"/>
      <c r="T1650" s="263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64" t="s">
        <v>193</v>
      </c>
      <c r="AU1650" s="264" t="s">
        <v>88</v>
      </c>
      <c r="AV1650" s="14" t="s">
        <v>86</v>
      </c>
      <c r="AW1650" s="14" t="s">
        <v>37</v>
      </c>
      <c r="AX1650" s="14" t="s">
        <v>78</v>
      </c>
      <c r="AY1650" s="264" t="s">
        <v>185</v>
      </c>
    </row>
    <row r="1651" s="13" customFormat="1">
      <c r="A1651" s="13"/>
      <c r="B1651" s="243"/>
      <c r="C1651" s="244"/>
      <c r="D1651" s="245" t="s">
        <v>193</v>
      </c>
      <c r="E1651" s="246" t="s">
        <v>19</v>
      </c>
      <c r="F1651" s="247" t="s">
        <v>1005</v>
      </c>
      <c r="G1651" s="244"/>
      <c r="H1651" s="248">
        <v>15.460000000000001</v>
      </c>
      <c r="I1651" s="249"/>
      <c r="J1651" s="244"/>
      <c r="K1651" s="244"/>
      <c r="L1651" s="250"/>
      <c r="M1651" s="251"/>
      <c r="N1651" s="252"/>
      <c r="O1651" s="252"/>
      <c r="P1651" s="252"/>
      <c r="Q1651" s="252"/>
      <c r="R1651" s="252"/>
      <c r="S1651" s="252"/>
      <c r="T1651" s="25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54" t="s">
        <v>193</v>
      </c>
      <c r="AU1651" s="254" t="s">
        <v>88</v>
      </c>
      <c r="AV1651" s="13" t="s">
        <v>88</v>
      </c>
      <c r="AW1651" s="13" t="s">
        <v>37</v>
      </c>
      <c r="AX1651" s="13" t="s">
        <v>78</v>
      </c>
      <c r="AY1651" s="254" t="s">
        <v>185</v>
      </c>
    </row>
    <row r="1652" s="14" customFormat="1">
      <c r="A1652" s="14"/>
      <c r="B1652" s="255"/>
      <c r="C1652" s="256"/>
      <c r="D1652" s="245" t="s">
        <v>193</v>
      </c>
      <c r="E1652" s="257" t="s">
        <v>19</v>
      </c>
      <c r="F1652" s="258" t="s">
        <v>926</v>
      </c>
      <c r="G1652" s="256"/>
      <c r="H1652" s="257" t="s">
        <v>19</v>
      </c>
      <c r="I1652" s="259"/>
      <c r="J1652" s="256"/>
      <c r="K1652" s="256"/>
      <c r="L1652" s="260"/>
      <c r="M1652" s="261"/>
      <c r="N1652" s="262"/>
      <c r="O1652" s="262"/>
      <c r="P1652" s="262"/>
      <c r="Q1652" s="262"/>
      <c r="R1652" s="262"/>
      <c r="S1652" s="262"/>
      <c r="T1652" s="263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64" t="s">
        <v>193</v>
      </c>
      <c r="AU1652" s="264" t="s">
        <v>88</v>
      </c>
      <c r="AV1652" s="14" t="s">
        <v>86</v>
      </c>
      <c r="AW1652" s="14" t="s">
        <v>37</v>
      </c>
      <c r="AX1652" s="14" t="s">
        <v>78</v>
      </c>
      <c r="AY1652" s="264" t="s">
        <v>185</v>
      </c>
    </row>
    <row r="1653" s="13" customFormat="1">
      <c r="A1653" s="13"/>
      <c r="B1653" s="243"/>
      <c r="C1653" s="244"/>
      <c r="D1653" s="245" t="s">
        <v>193</v>
      </c>
      <c r="E1653" s="246" t="s">
        <v>19</v>
      </c>
      <c r="F1653" s="247" t="s">
        <v>1006</v>
      </c>
      <c r="G1653" s="244"/>
      <c r="H1653" s="248">
        <v>7.1900000000000004</v>
      </c>
      <c r="I1653" s="249"/>
      <c r="J1653" s="244"/>
      <c r="K1653" s="244"/>
      <c r="L1653" s="250"/>
      <c r="M1653" s="251"/>
      <c r="N1653" s="252"/>
      <c r="O1653" s="252"/>
      <c r="P1653" s="252"/>
      <c r="Q1653" s="252"/>
      <c r="R1653" s="252"/>
      <c r="S1653" s="252"/>
      <c r="T1653" s="25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54" t="s">
        <v>193</v>
      </c>
      <c r="AU1653" s="254" t="s">
        <v>88</v>
      </c>
      <c r="AV1653" s="13" t="s">
        <v>88</v>
      </c>
      <c r="AW1653" s="13" t="s">
        <v>37</v>
      </c>
      <c r="AX1653" s="13" t="s">
        <v>78</v>
      </c>
      <c r="AY1653" s="254" t="s">
        <v>185</v>
      </c>
    </row>
    <row r="1654" s="14" customFormat="1">
      <c r="A1654" s="14"/>
      <c r="B1654" s="255"/>
      <c r="C1654" s="256"/>
      <c r="D1654" s="245" t="s">
        <v>193</v>
      </c>
      <c r="E1654" s="257" t="s">
        <v>19</v>
      </c>
      <c r="F1654" s="258" t="s">
        <v>928</v>
      </c>
      <c r="G1654" s="256"/>
      <c r="H1654" s="257" t="s">
        <v>19</v>
      </c>
      <c r="I1654" s="259"/>
      <c r="J1654" s="256"/>
      <c r="K1654" s="256"/>
      <c r="L1654" s="260"/>
      <c r="M1654" s="261"/>
      <c r="N1654" s="262"/>
      <c r="O1654" s="262"/>
      <c r="P1654" s="262"/>
      <c r="Q1654" s="262"/>
      <c r="R1654" s="262"/>
      <c r="S1654" s="262"/>
      <c r="T1654" s="263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64" t="s">
        <v>193</v>
      </c>
      <c r="AU1654" s="264" t="s">
        <v>88</v>
      </c>
      <c r="AV1654" s="14" t="s">
        <v>86</v>
      </c>
      <c r="AW1654" s="14" t="s">
        <v>37</v>
      </c>
      <c r="AX1654" s="14" t="s">
        <v>78</v>
      </c>
      <c r="AY1654" s="264" t="s">
        <v>185</v>
      </c>
    </row>
    <row r="1655" s="16" customFormat="1">
      <c r="A1655" s="16"/>
      <c r="B1655" s="293"/>
      <c r="C1655" s="294"/>
      <c r="D1655" s="245" t="s">
        <v>193</v>
      </c>
      <c r="E1655" s="295" t="s">
        <v>19</v>
      </c>
      <c r="F1655" s="296" t="s">
        <v>1708</v>
      </c>
      <c r="G1655" s="294"/>
      <c r="H1655" s="297">
        <v>73.709999999999994</v>
      </c>
      <c r="I1655" s="298"/>
      <c r="J1655" s="294"/>
      <c r="K1655" s="294"/>
      <c r="L1655" s="299"/>
      <c r="M1655" s="300"/>
      <c r="N1655" s="301"/>
      <c r="O1655" s="301"/>
      <c r="P1655" s="301"/>
      <c r="Q1655" s="301"/>
      <c r="R1655" s="301"/>
      <c r="S1655" s="301"/>
      <c r="T1655" s="302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/>
      <c r="AT1655" s="303" t="s">
        <v>193</v>
      </c>
      <c r="AU1655" s="303" t="s">
        <v>88</v>
      </c>
      <c r="AV1655" s="16" t="s">
        <v>203</v>
      </c>
      <c r="AW1655" s="16" t="s">
        <v>37</v>
      </c>
      <c r="AX1655" s="16" t="s">
        <v>78</v>
      </c>
      <c r="AY1655" s="303" t="s">
        <v>185</v>
      </c>
    </row>
    <row r="1656" s="15" customFormat="1">
      <c r="A1656" s="15"/>
      <c r="B1656" s="265"/>
      <c r="C1656" s="266"/>
      <c r="D1656" s="245" t="s">
        <v>193</v>
      </c>
      <c r="E1656" s="267" t="s">
        <v>19</v>
      </c>
      <c r="F1656" s="268" t="s">
        <v>196</v>
      </c>
      <c r="G1656" s="266"/>
      <c r="H1656" s="269">
        <v>240.74100000000004</v>
      </c>
      <c r="I1656" s="270"/>
      <c r="J1656" s="266"/>
      <c r="K1656" s="266"/>
      <c r="L1656" s="271"/>
      <c r="M1656" s="272"/>
      <c r="N1656" s="273"/>
      <c r="O1656" s="273"/>
      <c r="P1656" s="273"/>
      <c r="Q1656" s="273"/>
      <c r="R1656" s="273"/>
      <c r="S1656" s="273"/>
      <c r="T1656" s="274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T1656" s="275" t="s">
        <v>193</v>
      </c>
      <c r="AU1656" s="275" t="s">
        <v>88</v>
      </c>
      <c r="AV1656" s="15" t="s">
        <v>191</v>
      </c>
      <c r="AW1656" s="15" t="s">
        <v>37</v>
      </c>
      <c r="AX1656" s="15" t="s">
        <v>86</v>
      </c>
      <c r="AY1656" s="275" t="s">
        <v>185</v>
      </c>
    </row>
    <row r="1657" s="2" customFormat="1" ht="33" customHeight="1">
      <c r="A1657" s="40"/>
      <c r="B1657" s="41"/>
      <c r="C1657" s="229" t="s">
        <v>1709</v>
      </c>
      <c r="D1657" s="229" t="s">
        <v>187</v>
      </c>
      <c r="E1657" s="230" t="s">
        <v>1710</v>
      </c>
      <c r="F1657" s="231" t="s">
        <v>1711</v>
      </c>
      <c r="G1657" s="232" t="s">
        <v>190</v>
      </c>
      <c r="H1657" s="233">
        <v>353.13400000000001</v>
      </c>
      <c r="I1657" s="234"/>
      <c r="J1657" s="235">
        <f>ROUND(I1657*H1657,2)</f>
        <v>0</v>
      </c>
      <c r="K1657" s="236"/>
      <c r="L1657" s="46"/>
      <c r="M1657" s="237" t="s">
        <v>19</v>
      </c>
      <c r="N1657" s="238" t="s">
        <v>49</v>
      </c>
      <c r="O1657" s="86"/>
      <c r="P1657" s="239">
        <f>O1657*H1657</f>
        <v>0</v>
      </c>
      <c r="Q1657" s="239">
        <v>0.00029</v>
      </c>
      <c r="R1657" s="239">
        <f>Q1657*H1657</f>
        <v>0.10240886</v>
      </c>
      <c r="S1657" s="239">
        <v>0</v>
      </c>
      <c r="T1657" s="240">
        <f>S1657*H1657</f>
        <v>0</v>
      </c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R1657" s="241" t="s">
        <v>229</v>
      </c>
      <c r="AT1657" s="241" t="s">
        <v>187</v>
      </c>
      <c r="AU1657" s="241" t="s">
        <v>88</v>
      </c>
      <c r="AY1657" s="19" t="s">
        <v>185</v>
      </c>
      <c r="BE1657" s="242">
        <f>IF(N1657="základní",J1657,0)</f>
        <v>0</v>
      </c>
      <c r="BF1657" s="242">
        <f>IF(N1657="snížená",J1657,0)</f>
        <v>0</v>
      </c>
      <c r="BG1657" s="242">
        <f>IF(N1657="zákl. přenesená",J1657,0)</f>
        <v>0</v>
      </c>
      <c r="BH1657" s="242">
        <f>IF(N1657="sníž. přenesená",J1657,0)</f>
        <v>0</v>
      </c>
      <c r="BI1657" s="242">
        <f>IF(N1657="nulová",J1657,0)</f>
        <v>0</v>
      </c>
      <c r="BJ1657" s="19" t="s">
        <v>86</v>
      </c>
      <c r="BK1657" s="242">
        <f>ROUND(I1657*H1657,2)</f>
        <v>0</v>
      </c>
      <c r="BL1657" s="19" t="s">
        <v>229</v>
      </c>
      <c r="BM1657" s="241" t="s">
        <v>1712</v>
      </c>
    </row>
    <row r="1658" s="13" customFormat="1">
      <c r="A1658" s="13"/>
      <c r="B1658" s="243"/>
      <c r="C1658" s="244"/>
      <c r="D1658" s="245" t="s">
        <v>193</v>
      </c>
      <c r="E1658" s="246" t="s">
        <v>19</v>
      </c>
      <c r="F1658" s="247" t="s">
        <v>1713</v>
      </c>
      <c r="G1658" s="244"/>
      <c r="H1658" s="248">
        <v>49.488</v>
      </c>
      <c r="I1658" s="249"/>
      <c r="J1658" s="244"/>
      <c r="K1658" s="244"/>
      <c r="L1658" s="250"/>
      <c r="M1658" s="251"/>
      <c r="N1658" s="252"/>
      <c r="O1658" s="252"/>
      <c r="P1658" s="252"/>
      <c r="Q1658" s="252"/>
      <c r="R1658" s="252"/>
      <c r="S1658" s="252"/>
      <c r="T1658" s="25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54" t="s">
        <v>193</v>
      </c>
      <c r="AU1658" s="254" t="s">
        <v>88</v>
      </c>
      <c r="AV1658" s="13" t="s">
        <v>88</v>
      </c>
      <c r="AW1658" s="13" t="s">
        <v>37</v>
      </c>
      <c r="AX1658" s="13" t="s">
        <v>78</v>
      </c>
      <c r="AY1658" s="254" t="s">
        <v>185</v>
      </c>
    </row>
    <row r="1659" s="14" customFormat="1">
      <c r="A1659" s="14"/>
      <c r="B1659" s="255"/>
      <c r="C1659" s="256"/>
      <c r="D1659" s="245" t="s">
        <v>193</v>
      </c>
      <c r="E1659" s="257" t="s">
        <v>19</v>
      </c>
      <c r="F1659" s="258" t="s">
        <v>684</v>
      </c>
      <c r="G1659" s="256"/>
      <c r="H1659" s="257" t="s">
        <v>19</v>
      </c>
      <c r="I1659" s="259"/>
      <c r="J1659" s="256"/>
      <c r="K1659" s="256"/>
      <c r="L1659" s="260"/>
      <c r="M1659" s="261"/>
      <c r="N1659" s="262"/>
      <c r="O1659" s="262"/>
      <c r="P1659" s="262"/>
      <c r="Q1659" s="262"/>
      <c r="R1659" s="262"/>
      <c r="S1659" s="262"/>
      <c r="T1659" s="263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T1659" s="264" t="s">
        <v>193</v>
      </c>
      <c r="AU1659" s="264" t="s">
        <v>88</v>
      </c>
      <c r="AV1659" s="14" t="s">
        <v>86</v>
      </c>
      <c r="AW1659" s="14" t="s">
        <v>37</v>
      </c>
      <c r="AX1659" s="14" t="s">
        <v>78</v>
      </c>
      <c r="AY1659" s="264" t="s">
        <v>185</v>
      </c>
    </row>
    <row r="1660" s="13" customFormat="1">
      <c r="A1660" s="13"/>
      <c r="B1660" s="243"/>
      <c r="C1660" s="244"/>
      <c r="D1660" s="245" t="s">
        <v>193</v>
      </c>
      <c r="E1660" s="246" t="s">
        <v>19</v>
      </c>
      <c r="F1660" s="247" t="s">
        <v>1714</v>
      </c>
      <c r="G1660" s="244"/>
      <c r="H1660" s="248">
        <v>19.702999999999999</v>
      </c>
      <c r="I1660" s="249"/>
      <c r="J1660" s="244"/>
      <c r="K1660" s="244"/>
      <c r="L1660" s="250"/>
      <c r="M1660" s="251"/>
      <c r="N1660" s="252"/>
      <c r="O1660" s="252"/>
      <c r="P1660" s="252"/>
      <c r="Q1660" s="252"/>
      <c r="R1660" s="252"/>
      <c r="S1660" s="252"/>
      <c r="T1660" s="25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54" t="s">
        <v>193</v>
      </c>
      <c r="AU1660" s="254" t="s">
        <v>88</v>
      </c>
      <c r="AV1660" s="13" t="s">
        <v>88</v>
      </c>
      <c r="AW1660" s="13" t="s">
        <v>37</v>
      </c>
      <c r="AX1660" s="13" t="s">
        <v>78</v>
      </c>
      <c r="AY1660" s="254" t="s">
        <v>185</v>
      </c>
    </row>
    <row r="1661" s="14" customFormat="1">
      <c r="A1661" s="14"/>
      <c r="B1661" s="255"/>
      <c r="C1661" s="256"/>
      <c r="D1661" s="245" t="s">
        <v>193</v>
      </c>
      <c r="E1661" s="257" t="s">
        <v>19</v>
      </c>
      <c r="F1661" s="258" t="s">
        <v>686</v>
      </c>
      <c r="G1661" s="256"/>
      <c r="H1661" s="257" t="s">
        <v>19</v>
      </c>
      <c r="I1661" s="259"/>
      <c r="J1661" s="256"/>
      <c r="K1661" s="256"/>
      <c r="L1661" s="260"/>
      <c r="M1661" s="261"/>
      <c r="N1661" s="262"/>
      <c r="O1661" s="262"/>
      <c r="P1661" s="262"/>
      <c r="Q1661" s="262"/>
      <c r="R1661" s="262"/>
      <c r="S1661" s="262"/>
      <c r="T1661" s="263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T1661" s="264" t="s">
        <v>193</v>
      </c>
      <c r="AU1661" s="264" t="s">
        <v>88</v>
      </c>
      <c r="AV1661" s="14" t="s">
        <v>86</v>
      </c>
      <c r="AW1661" s="14" t="s">
        <v>37</v>
      </c>
      <c r="AX1661" s="14" t="s">
        <v>78</v>
      </c>
      <c r="AY1661" s="264" t="s">
        <v>185</v>
      </c>
    </row>
    <row r="1662" s="13" customFormat="1">
      <c r="A1662" s="13"/>
      <c r="B1662" s="243"/>
      <c r="C1662" s="244"/>
      <c r="D1662" s="245" t="s">
        <v>193</v>
      </c>
      <c r="E1662" s="246" t="s">
        <v>19</v>
      </c>
      <c r="F1662" s="247" t="s">
        <v>1715</v>
      </c>
      <c r="G1662" s="244"/>
      <c r="H1662" s="248">
        <v>17.02</v>
      </c>
      <c r="I1662" s="249"/>
      <c r="J1662" s="244"/>
      <c r="K1662" s="244"/>
      <c r="L1662" s="250"/>
      <c r="M1662" s="251"/>
      <c r="N1662" s="252"/>
      <c r="O1662" s="252"/>
      <c r="P1662" s="252"/>
      <c r="Q1662" s="252"/>
      <c r="R1662" s="252"/>
      <c r="S1662" s="252"/>
      <c r="T1662" s="25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54" t="s">
        <v>193</v>
      </c>
      <c r="AU1662" s="254" t="s">
        <v>88</v>
      </c>
      <c r="AV1662" s="13" t="s">
        <v>88</v>
      </c>
      <c r="AW1662" s="13" t="s">
        <v>37</v>
      </c>
      <c r="AX1662" s="13" t="s">
        <v>78</v>
      </c>
      <c r="AY1662" s="254" t="s">
        <v>185</v>
      </c>
    </row>
    <row r="1663" s="14" customFormat="1">
      <c r="A1663" s="14"/>
      <c r="B1663" s="255"/>
      <c r="C1663" s="256"/>
      <c r="D1663" s="245" t="s">
        <v>193</v>
      </c>
      <c r="E1663" s="257" t="s">
        <v>19</v>
      </c>
      <c r="F1663" s="258" t="s">
        <v>688</v>
      </c>
      <c r="G1663" s="256"/>
      <c r="H1663" s="257" t="s">
        <v>19</v>
      </c>
      <c r="I1663" s="259"/>
      <c r="J1663" s="256"/>
      <c r="K1663" s="256"/>
      <c r="L1663" s="260"/>
      <c r="M1663" s="261"/>
      <c r="N1663" s="262"/>
      <c r="O1663" s="262"/>
      <c r="P1663" s="262"/>
      <c r="Q1663" s="262"/>
      <c r="R1663" s="262"/>
      <c r="S1663" s="262"/>
      <c r="T1663" s="263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T1663" s="264" t="s">
        <v>193</v>
      </c>
      <c r="AU1663" s="264" t="s">
        <v>88</v>
      </c>
      <c r="AV1663" s="14" t="s">
        <v>86</v>
      </c>
      <c r="AW1663" s="14" t="s">
        <v>37</v>
      </c>
      <c r="AX1663" s="14" t="s">
        <v>78</v>
      </c>
      <c r="AY1663" s="264" t="s">
        <v>185</v>
      </c>
    </row>
    <row r="1664" s="13" customFormat="1">
      <c r="A1664" s="13"/>
      <c r="B1664" s="243"/>
      <c r="C1664" s="244"/>
      <c r="D1664" s="245" t="s">
        <v>193</v>
      </c>
      <c r="E1664" s="246" t="s">
        <v>19</v>
      </c>
      <c r="F1664" s="247" t="s">
        <v>1716</v>
      </c>
      <c r="G1664" s="244"/>
      <c r="H1664" s="248">
        <v>11.470000000000001</v>
      </c>
      <c r="I1664" s="249"/>
      <c r="J1664" s="244"/>
      <c r="K1664" s="244"/>
      <c r="L1664" s="250"/>
      <c r="M1664" s="251"/>
      <c r="N1664" s="252"/>
      <c r="O1664" s="252"/>
      <c r="P1664" s="252"/>
      <c r="Q1664" s="252"/>
      <c r="R1664" s="252"/>
      <c r="S1664" s="252"/>
      <c r="T1664" s="25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54" t="s">
        <v>193</v>
      </c>
      <c r="AU1664" s="254" t="s">
        <v>88</v>
      </c>
      <c r="AV1664" s="13" t="s">
        <v>88</v>
      </c>
      <c r="AW1664" s="13" t="s">
        <v>37</v>
      </c>
      <c r="AX1664" s="13" t="s">
        <v>78</v>
      </c>
      <c r="AY1664" s="254" t="s">
        <v>185</v>
      </c>
    </row>
    <row r="1665" s="14" customFormat="1">
      <c r="A1665" s="14"/>
      <c r="B1665" s="255"/>
      <c r="C1665" s="256"/>
      <c r="D1665" s="245" t="s">
        <v>193</v>
      </c>
      <c r="E1665" s="257" t="s">
        <v>19</v>
      </c>
      <c r="F1665" s="258" t="s">
        <v>885</v>
      </c>
      <c r="G1665" s="256"/>
      <c r="H1665" s="257" t="s">
        <v>19</v>
      </c>
      <c r="I1665" s="259"/>
      <c r="J1665" s="256"/>
      <c r="K1665" s="256"/>
      <c r="L1665" s="260"/>
      <c r="M1665" s="261"/>
      <c r="N1665" s="262"/>
      <c r="O1665" s="262"/>
      <c r="P1665" s="262"/>
      <c r="Q1665" s="262"/>
      <c r="R1665" s="262"/>
      <c r="S1665" s="262"/>
      <c r="T1665" s="263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64" t="s">
        <v>193</v>
      </c>
      <c r="AU1665" s="264" t="s">
        <v>88</v>
      </c>
      <c r="AV1665" s="14" t="s">
        <v>86</v>
      </c>
      <c r="AW1665" s="14" t="s">
        <v>37</v>
      </c>
      <c r="AX1665" s="14" t="s">
        <v>78</v>
      </c>
      <c r="AY1665" s="264" t="s">
        <v>185</v>
      </c>
    </row>
    <row r="1666" s="13" customFormat="1">
      <c r="A1666" s="13"/>
      <c r="B1666" s="243"/>
      <c r="C1666" s="244"/>
      <c r="D1666" s="245" t="s">
        <v>193</v>
      </c>
      <c r="E1666" s="246" t="s">
        <v>19</v>
      </c>
      <c r="F1666" s="247" t="s">
        <v>1717</v>
      </c>
      <c r="G1666" s="244"/>
      <c r="H1666" s="248">
        <v>26.547999999999998</v>
      </c>
      <c r="I1666" s="249"/>
      <c r="J1666" s="244"/>
      <c r="K1666" s="244"/>
      <c r="L1666" s="250"/>
      <c r="M1666" s="251"/>
      <c r="N1666" s="252"/>
      <c r="O1666" s="252"/>
      <c r="P1666" s="252"/>
      <c r="Q1666" s="252"/>
      <c r="R1666" s="252"/>
      <c r="S1666" s="252"/>
      <c r="T1666" s="25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54" t="s">
        <v>193</v>
      </c>
      <c r="AU1666" s="254" t="s">
        <v>88</v>
      </c>
      <c r="AV1666" s="13" t="s">
        <v>88</v>
      </c>
      <c r="AW1666" s="13" t="s">
        <v>37</v>
      </c>
      <c r="AX1666" s="13" t="s">
        <v>78</v>
      </c>
      <c r="AY1666" s="254" t="s">
        <v>185</v>
      </c>
    </row>
    <row r="1667" s="14" customFormat="1">
      <c r="A1667" s="14"/>
      <c r="B1667" s="255"/>
      <c r="C1667" s="256"/>
      <c r="D1667" s="245" t="s">
        <v>193</v>
      </c>
      <c r="E1667" s="257" t="s">
        <v>19</v>
      </c>
      <c r="F1667" s="258" t="s">
        <v>690</v>
      </c>
      <c r="G1667" s="256"/>
      <c r="H1667" s="257" t="s">
        <v>19</v>
      </c>
      <c r="I1667" s="259"/>
      <c r="J1667" s="256"/>
      <c r="K1667" s="256"/>
      <c r="L1667" s="260"/>
      <c r="M1667" s="261"/>
      <c r="N1667" s="262"/>
      <c r="O1667" s="262"/>
      <c r="P1667" s="262"/>
      <c r="Q1667" s="262"/>
      <c r="R1667" s="262"/>
      <c r="S1667" s="262"/>
      <c r="T1667" s="263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T1667" s="264" t="s">
        <v>193</v>
      </c>
      <c r="AU1667" s="264" t="s">
        <v>88</v>
      </c>
      <c r="AV1667" s="14" t="s">
        <v>86</v>
      </c>
      <c r="AW1667" s="14" t="s">
        <v>37</v>
      </c>
      <c r="AX1667" s="14" t="s">
        <v>78</v>
      </c>
      <c r="AY1667" s="264" t="s">
        <v>185</v>
      </c>
    </row>
    <row r="1668" s="13" customFormat="1">
      <c r="A1668" s="13"/>
      <c r="B1668" s="243"/>
      <c r="C1668" s="244"/>
      <c r="D1668" s="245" t="s">
        <v>193</v>
      </c>
      <c r="E1668" s="246" t="s">
        <v>19</v>
      </c>
      <c r="F1668" s="247" t="s">
        <v>1718</v>
      </c>
      <c r="G1668" s="244"/>
      <c r="H1668" s="248">
        <v>19.332999999999998</v>
      </c>
      <c r="I1668" s="249"/>
      <c r="J1668" s="244"/>
      <c r="K1668" s="244"/>
      <c r="L1668" s="250"/>
      <c r="M1668" s="251"/>
      <c r="N1668" s="252"/>
      <c r="O1668" s="252"/>
      <c r="P1668" s="252"/>
      <c r="Q1668" s="252"/>
      <c r="R1668" s="252"/>
      <c r="S1668" s="252"/>
      <c r="T1668" s="25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T1668" s="254" t="s">
        <v>193</v>
      </c>
      <c r="AU1668" s="254" t="s">
        <v>88</v>
      </c>
      <c r="AV1668" s="13" t="s">
        <v>88</v>
      </c>
      <c r="AW1668" s="13" t="s">
        <v>37</v>
      </c>
      <c r="AX1668" s="13" t="s">
        <v>78</v>
      </c>
      <c r="AY1668" s="254" t="s">
        <v>185</v>
      </c>
    </row>
    <row r="1669" s="14" customFormat="1">
      <c r="A1669" s="14"/>
      <c r="B1669" s="255"/>
      <c r="C1669" s="256"/>
      <c r="D1669" s="245" t="s">
        <v>193</v>
      </c>
      <c r="E1669" s="257" t="s">
        <v>19</v>
      </c>
      <c r="F1669" s="258" t="s">
        <v>692</v>
      </c>
      <c r="G1669" s="256"/>
      <c r="H1669" s="257" t="s">
        <v>19</v>
      </c>
      <c r="I1669" s="259"/>
      <c r="J1669" s="256"/>
      <c r="K1669" s="256"/>
      <c r="L1669" s="260"/>
      <c r="M1669" s="261"/>
      <c r="N1669" s="262"/>
      <c r="O1669" s="262"/>
      <c r="P1669" s="262"/>
      <c r="Q1669" s="262"/>
      <c r="R1669" s="262"/>
      <c r="S1669" s="262"/>
      <c r="T1669" s="263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T1669" s="264" t="s">
        <v>193</v>
      </c>
      <c r="AU1669" s="264" t="s">
        <v>88</v>
      </c>
      <c r="AV1669" s="14" t="s">
        <v>86</v>
      </c>
      <c r="AW1669" s="14" t="s">
        <v>37</v>
      </c>
      <c r="AX1669" s="14" t="s">
        <v>78</v>
      </c>
      <c r="AY1669" s="264" t="s">
        <v>185</v>
      </c>
    </row>
    <row r="1670" s="13" customFormat="1">
      <c r="A1670" s="13"/>
      <c r="B1670" s="243"/>
      <c r="C1670" s="244"/>
      <c r="D1670" s="245" t="s">
        <v>193</v>
      </c>
      <c r="E1670" s="246" t="s">
        <v>19</v>
      </c>
      <c r="F1670" s="247" t="s">
        <v>1719</v>
      </c>
      <c r="G1670" s="244"/>
      <c r="H1670" s="248">
        <v>60.174999999999997</v>
      </c>
      <c r="I1670" s="249"/>
      <c r="J1670" s="244"/>
      <c r="K1670" s="244"/>
      <c r="L1670" s="250"/>
      <c r="M1670" s="251"/>
      <c r="N1670" s="252"/>
      <c r="O1670" s="252"/>
      <c r="P1670" s="252"/>
      <c r="Q1670" s="252"/>
      <c r="R1670" s="252"/>
      <c r="S1670" s="252"/>
      <c r="T1670" s="25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54" t="s">
        <v>193</v>
      </c>
      <c r="AU1670" s="254" t="s">
        <v>88</v>
      </c>
      <c r="AV1670" s="13" t="s">
        <v>88</v>
      </c>
      <c r="AW1670" s="13" t="s">
        <v>37</v>
      </c>
      <c r="AX1670" s="13" t="s">
        <v>78</v>
      </c>
      <c r="AY1670" s="254" t="s">
        <v>185</v>
      </c>
    </row>
    <row r="1671" s="13" customFormat="1">
      <c r="A1671" s="13"/>
      <c r="B1671" s="243"/>
      <c r="C1671" s="244"/>
      <c r="D1671" s="245" t="s">
        <v>193</v>
      </c>
      <c r="E1671" s="246" t="s">
        <v>19</v>
      </c>
      <c r="F1671" s="247" t="s">
        <v>624</v>
      </c>
      <c r="G1671" s="244"/>
      <c r="H1671" s="248">
        <v>-1.7729999999999999</v>
      </c>
      <c r="I1671" s="249"/>
      <c r="J1671" s="244"/>
      <c r="K1671" s="244"/>
      <c r="L1671" s="250"/>
      <c r="M1671" s="251"/>
      <c r="N1671" s="252"/>
      <c r="O1671" s="252"/>
      <c r="P1671" s="252"/>
      <c r="Q1671" s="252"/>
      <c r="R1671" s="252"/>
      <c r="S1671" s="252"/>
      <c r="T1671" s="25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54" t="s">
        <v>193</v>
      </c>
      <c r="AU1671" s="254" t="s">
        <v>88</v>
      </c>
      <c r="AV1671" s="13" t="s">
        <v>88</v>
      </c>
      <c r="AW1671" s="13" t="s">
        <v>37</v>
      </c>
      <c r="AX1671" s="13" t="s">
        <v>78</v>
      </c>
      <c r="AY1671" s="254" t="s">
        <v>185</v>
      </c>
    </row>
    <row r="1672" s="13" customFormat="1">
      <c r="A1672" s="13"/>
      <c r="B1672" s="243"/>
      <c r="C1672" s="244"/>
      <c r="D1672" s="245" t="s">
        <v>193</v>
      </c>
      <c r="E1672" s="246" t="s">
        <v>19</v>
      </c>
      <c r="F1672" s="247" t="s">
        <v>889</v>
      </c>
      <c r="G1672" s="244"/>
      <c r="H1672" s="248">
        <v>1.3999999999999999</v>
      </c>
      <c r="I1672" s="249"/>
      <c r="J1672" s="244"/>
      <c r="K1672" s="244"/>
      <c r="L1672" s="250"/>
      <c r="M1672" s="251"/>
      <c r="N1672" s="252"/>
      <c r="O1672" s="252"/>
      <c r="P1672" s="252"/>
      <c r="Q1672" s="252"/>
      <c r="R1672" s="252"/>
      <c r="S1672" s="252"/>
      <c r="T1672" s="25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54" t="s">
        <v>193</v>
      </c>
      <c r="AU1672" s="254" t="s">
        <v>88</v>
      </c>
      <c r="AV1672" s="13" t="s">
        <v>88</v>
      </c>
      <c r="AW1672" s="13" t="s">
        <v>37</v>
      </c>
      <c r="AX1672" s="13" t="s">
        <v>78</v>
      </c>
      <c r="AY1672" s="254" t="s">
        <v>185</v>
      </c>
    </row>
    <row r="1673" s="14" customFormat="1">
      <c r="A1673" s="14"/>
      <c r="B1673" s="255"/>
      <c r="C1673" s="256"/>
      <c r="D1673" s="245" t="s">
        <v>193</v>
      </c>
      <c r="E1673" s="257" t="s">
        <v>19</v>
      </c>
      <c r="F1673" s="258" t="s">
        <v>890</v>
      </c>
      <c r="G1673" s="256"/>
      <c r="H1673" s="257" t="s">
        <v>19</v>
      </c>
      <c r="I1673" s="259"/>
      <c r="J1673" s="256"/>
      <c r="K1673" s="256"/>
      <c r="L1673" s="260"/>
      <c r="M1673" s="261"/>
      <c r="N1673" s="262"/>
      <c r="O1673" s="262"/>
      <c r="P1673" s="262"/>
      <c r="Q1673" s="262"/>
      <c r="R1673" s="262"/>
      <c r="S1673" s="262"/>
      <c r="T1673" s="263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T1673" s="264" t="s">
        <v>193</v>
      </c>
      <c r="AU1673" s="264" t="s">
        <v>88</v>
      </c>
      <c r="AV1673" s="14" t="s">
        <v>86</v>
      </c>
      <c r="AW1673" s="14" t="s">
        <v>37</v>
      </c>
      <c r="AX1673" s="14" t="s">
        <v>78</v>
      </c>
      <c r="AY1673" s="264" t="s">
        <v>185</v>
      </c>
    </row>
    <row r="1674" s="16" customFormat="1">
      <c r="A1674" s="16"/>
      <c r="B1674" s="293"/>
      <c r="C1674" s="294"/>
      <c r="D1674" s="245" t="s">
        <v>193</v>
      </c>
      <c r="E1674" s="295" t="s">
        <v>19</v>
      </c>
      <c r="F1674" s="296" t="s">
        <v>1707</v>
      </c>
      <c r="G1674" s="294"/>
      <c r="H1674" s="297">
        <v>203.36400000000003</v>
      </c>
      <c r="I1674" s="298"/>
      <c r="J1674" s="294"/>
      <c r="K1674" s="294"/>
      <c r="L1674" s="299"/>
      <c r="M1674" s="300"/>
      <c r="N1674" s="301"/>
      <c r="O1674" s="301"/>
      <c r="P1674" s="301"/>
      <c r="Q1674" s="301"/>
      <c r="R1674" s="301"/>
      <c r="S1674" s="301"/>
      <c r="T1674" s="302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6"/>
      <c r="AT1674" s="303" t="s">
        <v>193</v>
      </c>
      <c r="AU1674" s="303" t="s">
        <v>88</v>
      </c>
      <c r="AV1674" s="16" t="s">
        <v>203</v>
      </c>
      <c r="AW1674" s="16" t="s">
        <v>37</v>
      </c>
      <c r="AX1674" s="16" t="s">
        <v>78</v>
      </c>
      <c r="AY1674" s="303" t="s">
        <v>185</v>
      </c>
    </row>
    <row r="1675" s="13" customFormat="1">
      <c r="A1675" s="13"/>
      <c r="B1675" s="243"/>
      <c r="C1675" s="244"/>
      <c r="D1675" s="245" t="s">
        <v>193</v>
      </c>
      <c r="E1675" s="246" t="s">
        <v>19</v>
      </c>
      <c r="F1675" s="247" t="s">
        <v>1007</v>
      </c>
      <c r="G1675" s="244"/>
      <c r="H1675" s="248">
        <v>67.810000000000002</v>
      </c>
      <c r="I1675" s="249"/>
      <c r="J1675" s="244"/>
      <c r="K1675" s="244"/>
      <c r="L1675" s="250"/>
      <c r="M1675" s="251"/>
      <c r="N1675" s="252"/>
      <c r="O1675" s="252"/>
      <c r="P1675" s="252"/>
      <c r="Q1675" s="252"/>
      <c r="R1675" s="252"/>
      <c r="S1675" s="252"/>
      <c r="T1675" s="25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54" t="s">
        <v>193</v>
      </c>
      <c r="AU1675" s="254" t="s">
        <v>88</v>
      </c>
      <c r="AV1675" s="13" t="s">
        <v>88</v>
      </c>
      <c r="AW1675" s="13" t="s">
        <v>37</v>
      </c>
      <c r="AX1675" s="13" t="s">
        <v>78</v>
      </c>
      <c r="AY1675" s="254" t="s">
        <v>185</v>
      </c>
    </row>
    <row r="1676" s="14" customFormat="1">
      <c r="A1676" s="14"/>
      <c r="B1676" s="255"/>
      <c r="C1676" s="256"/>
      <c r="D1676" s="245" t="s">
        <v>193</v>
      </c>
      <c r="E1676" s="257" t="s">
        <v>19</v>
      </c>
      <c r="F1676" s="258" t="s">
        <v>845</v>
      </c>
      <c r="G1676" s="256"/>
      <c r="H1676" s="257" t="s">
        <v>19</v>
      </c>
      <c r="I1676" s="259"/>
      <c r="J1676" s="256"/>
      <c r="K1676" s="256"/>
      <c r="L1676" s="260"/>
      <c r="M1676" s="261"/>
      <c r="N1676" s="262"/>
      <c r="O1676" s="262"/>
      <c r="P1676" s="262"/>
      <c r="Q1676" s="262"/>
      <c r="R1676" s="262"/>
      <c r="S1676" s="262"/>
      <c r="T1676" s="263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64" t="s">
        <v>193</v>
      </c>
      <c r="AU1676" s="264" t="s">
        <v>88</v>
      </c>
      <c r="AV1676" s="14" t="s">
        <v>86</v>
      </c>
      <c r="AW1676" s="14" t="s">
        <v>37</v>
      </c>
      <c r="AX1676" s="14" t="s">
        <v>78</v>
      </c>
      <c r="AY1676" s="264" t="s">
        <v>185</v>
      </c>
    </row>
    <row r="1677" s="13" customFormat="1">
      <c r="A1677" s="13"/>
      <c r="B1677" s="243"/>
      <c r="C1677" s="244"/>
      <c r="D1677" s="245" t="s">
        <v>193</v>
      </c>
      <c r="E1677" s="246" t="s">
        <v>19</v>
      </c>
      <c r="F1677" s="247" t="s">
        <v>1009</v>
      </c>
      <c r="G1677" s="244"/>
      <c r="H1677" s="248">
        <v>23.329999999999998</v>
      </c>
      <c r="I1677" s="249"/>
      <c r="J1677" s="244"/>
      <c r="K1677" s="244"/>
      <c r="L1677" s="250"/>
      <c r="M1677" s="251"/>
      <c r="N1677" s="252"/>
      <c r="O1677" s="252"/>
      <c r="P1677" s="252"/>
      <c r="Q1677" s="252"/>
      <c r="R1677" s="252"/>
      <c r="S1677" s="252"/>
      <c r="T1677" s="25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54" t="s">
        <v>193</v>
      </c>
      <c r="AU1677" s="254" t="s">
        <v>88</v>
      </c>
      <c r="AV1677" s="13" t="s">
        <v>88</v>
      </c>
      <c r="AW1677" s="13" t="s">
        <v>37</v>
      </c>
      <c r="AX1677" s="13" t="s">
        <v>78</v>
      </c>
      <c r="AY1677" s="254" t="s">
        <v>185</v>
      </c>
    </row>
    <row r="1678" s="14" customFormat="1">
      <c r="A1678" s="14"/>
      <c r="B1678" s="255"/>
      <c r="C1678" s="256"/>
      <c r="D1678" s="245" t="s">
        <v>193</v>
      </c>
      <c r="E1678" s="257" t="s">
        <v>19</v>
      </c>
      <c r="F1678" s="258" t="s">
        <v>848</v>
      </c>
      <c r="G1678" s="256"/>
      <c r="H1678" s="257" t="s">
        <v>19</v>
      </c>
      <c r="I1678" s="259"/>
      <c r="J1678" s="256"/>
      <c r="K1678" s="256"/>
      <c r="L1678" s="260"/>
      <c r="M1678" s="261"/>
      <c r="N1678" s="262"/>
      <c r="O1678" s="262"/>
      <c r="P1678" s="262"/>
      <c r="Q1678" s="262"/>
      <c r="R1678" s="262"/>
      <c r="S1678" s="262"/>
      <c r="T1678" s="263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T1678" s="264" t="s">
        <v>193</v>
      </c>
      <c r="AU1678" s="264" t="s">
        <v>88</v>
      </c>
      <c r="AV1678" s="14" t="s">
        <v>86</v>
      </c>
      <c r="AW1678" s="14" t="s">
        <v>37</v>
      </c>
      <c r="AX1678" s="14" t="s">
        <v>78</v>
      </c>
      <c r="AY1678" s="264" t="s">
        <v>185</v>
      </c>
    </row>
    <row r="1679" s="13" customFormat="1">
      <c r="A1679" s="13"/>
      <c r="B1679" s="243"/>
      <c r="C1679" s="244"/>
      <c r="D1679" s="245" t="s">
        <v>193</v>
      </c>
      <c r="E1679" s="246" t="s">
        <v>19</v>
      </c>
      <c r="F1679" s="247" t="s">
        <v>1010</v>
      </c>
      <c r="G1679" s="244"/>
      <c r="H1679" s="248">
        <v>6.29</v>
      </c>
      <c r="I1679" s="249"/>
      <c r="J1679" s="244"/>
      <c r="K1679" s="244"/>
      <c r="L1679" s="250"/>
      <c r="M1679" s="251"/>
      <c r="N1679" s="252"/>
      <c r="O1679" s="252"/>
      <c r="P1679" s="252"/>
      <c r="Q1679" s="252"/>
      <c r="R1679" s="252"/>
      <c r="S1679" s="252"/>
      <c r="T1679" s="25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54" t="s">
        <v>193</v>
      </c>
      <c r="AU1679" s="254" t="s">
        <v>88</v>
      </c>
      <c r="AV1679" s="13" t="s">
        <v>88</v>
      </c>
      <c r="AW1679" s="13" t="s">
        <v>37</v>
      </c>
      <c r="AX1679" s="13" t="s">
        <v>78</v>
      </c>
      <c r="AY1679" s="254" t="s">
        <v>185</v>
      </c>
    </row>
    <row r="1680" s="14" customFormat="1">
      <c r="A1680" s="14"/>
      <c r="B1680" s="255"/>
      <c r="C1680" s="256"/>
      <c r="D1680" s="245" t="s">
        <v>193</v>
      </c>
      <c r="E1680" s="257" t="s">
        <v>19</v>
      </c>
      <c r="F1680" s="258" t="s">
        <v>851</v>
      </c>
      <c r="G1680" s="256"/>
      <c r="H1680" s="257" t="s">
        <v>19</v>
      </c>
      <c r="I1680" s="259"/>
      <c r="J1680" s="256"/>
      <c r="K1680" s="256"/>
      <c r="L1680" s="260"/>
      <c r="M1680" s="261"/>
      <c r="N1680" s="262"/>
      <c r="O1680" s="262"/>
      <c r="P1680" s="262"/>
      <c r="Q1680" s="262"/>
      <c r="R1680" s="262"/>
      <c r="S1680" s="262"/>
      <c r="T1680" s="263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64" t="s">
        <v>193</v>
      </c>
      <c r="AU1680" s="264" t="s">
        <v>88</v>
      </c>
      <c r="AV1680" s="14" t="s">
        <v>86</v>
      </c>
      <c r="AW1680" s="14" t="s">
        <v>37</v>
      </c>
      <c r="AX1680" s="14" t="s">
        <v>78</v>
      </c>
      <c r="AY1680" s="264" t="s">
        <v>185</v>
      </c>
    </row>
    <row r="1681" s="13" customFormat="1">
      <c r="A1681" s="13"/>
      <c r="B1681" s="243"/>
      <c r="C1681" s="244"/>
      <c r="D1681" s="245" t="s">
        <v>193</v>
      </c>
      <c r="E1681" s="246" t="s">
        <v>19</v>
      </c>
      <c r="F1681" s="247" t="s">
        <v>1011</v>
      </c>
      <c r="G1681" s="244"/>
      <c r="H1681" s="248">
        <v>2.48</v>
      </c>
      <c r="I1681" s="249"/>
      <c r="J1681" s="244"/>
      <c r="K1681" s="244"/>
      <c r="L1681" s="250"/>
      <c r="M1681" s="251"/>
      <c r="N1681" s="252"/>
      <c r="O1681" s="252"/>
      <c r="P1681" s="252"/>
      <c r="Q1681" s="252"/>
      <c r="R1681" s="252"/>
      <c r="S1681" s="252"/>
      <c r="T1681" s="25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54" t="s">
        <v>193</v>
      </c>
      <c r="AU1681" s="254" t="s">
        <v>88</v>
      </c>
      <c r="AV1681" s="13" t="s">
        <v>88</v>
      </c>
      <c r="AW1681" s="13" t="s">
        <v>37</v>
      </c>
      <c r="AX1681" s="13" t="s">
        <v>78</v>
      </c>
      <c r="AY1681" s="254" t="s">
        <v>185</v>
      </c>
    </row>
    <row r="1682" s="14" customFormat="1">
      <c r="A1682" s="14"/>
      <c r="B1682" s="255"/>
      <c r="C1682" s="256"/>
      <c r="D1682" s="245" t="s">
        <v>193</v>
      </c>
      <c r="E1682" s="257" t="s">
        <v>19</v>
      </c>
      <c r="F1682" s="258" t="s">
        <v>853</v>
      </c>
      <c r="G1682" s="256"/>
      <c r="H1682" s="257" t="s">
        <v>19</v>
      </c>
      <c r="I1682" s="259"/>
      <c r="J1682" s="256"/>
      <c r="K1682" s="256"/>
      <c r="L1682" s="260"/>
      <c r="M1682" s="261"/>
      <c r="N1682" s="262"/>
      <c r="O1682" s="262"/>
      <c r="P1682" s="262"/>
      <c r="Q1682" s="262"/>
      <c r="R1682" s="262"/>
      <c r="S1682" s="262"/>
      <c r="T1682" s="263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T1682" s="264" t="s">
        <v>193</v>
      </c>
      <c r="AU1682" s="264" t="s">
        <v>88</v>
      </c>
      <c r="AV1682" s="14" t="s">
        <v>86</v>
      </c>
      <c r="AW1682" s="14" t="s">
        <v>37</v>
      </c>
      <c r="AX1682" s="14" t="s">
        <v>78</v>
      </c>
      <c r="AY1682" s="264" t="s">
        <v>185</v>
      </c>
    </row>
    <row r="1683" s="13" customFormat="1">
      <c r="A1683" s="13"/>
      <c r="B1683" s="243"/>
      <c r="C1683" s="244"/>
      <c r="D1683" s="245" t="s">
        <v>193</v>
      </c>
      <c r="E1683" s="246" t="s">
        <v>19</v>
      </c>
      <c r="F1683" s="247" t="s">
        <v>1012</v>
      </c>
      <c r="G1683" s="244"/>
      <c r="H1683" s="248">
        <v>11.01</v>
      </c>
      <c r="I1683" s="249"/>
      <c r="J1683" s="244"/>
      <c r="K1683" s="244"/>
      <c r="L1683" s="250"/>
      <c r="M1683" s="251"/>
      <c r="N1683" s="252"/>
      <c r="O1683" s="252"/>
      <c r="P1683" s="252"/>
      <c r="Q1683" s="252"/>
      <c r="R1683" s="252"/>
      <c r="S1683" s="252"/>
      <c r="T1683" s="25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54" t="s">
        <v>193</v>
      </c>
      <c r="AU1683" s="254" t="s">
        <v>88</v>
      </c>
      <c r="AV1683" s="13" t="s">
        <v>88</v>
      </c>
      <c r="AW1683" s="13" t="s">
        <v>37</v>
      </c>
      <c r="AX1683" s="13" t="s">
        <v>78</v>
      </c>
      <c r="AY1683" s="254" t="s">
        <v>185</v>
      </c>
    </row>
    <row r="1684" s="14" customFormat="1">
      <c r="A1684" s="14"/>
      <c r="B1684" s="255"/>
      <c r="C1684" s="256"/>
      <c r="D1684" s="245" t="s">
        <v>193</v>
      </c>
      <c r="E1684" s="257" t="s">
        <v>19</v>
      </c>
      <c r="F1684" s="258" t="s">
        <v>856</v>
      </c>
      <c r="G1684" s="256"/>
      <c r="H1684" s="257" t="s">
        <v>19</v>
      </c>
      <c r="I1684" s="259"/>
      <c r="J1684" s="256"/>
      <c r="K1684" s="256"/>
      <c r="L1684" s="260"/>
      <c r="M1684" s="261"/>
      <c r="N1684" s="262"/>
      <c r="O1684" s="262"/>
      <c r="P1684" s="262"/>
      <c r="Q1684" s="262"/>
      <c r="R1684" s="262"/>
      <c r="S1684" s="262"/>
      <c r="T1684" s="263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64" t="s">
        <v>193</v>
      </c>
      <c r="AU1684" s="264" t="s">
        <v>88</v>
      </c>
      <c r="AV1684" s="14" t="s">
        <v>86</v>
      </c>
      <c r="AW1684" s="14" t="s">
        <v>37</v>
      </c>
      <c r="AX1684" s="14" t="s">
        <v>78</v>
      </c>
      <c r="AY1684" s="264" t="s">
        <v>185</v>
      </c>
    </row>
    <row r="1685" s="13" customFormat="1">
      <c r="A1685" s="13"/>
      <c r="B1685" s="243"/>
      <c r="C1685" s="244"/>
      <c r="D1685" s="245" t="s">
        <v>193</v>
      </c>
      <c r="E1685" s="246" t="s">
        <v>19</v>
      </c>
      <c r="F1685" s="247" t="s">
        <v>1013</v>
      </c>
      <c r="G1685" s="244"/>
      <c r="H1685" s="248">
        <v>23.210000000000001</v>
      </c>
      <c r="I1685" s="249"/>
      <c r="J1685" s="244"/>
      <c r="K1685" s="244"/>
      <c r="L1685" s="250"/>
      <c r="M1685" s="251"/>
      <c r="N1685" s="252"/>
      <c r="O1685" s="252"/>
      <c r="P1685" s="252"/>
      <c r="Q1685" s="252"/>
      <c r="R1685" s="252"/>
      <c r="S1685" s="252"/>
      <c r="T1685" s="25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54" t="s">
        <v>193</v>
      </c>
      <c r="AU1685" s="254" t="s">
        <v>88</v>
      </c>
      <c r="AV1685" s="13" t="s">
        <v>88</v>
      </c>
      <c r="AW1685" s="13" t="s">
        <v>37</v>
      </c>
      <c r="AX1685" s="13" t="s">
        <v>78</v>
      </c>
      <c r="AY1685" s="254" t="s">
        <v>185</v>
      </c>
    </row>
    <row r="1686" s="14" customFormat="1">
      <c r="A1686" s="14"/>
      <c r="B1686" s="255"/>
      <c r="C1686" s="256"/>
      <c r="D1686" s="245" t="s">
        <v>193</v>
      </c>
      <c r="E1686" s="257" t="s">
        <v>19</v>
      </c>
      <c r="F1686" s="258" t="s">
        <v>859</v>
      </c>
      <c r="G1686" s="256"/>
      <c r="H1686" s="257" t="s">
        <v>19</v>
      </c>
      <c r="I1686" s="259"/>
      <c r="J1686" s="256"/>
      <c r="K1686" s="256"/>
      <c r="L1686" s="260"/>
      <c r="M1686" s="261"/>
      <c r="N1686" s="262"/>
      <c r="O1686" s="262"/>
      <c r="P1686" s="262"/>
      <c r="Q1686" s="262"/>
      <c r="R1686" s="262"/>
      <c r="S1686" s="262"/>
      <c r="T1686" s="263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T1686" s="264" t="s">
        <v>193</v>
      </c>
      <c r="AU1686" s="264" t="s">
        <v>88</v>
      </c>
      <c r="AV1686" s="14" t="s">
        <v>86</v>
      </c>
      <c r="AW1686" s="14" t="s">
        <v>37</v>
      </c>
      <c r="AX1686" s="14" t="s">
        <v>78</v>
      </c>
      <c r="AY1686" s="264" t="s">
        <v>185</v>
      </c>
    </row>
    <row r="1687" s="13" customFormat="1">
      <c r="A1687" s="13"/>
      <c r="B1687" s="243"/>
      <c r="C1687" s="244"/>
      <c r="D1687" s="245" t="s">
        <v>193</v>
      </c>
      <c r="E1687" s="246" t="s">
        <v>19</v>
      </c>
      <c r="F1687" s="247" t="s">
        <v>1014</v>
      </c>
      <c r="G1687" s="244"/>
      <c r="H1687" s="248">
        <v>15.640000000000001</v>
      </c>
      <c r="I1687" s="249"/>
      <c r="J1687" s="244"/>
      <c r="K1687" s="244"/>
      <c r="L1687" s="250"/>
      <c r="M1687" s="251"/>
      <c r="N1687" s="252"/>
      <c r="O1687" s="252"/>
      <c r="P1687" s="252"/>
      <c r="Q1687" s="252"/>
      <c r="R1687" s="252"/>
      <c r="S1687" s="252"/>
      <c r="T1687" s="25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54" t="s">
        <v>193</v>
      </c>
      <c r="AU1687" s="254" t="s">
        <v>88</v>
      </c>
      <c r="AV1687" s="13" t="s">
        <v>88</v>
      </c>
      <c r="AW1687" s="13" t="s">
        <v>37</v>
      </c>
      <c r="AX1687" s="13" t="s">
        <v>78</v>
      </c>
      <c r="AY1687" s="254" t="s">
        <v>185</v>
      </c>
    </row>
    <row r="1688" s="14" customFormat="1">
      <c r="A1688" s="14"/>
      <c r="B1688" s="255"/>
      <c r="C1688" s="256"/>
      <c r="D1688" s="245" t="s">
        <v>193</v>
      </c>
      <c r="E1688" s="257" t="s">
        <v>19</v>
      </c>
      <c r="F1688" s="258" t="s">
        <v>938</v>
      </c>
      <c r="G1688" s="256"/>
      <c r="H1688" s="257" t="s">
        <v>19</v>
      </c>
      <c r="I1688" s="259"/>
      <c r="J1688" s="256"/>
      <c r="K1688" s="256"/>
      <c r="L1688" s="260"/>
      <c r="M1688" s="261"/>
      <c r="N1688" s="262"/>
      <c r="O1688" s="262"/>
      <c r="P1688" s="262"/>
      <c r="Q1688" s="262"/>
      <c r="R1688" s="262"/>
      <c r="S1688" s="262"/>
      <c r="T1688" s="263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64" t="s">
        <v>193</v>
      </c>
      <c r="AU1688" s="264" t="s">
        <v>88</v>
      </c>
      <c r="AV1688" s="14" t="s">
        <v>86</v>
      </c>
      <c r="AW1688" s="14" t="s">
        <v>37</v>
      </c>
      <c r="AX1688" s="14" t="s">
        <v>78</v>
      </c>
      <c r="AY1688" s="264" t="s">
        <v>185</v>
      </c>
    </row>
    <row r="1689" s="16" customFormat="1">
      <c r="A1689" s="16"/>
      <c r="B1689" s="293"/>
      <c r="C1689" s="294"/>
      <c r="D1689" s="245" t="s">
        <v>193</v>
      </c>
      <c r="E1689" s="295" t="s">
        <v>19</v>
      </c>
      <c r="F1689" s="296" t="s">
        <v>1720</v>
      </c>
      <c r="G1689" s="294"/>
      <c r="H1689" s="297">
        <v>149.77000000000004</v>
      </c>
      <c r="I1689" s="298"/>
      <c r="J1689" s="294"/>
      <c r="K1689" s="294"/>
      <c r="L1689" s="299"/>
      <c r="M1689" s="300"/>
      <c r="N1689" s="301"/>
      <c r="O1689" s="301"/>
      <c r="P1689" s="301"/>
      <c r="Q1689" s="301"/>
      <c r="R1689" s="301"/>
      <c r="S1689" s="301"/>
      <c r="T1689" s="302"/>
      <c r="U1689" s="16"/>
      <c r="V1689" s="16"/>
      <c r="W1689" s="16"/>
      <c r="X1689" s="16"/>
      <c r="Y1689" s="16"/>
      <c r="Z1689" s="16"/>
      <c r="AA1689" s="16"/>
      <c r="AB1689" s="16"/>
      <c r="AC1689" s="16"/>
      <c r="AD1689" s="16"/>
      <c r="AE1689" s="16"/>
      <c r="AT1689" s="303" t="s">
        <v>193</v>
      </c>
      <c r="AU1689" s="303" t="s">
        <v>88</v>
      </c>
      <c r="AV1689" s="16" t="s">
        <v>203</v>
      </c>
      <c r="AW1689" s="16" t="s">
        <v>37</v>
      </c>
      <c r="AX1689" s="16" t="s">
        <v>78</v>
      </c>
      <c r="AY1689" s="303" t="s">
        <v>185</v>
      </c>
    </row>
    <row r="1690" s="15" customFormat="1">
      <c r="A1690" s="15"/>
      <c r="B1690" s="265"/>
      <c r="C1690" s="266"/>
      <c r="D1690" s="245" t="s">
        <v>193</v>
      </c>
      <c r="E1690" s="267" t="s">
        <v>19</v>
      </c>
      <c r="F1690" s="268" t="s">
        <v>196</v>
      </c>
      <c r="G1690" s="266"/>
      <c r="H1690" s="269">
        <v>353.13400000000001</v>
      </c>
      <c r="I1690" s="270"/>
      <c r="J1690" s="266"/>
      <c r="K1690" s="266"/>
      <c r="L1690" s="271"/>
      <c r="M1690" s="272"/>
      <c r="N1690" s="273"/>
      <c r="O1690" s="273"/>
      <c r="P1690" s="273"/>
      <c r="Q1690" s="273"/>
      <c r="R1690" s="273"/>
      <c r="S1690" s="273"/>
      <c r="T1690" s="274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T1690" s="275" t="s">
        <v>193</v>
      </c>
      <c r="AU1690" s="275" t="s">
        <v>88</v>
      </c>
      <c r="AV1690" s="15" t="s">
        <v>191</v>
      </c>
      <c r="AW1690" s="15" t="s">
        <v>37</v>
      </c>
      <c r="AX1690" s="15" t="s">
        <v>86</v>
      </c>
      <c r="AY1690" s="275" t="s">
        <v>185</v>
      </c>
    </row>
    <row r="1691" s="12" customFormat="1" ht="25.92" customHeight="1">
      <c r="A1691" s="12"/>
      <c r="B1691" s="213"/>
      <c r="C1691" s="214"/>
      <c r="D1691" s="215" t="s">
        <v>77</v>
      </c>
      <c r="E1691" s="216" t="s">
        <v>260</v>
      </c>
      <c r="F1691" s="216" t="s">
        <v>261</v>
      </c>
      <c r="G1691" s="214"/>
      <c r="H1691" s="214"/>
      <c r="I1691" s="217"/>
      <c r="J1691" s="218">
        <f>BK1691</f>
        <v>0</v>
      </c>
      <c r="K1691" s="214"/>
      <c r="L1691" s="219"/>
      <c r="M1691" s="220"/>
      <c r="N1691" s="221"/>
      <c r="O1691" s="221"/>
      <c r="P1691" s="222">
        <f>P1692</f>
        <v>0</v>
      </c>
      <c r="Q1691" s="221"/>
      <c r="R1691" s="222">
        <f>R1692</f>
        <v>0</v>
      </c>
      <c r="S1691" s="221"/>
      <c r="T1691" s="223">
        <f>T1692</f>
        <v>0</v>
      </c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R1691" s="224" t="s">
        <v>217</v>
      </c>
      <c r="AT1691" s="225" t="s">
        <v>77</v>
      </c>
      <c r="AU1691" s="225" t="s">
        <v>78</v>
      </c>
      <c r="AY1691" s="224" t="s">
        <v>185</v>
      </c>
      <c r="BK1691" s="226">
        <f>BK1692</f>
        <v>0</v>
      </c>
    </row>
    <row r="1692" s="12" customFormat="1" ht="22.8" customHeight="1">
      <c r="A1692" s="12"/>
      <c r="B1692" s="213"/>
      <c r="C1692" s="214"/>
      <c r="D1692" s="215" t="s">
        <v>77</v>
      </c>
      <c r="E1692" s="227" t="s">
        <v>262</v>
      </c>
      <c r="F1692" s="227" t="s">
        <v>263</v>
      </c>
      <c r="G1692" s="214"/>
      <c r="H1692" s="214"/>
      <c r="I1692" s="217"/>
      <c r="J1692" s="228">
        <f>BK1692</f>
        <v>0</v>
      </c>
      <c r="K1692" s="214"/>
      <c r="L1692" s="219"/>
      <c r="M1692" s="220"/>
      <c r="N1692" s="221"/>
      <c r="O1692" s="221"/>
      <c r="P1692" s="222">
        <f>P1693</f>
        <v>0</v>
      </c>
      <c r="Q1692" s="221"/>
      <c r="R1692" s="222">
        <f>R1693</f>
        <v>0</v>
      </c>
      <c r="S1692" s="221"/>
      <c r="T1692" s="223">
        <f>T1693</f>
        <v>0</v>
      </c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R1692" s="224" t="s">
        <v>217</v>
      </c>
      <c r="AT1692" s="225" t="s">
        <v>77</v>
      </c>
      <c r="AU1692" s="225" t="s">
        <v>86</v>
      </c>
      <c r="AY1692" s="224" t="s">
        <v>185</v>
      </c>
      <c r="BK1692" s="226">
        <f>BK1693</f>
        <v>0</v>
      </c>
    </row>
    <row r="1693" s="2" customFormat="1" ht="16.5" customHeight="1">
      <c r="A1693" s="40"/>
      <c r="B1693" s="41"/>
      <c r="C1693" s="229" t="s">
        <v>1721</v>
      </c>
      <c r="D1693" s="229" t="s">
        <v>187</v>
      </c>
      <c r="E1693" s="230" t="s">
        <v>265</v>
      </c>
      <c r="F1693" s="231" t="s">
        <v>263</v>
      </c>
      <c r="G1693" s="232" t="s">
        <v>266</v>
      </c>
      <c r="H1693" s="276"/>
      <c r="I1693" s="234"/>
      <c r="J1693" s="235">
        <f>ROUND(I1693*H1693,2)</f>
        <v>0</v>
      </c>
      <c r="K1693" s="236"/>
      <c r="L1693" s="46"/>
      <c r="M1693" s="277" t="s">
        <v>19</v>
      </c>
      <c r="N1693" s="278" t="s">
        <v>49</v>
      </c>
      <c r="O1693" s="279"/>
      <c r="P1693" s="280">
        <f>O1693*H1693</f>
        <v>0</v>
      </c>
      <c r="Q1693" s="280">
        <v>0</v>
      </c>
      <c r="R1693" s="280">
        <f>Q1693*H1693</f>
        <v>0</v>
      </c>
      <c r="S1693" s="280">
        <v>0</v>
      </c>
      <c r="T1693" s="281">
        <f>S1693*H1693</f>
        <v>0</v>
      </c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R1693" s="241" t="s">
        <v>267</v>
      </c>
      <c r="AT1693" s="241" t="s">
        <v>187</v>
      </c>
      <c r="AU1693" s="241" t="s">
        <v>88</v>
      </c>
      <c r="AY1693" s="19" t="s">
        <v>185</v>
      </c>
      <c r="BE1693" s="242">
        <f>IF(N1693="základní",J1693,0)</f>
        <v>0</v>
      </c>
      <c r="BF1693" s="242">
        <f>IF(N1693="snížená",J1693,0)</f>
        <v>0</v>
      </c>
      <c r="BG1693" s="242">
        <f>IF(N1693="zákl. přenesená",J1693,0)</f>
        <v>0</v>
      </c>
      <c r="BH1693" s="242">
        <f>IF(N1693="sníž. přenesená",J1693,0)</f>
        <v>0</v>
      </c>
      <c r="BI1693" s="242">
        <f>IF(N1693="nulová",J1693,0)</f>
        <v>0</v>
      </c>
      <c r="BJ1693" s="19" t="s">
        <v>86</v>
      </c>
      <c r="BK1693" s="242">
        <f>ROUND(I1693*H1693,2)</f>
        <v>0</v>
      </c>
      <c r="BL1693" s="19" t="s">
        <v>267</v>
      </c>
      <c r="BM1693" s="241" t="s">
        <v>1722</v>
      </c>
    </row>
    <row r="1694" s="2" customFormat="1" ht="6.96" customHeight="1">
      <c r="A1694" s="40"/>
      <c r="B1694" s="61"/>
      <c r="C1694" s="62"/>
      <c r="D1694" s="62"/>
      <c r="E1694" s="62"/>
      <c r="F1694" s="62"/>
      <c r="G1694" s="62"/>
      <c r="H1694" s="62"/>
      <c r="I1694" s="177"/>
      <c r="J1694" s="62"/>
      <c r="K1694" s="62"/>
      <c r="L1694" s="46"/>
      <c r="M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</row>
  </sheetData>
  <sheetProtection sheet="1" autoFilter="0" formatColumns="0" formatRows="0" objects="1" scenarios="1" spinCount="100000" saltValue="71Zf3lqWtJt2JPei9Z3GdPckXuVutTY3HhE89SKFEi4pThl06uQqys78ZMlnOmnyZY3Ueczm1DenpdZRx6vn1Q==" hashValue="gJTSyxz1Nb+gnjzVwIO3uvgUrgwrkHcxAKSKqBcLiGxu6/P+KrL8gj9Ppkmr9BkmdfiDOmi6/bDG7tVC/DqR4g==" algorithmName="SHA-512" password="CC35"/>
  <autoFilter ref="C107:K169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6:H96"/>
    <mergeCell ref="E98:H98"/>
    <mergeCell ref="E100:H10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1723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1724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27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51" t="s">
        <v>29</v>
      </c>
      <c r="J17" s="135" t="s">
        <v>30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">
        <v>34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51" t="s">
        <v>29</v>
      </c>
      <c r="J23" s="135" t="s">
        <v>36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">
        <v>39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51" t="s">
        <v>29</v>
      </c>
      <c r="J26" s="135" t="s">
        <v>41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ROUND(J93,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ROUND((SUM(BE93:BE194)),  2)</f>
        <v>0</v>
      </c>
      <c r="G35" s="40"/>
      <c r="H35" s="40"/>
      <c r="I35" s="166">
        <v>0.20999999999999999</v>
      </c>
      <c r="J35" s="165">
        <f>ROUND(((SUM(BE93:BE194))*I35),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ROUND((SUM(BF93:BF194)),  2)</f>
        <v>0</v>
      </c>
      <c r="G36" s="40"/>
      <c r="H36" s="40"/>
      <c r="I36" s="166">
        <v>0.14999999999999999</v>
      </c>
      <c r="J36" s="165">
        <f>ROUND(((SUM(BF93:BF194))*I36),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ROUND((SUM(BG93:BG194)),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ROUND((SUM(BH93:BH194)),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ROUND((SUM(BI93:BI194)),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1723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A - Asfaltobeton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J93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164</v>
      </c>
      <c r="E64" s="190"/>
      <c r="F64" s="190"/>
      <c r="G64" s="190"/>
      <c r="H64" s="190"/>
      <c r="I64" s="191"/>
      <c r="J64" s="192">
        <f>J94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165</v>
      </c>
      <c r="E65" s="196"/>
      <c r="F65" s="196"/>
      <c r="G65" s="196"/>
      <c r="H65" s="196"/>
      <c r="I65" s="197"/>
      <c r="J65" s="198">
        <f>J95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401</v>
      </c>
      <c r="E66" s="196"/>
      <c r="F66" s="196"/>
      <c r="G66" s="196"/>
      <c r="H66" s="196"/>
      <c r="I66" s="197"/>
      <c r="J66" s="198">
        <f>J107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1725</v>
      </c>
      <c r="E67" s="196"/>
      <c r="F67" s="196"/>
      <c r="G67" s="196"/>
      <c r="H67" s="196"/>
      <c r="I67" s="197"/>
      <c r="J67" s="198">
        <f>J111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4"/>
      <c r="C68" s="127"/>
      <c r="D68" s="195" t="s">
        <v>166</v>
      </c>
      <c r="E68" s="196"/>
      <c r="F68" s="196"/>
      <c r="G68" s="196"/>
      <c r="H68" s="196"/>
      <c r="I68" s="197"/>
      <c r="J68" s="198">
        <f>J124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4"/>
      <c r="C69" s="127"/>
      <c r="D69" s="195" t="s">
        <v>406</v>
      </c>
      <c r="E69" s="196"/>
      <c r="F69" s="196"/>
      <c r="G69" s="196"/>
      <c r="H69" s="196"/>
      <c r="I69" s="197"/>
      <c r="J69" s="198">
        <f>J190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87"/>
      <c r="C70" s="188"/>
      <c r="D70" s="189" t="s">
        <v>168</v>
      </c>
      <c r="E70" s="190"/>
      <c r="F70" s="190"/>
      <c r="G70" s="190"/>
      <c r="H70" s="190"/>
      <c r="I70" s="191"/>
      <c r="J70" s="192">
        <f>J192</f>
        <v>0</v>
      </c>
      <c r="K70" s="188"/>
      <c r="L70" s="19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94"/>
      <c r="C71" s="127"/>
      <c r="D71" s="195" t="s">
        <v>169</v>
      </c>
      <c r="E71" s="196"/>
      <c r="F71" s="196"/>
      <c r="G71" s="196"/>
      <c r="H71" s="196"/>
      <c r="I71" s="197"/>
      <c r="J71" s="198">
        <f>J193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177"/>
      <c r="J73" s="62"/>
      <c r="K73" s="6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180"/>
      <c r="J77" s="64"/>
      <c r="K77" s="64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170</v>
      </c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81" t="str">
        <f>E7</f>
        <v>Sýrárna Broumov</v>
      </c>
      <c r="F81" s="34"/>
      <c r="G81" s="34"/>
      <c r="H81" s="34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158</v>
      </c>
      <c r="D82" s="24"/>
      <c r="E82" s="24"/>
      <c r="F82" s="24"/>
      <c r="G82" s="24"/>
      <c r="H82" s="24"/>
      <c r="I82" s="140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81" t="s">
        <v>1723</v>
      </c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270</v>
      </c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A - Asfaltobeton</v>
      </c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F14</f>
        <v xml:space="preserve"> </v>
      </c>
      <c r="G87" s="42"/>
      <c r="H87" s="42"/>
      <c r="I87" s="151" t="s">
        <v>23</v>
      </c>
      <c r="J87" s="74" t="str">
        <f>IF(J14="","",J14)</f>
        <v>8. 9. 2020</v>
      </c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Sýrárna Broumov s.r.o.</v>
      </c>
      <c r="G89" s="42"/>
      <c r="H89" s="42"/>
      <c r="I89" s="151" t="s">
        <v>33</v>
      </c>
      <c r="J89" s="38" t="str">
        <f>E23</f>
        <v>JOSTA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IF(E20="","",E20)</f>
        <v>Vyplň údaj</v>
      </c>
      <c r="G90" s="42"/>
      <c r="H90" s="42"/>
      <c r="I90" s="151" t="s">
        <v>38</v>
      </c>
      <c r="J90" s="38" t="str">
        <f>E26</f>
        <v>Tomáš Valenta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200"/>
      <c r="B92" s="201"/>
      <c r="C92" s="202" t="s">
        <v>171</v>
      </c>
      <c r="D92" s="203" t="s">
        <v>63</v>
      </c>
      <c r="E92" s="203" t="s">
        <v>59</v>
      </c>
      <c r="F92" s="203" t="s">
        <v>60</v>
      </c>
      <c r="G92" s="203" t="s">
        <v>172</v>
      </c>
      <c r="H92" s="203" t="s">
        <v>173</v>
      </c>
      <c r="I92" s="204" t="s">
        <v>174</v>
      </c>
      <c r="J92" s="205" t="s">
        <v>162</v>
      </c>
      <c r="K92" s="206" t="s">
        <v>175</v>
      </c>
      <c r="L92" s="207"/>
      <c r="M92" s="94" t="s">
        <v>19</v>
      </c>
      <c r="N92" s="95" t="s">
        <v>48</v>
      </c>
      <c r="O92" s="95" t="s">
        <v>176</v>
      </c>
      <c r="P92" s="95" t="s">
        <v>177</v>
      </c>
      <c r="Q92" s="95" t="s">
        <v>178</v>
      </c>
      <c r="R92" s="95" t="s">
        <v>179</v>
      </c>
      <c r="S92" s="95" t="s">
        <v>180</v>
      </c>
      <c r="T92" s="96" t="s">
        <v>181</v>
      </c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</row>
    <row r="93" s="2" customFormat="1" ht="22.8" customHeight="1">
      <c r="A93" s="40"/>
      <c r="B93" s="41"/>
      <c r="C93" s="101" t="s">
        <v>182</v>
      </c>
      <c r="D93" s="42"/>
      <c r="E93" s="42"/>
      <c r="F93" s="42"/>
      <c r="G93" s="42"/>
      <c r="H93" s="42"/>
      <c r="I93" s="148"/>
      <c r="J93" s="208">
        <f>BK93</f>
        <v>0</v>
      </c>
      <c r="K93" s="42"/>
      <c r="L93" s="46"/>
      <c r="M93" s="97"/>
      <c r="N93" s="209"/>
      <c r="O93" s="98"/>
      <c r="P93" s="210">
        <f>P94+P192</f>
        <v>0</v>
      </c>
      <c r="Q93" s="98"/>
      <c r="R93" s="210">
        <f>R94+R192</f>
        <v>53.015613169999995</v>
      </c>
      <c r="S93" s="98"/>
      <c r="T93" s="211">
        <f>T94+T192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77</v>
      </c>
      <c r="AU93" s="19" t="s">
        <v>163</v>
      </c>
      <c r="BK93" s="212">
        <f>BK94+BK192</f>
        <v>0</v>
      </c>
    </row>
    <row r="94" s="12" customFormat="1" ht="25.92" customHeight="1">
      <c r="A94" s="12"/>
      <c r="B94" s="213"/>
      <c r="C94" s="214"/>
      <c r="D94" s="215" t="s">
        <v>77</v>
      </c>
      <c r="E94" s="216" t="s">
        <v>183</v>
      </c>
      <c r="F94" s="216" t="s">
        <v>184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P95+P107+P111+P124+P190</f>
        <v>0</v>
      </c>
      <c r="Q94" s="221"/>
      <c r="R94" s="222">
        <f>R95+R107+R111+R124+R190</f>
        <v>53.015613169999995</v>
      </c>
      <c r="S94" s="221"/>
      <c r="T94" s="223">
        <f>T95+T107+T111+T124+T190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86</v>
      </c>
      <c r="AT94" s="225" t="s">
        <v>77</v>
      </c>
      <c r="AU94" s="225" t="s">
        <v>78</v>
      </c>
      <c r="AY94" s="224" t="s">
        <v>185</v>
      </c>
      <c r="BK94" s="226">
        <f>BK95+BK107+BK111+BK124+BK190</f>
        <v>0</v>
      </c>
    </row>
    <row r="95" s="12" customFormat="1" ht="22.8" customHeight="1">
      <c r="A95" s="12"/>
      <c r="B95" s="213"/>
      <c r="C95" s="214"/>
      <c r="D95" s="215" t="s">
        <v>77</v>
      </c>
      <c r="E95" s="227" t="s">
        <v>86</v>
      </c>
      <c r="F95" s="227" t="s">
        <v>186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SUM(P96:P106)</f>
        <v>0</v>
      </c>
      <c r="Q95" s="221"/>
      <c r="R95" s="222">
        <f>SUM(R96:R106)</f>
        <v>0</v>
      </c>
      <c r="S95" s="221"/>
      <c r="T95" s="223">
        <f>SUM(T96:T106)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86</v>
      </c>
      <c r="AT95" s="225" t="s">
        <v>77</v>
      </c>
      <c r="AU95" s="225" t="s">
        <v>86</v>
      </c>
      <c r="AY95" s="224" t="s">
        <v>185</v>
      </c>
      <c r="BK95" s="226">
        <f>SUM(BK96:BK106)</f>
        <v>0</v>
      </c>
    </row>
    <row r="96" s="2" customFormat="1" ht="21.75" customHeight="1">
      <c r="A96" s="40"/>
      <c r="B96" s="41"/>
      <c r="C96" s="229" t="s">
        <v>86</v>
      </c>
      <c r="D96" s="229" t="s">
        <v>187</v>
      </c>
      <c r="E96" s="230" t="s">
        <v>1726</v>
      </c>
      <c r="F96" s="231" t="s">
        <v>1727</v>
      </c>
      <c r="G96" s="232" t="s">
        <v>206</v>
      </c>
      <c r="H96" s="233">
        <v>216.614</v>
      </c>
      <c r="I96" s="234"/>
      <c r="J96" s="235">
        <f>ROUND(I96*H96,2)</f>
        <v>0</v>
      </c>
      <c r="K96" s="236"/>
      <c r="L96" s="46"/>
      <c r="M96" s="237" t="s">
        <v>19</v>
      </c>
      <c r="N96" s="238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191</v>
      </c>
      <c r="AT96" s="241" t="s">
        <v>187</v>
      </c>
      <c r="AU96" s="241" t="s">
        <v>88</v>
      </c>
      <c r="AY96" s="19" t="s">
        <v>185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86</v>
      </c>
      <c r="BK96" s="242">
        <f>ROUND(I96*H96,2)</f>
        <v>0</v>
      </c>
      <c r="BL96" s="19" t="s">
        <v>191</v>
      </c>
      <c r="BM96" s="241" t="s">
        <v>1728</v>
      </c>
    </row>
    <row r="97" s="13" customFormat="1">
      <c r="A97" s="13"/>
      <c r="B97" s="243"/>
      <c r="C97" s="244"/>
      <c r="D97" s="245" t="s">
        <v>193</v>
      </c>
      <c r="E97" s="246" t="s">
        <v>19</v>
      </c>
      <c r="F97" s="247" t="s">
        <v>1729</v>
      </c>
      <c r="G97" s="244"/>
      <c r="H97" s="248">
        <v>193.97399999999999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193</v>
      </c>
      <c r="AU97" s="254" t="s">
        <v>88</v>
      </c>
      <c r="AV97" s="13" t="s">
        <v>88</v>
      </c>
      <c r="AW97" s="13" t="s">
        <v>37</v>
      </c>
      <c r="AX97" s="13" t="s">
        <v>78</v>
      </c>
      <c r="AY97" s="254" t="s">
        <v>185</v>
      </c>
    </row>
    <row r="98" s="14" customFormat="1">
      <c r="A98" s="14"/>
      <c r="B98" s="255"/>
      <c r="C98" s="256"/>
      <c r="D98" s="245" t="s">
        <v>193</v>
      </c>
      <c r="E98" s="257" t="s">
        <v>19</v>
      </c>
      <c r="F98" s="258" t="s">
        <v>1730</v>
      </c>
      <c r="G98" s="256"/>
      <c r="H98" s="257" t="s">
        <v>19</v>
      </c>
      <c r="I98" s="259"/>
      <c r="J98" s="256"/>
      <c r="K98" s="256"/>
      <c r="L98" s="260"/>
      <c r="M98" s="261"/>
      <c r="N98" s="262"/>
      <c r="O98" s="262"/>
      <c r="P98" s="262"/>
      <c r="Q98" s="262"/>
      <c r="R98" s="262"/>
      <c r="S98" s="262"/>
      <c r="T98" s="26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4" t="s">
        <v>193</v>
      </c>
      <c r="AU98" s="264" t="s">
        <v>88</v>
      </c>
      <c r="AV98" s="14" t="s">
        <v>86</v>
      </c>
      <c r="AW98" s="14" t="s">
        <v>37</v>
      </c>
      <c r="AX98" s="14" t="s">
        <v>78</v>
      </c>
      <c r="AY98" s="264" t="s">
        <v>185</v>
      </c>
    </row>
    <row r="99" s="13" customFormat="1">
      <c r="A99" s="13"/>
      <c r="B99" s="243"/>
      <c r="C99" s="244"/>
      <c r="D99" s="245" t="s">
        <v>193</v>
      </c>
      <c r="E99" s="246" t="s">
        <v>19</v>
      </c>
      <c r="F99" s="247" t="s">
        <v>1731</v>
      </c>
      <c r="G99" s="244"/>
      <c r="H99" s="248">
        <v>22.640000000000001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193</v>
      </c>
      <c r="AU99" s="254" t="s">
        <v>88</v>
      </c>
      <c r="AV99" s="13" t="s">
        <v>88</v>
      </c>
      <c r="AW99" s="13" t="s">
        <v>37</v>
      </c>
      <c r="AX99" s="13" t="s">
        <v>78</v>
      </c>
      <c r="AY99" s="254" t="s">
        <v>185</v>
      </c>
    </row>
    <row r="100" s="14" customFormat="1">
      <c r="A100" s="14"/>
      <c r="B100" s="255"/>
      <c r="C100" s="256"/>
      <c r="D100" s="245" t="s">
        <v>193</v>
      </c>
      <c r="E100" s="257" t="s">
        <v>19</v>
      </c>
      <c r="F100" s="258" t="s">
        <v>1732</v>
      </c>
      <c r="G100" s="256"/>
      <c r="H100" s="257" t="s">
        <v>19</v>
      </c>
      <c r="I100" s="259"/>
      <c r="J100" s="256"/>
      <c r="K100" s="256"/>
      <c r="L100" s="260"/>
      <c r="M100" s="261"/>
      <c r="N100" s="262"/>
      <c r="O100" s="262"/>
      <c r="P100" s="262"/>
      <c r="Q100" s="262"/>
      <c r="R100" s="262"/>
      <c r="S100" s="262"/>
      <c r="T100" s="26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4" t="s">
        <v>193</v>
      </c>
      <c r="AU100" s="264" t="s">
        <v>88</v>
      </c>
      <c r="AV100" s="14" t="s">
        <v>86</v>
      </c>
      <c r="AW100" s="14" t="s">
        <v>37</v>
      </c>
      <c r="AX100" s="14" t="s">
        <v>78</v>
      </c>
      <c r="AY100" s="264" t="s">
        <v>185</v>
      </c>
    </row>
    <row r="101" s="15" customFormat="1">
      <c r="A101" s="15"/>
      <c r="B101" s="265"/>
      <c r="C101" s="266"/>
      <c r="D101" s="245" t="s">
        <v>193</v>
      </c>
      <c r="E101" s="267" t="s">
        <v>19</v>
      </c>
      <c r="F101" s="268" t="s">
        <v>196</v>
      </c>
      <c r="G101" s="266"/>
      <c r="H101" s="269">
        <v>216.61399999999998</v>
      </c>
      <c r="I101" s="270"/>
      <c r="J101" s="266"/>
      <c r="K101" s="266"/>
      <c r="L101" s="271"/>
      <c r="M101" s="272"/>
      <c r="N101" s="273"/>
      <c r="O101" s="273"/>
      <c r="P101" s="273"/>
      <c r="Q101" s="273"/>
      <c r="R101" s="273"/>
      <c r="S101" s="273"/>
      <c r="T101" s="27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75" t="s">
        <v>193</v>
      </c>
      <c r="AU101" s="275" t="s">
        <v>88</v>
      </c>
      <c r="AV101" s="15" t="s">
        <v>191</v>
      </c>
      <c r="AW101" s="15" t="s">
        <v>37</v>
      </c>
      <c r="AX101" s="15" t="s">
        <v>86</v>
      </c>
      <c r="AY101" s="275" t="s">
        <v>185</v>
      </c>
    </row>
    <row r="102" s="2" customFormat="1" ht="55.5" customHeight="1">
      <c r="A102" s="40"/>
      <c r="B102" s="41"/>
      <c r="C102" s="229" t="s">
        <v>88</v>
      </c>
      <c r="D102" s="229" t="s">
        <v>187</v>
      </c>
      <c r="E102" s="230" t="s">
        <v>1733</v>
      </c>
      <c r="F102" s="231" t="s">
        <v>1734</v>
      </c>
      <c r="G102" s="232" t="s">
        <v>206</v>
      </c>
      <c r="H102" s="233">
        <v>216.614</v>
      </c>
      <c r="I102" s="234"/>
      <c r="J102" s="235">
        <f>ROUND(I102*H102,2)</f>
        <v>0</v>
      </c>
      <c r="K102" s="236"/>
      <c r="L102" s="46"/>
      <c r="M102" s="237" t="s">
        <v>19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191</v>
      </c>
      <c r="AT102" s="241" t="s">
        <v>187</v>
      </c>
      <c r="AU102" s="241" t="s">
        <v>88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191</v>
      </c>
      <c r="BM102" s="241" t="s">
        <v>1735</v>
      </c>
    </row>
    <row r="103" s="2" customFormat="1" ht="33" customHeight="1">
      <c r="A103" s="40"/>
      <c r="B103" s="41"/>
      <c r="C103" s="229" t="s">
        <v>203</v>
      </c>
      <c r="D103" s="229" t="s">
        <v>187</v>
      </c>
      <c r="E103" s="230" t="s">
        <v>460</v>
      </c>
      <c r="F103" s="231" t="s">
        <v>461</v>
      </c>
      <c r="G103" s="232" t="s">
        <v>206</v>
      </c>
      <c r="H103" s="233">
        <v>216.614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191</v>
      </c>
      <c r="AT103" s="241" t="s">
        <v>187</v>
      </c>
      <c r="AU103" s="241" t="s">
        <v>88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1736</v>
      </c>
    </row>
    <row r="104" s="2" customFormat="1" ht="21.75" customHeight="1">
      <c r="A104" s="40"/>
      <c r="B104" s="41"/>
      <c r="C104" s="229" t="s">
        <v>191</v>
      </c>
      <c r="D104" s="229" t="s">
        <v>187</v>
      </c>
      <c r="E104" s="230" t="s">
        <v>463</v>
      </c>
      <c r="F104" s="231" t="s">
        <v>464</v>
      </c>
      <c r="G104" s="232" t="s">
        <v>190</v>
      </c>
      <c r="H104" s="233">
        <v>412.70999999999998</v>
      </c>
      <c r="I104" s="234"/>
      <c r="J104" s="235">
        <f>ROUND(I104*H104,2)</f>
        <v>0</v>
      </c>
      <c r="K104" s="236"/>
      <c r="L104" s="46"/>
      <c r="M104" s="237" t="s">
        <v>19</v>
      </c>
      <c r="N104" s="238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191</v>
      </c>
      <c r="AT104" s="241" t="s">
        <v>187</v>
      </c>
      <c r="AU104" s="241" t="s">
        <v>88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191</v>
      </c>
      <c r="BM104" s="241" t="s">
        <v>1737</v>
      </c>
    </row>
    <row r="105" s="13" customFormat="1">
      <c r="A105" s="13"/>
      <c r="B105" s="243"/>
      <c r="C105" s="244"/>
      <c r="D105" s="245" t="s">
        <v>193</v>
      </c>
      <c r="E105" s="246" t="s">
        <v>19</v>
      </c>
      <c r="F105" s="247" t="s">
        <v>1738</v>
      </c>
      <c r="G105" s="244"/>
      <c r="H105" s="248">
        <v>412.70999999999998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193</v>
      </c>
      <c r="AU105" s="254" t="s">
        <v>88</v>
      </c>
      <c r="AV105" s="13" t="s">
        <v>88</v>
      </c>
      <c r="AW105" s="13" t="s">
        <v>37</v>
      </c>
      <c r="AX105" s="13" t="s">
        <v>78</v>
      </c>
      <c r="AY105" s="254" t="s">
        <v>185</v>
      </c>
    </row>
    <row r="106" s="15" customFormat="1">
      <c r="A106" s="15"/>
      <c r="B106" s="265"/>
      <c r="C106" s="266"/>
      <c r="D106" s="245" t="s">
        <v>193</v>
      </c>
      <c r="E106" s="267" t="s">
        <v>19</v>
      </c>
      <c r="F106" s="268" t="s">
        <v>196</v>
      </c>
      <c r="G106" s="266"/>
      <c r="H106" s="269">
        <v>412.70999999999998</v>
      </c>
      <c r="I106" s="270"/>
      <c r="J106" s="266"/>
      <c r="K106" s="266"/>
      <c r="L106" s="271"/>
      <c r="M106" s="272"/>
      <c r="N106" s="273"/>
      <c r="O106" s="273"/>
      <c r="P106" s="273"/>
      <c r="Q106" s="273"/>
      <c r="R106" s="273"/>
      <c r="S106" s="273"/>
      <c r="T106" s="27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5" t="s">
        <v>193</v>
      </c>
      <c r="AU106" s="275" t="s">
        <v>88</v>
      </c>
      <c r="AV106" s="15" t="s">
        <v>191</v>
      </c>
      <c r="AW106" s="15" t="s">
        <v>37</v>
      </c>
      <c r="AX106" s="15" t="s">
        <v>86</v>
      </c>
      <c r="AY106" s="275" t="s">
        <v>185</v>
      </c>
    </row>
    <row r="107" s="12" customFormat="1" ht="22.8" customHeight="1">
      <c r="A107" s="12"/>
      <c r="B107" s="213"/>
      <c r="C107" s="214"/>
      <c r="D107" s="215" t="s">
        <v>77</v>
      </c>
      <c r="E107" s="227" t="s">
        <v>88</v>
      </c>
      <c r="F107" s="227" t="s">
        <v>475</v>
      </c>
      <c r="G107" s="214"/>
      <c r="H107" s="214"/>
      <c r="I107" s="217"/>
      <c r="J107" s="228">
        <f>BK107</f>
        <v>0</v>
      </c>
      <c r="K107" s="214"/>
      <c r="L107" s="219"/>
      <c r="M107" s="220"/>
      <c r="N107" s="221"/>
      <c r="O107" s="221"/>
      <c r="P107" s="222">
        <f>SUM(P108:P110)</f>
        <v>0</v>
      </c>
      <c r="Q107" s="221"/>
      <c r="R107" s="222">
        <f>SUM(R108:R110)</f>
        <v>0.27857949999999998</v>
      </c>
      <c r="S107" s="221"/>
      <c r="T107" s="223">
        <f>SUM(T108:T110)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24" t="s">
        <v>86</v>
      </c>
      <c r="AT107" s="225" t="s">
        <v>77</v>
      </c>
      <c r="AU107" s="225" t="s">
        <v>86</v>
      </c>
      <c r="AY107" s="224" t="s">
        <v>185</v>
      </c>
      <c r="BK107" s="226">
        <f>SUM(BK108:BK110)</f>
        <v>0</v>
      </c>
    </row>
    <row r="108" s="2" customFormat="1" ht="33" customHeight="1">
      <c r="A108" s="40"/>
      <c r="B108" s="41"/>
      <c r="C108" s="229" t="s">
        <v>217</v>
      </c>
      <c r="D108" s="229" t="s">
        <v>187</v>
      </c>
      <c r="E108" s="230" t="s">
        <v>1739</v>
      </c>
      <c r="F108" s="231" t="s">
        <v>1740</v>
      </c>
      <c r="G108" s="232" t="s">
        <v>190</v>
      </c>
      <c r="H108" s="233">
        <v>412.70999999999998</v>
      </c>
      <c r="I108" s="234"/>
      <c r="J108" s="235">
        <f>ROUND(I108*H108,2)</f>
        <v>0</v>
      </c>
      <c r="K108" s="236"/>
      <c r="L108" s="46"/>
      <c r="M108" s="237" t="s">
        <v>19</v>
      </c>
      <c r="N108" s="238" t="s">
        <v>49</v>
      </c>
      <c r="O108" s="86"/>
      <c r="P108" s="239">
        <f>O108*H108</f>
        <v>0</v>
      </c>
      <c r="Q108" s="239">
        <v>0.00010000000000000001</v>
      </c>
      <c r="R108" s="239">
        <f>Q108*H108</f>
        <v>0.041271000000000002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191</v>
      </c>
      <c r="AT108" s="241" t="s">
        <v>187</v>
      </c>
      <c r="AU108" s="241" t="s">
        <v>88</v>
      </c>
      <c r="AY108" s="19" t="s">
        <v>185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86</v>
      </c>
      <c r="BK108" s="242">
        <f>ROUND(I108*H108,2)</f>
        <v>0</v>
      </c>
      <c r="BL108" s="19" t="s">
        <v>191</v>
      </c>
      <c r="BM108" s="241" t="s">
        <v>1741</v>
      </c>
    </row>
    <row r="109" s="2" customFormat="1" ht="21.75" customHeight="1">
      <c r="A109" s="40"/>
      <c r="B109" s="41"/>
      <c r="C109" s="282" t="s">
        <v>224</v>
      </c>
      <c r="D109" s="282" t="s">
        <v>604</v>
      </c>
      <c r="E109" s="283" t="s">
        <v>1742</v>
      </c>
      <c r="F109" s="284" t="s">
        <v>1743</v>
      </c>
      <c r="G109" s="285" t="s">
        <v>190</v>
      </c>
      <c r="H109" s="286">
        <v>474.61700000000002</v>
      </c>
      <c r="I109" s="287"/>
      <c r="J109" s="288">
        <f>ROUND(I109*H109,2)</f>
        <v>0</v>
      </c>
      <c r="K109" s="289"/>
      <c r="L109" s="290"/>
      <c r="M109" s="291" t="s">
        <v>19</v>
      </c>
      <c r="N109" s="292" t="s">
        <v>49</v>
      </c>
      <c r="O109" s="86"/>
      <c r="P109" s="239">
        <f>O109*H109</f>
        <v>0</v>
      </c>
      <c r="Q109" s="239">
        <v>0.00050000000000000001</v>
      </c>
      <c r="R109" s="239">
        <f>Q109*H109</f>
        <v>0.23730850000000001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236</v>
      </c>
      <c r="AT109" s="241" t="s">
        <v>604</v>
      </c>
      <c r="AU109" s="241" t="s">
        <v>88</v>
      </c>
      <c r="AY109" s="19" t="s">
        <v>185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86</v>
      </c>
      <c r="BK109" s="242">
        <f>ROUND(I109*H109,2)</f>
        <v>0</v>
      </c>
      <c r="BL109" s="19" t="s">
        <v>191</v>
      </c>
      <c r="BM109" s="241" t="s">
        <v>1744</v>
      </c>
    </row>
    <row r="110" s="13" customFormat="1">
      <c r="A110" s="13"/>
      <c r="B110" s="243"/>
      <c r="C110" s="244"/>
      <c r="D110" s="245" t="s">
        <v>193</v>
      </c>
      <c r="E110" s="244"/>
      <c r="F110" s="247" t="s">
        <v>1745</v>
      </c>
      <c r="G110" s="244"/>
      <c r="H110" s="248">
        <v>474.61700000000002</v>
      </c>
      <c r="I110" s="249"/>
      <c r="J110" s="244"/>
      <c r="K110" s="244"/>
      <c r="L110" s="250"/>
      <c r="M110" s="251"/>
      <c r="N110" s="252"/>
      <c r="O110" s="252"/>
      <c r="P110" s="252"/>
      <c r="Q110" s="252"/>
      <c r="R110" s="252"/>
      <c r="S110" s="252"/>
      <c r="T110" s="25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4" t="s">
        <v>193</v>
      </c>
      <c r="AU110" s="254" t="s">
        <v>88</v>
      </c>
      <c r="AV110" s="13" t="s">
        <v>88</v>
      </c>
      <c r="AW110" s="13" t="s">
        <v>4</v>
      </c>
      <c r="AX110" s="13" t="s">
        <v>86</v>
      </c>
      <c r="AY110" s="254" t="s">
        <v>185</v>
      </c>
    </row>
    <row r="111" s="12" customFormat="1" ht="22.8" customHeight="1">
      <c r="A111" s="12"/>
      <c r="B111" s="213"/>
      <c r="C111" s="214"/>
      <c r="D111" s="215" t="s">
        <v>77</v>
      </c>
      <c r="E111" s="227" t="s">
        <v>217</v>
      </c>
      <c r="F111" s="227" t="s">
        <v>1746</v>
      </c>
      <c r="G111" s="214"/>
      <c r="H111" s="214"/>
      <c r="I111" s="217"/>
      <c r="J111" s="228">
        <f>BK111</f>
        <v>0</v>
      </c>
      <c r="K111" s="214"/>
      <c r="L111" s="219"/>
      <c r="M111" s="220"/>
      <c r="N111" s="221"/>
      <c r="O111" s="221"/>
      <c r="P111" s="222">
        <f>SUM(P112:P123)</f>
        <v>0</v>
      </c>
      <c r="Q111" s="221"/>
      <c r="R111" s="222">
        <f>SUM(R112:R123)</f>
        <v>0.059471999999999997</v>
      </c>
      <c r="S111" s="221"/>
      <c r="T111" s="223">
        <f>SUM(T112:T123)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24" t="s">
        <v>86</v>
      </c>
      <c r="AT111" s="225" t="s">
        <v>77</v>
      </c>
      <c r="AU111" s="225" t="s">
        <v>86</v>
      </c>
      <c r="AY111" s="224" t="s">
        <v>185</v>
      </c>
      <c r="BK111" s="226">
        <f>SUM(BK112:BK123)</f>
        <v>0</v>
      </c>
    </row>
    <row r="112" s="2" customFormat="1" ht="33" customHeight="1">
      <c r="A112" s="40"/>
      <c r="B112" s="41"/>
      <c r="C112" s="229" t="s">
        <v>230</v>
      </c>
      <c r="D112" s="229" t="s">
        <v>187</v>
      </c>
      <c r="E112" s="230" t="s">
        <v>1747</v>
      </c>
      <c r="F112" s="231" t="s">
        <v>1748</v>
      </c>
      <c r="G112" s="232" t="s">
        <v>190</v>
      </c>
      <c r="H112" s="233">
        <v>412.70999999999998</v>
      </c>
      <c r="I112" s="234"/>
      <c r="J112" s="235">
        <f>ROUND(I112*H112,2)</f>
        <v>0</v>
      </c>
      <c r="K112" s="236"/>
      <c r="L112" s="46"/>
      <c r="M112" s="237" t="s">
        <v>19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191</v>
      </c>
      <c r="AT112" s="241" t="s">
        <v>187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1749</v>
      </c>
    </row>
    <row r="113" s="13" customFormat="1">
      <c r="A113" s="13"/>
      <c r="B113" s="243"/>
      <c r="C113" s="244"/>
      <c r="D113" s="245" t="s">
        <v>193</v>
      </c>
      <c r="E113" s="246" t="s">
        <v>19</v>
      </c>
      <c r="F113" s="247" t="s">
        <v>1738</v>
      </c>
      <c r="G113" s="244"/>
      <c r="H113" s="248">
        <v>412.70999999999998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193</v>
      </c>
      <c r="AU113" s="254" t="s">
        <v>88</v>
      </c>
      <c r="AV113" s="13" t="s">
        <v>88</v>
      </c>
      <c r="AW113" s="13" t="s">
        <v>37</v>
      </c>
      <c r="AX113" s="13" t="s">
        <v>78</v>
      </c>
      <c r="AY113" s="254" t="s">
        <v>185</v>
      </c>
    </row>
    <row r="114" s="15" customFormat="1">
      <c r="A114" s="15"/>
      <c r="B114" s="265"/>
      <c r="C114" s="266"/>
      <c r="D114" s="245" t="s">
        <v>193</v>
      </c>
      <c r="E114" s="267" t="s">
        <v>19</v>
      </c>
      <c r="F114" s="268" t="s">
        <v>196</v>
      </c>
      <c r="G114" s="266"/>
      <c r="H114" s="269">
        <v>412.70999999999998</v>
      </c>
      <c r="I114" s="270"/>
      <c r="J114" s="266"/>
      <c r="K114" s="266"/>
      <c r="L114" s="271"/>
      <c r="M114" s="272"/>
      <c r="N114" s="273"/>
      <c r="O114" s="273"/>
      <c r="P114" s="273"/>
      <c r="Q114" s="273"/>
      <c r="R114" s="273"/>
      <c r="S114" s="273"/>
      <c r="T114" s="27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75" t="s">
        <v>193</v>
      </c>
      <c r="AU114" s="275" t="s">
        <v>88</v>
      </c>
      <c r="AV114" s="15" t="s">
        <v>191</v>
      </c>
      <c r="AW114" s="15" t="s">
        <v>37</v>
      </c>
      <c r="AX114" s="15" t="s">
        <v>86</v>
      </c>
      <c r="AY114" s="275" t="s">
        <v>185</v>
      </c>
    </row>
    <row r="115" s="2" customFormat="1" ht="33" customHeight="1">
      <c r="A115" s="40"/>
      <c r="B115" s="41"/>
      <c r="C115" s="229" t="s">
        <v>236</v>
      </c>
      <c r="D115" s="229" t="s">
        <v>187</v>
      </c>
      <c r="E115" s="230" t="s">
        <v>1750</v>
      </c>
      <c r="F115" s="231" t="s">
        <v>1751</v>
      </c>
      <c r="G115" s="232" t="s">
        <v>190</v>
      </c>
      <c r="H115" s="233">
        <v>373.33999999999998</v>
      </c>
      <c r="I115" s="234"/>
      <c r="J115" s="235">
        <f>ROUND(I115*H115,2)</f>
        <v>0</v>
      </c>
      <c r="K115" s="236"/>
      <c r="L115" s="46"/>
      <c r="M115" s="237" t="s">
        <v>19</v>
      </c>
      <c r="N115" s="238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191</v>
      </c>
      <c r="AT115" s="241" t="s">
        <v>187</v>
      </c>
      <c r="AU115" s="241" t="s">
        <v>88</v>
      </c>
      <c r="AY115" s="19" t="s">
        <v>185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86</v>
      </c>
      <c r="BK115" s="242">
        <f>ROUND(I115*H115,2)</f>
        <v>0</v>
      </c>
      <c r="BL115" s="19" t="s">
        <v>191</v>
      </c>
      <c r="BM115" s="241" t="s">
        <v>1752</v>
      </c>
    </row>
    <row r="116" s="13" customFormat="1">
      <c r="A116" s="13"/>
      <c r="B116" s="243"/>
      <c r="C116" s="244"/>
      <c r="D116" s="245" t="s">
        <v>193</v>
      </c>
      <c r="E116" s="246" t="s">
        <v>19</v>
      </c>
      <c r="F116" s="247" t="s">
        <v>1753</v>
      </c>
      <c r="G116" s="244"/>
      <c r="H116" s="248">
        <v>373.33999999999998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193</v>
      </c>
      <c r="AU116" s="254" t="s">
        <v>88</v>
      </c>
      <c r="AV116" s="13" t="s">
        <v>88</v>
      </c>
      <c r="AW116" s="13" t="s">
        <v>37</v>
      </c>
      <c r="AX116" s="13" t="s">
        <v>78</v>
      </c>
      <c r="AY116" s="254" t="s">
        <v>185</v>
      </c>
    </row>
    <row r="117" s="15" customFormat="1">
      <c r="A117" s="15"/>
      <c r="B117" s="265"/>
      <c r="C117" s="266"/>
      <c r="D117" s="245" t="s">
        <v>193</v>
      </c>
      <c r="E117" s="267" t="s">
        <v>19</v>
      </c>
      <c r="F117" s="268" t="s">
        <v>196</v>
      </c>
      <c r="G117" s="266"/>
      <c r="H117" s="269">
        <v>373.33999999999998</v>
      </c>
      <c r="I117" s="270"/>
      <c r="J117" s="266"/>
      <c r="K117" s="266"/>
      <c r="L117" s="271"/>
      <c r="M117" s="272"/>
      <c r="N117" s="273"/>
      <c r="O117" s="273"/>
      <c r="P117" s="273"/>
      <c r="Q117" s="273"/>
      <c r="R117" s="273"/>
      <c r="S117" s="273"/>
      <c r="T117" s="27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75" t="s">
        <v>193</v>
      </c>
      <c r="AU117" s="275" t="s">
        <v>88</v>
      </c>
      <c r="AV117" s="15" t="s">
        <v>191</v>
      </c>
      <c r="AW117" s="15" t="s">
        <v>37</v>
      </c>
      <c r="AX117" s="15" t="s">
        <v>86</v>
      </c>
      <c r="AY117" s="275" t="s">
        <v>185</v>
      </c>
    </row>
    <row r="118" s="2" customFormat="1" ht="33" customHeight="1">
      <c r="A118" s="40"/>
      <c r="B118" s="41"/>
      <c r="C118" s="229" t="s">
        <v>201</v>
      </c>
      <c r="D118" s="229" t="s">
        <v>187</v>
      </c>
      <c r="E118" s="230" t="s">
        <v>1754</v>
      </c>
      <c r="F118" s="231" t="s">
        <v>1755</v>
      </c>
      <c r="G118" s="232" t="s">
        <v>190</v>
      </c>
      <c r="H118" s="233">
        <v>373.33999999999998</v>
      </c>
      <c r="I118" s="234"/>
      <c r="J118" s="235">
        <f>ROUND(I118*H118,2)</f>
        <v>0</v>
      </c>
      <c r="K118" s="236"/>
      <c r="L118" s="46"/>
      <c r="M118" s="237" t="s">
        <v>19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191</v>
      </c>
      <c r="AT118" s="241" t="s">
        <v>187</v>
      </c>
      <c r="AU118" s="241" t="s">
        <v>88</v>
      </c>
      <c r="AY118" s="19" t="s">
        <v>185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86</v>
      </c>
      <c r="BK118" s="242">
        <f>ROUND(I118*H118,2)</f>
        <v>0</v>
      </c>
      <c r="BL118" s="19" t="s">
        <v>191</v>
      </c>
      <c r="BM118" s="241" t="s">
        <v>1756</v>
      </c>
    </row>
    <row r="119" s="13" customFormat="1">
      <c r="A119" s="13"/>
      <c r="B119" s="243"/>
      <c r="C119" s="244"/>
      <c r="D119" s="245" t="s">
        <v>193</v>
      </c>
      <c r="E119" s="246" t="s">
        <v>19</v>
      </c>
      <c r="F119" s="247" t="s">
        <v>1753</v>
      </c>
      <c r="G119" s="244"/>
      <c r="H119" s="248">
        <v>373.33999999999998</v>
      </c>
      <c r="I119" s="249"/>
      <c r="J119" s="244"/>
      <c r="K119" s="244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193</v>
      </c>
      <c r="AU119" s="254" t="s">
        <v>88</v>
      </c>
      <c r="AV119" s="13" t="s">
        <v>88</v>
      </c>
      <c r="AW119" s="13" t="s">
        <v>37</v>
      </c>
      <c r="AX119" s="13" t="s">
        <v>78</v>
      </c>
      <c r="AY119" s="254" t="s">
        <v>185</v>
      </c>
    </row>
    <row r="120" s="15" customFormat="1">
      <c r="A120" s="15"/>
      <c r="B120" s="265"/>
      <c r="C120" s="266"/>
      <c r="D120" s="245" t="s">
        <v>193</v>
      </c>
      <c r="E120" s="267" t="s">
        <v>19</v>
      </c>
      <c r="F120" s="268" t="s">
        <v>196</v>
      </c>
      <c r="G120" s="266"/>
      <c r="H120" s="269">
        <v>373.33999999999998</v>
      </c>
      <c r="I120" s="270"/>
      <c r="J120" s="266"/>
      <c r="K120" s="266"/>
      <c r="L120" s="271"/>
      <c r="M120" s="272"/>
      <c r="N120" s="273"/>
      <c r="O120" s="273"/>
      <c r="P120" s="273"/>
      <c r="Q120" s="273"/>
      <c r="R120" s="273"/>
      <c r="S120" s="273"/>
      <c r="T120" s="27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75" t="s">
        <v>193</v>
      </c>
      <c r="AU120" s="275" t="s">
        <v>88</v>
      </c>
      <c r="AV120" s="15" t="s">
        <v>191</v>
      </c>
      <c r="AW120" s="15" t="s">
        <v>37</v>
      </c>
      <c r="AX120" s="15" t="s">
        <v>86</v>
      </c>
      <c r="AY120" s="275" t="s">
        <v>185</v>
      </c>
    </row>
    <row r="121" s="2" customFormat="1" ht="21.75" customHeight="1">
      <c r="A121" s="40"/>
      <c r="B121" s="41"/>
      <c r="C121" s="229" t="s">
        <v>146</v>
      </c>
      <c r="D121" s="229" t="s">
        <v>187</v>
      </c>
      <c r="E121" s="230" t="s">
        <v>1757</v>
      </c>
      <c r="F121" s="231" t="s">
        <v>1758</v>
      </c>
      <c r="G121" s="232" t="s">
        <v>190</v>
      </c>
      <c r="H121" s="233">
        <v>373.33999999999998</v>
      </c>
      <c r="I121" s="234"/>
      <c r="J121" s="235">
        <f>ROUND(I121*H121,2)</f>
        <v>0</v>
      </c>
      <c r="K121" s="236"/>
      <c r="L121" s="46"/>
      <c r="M121" s="237" t="s">
        <v>19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191</v>
      </c>
      <c r="AT121" s="241" t="s">
        <v>187</v>
      </c>
      <c r="AU121" s="241" t="s">
        <v>88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191</v>
      </c>
      <c r="BM121" s="241" t="s">
        <v>1759</v>
      </c>
    </row>
    <row r="122" s="2" customFormat="1" ht="33" customHeight="1">
      <c r="A122" s="40"/>
      <c r="B122" s="41"/>
      <c r="C122" s="229" t="s">
        <v>248</v>
      </c>
      <c r="D122" s="229" t="s">
        <v>187</v>
      </c>
      <c r="E122" s="230" t="s">
        <v>1760</v>
      </c>
      <c r="F122" s="231" t="s">
        <v>1761</v>
      </c>
      <c r="G122" s="232" t="s">
        <v>190</v>
      </c>
      <c r="H122" s="233">
        <v>373.33999999999998</v>
      </c>
      <c r="I122" s="234"/>
      <c r="J122" s="235">
        <f>ROUND(I122*H122,2)</f>
        <v>0</v>
      </c>
      <c r="K122" s="236"/>
      <c r="L122" s="46"/>
      <c r="M122" s="237" t="s">
        <v>19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191</v>
      </c>
      <c r="AT122" s="241" t="s">
        <v>187</v>
      </c>
      <c r="AU122" s="241" t="s">
        <v>88</v>
      </c>
      <c r="AY122" s="19" t="s">
        <v>185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86</v>
      </c>
      <c r="BK122" s="242">
        <f>ROUND(I122*H122,2)</f>
        <v>0</v>
      </c>
      <c r="BL122" s="19" t="s">
        <v>191</v>
      </c>
      <c r="BM122" s="241" t="s">
        <v>1762</v>
      </c>
    </row>
    <row r="123" s="2" customFormat="1" ht="21.75" customHeight="1">
      <c r="A123" s="40"/>
      <c r="B123" s="41"/>
      <c r="C123" s="229" t="s">
        <v>252</v>
      </c>
      <c r="D123" s="229" t="s">
        <v>187</v>
      </c>
      <c r="E123" s="230" t="s">
        <v>1763</v>
      </c>
      <c r="F123" s="231" t="s">
        <v>1764</v>
      </c>
      <c r="G123" s="232" t="s">
        <v>220</v>
      </c>
      <c r="H123" s="233">
        <v>16.52</v>
      </c>
      <c r="I123" s="234"/>
      <c r="J123" s="235">
        <f>ROUND(I123*H123,2)</f>
        <v>0</v>
      </c>
      <c r="K123" s="236"/>
      <c r="L123" s="46"/>
      <c r="M123" s="237" t="s">
        <v>19</v>
      </c>
      <c r="N123" s="238" t="s">
        <v>49</v>
      </c>
      <c r="O123" s="86"/>
      <c r="P123" s="239">
        <f>O123*H123</f>
        <v>0</v>
      </c>
      <c r="Q123" s="239">
        <v>0.0035999999999999999</v>
      </c>
      <c r="R123" s="239">
        <f>Q123*H123</f>
        <v>0.059471999999999997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191</v>
      </c>
      <c r="AT123" s="241" t="s">
        <v>187</v>
      </c>
      <c r="AU123" s="241" t="s">
        <v>88</v>
      </c>
      <c r="AY123" s="19" t="s">
        <v>185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86</v>
      </c>
      <c r="BK123" s="242">
        <f>ROUND(I123*H123,2)</f>
        <v>0</v>
      </c>
      <c r="BL123" s="19" t="s">
        <v>191</v>
      </c>
      <c r="BM123" s="241" t="s">
        <v>1765</v>
      </c>
    </row>
    <row r="124" s="12" customFormat="1" ht="22.8" customHeight="1">
      <c r="A124" s="12"/>
      <c r="B124" s="213"/>
      <c r="C124" s="214"/>
      <c r="D124" s="215" t="s">
        <v>77</v>
      </c>
      <c r="E124" s="227" t="s">
        <v>201</v>
      </c>
      <c r="F124" s="227" t="s">
        <v>202</v>
      </c>
      <c r="G124" s="214"/>
      <c r="H124" s="214"/>
      <c r="I124" s="217"/>
      <c r="J124" s="228">
        <f>BK124</f>
        <v>0</v>
      </c>
      <c r="K124" s="214"/>
      <c r="L124" s="219"/>
      <c r="M124" s="220"/>
      <c r="N124" s="221"/>
      <c r="O124" s="221"/>
      <c r="P124" s="222">
        <f>SUM(P125:P189)</f>
        <v>0</v>
      </c>
      <c r="Q124" s="221"/>
      <c r="R124" s="222">
        <f>SUM(R125:R189)</f>
        <v>52.677561669999996</v>
      </c>
      <c r="S124" s="221"/>
      <c r="T124" s="223">
        <f>SUM(T125:T189)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4" t="s">
        <v>86</v>
      </c>
      <c r="AT124" s="225" t="s">
        <v>77</v>
      </c>
      <c r="AU124" s="225" t="s">
        <v>86</v>
      </c>
      <c r="AY124" s="224" t="s">
        <v>185</v>
      </c>
      <c r="BK124" s="226">
        <f>SUM(BK125:BK189)</f>
        <v>0</v>
      </c>
    </row>
    <row r="125" s="2" customFormat="1" ht="44.25" customHeight="1">
      <c r="A125" s="40"/>
      <c r="B125" s="41"/>
      <c r="C125" s="229" t="s">
        <v>256</v>
      </c>
      <c r="D125" s="229" t="s">
        <v>187</v>
      </c>
      <c r="E125" s="230" t="s">
        <v>1766</v>
      </c>
      <c r="F125" s="231" t="s">
        <v>1767</v>
      </c>
      <c r="G125" s="232" t="s">
        <v>220</v>
      </c>
      <c r="H125" s="233">
        <v>121.56</v>
      </c>
      <c r="I125" s="234"/>
      <c r="J125" s="235">
        <f>ROUND(I125*H125,2)</f>
        <v>0</v>
      </c>
      <c r="K125" s="236"/>
      <c r="L125" s="46"/>
      <c r="M125" s="237" t="s">
        <v>19</v>
      </c>
      <c r="N125" s="238" t="s">
        <v>49</v>
      </c>
      <c r="O125" s="86"/>
      <c r="P125" s="239">
        <f>O125*H125</f>
        <v>0</v>
      </c>
      <c r="Q125" s="239">
        <v>0.15540000000000001</v>
      </c>
      <c r="R125" s="239">
        <f>Q125*H125</f>
        <v>18.890424000000003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191</v>
      </c>
      <c r="AT125" s="241" t="s">
        <v>187</v>
      </c>
      <c r="AU125" s="241" t="s">
        <v>88</v>
      </c>
      <c r="AY125" s="19" t="s">
        <v>185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86</v>
      </c>
      <c r="BK125" s="242">
        <f>ROUND(I125*H125,2)</f>
        <v>0</v>
      </c>
      <c r="BL125" s="19" t="s">
        <v>191</v>
      </c>
      <c r="BM125" s="241" t="s">
        <v>1768</v>
      </c>
    </row>
    <row r="126" s="13" customFormat="1">
      <c r="A126" s="13"/>
      <c r="B126" s="243"/>
      <c r="C126" s="244"/>
      <c r="D126" s="245" t="s">
        <v>193</v>
      </c>
      <c r="E126" s="246" t="s">
        <v>19</v>
      </c>
      <c r="F126" s="247" t="s">
        <v>1769</v>
      </c>
      <c r="G126" s="244"/>
      <c r="H126" s="248">
        <v>3.2999999999999998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193</v>
      </c>
      <c r="AU126" s="254" t="s">
        <v>88</v>
      </c>
      <c r="AV126" s="13" t="s">
        <v>88</v>
      </c>
      <c r="AW126" s="13" t="s">
        <v>37</v>
      </c>
      <c r="AX126" s="13" t="s">
        <v>78</v>
      </c>
      <c r="AY126" s="254" t="s">
        <v>185</v>
      </c>
    </row>
    <row r="127" s="13" customFormat="1">
      <c r="A127" s="13"/>
      <c r="B127" s="243"/>
      <c r="C127" s="244"/>
      <c r="D127" s="245" t="s">
        <v>193</v>
      </c>
      <c r="E127" s="246" t="s">
        <v>19</v>
      </c>
      <c r="F127" s="247" t="s">
        <v>1770</v>
      </c>
      <c r="G127" s="244"/>
      <c r="H127" s="248">
        <v>4.1200000000000001</v>
      </c>
      <c r="I127" s="249"/>
      <c r="J127" s="244"/>
      <c r="K127" s="244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193</v>
      </c>
      <c r="AU127" s="254" t="s">
        <v>88</v>
      </c>
      <c r="AV127" s="13" t="s">
        <v>88</v>
      </c>
      <c r="AW127" s="13" t="s">
        <v>37</v>
      </c>
      <c r="AX127" s="13" t="s">
        <v>78</v>
      </c>
      <c r="AY127" s="254" t="s">
        <v>185</v>
      </c>
    </row>
    <row r="128" s="13" customFormat="1">
      <c r="A128" s="13"/>
      <c r="B128" s="243"/>
      <c r="C128" s="244"/>
      <c r="D128" s="245" t="s">
        <v>193</v>
      </c>
      <c r="E128" s="246" t="s">
        <v>19</v>
      </c>
      <c r="F128" s="247" t="s">
        <v>1771</v>
      </c>
      <c r="G128" s="244"/>
      <c r="H128" s="248">
        <v>4.5099999999999998</v>
      </c>
      <c r="I128" s="249"/>
      <c r="J128" s="244"/>
      <c r="K128" s="244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193</v>
      </c>
      <c r="AU128" s="254" t="s">
        <v>88</v>
      </c>
      <c r="AV128" s="13" t="s">
        <v>88</v>
      </c>
      <c r="AW128" s="13" t="s">
        <v>37</v>
      </c>
      <c r="AX128" s="13" t="s">
        <v>78</v>
      </c>
      <c r="AY128" s="254" t="s">
        <v>185</v>
      </c>
    </row>
    <row r="129" s="13" customFormat="1">
      <c r="A129" s="13"/>
      <c r="B129" s="243"/>
      <c r="C129" s="244"/>
      <c r="D129" s="245" t="s">
        <v>193</v>
      </c>
      <c r="E129" s="246" t="s">
        <v>19</v>
      </c>
      <c r="F129" s="247" t="s">
        <v>1772</v>
      </c>
      <c r="G129" s="244"/>
      <c r="H129" s="248">
        <v>8.25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193</v>
      </c>
      <c r="AU129" s="254" t="s">
        <v>88</v>
      </c>
      <c r="AV129" s="13" t="s">
        <v>88</v>
      </c>
      <c r="AW129" s="13" t="s">
        <v>37</v>
      </c>
      <c r="AX129" s="13" t="s">
        <v>78</v>
      </c>
      <c r="AY129" s="254" t="s">
        <v>185</v>
      </c>
    </row>
    <row r="130" s="13" customFormat="1">
      <c r="A130" s="13"/>
      <c r="B130" s="243"/>
      <c r="C130" s="244"/>
      <c r="D130" s="245" t="s">
        <v>193</v>
      </c>
      <c r="E130" s="246" t="s">
        <v>19</v>
      </c>
      <c r="F130" s="247" t="s">
        <v>1773</v>
      </c>
      <c r="G130" s="244"/>
      <c r="H130" s="248">
        <v>1.3999999999999999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193</v>
      </c>
      <c r="AU130" s="254" t="s">
        <v>88</v>
      </c>
      <c r="AV130" s="13" t="s">
        <v>88</v>
      </c>
      <c r="AW130" s="13" t="s">
        <v>37</v>
      </c>
      <c r="AX130" s="13" t="s">
        <v>78</v>
      </c>
      <c r="AY130" s="254" t="s">
        <v>185</v>
      </c>
    </row>
    <row r="131" s="13" customFormat="1">
      <c r="A131" s="13"/>
      <c r="B131" s="243"/>
      <c r="C131" s="244"/>
      <c r="D131" s="245" t="s">
        <v>193</v>
      </c>
      <c r="E131" s="246" t="s">
        <v>19</v>
      </c>
      <c r="F131" s="247" t="s">
        <v>992</v>
      </c>
      <c r="G131" s="244"/>
      <c r="H131" s="248">
        <v>1.2</v>
      </c>
      <c r="I131" s="249"/>
      <c r="J131" s="244"/>
      <c r="K131" s="244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193</v>
      </c>
      <c r="AU131" s="254" t="s">
        <v>88</v>
      </c>
      <c r="AV131" s="13" t="s">
        <v>88</v>
      </c>
      <c r="AW131" s="13" t="s">
        <v>37</v>
      </c>
      <c r="AX131" s="13" t="s">
        <v>78</v>
      </c>
      <c r="AY131" s="254" t="s">
        <v>185</v>
      </c>
    </row>
    <row r="132" s="13" customFormat="1">
      <c r="A132" s="13"/>
      <c r="B132" s="243"/>
      <c r="C132" s="244"/>
      <c r="D132" s="245" t="s">
        <v>193</v>
      </c>
      <c r="E132" s="246" t="s">
        <v>19</v>
      </c>
      <c r="F132" s="247" t="s">
        <v>1774</v>
      </c>
      <c r="G132" s="244"/>
      <c r="H132" s="248">
        <v>3.5</v>
      </c>
      <c r="I132" s="249"/>
      <c r="J132" s="244"/>
      <c r="K132" s="244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193</v>
      </c>
      <c r="AU132" s="254" t="s">
        <v>88</v>
      </c>
      <c r="AV132" s="13" t="s">
        <v>88</v>
      </c>
      <c r="AW132" s="13" t="s">
        <v>37</v>
      </c>
      <c r="AX132" s="13" t="s">
        <v>78</v>
      </c>
      <c r="AY132" s="254" t="s">
        <v>185</v>
      </c>
    </row>
    <row r="133" s="13" customFormat="1">
      <c r="A133" s="13"/>
      <c r="B133" s="243"/>
      <c r="C133" s="244"/>
      <c r="D133" s="245" t="s">
        <v>193</v>
      </c>
      <c r="E133" s="246" t="s">
        <v>19</v>
      </c>
      <c r="F133" s="247" t="s">
        <v>1775</v>
      </c>
      <c r="G133" s="244"/>
      <c r="H133" s="248">
        <v>1.5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193</v>
      </c>
      <c r="AU133" s="254" t="s">
        <v>88</v>
      </c>
      <c r="AV133" s="13" t="s">
        <v>88</v>
      </c>
      <c r="AW133" s="13" t="s">
        <v>37</v>
      </c>
      <c r="AX133" s="13" t="s">
        <v>78</v>
      </c>
      <c r="AY133" s="254" t="s">
        <v>185</v>
      </c>
    </row>
    <row r="134" s="13" customFormat="1">
      <c r="A134" s="13"/>
      <c r="B134" s="243"/>
      <c r="C134" s="244"/>
      <c r="D134" s="245" t="s">
        <v>193</v>
      </c>
      <c r="E134" s="246" t="s">
        <v>19</v>
      </c>
      <c r="F134" s="247" t="s">
        <v>1776</v>
      </c>
      <c r="G134" s="244"/>
      <c r="H134" s="248">
        <v>3.1499999999999999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193</v>
      </c>
      <c r="AU134" s="254" t="s">
        <v>88</v>
      </c>
      <c r="AV134" s="13" t="s">
        <v>88</v>
      </c>
      <c r="AW134" s="13" t="s">
        <v>37</v>
      </c>
      <c r="AX134" s="13" t="s">
        <v>78</v>
      </c>
      <c r="AY134" s="254" t="s">
        <v>185</v>
      </c>
    </row>
    <row r="135" s="13" customFormat="1">
      <c r="A135" s="13"/>
      <c r="B135" s="243"/>
      <c r="C135" s="244"/>
      <c r="D135" s="245" t="s">
        <v>193</v>
      </c>
      <c r="E135" s="246" t="s">
        <v>19</v>
      </c>
      <c r="F135" s="247" t="s">
        <v>1777</v>
      </c>
      <c r="G135" s="244"/>
      <c r="H135" s="248">
        <v>7.2999999999999998</v>
      </c>
      <c r="I135" s="249"/>
      <c r="J135" s="244"/>
      <c r="K135" s="244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193</v>
      </c>
      <c r="AU135" s="254" t="s">
        <v>88</v>
      </c>
      <c r="AV135" s="13" t="s">
        <v>88</v>
      </c>
      <c r="AW135" s="13" t="s">
        <v>37</v>
      </c>
      <c r="AX135" s="13" t="s">
        <v>78</v>
      </c>
      <c r="AY135" s="254" t="s">
        <v>185</v>
      </c>
    </row>
    <row r="136" s="13" customFormat="1">
      <c r="A136" s="13"/>
      <c r="B136" s="243"/>
      <c r="C136" s="244"/>
      <c r="D136" s="245" t="s">
        <v>193</v>
      </c>
      <c r="E136" s="246" t="s">
        <v>19</v>
      </c>
      <c r="F136" s="247" t="s">
        <v>1778</v>
      </c>
      <c r="G136" s="244"/>
      <c r="H136" s="248">
        <v>6.1200000000000001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193</v>
      </c>
      <c r="AU136" s="254" t="s">
        <v>88</v>
      </c>
      <c r="AV136" s="13" t="s">
        <v>88</v>
      </c>
      <c r="AW136" s="13" t="s">
        <v>37</v>
      </c>
      <c r="AX136" s="13" t="s">
        <v>78</v>
      </c>
      <c r="AY136" s="254" t="s">
        <v>185</v>
      </c>
    </row>
    <row r="137" s="13" customFormat="1">
      <c r="A137" s="13"/>
      <c r="B137" s="243"/>
      <c r="C137" s="244"/>
      <c r="D137" s="245" t="s">
        <v>193</v>
      </c>
      <c r="E137" s="246" t="s">
        <v>19</v>
      </c>
      <c r="F137" s="247" t="s">
        <v>1779</v>
      </c>
      <c r="G137" s="244"/>
      <c r="H137" s="248">
        <v>4.0599999999999996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193</v>
      </c>
      <c r="AU137" s="254" t="s">
        <v>88</v>
      </c>
      <c r="AV137" s="13" t="s">
        <v>88</v>
      </c>
      <c r="AW137" s="13" t="s">
        <v>37</v>
      </c>
      <c r="AX137" s="13" t="s">
        <v>78</v>
      </c>
      <c r="AY137" s="254" t="s">
        <v>185</v>
      </c>
    </row>
    <row r="138" s="13" customFormat="1">
      <c r="A138" s="13"/>
      <c r="B138" s="243"/>
      <c r="C138" s="244"/>
      <c r="D138" s="245" t="s">
        <v>193</v>
      </c>
      <c r="E138" s="246" t="s">
        <v>19</v>
      </c>
      <c r="F138" s="247" t="s">
        <v>1780</v>
      </c>
      <c r="G138" s="244"/>
      <c r="H138" s="248">
        <v>0.14000000000000001</v>
      </c>
      <c r="I138" s="249"/>
      <c r="J138" s="244"/>
      <c r="K138" s="244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193</v>
      </c>
      <c r="AU138" s="254" t="s">
        <v>88</v>
      </c>
      <c r="AV138" s="13" t="s">
        <v>88</v>
      </c>
      <c r="AW138" s="13" t="s">
        <v>37</v>
      </c>
      <c r="AX138" s="13" t="s">
        <v>78</v>
      </c>
      <c r="AY138" s="254" t="s">
        <v>185</v>
      </c>
    </row>
    <row r="139" s="13" customFormat="1">
      <c r="A139" s="13"/>
      <c r="B139" s="243"/>
      <c r="C139" s="244"/>
      <c r="D139" s="245" t="s">
        <v>193</v>
      </c>
      <c r="E139" s="246" t="s">
        <v>19</v>
      </c>
      <c r="F139" s="247" t="s">
        <v>1781</v>
      </c>
      <c r="G139" s="244"/>
      <c r="H139" s="248">
        <v>0.5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193</v>
      </c>
      <c r="AU139" s="254" t="s">
        <v>88</v>
      </c>
      <c r="AV139" s="13" t="s">
        <v>88</v>
      </c>
      <c r="AW139" s="13" t="s">
        <v>37</v>
      </c>
      <c r="AX139" s="13" t="s">
        <v>78</v>
      </c>
      <c r="AY139" s="254" t="s">
        <v>185</v>
      </c>
    </row>
    <row r="140" s="13" customFormat="1">
      <c r="A140" s="13"/>
      <c r="B140" s="243"/>
      <c r="C140" s="244"/>
      <c r="D140" s="245" t="s">
        <v>193</v>
      </c>
      <c r="E140" s="246" t="s">
        <v>19</v>
      </c>
      <c r="F140" s="247" t="s">
        <v>1776</v>
      </c>
      <c r="G140" s="244"/>
      <c r="H140" s="248">
        <v>3.1499999999999999</v>
      </c>
      <c r="I140" s="249"/>
      <c r="J140" s="244"/>
      <c r="K140" s="244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193</v>
      </c>
      <c r="AU140" s="254" t="s">
        <v>88</v>
      </c>
      <c r="AV140" s="13" t="s">
        <v>88</v>
      </c>
      <c r="AW140" s="13" t="s">
        <v>37</v>
      </c>
      <c r="AX140" s="13" t="s">
        <v>78</v>
      </c>
      <c r="AY140" s="254" t="s">
        <v>185</v>
      </c>
    </row>
    <row r="141" s="13" customFormat="1">
      <c r="A141" s="13"/>
      <c r="B141" s="243"/>
      <c r="C141" s="244"/>
      <c r="D141" s="245" t="s">
        <v>193</v>
      </c>
      <c r="E141" s="246" t="s">
        <v>19</v>
      </c>
      <c r="F141" s="247" t="s">
        <v>1782</v>
      </c>
      <c r="G141" s="244"/>
      <c r="H141" s="248">
        <v>8.1500000000000004</v>
      </c>
      <c r="I141" s="249"/>
      <c r="J141" s="244"/>
      <c r="K141" s="244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193</v>
      </c>
      <c r="AU141" s="254" t="s">
        <v>88</v>
      </c>
      <c r="AV141" s="13" t="s">
        <v>88</v>
      </c>
      <c r="AW141" s="13" t="s">
        <v>37</v>
      </c>
      <c r="AX141" s="13" t="s">
        <v>78</v>
      </c>
      <c r="AY141" s="254" t="s">
        <v>185</v>
      </c>
    </row>
    <row r="142" s="13" customFormat="1">
      <c r="A142" s="13"/>
      <c r="B142" s="243"/>
      <c r="C142" s="244"/>
      <c r="D142" s="245" t="s">
        <v>193</v>
      </c>
      <c r="E142" s="246" t="s">
        <v>19</v>
      </c>
      <c r="F142" s="247" t="s">
        <v>1783</v>
      </c>
      <c r="G142" s="244"/>
      <c r="H142" s="248">
        <v>5.5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193</v>
      </c>
      <c r="AU142" s="254" t="s">
        <v>88</v>
      </c>
      <c r="AV142" s="13" t="s">
        <v>88</v>
      </c>
      <c r="AW142" s="13" t="s">
        <v>37</v>
      </c>
      <c r="AX142" s="13" t="s">
        <v>78</v>
      </c>
      <c r="AY142" s="254" t="s">
        <v>185</v>
      </c>
    </row>
    <row r="143" s="13" customFormat="1">
      <c r="A143" s="13"/>
      <c r="B143" s="243"/>
      <c r="C143" s="244"/>
      <c r="D143" s="245" t="s">
        <v>193</v>
      </c>
      <c r="E143" s="246" t="s">
        <v>19</v>
      </c>
      <c r="F143" s="247" t="s">
        <v>1784</v>
      </c>
      <c r="G143" s="244"/>
      <c r="H143" s="248">
        <v>34.729999999999997</v>
      </c>
      <c r="I143" s="249"/>
      <c r="J143" s="244"/>
      <c r="K143" s="244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193</v>
      </c>
      <c r="AU143" s="254" t="s">
        <v>88</v>
      </c>
      <c r="AV143" s="13" t="s">
        <v>88</v>
      </c>
      <c r="AW143" s="13" t="s">
        <v>37</v>
      </c>
      <c r="AX143" s="13" t="s">
        <v>78</v>
      </c>
      <c r="AY143" s="254" t="s">
        <v>185</v>
      </c>
    </row>
    <row r="144" s="13" customFormat="1">
      <c r="A144" s="13"/>
      <c r="B144" s="243"/>
      <c r="C144" s="244"/>
      <c r="D144" s="245" t="s">
        <v>193</v>
      </c>
      <c r="E144" s="246" t="s">
        <v>19</v>
      </c>
      <c r="F144" s="247" t="s">
        <v>1785</v>
      </c>
      <c r="G144" s="244"/>
      <c r="H144" s="248">
        <v>4.3200000000000003</v>
      </c>
      <c r="I144" s="249"/>
      <c r="J144" s="244"/>
      <c r="K144" s="244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193</v>
      </c>
      <c r="AU144" s="254" t="s">
        <v>88</v>
      </c>
      <c r="AV144" s="13" t="s">
        <v>88</v>
      </c>
      <c r="AW144" s="13" t="s">
        <v>37</v>
      </c>
      <c r="AX144" s="13" t="s">
        <v>78</v>
      </c>
      <c r="AY144" s="254" t="s">
        <v>185</v>
      </c>
    </row>
    <row r="145" s="13" customFormat="1">
      <c r="A145" s="13"/>
      <c r="B145" s="243"/>
      <c r="C145" s="244"/>
      <c r="D145" s="245" t="s">
        <v>193</v>
      </c>
      <c r="E145" s="246" t="s">
        <v>19</v>
      </c>
      <c r="F145" s="247" t="s">
        <v>1786</v>
      </c>
      <c r="G145" s="244"/>
      <c r="H145" s="248">
        <v>3.6800000000000002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193</v>
      </c>
      <c r="AU145" s="254" t="s">
        <v>88</v>
      </c>
      <c r="AV145" s="13" t="s">
        <v>88</v>
      </c>
      <c r="AW145" s="13" t="s">
        <v>37</v>
      </c>
      <c r="AX145" s="13" t="s">
        <v>78</v>
      </c>
      <c r="AY145" s="254" t="s">
        <v>185</v>
      </c>
    </row>
    <row r="146" s="13" customFormat="1">
      <c r="A146" s="13"/>
      <c r="B146" s="243"/>
      <c r="C146" s="244"/>
      <c r="D146" s="245" t="s">
        <v>193</v>
      </c>
      <c r="E146" s="246" t="s">
        <v>19</v>
      </c>
      <c r="F146" s="247" t="s">
        <v>1787</v>
      </c>
      <c r="G146" s="244"/>
      <c r="H146" s="248">
        <v>5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193</v>
      </c>
      <c r="AU146" s="254" t="s">
        <v>88</v>
      </c>
      <c r="AV146" s="13" t="s">
        <v>88</v>
      </c>
      <c r="AW146" s="13" t="s">
        <v>37</v>
      </c>
      <c r="AX146" s="13" t="s">
        <v>78</v>
      </c>
      <c r="AY146" s="254" t="s">
        <v>185</v>
      </c>
    </row>
    <row r="147" s="13" customFormat="1">
      <c r="A147" s="13"/>
      <c r="B147" s="243"/>
      <c r="C147" s="244"/>
      <c r="D147" s="245" t="s">
        <v>193</v>
      </c>
      <c r="E147" s="246" t="s">
        <v>19</v>
      </c>
      <c r="F147" s="247" t="s">
        <v>1788</v>
      </c>
      <c r="G147" s="244"/>
      <c r="H147" s="248">
        <v>2.5299999999999998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193</v>
      </c>
      <c r="AU147" s="254" t="s">
        <v>88</v>
      </c>
      <c r="AV147" s="13" t="s">
        <v>88</v>
      </c>
      <c r="AW147" s="13" t="s">
        <v>37</v>
      </c>
      <c r="AX147" s="13" t="s">
        <v>78</v>
      </c>
      <c r="AY147" s="254" t="s">
        <v>185</v>
      </c>
    </row>
    <row r="148" s="13" customFormat="1">
      <c r="A148" s="13"/>
      <c r="B148" s="243"/>
      <c r="C148" s="244"/>
      <c r="D148" s="245" t="s">
        <v>193</v>
      </c>
      <c r="E148" s="246" t="s">
        <v>19</v>
      </c>
      <c r="F148" s="247" t="s">
        <v>1789</v>
      </c>
      <c r="G148" s="244"/>
      <c r="H148" s="248">
        <v>5.4500000000000002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193</v>
      </c>
      <c r="AU148" s="254" t="s">
        <v>88</v>
      </c>
      <c r="AV148" s="13" t="s">
        <v>88</v>
      </c>
      <c r="AW148" s="13" t="s">
        <v>37</v>
      </c>
      <c r="AX148" s="13" t="s">
        <v>78</v>
      </c>
      <c r="AY148" s="254" t="s">
        <v>185</v>
      </c>
    </row>
    <row r="149" s="15" customFormat="1">
      <c r="A149" s="15"/>
      <c r="B149" s="265"/>
      <c r="C149" s="266"/>
      <c r="D149" s="245" t="s">
        <v>193</v>
      </c>
      <c r="E149" s="267" t="s">
        <v>19</v>
      </c>
      <c r="F149" s="268" t="s">
        <v>196</v>
      </c>
      <c r="G149" s="266"/>
      <c r="H149" s="269">
        <v>121.55999999999999</v>
      </c>
      <c r="I149" s="270"/>
      <c r="J149" s="266"/>
      <c r="K149" s="266"/>
      <c r="L149" s="271"/>
      <c r="M149" s="272"/>
      <c r="N149" s="273"/>
      <c r="O149" s="273"/>
      <c r="P149" s="273"/>
      <c r="Q149" s="273"/>
      <c r="R149" s="273"/>
      <c r="S149" s="273"/>
      <c r="T149" s="27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5" t="s">
        <v>193</v>
      </c>
      <c r="AU149" s="275" t="s">
        <v>88</v>
      </c>
      <c r="AV149" s="15" t="s">
        <v>191</v>
      </c>
      <c r="AW149" s="15" t="s">
        <v>37</v>
      </c>
      <c r="AX149" s="15" t="s">
        <v>86</v>
      </c>
      <c r="AY149" s="275" t="s">
        <v>185</v>
      </c>
    </row>
    <row r="150" s="2" customFormat="1" ht="16.5" customHeight="1">
      <c r="A150" s="40"/>
      <c r="B150" s="41"/>
      <c r="C150" s="282" t="s">
        <v>264</v>
      </c>
      <c r="D150" s="282" t="s">
        <v>604</v>
      </c>
      <c r="E150" s="283" t="s">
        <v>1790</v>
      </c>
      <c r="F150" s="284" t="s">
        <v>1791</v>
      </c>
      <c r="G150" s="285" t="s">
        <v>220</v>
      </c>
      <c r="H150" s="286">
        <v>44.814</v>
      </c>
      <c r="I150" s="287"/>
      <c r="J150" s="288">
        <f>ROUND(I150*H150,2)</f>
        <v>0</v>
      </c>
      <c r="K150" s="289"/>
      <c r="L150" s="290"/>
      <c r="M150" s="291" t="s">
        <v>19</v>
      </c>
      <c r="N150" s="292" t="s">
        <v>49</v>
      </c>
      <c r="O150" s="86"/>
      <c r="P150" s="239">
        <f>O150*H150</f>
        <v>0</v>
      </c>
      <c r="Q150" s="239">
        <v>0.040000000000000001</v>
      </c>
      <c r="R150" s="239">
        <f>Q150*H150</f>
        <v>1.7925599999999999</v>
      </c>
      <c r="S150" s="239">
        <v>0</v>
      </c>
      <c r="T150" s="24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1" t="s">
        <v>236</v>
      </c>
      <c r="AT150" s="241" t="s">
        <v>604</v>
      </c>
      <c r="AU150" s="241" t="s">
        <v>88</v>
      </c>
      <c r="AY150" s="19" t="s">
        <v>185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86</v>
      </c>
      <c r="BK150" s="242">
        <f>ROUND(I150*H150,2)</f>
        <v>0</v>
      </c>
      <c r="BL150" s="19" t="s">
        <v>191</v>
      </c>
      <c r="BM150" s="241" t="s">
        <v>1792</v>
      </c>
    </row>
    <row r="151" s="13" customFormat="1">
      <c r="A151" s="13"/>
      <c r="B151" s="243"/>
      <c r="C151" s="244"/>
      <c r="D151" s="245" t="s">
        <v>193</v>
      </c>
      <c r="E151" s="246" t="s">
        <v>19</v>
      </c>
      <c r="F151" s="247" t="s">
        <v>1769</v>
      </c>
      <c r="G151" s="244"/>
      <c r="H151" s="248">
        <v>3.2999999999999998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193</v>
      </c>
      <c r="AU151" s="254" t="s">
        <v>88</v>
      </c>
      <c r="AV151" s="13" t="s">
        <v>88</v>
      </c>
      <c r="AW151" s="13" t="s">
        <v>37</v>
      </c>
      <c r="AX151" s="13" t="s">
        <v>78</v>
      </c>
      <c r="AY151" s="254" t="s">
        <v>185</v>
      </c>
    </row>
    <row r="152" s="13" customFormat="1">
      <c r="A152" s="13"/>
      <c r="B152" s="243"/>
      <c r="C152" s="244"/>
      <c r="D152" s="245" t="s">
        <v>193</v>
      </c>
      <c r="E152" s="246" t="s">
        <v>19</v>
      </c>
      <c r="F152" s="247" t="s">
        <v>1770</v>
      </c>
      <c r="G152" s="244"/>
      <c r="H152" s="248">
        <v>4.1200000000000001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193</v>
      </c>
      <c r="AU152" s="254" t="s">
        <v>88</v>
      </c>
      <c r="AV152" s="13" t="s">
        <v>88</v>
      </c>
      <c r="AW152" s="13" t="s">
        <v>37</v>
      </c>
      <c r="AX152" s="13" t="s">
        <v>78</v>
      </c>
      <c r="AY152" s="254" t="s">
        <v>185</v>
      </c>
    </row>
    <row r="153" s="13" customFormat="1">
      <c r="A153" s="13"/>
      <c r="B153" s="243"/>
      <c r="C153" s="244"/>
      <c r="D153" s="245" t="s">
        <v>193</v>
      </c>
      <c r="E153" s="246" t="s">
        <v>19</v>
      </c>
      <c r="F153" s="247" t="s">
        <v>1772</v>
      </c>
      <c r="G153" s="244"/>
      <c r="H153" s="248">
        <v>8.25</v>
      </c>
      <c r="I153" s="249"/>
      <c r="J153" s="244"/>
      <c r="K153" s="244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193</v>
      </c>
      <c r="AU153" s="254" t="s">
        <v>88</v>
      </c>
      <c r="AV153" s="13" t="s">
        <v>88</v>
      </c>
      <c r="AW153" s="13" t="s">
        <v>37</v>
      </c>
      <c r="AX153" s="13" t="s">
        <v>78</v>
      </c>
      <c r="AY153" s="254" t="s">
        <v>185</v>
      </c>
    </row>
    <row r="154" s="13" customFormat="1">
      <c r="A154" s="13"/>
      <c r="B154" s="243"/>
      <c r="C154" s="244"/>
      <c r="D154" s="245" t="s">
        <v>193</v>
      </c>
      <c r="E154" s="246" t="s">
        <v>19</v>
      </c>
      <c r="F154" s="247" t="s">
        <v>1776</v>
      </c>
      <c r="G154" s="244"/>
      <c r="H154" s="248">
        <v>3.1499999999999999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193</v>
      </c>
      <c r="AU154" s="254" t="s">
        <v>88</v>
      </c>
      <c r="AV154" s="13" t="s">
        <v>88</v>
      </c>
      <c r="AW154" s="13" t="s">
        <v>37</v>
      </c>
      <c r="AX154" s="13" t="s">
        <v>78</v>
      </c>
      <c r="AY154" s="254" t="s">
        <v>185</v>
      </c>
    </row>
    <row r="155" s="13" customFormat="1">
      <c r="A155" s="13"/>
      <c r="B155" s="243"/>
      <c r="C155" s="244"/>
      <c r="D155" s="245" t="s">
        <v>193</v>
      </c>
      <c r="E155" s="246" t="s">
        <v>19</v>
      </c>
      <c r="F155" s="247" t="s">
        <v>1778</v>
      </c>
      <c r="G155" s="244"/>
      <c r="H155" s="248">
        <v>6.1200000000000001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193</v>
      </c>
      <c r="AU155" s="254" t="s">
        <v>88</v>
      </c>
      <c r="AV155" s="13" t="s">
        <v>88</v>
      </c>
      <c r="AW155" s="13" t="s">
        <v>37</v>
      </c>
      <c r="AX155" s="13" t="s">
        <v>78</v>
      </c>
      <c r="AY155" s="254" t="s">
        <v>185</v>
      </c>
    </row>
    <row r="156" s="13" customFormat="1">
      <c r="A156" s="13"/>
      <c r="B156" s="243"/>
      <c r="C156" s="244"/>
      <c r="D156" s="245" t="s">
        <v>193</v>
      </c>
      <c r="E156" s="246" t="s">
        <v>19</v>
      </c>
      <c r="F156" s="247" t="s">
        <v>1779</v>
      </c>
      <c r="G156" s="244"/>
      <c r="H156" s="248">
        <v>4.0599999999999996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193</v>
      </c>
      <c r="AU156" s="254" t="s">
        <v>88</v>
      </c>
      <c r="AV156" s="13" t="s">
        <v>88</v>
      </c>
      <c r="AW156" s="13" t="s">
        <v>37</v>
      </c>
      <c r="AX156" s="13" t="s">
        <v>78</v>
      </c>
      <c r="AY156" s="254" t="s">
        <v>185</v>
      </c>
    </row>
    <row r="157" s="13" customFormat="1">
      <c r="A157" s="13"/>
      <c r="B157" s="243"/>
      <c r="C157" s="244"/>
      <c r="D157" s="245" t="s">
        <v>193</v>
      </c>
      <c r="E157" s="246" t="s">
        <v>19</v>
      </c>
      <c r="F157" s="247" t="s">
        <v>1776</v>
      </c>
      <c r="G157" s="244"/>
      <c r="H157" s="248">
        <v>3.1499999999999999</v>
      </c>
      <c r="I157" s="249"/>
      <c r="J157" s="244"/>
      <c r="K157" s="244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193</v>
      </c>
      <c r="AU157" s="254" t="s">
        <v>88</v>
      </c>
      <c r="AV157" s="13" t="s">
        <v>88</v>
      </c>
      <c r="AW157" s="13" t="s">
        <v>37</v>
      </c>
      <c r="AX157" s="13" t="s">
        <v>78</v>
      </c>
      <c r="AY157" s="254" t="s">
        <v>185</v>
      </c>
    </row>
    <row r="158" s="13" customFormat="1">
      <c r="A158" s="13"/>
      <c r="B158" s="243"/>
      <c r="C158" s="244"/>
      <c r="D158" s="245" t="s">
        <v>193</v>
      </c>
      <c r="E158" s="246" t="s">
        <v>19</v>
      </c>
      <c r="F158" s="247" t="s">
        <v>1785</v>
      </c>
      <c r="G158" s="244"/>
      <c r="H158" s="248">
        <v>4.3200000000000003</v>
      </c>
      <c r="I158" s="249"/>
      <c r="J158" s="244"/>
      <c r="K158" s="244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193</v>
      </c>
      <c r="AU158" s="254" t="s">
        <v>88</v>
      </c>
      <c r="AV158" s="13" t="s">
        <v>88</v>
      </c>
      <c r="AW158" s="13" t="s">
        <v>37</v>
      </c>
      <c r="AX158" s="13" t="s">
        <v>78</v>
      </c>
      <c r="AY158" s="254" t="s">
        <v>185</v>
      </c>
    </row>
    <row r="159" s="13" customFormat="1">
      <c r="A159" s="13"/>
      <c r="B159" s="243"/>
      <c r="C159" s="244"/>
      <c r="D159" s="245" t="s">
        <v>193</v>
      </c>
      <c r="E159" s="246" t="s">
        <v>19</v>
      </c>
      <c r="F159" s="247" t="s">
        <v>1786</v>
      </c>
      <c r="G159" s="244"/>
      <c r="H159" s="248">
        <v>3.6800000000000002</v>
      </c>
      <c r="I159" s="249"/>
      <c r="J159" s="244"/>
      <c r="K159" s="244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193</v>
      </c>
      <c r="AU159" s="254" t="s">
        <v>88</v>
      </c>
      <c r="AV159" s="13" t="s">
        <v>88</v>
      </c>
      <c r="AW159" s="13" t="s">
        <v>37</v>
      </c>
      <c r="AX159" s="13" t="s">
        <v>78</v>
      </c>
      <c r="AY159" s="254" t="s">
        <v>185</v>
      </c>
    </row>
    <row r="160" s="13" customFormat="1">
      <c r="A160" s="13"/>
      <c r="B160" s="243"/>
      <c r="C160" s="244"/>
      <c r="D160" s="245" t="s">
        <v>193</v>
      </c>
      <c r="E160" s="246" t="s">
        <v>19</v>
      </c>
      <c r="F160" s="247" t="s">
        <v>1788</v>
      </c>
      <c r="G160" s="244"/>
      <c r="H160" s="248">
        <v>2.5299999999999998</v>
      </c>
      <c r="I160" s="249"/>
      <c r="J160" s="244"/>
      <c r="K160" s="244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193</v>
      </c>
      <c r="AU160" s="254" t="s">
        <v>88</v>
      </c>
      <c r="AV160" s="13" t="s">
        <v>88</v>
      </c>
      <c r="AW160" s="13" t="s">
        <v>37</v>
      </c>
      <c r="AX160" s="13" t="s">
        <v>78</v>
      </c>
      <c r="AY160" s="254" t="s">
        <v>185</v>
      </c>
    </row>
    <row r="161" s="15" customFormat="1">
      <c r="A161" s="15"/>
      <c r="B161" s="265"/>
      <c r="C161" s="266"/>
      <c r="D161" s="245" t="s">
        <v>193</v>
      </c>
      <c r="E161" s="267" t="s">
        <v>19</v>
      </c>
      <c r="F161" s="268" t="s">
        <v>196</v>
      </c>
      <c r="G161" s="266"/>
      <c r="H161" s="269">
        <v>42.68</v>
      </c>
      <c r="I161" s="270"/>
      <c r="J161" s="266"/>
      <c r="K161" s="266"/>
      <c r="L161" s="271"/>
      <c r="M161" s="272"/>
      <c r="N161" s="273"/>
      <c r="O161" s="273"/>
      <c r="P161" s="273"/>
      <c r="Q161" s="273"/>
      <c r="R161" s="273"/>
      <c r="S161" s="273"/>
      <c r="T161" s="27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5" t="s">
        <v>193</v>
      </c>
      <c r="AU161" s="275" t="s">
        <v>88</v>
      </c>
      <c r="AV161" s="15" t="s">
        <v>191</v>
      </c>
      <c r="AW161" s="15" t="s">
        <v>37</v>
      </c>
      <c r="AX161" s="15" t="s">
        <v>86</v>
      </c>
      <c r="AY161" s="275" t="s">
        <v>185</v>
      </c>
    </row>
    <row r="162" s="13" customFormat="1">
      <c r="A162" s="13"/>
      <c r="B162" s="243"/>
      <c r="C162" s="244"/>
      <c r="D162" s="245" t="s">
        <v>193</v>
      </c>
      <c r="E162" s="244"/>
      <c r="F162" s="247" t="s">
        <v>1793</v>
      </c>
      <c r="G162" s="244"/>
      <c r="H162" s="248">
        <v>44.814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193</v>
      </c>
      <c r="AU162" s="254" t="s">
        <v>88</v>
      </c>
      <c r="AV162" s="13" t="s">
        <v>88</v>
      </c>
      <c r="AW162" s="13" t="s">
        <v>4</v>
      </c>
      <c r="AX162" s="13" t="s">
        <v>86</v>
      </c>
      <c r="AY162" s="254" t="s">
        <v>185</v>
      </c>
    </row>
    <row r="163" s="2" customFormat="1" ht="16.5" customHeight="1">
      <c r="A163" s="40"/>
      <c r="B163" s="41"/>
      <c r="C163" s="282" t="s">
        <v>8</v>
      </c>
      <c r="D163" s="282" t="s">
        <v>604</v>
      </c>
      <c r="E163" s="283" t="s">
        <v>1794</v>
      </c>
      <c r="F163" s="284" t="s">
        <v>1795</v>
      </c>
      <c r="G163" s="285" t="s">
        <v>220</v>
      </c>
      <c r="H163" s="286">
        <v>82.823999999999998</v>
      </c>
      <c r="I163" s="287"/>
      <c r="J163" s="288">
        <f>ROUND(I163*H163,2)</f>
        <v>0</v>
      </c>
      <c r="K163" s="289"/>
      <c r="L163" s="290"/>
      <c r="M163" s="291" t="s">
        <v>19</v>
      </c>
      <c r="N163" s="292" t="s">
        <v>49</v>
      </c>
      <c r="O163" s="86"/>
      <c r="P163" s="239">
        <f>O163*H163</f>
        <v>0</v>
      </c>
      <c r="Q163" s="239">
        <v>0.080000000000000002</v>
      </c>
      <c r="R163" s="239">
        <f>Q163*H163</f>
        <v>6.6259199999999998</v>
      </c>
      <c r="S163" s="239">
        <v>0</v>
      </c>
      <c r="T163" s="24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1" t="s">
        <v>236</v>
      </c>
      <c r="AT163" s="241" t="s">
        <v>604</v>
      </c>
      <c r="AU163" s="241" t="s">
        <v>88</v>
      </c>
      <c r="AY163" s="19" t="s">
        <v>185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86</v>
      </c>
      <c r="BK163" s="242">
        <f>ROUND(I163*H163,2)</f>
        <v>0</v>
      </c>
      <c r="BL163" s="19" t="s">
        <v>191</v>
      </c>
      <c r="BM163" s="241" t="s">
        <v>1796</v>
      </c>
    </row>
    <row r="164" s="13" customFormat="1">
      <c r="A164" s="13"/>
      <c r="B164" s="243"/>
      <c r="C164" s="244"/>
      <c r="D164" s="245" t="s">
        <v>193</v>
      </c>
      <c r="E164" s="246" t="s">
        <v>19</v>
      </c>
      <c r="F164" s="247" t="s">
        <v>1771</v>
      </c>
      <c r="G164" s="244"/>
      <c r="H164" s="248">
        <v>4.5099999999999998</v>
      </c>
      <c r="I164" s="249"/>
      <c r="J164" s="244"/>
      <c r="K164" s="244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193</v>
      </c>
      <c r="AU164" s="254" t="s">
        <v>88</v>
      </c>
      <c r="AV164" s="13" t="s">
        <v>88</v>
      </c>
      <c r="AW164" s="13" t="s">
        <v>37</v>
      </c>
      <c r="AX164" s="13" t="s">
        <v>78</v>
      </c>
      <c r="AY164" s="254" t="s">
        <v>185</v>
      </c>
    </row>
    <row r="165" s="13" customFormat="1">
      <c r="A165" s="13"/>
      <c r="B165" s="243"/>
      <c r="C165" s="244"/>
      <c r="D165" s="245" t="s">
        <v>193</v>
      </c>
      <c r="E165" s="246" t="s">
        <v>19</v>
      </c>
      <c r="F165" s="247" t="s">
        <v>1773</v>
      </c>
      <c r="G165" s="244"/>
      <c r="H165" s="248">
        <v>1.3999999999999999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193</v>
      </c>
      <c r="AU165" s="254" t="s">
        <v>88</v>
      </c>
      <c r="AV165" s="13" t="s">
        <v>88</v>
      </c>
      <c r="AW165" s="13" t="s">
        <v>37</v>
      </c>
      <c r="AX165" s="13" t="s">
        <v>78</v>
      </c>
      <c r="AY165" s="254" t="s">
        <v>185</v>
      </c>
    </row>
    <row r="166" s="13" customFormat="1">
      <c r="A166" s="13"/>
      <c r="B166" s="243"/>
      <c r="C166" s="244"/>
      <c r="D166" s="245" t="s">
        <v>193</v>
      </c>
      <c r="E166" s="246" t="s">
        <v>19</v>
      </c>
      <c r="F166" s="247" t="s">
        <v>992</v>
      </c>
      <c r="G166" s="244"/>
      <c r="H166" s="248">
        <v>1.2</v>
      </c>
      <c r="I166" s="249"/>
      <c r="J166" s="244"/>
      <c r="K166" s="244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193</v>
      </c>
      <c r="AU166" s="254" t="s">
        <v>88</v>
      </c>
      <c r="AV166" s="13" t="s">
        <v>88</v>
      </c>
      <c r="AW166" s="13" t="s">
        <v>37</v>
      </c>
      <c r="AX166" s="13" t="s">
        <v>78</v>
      </c>
      <c r="AY166" s="254" t="s">
        <v>185</v>
      </c>
    </row>
    <row r="167" s="13" customFormat="1">
      <c r="A167" s="13"/>
      <c r="B167" s="243"/>
      <c r="C167" s="244"/>
      <c r="D167" s="245" t="s">
        <v>193</v>
      </c>
      <c r="E167" s="246" t="s">
        <v>19</v>
      </c>
      <c r="F167" s="247" t="s">
        <v>1774</v>
      </c>
      <c r="G167" s="244"/>
      <c r="H167" s="248">
        <v>3.5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193</v>
      </c>
      <c r="AU167" s="254" t="s">
        <v>88</v>
      </c>
      <c r="AV167" s="13" t="s">
        <v>88</v>
      </c>
      <c r="AW167" s="13" t="s">
        <v>37</v>
      </c>
      <c r="AX167" s="13" t="s">
        <v>78</v>
      </c>
      <c r="AY167" s="254" t="s">
        <v>185</v>
      </c>
    </row>
    <row r="168" s="13" customFormat="1">
      <c r="A168" s="13"/>
      <c r="B168" s="243"/>
      <c r="C168" s="244"/>
      <c r="D168" s="245" t="s">
        <v>193</v>
      </c>
      <c r="E168" s="246" t="s">
        <v>19</v>
      </c>
      <c r="F168" s="247" t="s">
        <v>1775</v>
      </c>
      <c r="G168" s="244"/>
      <c r="H168" s="248">
        <v>1.5</v>
      </c>
      <c r="I168" s="249"/>
      <c r="J168" s="244"/>
      <c r="K168" s="244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193</v>
      </c>
      <c r="AU168" s="254" t="s">
        <v>88</v>
      </c>
      <c r="AV168" s="13" t="s">
        <v>88</v>
      </c>
      <c r="AW168" s="13" t="s">
        <v>37</v>
      </c>
      <c r="AX168" s="13" t="s">
        <v>78</v>
      </c>
      <c r="AY168" s="254" t="s">
        <v>185</v>
      </c>
    </row>
    <row r="169" s="13" customFormat="1">
      <c r="A169" s="13"/>
      <c r="B169" s="243"/>
      <c r="C169" s="244"/>
      <c r="D169" s="245" t="s">
        <v>193</v>
      </c>
      <c r="E169" s="246" t="s">
        <v>19</v>
      </c>
      <c r="F169" s="247" t="s">
        <v>1777</v>
      </c>
      <c r="G169" s="244"/>
      <c r="H169" s="248">
        <v>7.2999999999999998</v>
      </c>
      <c r="I169" s="249"/>
      <c r="J169" s="244"/>
      <c r="K169" s="244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193</v>
      </c>
      <c r="AU169" s="254" t="s">
        <v>88</v>
      </c>
      <c r="AV169" s="13" t="s">
        <v>88</v>
      </c>
      <c r="AW169" s="13" t="s">
        <v>37</v>
      </c>
      <c r="AX169" s="13" t="s">
        <v>78</v>
      </c>
      <c r="AY169" s="254" t="s">
        <v>185</v>
      </c>
    </row>
    <row r="170" s="13" customFormat="1">
      <c r="A170" s="13"/>
      <c r="B170" s="243"/>
      <c r="C170" s="244"/>
      <c r="D170" s="245" t="s">
        <v>193</v>
      </c>
      <c r="E170" s="246" t="s">
        <v>19</v>
      </c>
      <c r="F170" s="247" t="s">
        <v>1780</v>
      </c>
      <c r="G170" s="244"/>
      <c r="H170" s="248">
        <v>0.14000000000000001</v>
      </c>
      <c r="I170" s="249"/>
      <c r="J170" s="244"/>
      <c r="K170" s="244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193</v>
      </c>
      <c r="AU170" s="254" t="s">
        <v>88</v>
      </c>
      <c r="AV170" s="13" t="s">
        <v>88</v>
      </c>
      <c r="AW170" s="13" t="s">
        <v>37</v>
      </c>
      <c r="AX170" s="13" t="s">
        <v>78</v>
      </c>
      <c r="AY170" s="254" t="s">
        <v>185</v>
      </c>
    </row>
    <row r="171" s="13" customFormat="1">
      <c r="A171" s="13"/>
      <c r="B171" s="243"/>
      <c r="C171" s="244"/>
      <c r="D171" s="245" t="s">
        <v>193</v>
      </c>
      <c r="E171" s="246" t="s">
        <v>19</v>
      </c>
      <c r="F171" s="247" t="s">
        <v>1781</v>
      </c>
      <c r="G171" s="244"/>
      <c r="H171" s="248">
        <v>0.5</v>
      </c>
      <c r="I171" s="249"/>
      <c r="J171" s="244"/>
      <c r="K171" s="244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193</v>
      </c>
      <c r="AU171" s="254" t="s">
        <v>88</v>
      </c>
      <c r="AV171" s="13" t="s">
        <v>88</v>
      </c>
      <c r="AW171" s="13" t="s">
        <v>37</v>
      </c>
      <c r="AX171" s="13" t="s">
        <v>78</v>
      </c>
      <c r="AY171" s="254" t="s">
        <v>185</v>
      </c>
    </row>
    <row r="172" s="13" customFormat="1">
      <c r="A172" s="13"/>
      <c r="B172" s="243"/>
      <c r="C172" s="244"/>
      <c r="D172" s="245" t="s">
        <v>193</v>
      </c>
      <c r="E172" s="246" t="s">
        <v>19</v>
      </c>
      <c r="F172" s="247" t="s">
        <v>1782</v>
      </c>
      <c r="G172" s="244"/>
      <c r="H172" s="248">
        <v>8.1500000000000004</v>
      </c>
      <c r="I172" s="249"/>
      <c r="J172" s="244"/>
      <c r="K172" s="244"/>
      <c r="L172" s="250"/>
      <c r="M172" s="251"/>
      <c r="N172" s="252"/>
      <c r="O172" s="252"/>
      <c r="P172" s="252"/>
      <c r="Q172" s="252"/>
      <c r="R172" s="252"/>
      <c r="S172" s="252"/>
      <c r="T172" s="25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4" t="s">
        <v>193</v>
      </c>
      <c r="AU172" s="254" t="s">
        <v>88</v>
      </c>
      <c r="AV172" s="13" t="s">
        <v>88</v>
      </c>
      <c r="AW172" s="13" t="s">
        <v>37</v>
      </c>
      <c r="AX172" s="13" t="s">
        <v>78</v>
      </c>
      <c r="AY172" s="254" t="s">
        <v>185</v>
      </c>
    </row>
    <row r="173" s="13" customFormat="1">
      <c r="A173" s="13"/>
      <c r="B173" s="243"/>
      <c r="C173" s="244"/>
      <c r="D173" s="245" t="s">
        <v>193</v>
      </c>
      <c r="E173" s="246" t="s">
        <v>19</v>
      </c>
      <c r="F173" s="247" t="s">
        <v>1783</v>
      </c>
      <c r="G173" s="244"/>
      <c r="H173" s="248">
        <v>5.5</v>
      </c>
      <c r="I173" s="249"/>
      <c r="J173" s="244"/>
      <c r="K173" s="244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193</v>
      </c>
      <c r="AU173" s="254" t="s">
        <v>88</v>
      </c>
      <c r="AV173" s="13" t="s">
        <v>88</v>
      </c>
      <c r="AW173" s="13" t="s">
        <v>37</v>
      </c>
      <c r="AX173" s="13" t="s">
        <v>78</v>
      </c>
      <c r="AY173" s="254" t="s">
        <v>185</v>
      </c>
    </row>
    <row r="174" s="13" customFormat="1">
      <c r="A174" s="13"/>
      <c r="B174" s="243"/>
      <c r="C174" s="244"/>
      <c r="D174" s="245" t="s">
        <v>193</v>
      </c>
      <c r="E174" s="246" t="s">
        <v>19</v>
      </c>
      <c r="F174" s="247" t="s">
        <v>1784</v>
      </c>
      <c r="G174" s="244"/>
      <c r="H174" s="248">
        <v>34.729999999999997</v>
      </c>
      <c r="I174" s="249"/>
      <c r="J174" s="244"/>
      <c r="K174" s="244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193</v>
      </c>
      <c r="AU174" s="254" t="s">
        <v>88</v>
      </c>
      <c r="AV174" s="13" t="s">
        <v>88</v>
      </c>
      <c r="AW174" s="13" t="s">
        <v>37</v>
      </c>
      <c r="AX174" s="13" t="s">
        <v>78</v>
      </c>
      <c r="AY174" s="254" t="s">
        <v>185</v>
      </c>
    </row>
    <row r="175" s="13" customFormat="1">
      <c r="A175" s="13"/>
      <c r="B175" s="243"/>
      <c r="C175" s="244"/>
      <c r="D175" s="245" t="s">
        <v>193</v>
      </c>
      <c r="E175" s="246" t="s">
        <v>19</v>
      </c>
      <c r="F175" s="247" t="s">
        <v>1787</v>
      </c>
      <c r="G175" s="244"/>
      <c r="H175" s="248">
        <v>5</v>
      </c>
      <c r="I175" s="249"/>
      <c r="J175" s="244"/>
      <c r="K175" s="244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193</v>
      </c>
      <c r="AU175" s="254" t="s">
        <v>88</v>
      </c>
      <c r="AV175" s="13" t="s">
        <v>88</v>
      </c>
      <c r="AW175" s="13" t="s">
        <v>37</v>
      </c>
      <c r="AX175" s="13" t="s">
        <v>78</v>
      </c>
      <c r="AY175" s="254" t="s">
        <v>185</v>
      </c>
    </row>
    <row r="176" s="13" customFormat="1">
      <c r="A176" s="13"/>
      <c r="B176" s="243"/>
      <c r="C176" s="244"/>
      <c r="D176" s="245" t="s">
        <v>193</v>
      </c>
      <c r="E176" s="246" t="s">
        <v>19</v>
      </c>
      <c r="F176" s="247" t="s">
        <v>1789</v>
      </c>
      <c r="G176" s="244"/>
      <c r="H176" s="248">
        <v>5.4500000000000002</v>
      </c>
      <c r="I176" s="249"/>
      <c r="J176" s="244"/>
      <c r="K176" s="244"/>
      <c r="L176" s="250"/>
      <c r="M176" s="251"/>
      <c r="N176" s="252"/>
      <c r="O176" s="252"/>
      <c r="P176" s="252"/>
      <c r="Q176" s="252"/>
      <c r="R176" s="252"/>
      <c r="S176" s="252"/>
      <c r="T176" s="25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4" t="s">
        <v>193</v>
      </c>
      <c r="AU176" s="254" t="s">
        <v>88</v>
      </c>
      <c r="AV176" s="13" t="s">
        <v>88</v>
      </c>
      <c r="AW176" s="13" t="s">
        <v>37</v>
      </c>
      <c r="AX176" s="13" t="s">
        <v>78</v>
      </c>
      <c r="AY176" s="254" t="s">
        <v>185</v>
      </c>
    </row>
    <row r="177" s="15" customFormat="1">
      <c r="A177" s="15"/>
      <c r="B177" s="265"/>
      <c r="C177" s="266"/>
      <c r="D177" s="245" t="s">
        <v>193</v>
      </c>
      <c r="E177" s="267" t="s">
        <v>19</v>
      </c>
      <c r="F177" s="268" t="s">
        <v>196</v>
      </c>
      <c r="G177" s="266"/>
      <c r="H177" s="269">
        <v>78.88000000000001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5" t="s">
        <v>193</v>
      </c>
      <c r="AU177" s="275" t="s">
        <v>88</v>
      </c>
      <c r="AV177" s="15" t="s">
        <v>191</v>
      </c>
      <c r="AW177" s="15" t="s">
        <v>37</v>
      </c>
      <c r="AX177" s="15" t="s">
        <v>86</v>
      </c>
      <c r="AY177" s="275" t="s">
        <v>185</v>
      </c>
    </row>
    <row r="178" s="13" customFormat="1">
      <c r="A178" s="13"/>
      <c r="B178" s="243"/>
      <c r="C178" s="244"/>
      <c r="D178" s="245" t="s">
        <v>193</v>
      </c>
      <c r="E178" s="244"/>
      <c r="F178" s="247" t="s">
        <v>1797</v>
      </c>
      <c r="G178" s="244"/>
      <c r="H178" s="248">
        <v>82.823999999999998</v>
      </c>
      <c r="I178" s="249"/>
      <c r="J178" s="244"/>
      <c r="K178" s="244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193</v>
      </c>
      <c r="AU178" s="254" t="s">
        <v>88</v>
      </c>
      <c r="AV178" s="13" t="s">
        <v>88</v>
      </c>
      <c r="AW178" s="13" t="s">
        <v>4</v>
      </c>
      <c r="AX178" s="13" t="s">
        <v>86</v>
      </c>
      <c r="AY178" s="254" t="s">
        <v>185</v>
      </c>
    </row>
    <row r="179" s="2" customFormat="1" ht="21.75" customHeight="1">
      <c r="A179" s="40"/>
      <c r="B179" s="41"/>
      <c r="C179" s="229" t="s">
        <v>229</v>
      </c>
      <c r="D179" s="229" t="s">
        <v>187</v>
      </c>
      <c r="E179" s="230" t="s">
        <v>1798</v>
      </c>
      <c r="F179" s="231" t="s">
        <v>1799</v>
      </c>
      <c r="G179" s="232" t="s">
        <v>206</v>
      </c>
      <c r="H179" s="233">
        <v>0.82299999999999995</v>
      </c>
      <c r="I179" s="234"/>
      <c r="J179" s="235">
        <f>ROUND(I179*H179,2)</f>
        <v>0</v>
      </c>
      <c r="K179" s="236"/>
      <c r="L179" s="46"/>
      <c r="M179" s="237" t="s">
        <v>19</v>
      </c>
      <c r="N179" s="238" t="s">
        <v>49</v>
      </c>
      <c r="O179" s="86"/>
      <c r="P179" s="239">
        <f>O179*H179</f>
        <v>0</v>
      </c>
      <c r="Q179" s="239">
        <v>2.45329</v>
      </c>
      <c r="R179" s="239">
        <f>Q179*H179</f>
        <v>2.01905767</v>
      </c>
      <c r="S179" s="239">
        <v>0</v>
      </c>
      <c r="T179" s="24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1" t="s">
        <v>191</v>
      </c>
      <c r="AT179" s="241" t="s">
        <v>187</v>
      </c>
      <c r="AU179" s="241" t="s">
        <v>88</v>
      </c>
      <c r="AY179" s="19" t="s">
        <v>185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9" t="s">
        <v>86</v>
      </c>
      <c r="BK179" s="242">
        <f>ROUND(I179*H179,2)</f>
        <v>0</v>
      </c>
      <c r="BL179" s="19" t="s">
        <v>191</v>
      </c>
      <c r="BM179" s="241" t="s">
        <v>1800</v>
      </c>
    </row>
    <row r="180" s="13" customFormat="1">
      <c r="A180" s="13"/>
      <c r="B180" s="243"/>
      <c r="C180" s="244"/>
      <c r="D180" s="245" t="s">
        <v>193</v>
      </c>
      <c r="E180" s="246" t="s">
        <v>19</v>
      </c>
      <c r="F180" s="247" t="s">
        <v>1801</v>
      </c>
      <c r="G180" s="244"/>
      <c r="H180" s="248">
        <v>1.98</v>
      </c>
      <c r="I180" s="249"/>
      <c r="J180" s="244"/>
      <c r="K180" s="244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193</v>
      </c>
      <c r="AU180" s="254" t="s">
        <v>88</v>
      </c>
      <c r="AV180" s="13" t="s">
        <v>88</v>
      </c>
      <c r="AW180" s="13" t="s">
        <v>37</v>
      </c>
      <c r="AX180" s="13" t="s">
        <v>78</v>
      </c>
      <c r="AY180" s="254" t="s">
        <v>185</v>
      </c>
    </row>
    <row r="181" s="13" customFormat="1">
      <c r="A181" s="13"/>
      <c r="B181" s="243"/>
      <c r="C181" s="244"/>
      <c r="D181" s="245" t="s">
        <v>193</v>
      </c>
      <c r="E181" s="246" t="s">
        <v>19</v>
      </c>
      <c r="F181" s="247" t="s">
        <v>1802</v>
      </c>
      <c r="G181" s="244"/>
      <c r="H181" s="248">
        <v>2.6880000000000002</v>
      </c>
      <c r="I181" s="249"/>
      <c r="J181" s="244"/>
      <c r="K181" s="244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193</v>
      </c>
      <c r="AU181" s="254" t="s">
        <v>88</v>
      </c>
      <c r="AV181" s="13" t="s">
        <v>88</v>
      </c>
      <c r="AW181" s="13" t="s">
        <v>37</v>
      </c>
      <c r="AX181" s="13" t="s">
        <v>78</v>
      </c>
      <c r="AY181" s="254" t="s">
        <v>185</v>
      </c>
    </row>
    <row r="182" s="13" customFormat="1">
      <c r="A182" s="13"/>
      <c r="B182" s="243"/>
      <c r="C182" s="244"/>
      <c r="D182" s="245" t="s">
        <v>193</v>
      </c>
      <c r="E182" s="246" t="s">
        <v>19</v>
      </c>
      <c r="F182" s="247" t="s">
        <v>1803</v>
      </c>
      <c r="G182" s="244"/>
      <c r="H182" s="248">
        <v>-1.6799999999999999</v>
      </c>
      <c r="I182" s="249"/>
      <c r="J182" s="244"/>
      <c r="K182" s="244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193</v>
      </c>
      <c r="AU182" s="254" t="s">
        <v>88</v>
      </c>
      <c r="AV182" s="13" t="s">
        <v>88</v>
      </c>
      <c r="AW182" s="13" t="s">
        <v>37</v>
      </c>
      <c r="AX182" s="13" t="s">
        <v>78</v>
      </c>
      <c r="AY182" s="254" t="s">
        <v>185</v>
      </c>
    </row>
    <row r="183" s="14" customFormat="1">
      <c r="A183" s="14"/>
      <c r="B183" s="255"/>
      <c r="C183" s="256"/>
      <c r="D183" s="245" t="s">
        <v>193</v>
      </c>
      <c r="E183" s="257" t="s">
        <v>19</v>
      </c>
      <c r="F183" s="258" t="s">
        <v>1804</v>
      </c>
      <c r="G183" s="256"/>
      <c r="H183" s="257" t="s">
        <v>19</v>
      </c>
      <c r="I183" s="259"/>
      <c r="J183" s="256"/>
      <c r="K183" s="256"/>
      <c r="L183" s="260"/>
      <c r="M183" s="261"/>
      <c r="N183" s="262"/>
      <c r="O183" s="262"/>
      <c r="P183" s="262"/>
      <c r="Q183" s="262"/>
      <c r="R183" s="262"/>
      <c r="S183" s="262"/>
      <c r="T183" s="26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4" t="s">
        <v>193</v>
      </c>
      <c r="AU183" s="264" t="s">
        <v>88</v>
      </c>
      <c r="AV183" s="14" t="s">
        <v>86</v>
      </c>
      <c r="AW183" s="14" t="s">
        <v>37</v>
      </c>
      <c r="AX183" s="14" t="s">
        <v>78</v>
      </c>
      <c r="AY183" s="264" t="s">
        <v>185</v>
      </c>
    </row>
    <row r="184" s="13" customFormat="1">
      <c r="A184" s="13"/>
      <c r="B184" s="243"/>
      <c r="C184" s="244"/>
      <c r="D184" s="245" t="s">
        <v>193</v>
      </c>
      <c r="E184" s="246" t="s">
        <v>19</v>
      </c>
      <c r="F184" s="247" t="s">
        <v>1805</v>
      </c>
      <c r="G184" s="244"/>
      <c r="H184" s="248">
        <v>-2.165</v>
      </c>
      <c r="I184" s="249"/>
      <c r="J184" s="244"/>
      <c r="K184" s="244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193</v>
      </c>
      <c r="AU184" s="254" t="s">
        <v>88</v>
      </c>
      <c r="AV184" s="13" t="s">
        <v>88</v>
      </c>
      <c r="AW184" s="13" t="s">
        <v>37</v>
      </c>
      <c r="AX184" s="13" t="s">
        <v>78</v>
      </c>
      <c r="AY184" s="254" t="s">
        <v>185</v>
      </c>
    </row>
    <row r="185" s="14" customFormat="1">
      <c r="A185" s="14"/>
      <c r="B185" s="255"/>
      <c r="C185" s="256"/>
      <c r="D185" s="245" t="s">
        <v>193</v>
      </c>
      <c r="E185" s="257" t="s">
        <v>19</v>
      </c>
      <c r="F185" s="258" t="s">
        <v>1806</v>
      </c>
      <c r="G185" s="256"/>
      <c r="H185" s="257" t="s">
        <v>19</v>
      </c>
      <c r="I185" s="259"/>
      <c r="J185" s="256"/>
      <c r="K185" s="256"/>
      <c r="L185" s="260"/>
      <c r="M185" s="261"/>
      <c r="N185" s="262"/>
      <c r="O185" s="262"/>
      <c r="P185" s="262"/>
      <c r="Q185" s="262"/>
      <c r="R185" s="262"/>
      <c r="S185" s="262"/>
      <c r="T185" s="26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4" t="s">
        <v>193</v>
      </c>
      <c r="AU185" s="264" t="s">
        <v>88</v>
      </c>
      <c r="AV185" s="14" t="s">
        <v>86</v>
      </c>
      <c r="AW185" s="14" t="s">
        <v>37</v>
      </c>
      <c r="AX185" s="14" t="s">
        <v>78</v>
      </c>
      <c r="AY185" s="264" t="s">
        <v>185</v>
      </c>
    </row>
    <row r="186" s="15" customFormat="1">
      <c r="A186" s="15"/>
      <c r="B186" s="265"/>
      <c r="C186" s="266"/>
      <c r="D186" s="245" t="s">
        <v>193</v>
      </c>
      <c r="E186" s="267" t="s">
        <v>19</v>
      </c>
      <c r="F186" s="268" t="s">
        <v>196</v>
      </c>
      <c r="G186" s="266"/>
      <c r="H186" s="269">
        <v>0.8230000000000004</v>
      </c>
      <c r="I186" s="270"/>
      <c r="J186" s="266"/>
      <c r="K186" s="266"/>
      <c r="L186" s="271"/>
      <c r="M186" s="272"/>
      <c r="N186" s="273"/>
      <c r="O186" s="273"/>
      <c r="P186" s="273"/>
      <c r="Q186" s="273"/>
      <c r="R186" s="273"/>
      <c r="S186" s="273"/>
      <c r="T186" s="27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5" t="s">
        <v>193</v>
      </c>
      <c r="AU186" s="275" t="s">
        <v>88</v>
      </c>
      <c r="AV186" s="15" t="s">
        <v>191</v>
      </c>
      <c r="AW186" s="15" t="s">
        <v>37</v>
      </c>
      <c r="AX186" s="15" t="s">
        <v>86</v>
      </c>
      <c r="AY186" s="275" t="s">
        <v>185</v>
      </c>
    </row>
    <row r="187" s="2" customFormat="1" ht="21.75" customHeight="1">
      <c r="A187" s="40"/>
      <c r="B187" s="41"/>
      <c r="C187" s="229" t="s">
        <v>342</v>
      </c>
      <c r="D187" s="229" t="s">
        <v>187</v>
      </c>
      <c r="E187" s="230" t="s">
        <v>1807</v>
      </c>
      <c r="F187" s="231" t="s">
        <v>1808</v>
      </c>
      <c r="G187" s="232" t="s">
        <v>227</v>
      </c>
      <c r="H187" s="233">
        <v>2</v>
      </c>
      <c r="I187" s="234"/>
      <c r="J187" s="235">
        <f>ROUND(I187*H187,2)</f>
        <v>0</v>
      </c>
      <c r="K187" s="236"/>
      <c r="L187" s="46"/>
      <c r="M187" s="237" t="s">
        <v>19</v>
      </c>
      <c r="N187" s="238" t="s">
        <v>49</v>
      </c>
      <c r="O187" s="86"/>
      <c r="P187" s="239">
        <f>O187*H187</f>
        <v>0</v>
      </c>
      <c r="Q187" s="239">
        <v>7.0056599999999998</v>
      </c>
      <c r="R187" s="239">
        <f>Q187*H187</f>
        <v>14.01132</v>
      </c>
      <c r="S187" s="239">
        <v>0</v>
      </c>
      <c r="T187" s="24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1" t="s">
        <v>191</v>
      </c>
      <c r="AT187" s="241" t="s">
        <v>187</v>
      </c>
      <c r="AU187" s="241" t="s">
        <v>88</v>
      </c>
      <c r="AY187" s="19" t="s">
        <v>185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9" t="s">
        <v>86</v>
      </c>
      <c r="BK187" s="242">
        <f>ROUND(I187*H187,2)</f>
        <v>0</v>
      </c>
      <c r="BL187" s="19" t="s">
        <v>191</v>
      </c>
      <c r="BM187" s="241" t="s">
        <v>1809</v>
      </c>
    </row>
    <row r="188" s="2" customFormat="1" ht="21.75" customHeight="1">
      <c r="A188" s="40"/>
      <c r="B188" s="41"/>
      <c r="C188" s="229" t="s">
        <v>346</v>
      </c>
      <c r="D188" s="229" t="s">
        <v>187</v>
      </c>
      <c r="E188" s="230" t="s">
        <v>1810</v>
      </c>
      <c r="F188" s="231" t="s">
        <v>1811</v>
      </c>
      <c r="G188" s="232" t="s">
        <v>220</v>
      </c>
      <c r="H188" s="233">
        <v>12</v>
      </c>
      <c r="I188" s="234"/>
      <c r="J188" s="235">
        <f>ROUND(I188*H188,2)</f>
        <v>0</v>
      </c>
      <c r="K188" s="236"/>
      <c r="L188" s="46"/>
      <c r="M188" s="237" t="s">
        <v>19</v>
      </c>
      <c r="N188" s="238" t="s">
        <v>49</v>
      </c>
      <c r="O188" s="86"/>
      <c r="P188" s="239">
        <f>O188*H188</f>
        <v>0</v>
      </c>
      <c r="Q188" s="239">
        <v>0.43819000000000002</v>
      </c>
      <c r="R188" s="239">
        <f>Q188*H188</f>
        <v>5.2582800000000001</v>
      </c>
      <c r="S188" s="239">
        <v>0</v>
      </c>
      <c r="T188" s="24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1" t="s">
        <v>191</v>
      </c>
      <c r="AT188" s="241" t="s">
        <v>187</v>
      </c>
      <c r="AU188" s="241" t="s">
        <v>88</v>
      </c>
      <c r="AY188" s="19" t="s">
        <v>185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9" t="s">
        <v>86</v>
      </c>
      <c r="BK188" s="242">
        <f>ROUND(I188*H188,2)</f>
        <v>0</v>
      </c>
      <c r="BL188" s="19" t="s">
        <v>191</v>
      </c>
      <c r="BM188" s="241" t="s">
        <v>1812</v>
      </c>
    </row>
    <row r="189" s="2" customFormat="1" ht="16.5" customHeight="1">
      <c r="A189" s="40"/>
      <c r="B189" s="41"/>
      <c r="C189" s="282" t="s">
        <v>350</v>
      </c>
      <c r="D189" s="282" t="s">
        <v>604</v>
      </c>
      <c r="E189" s="283" t="s">
        <v>1813</v>
      </c>
      <c r="F189" s="284" t="s">
        <v>1814</v>
      </c>
      <c r="G189" s="285" t="s">
        <v>220</v>
      </c>
      <c r="H189" s="286">
        <v>12</v>
      </c>
      <c r="I189" s="287"/>
      <c r="J189" s="288">
        <f>ROUND(I189*H189,2)</f>
        <v>0</v>
      </c>
      <c r="K189" s="289"/>
      <c r="L189" s="290"/>
      <c r="M189" s="291" t="s">
        <v>19</v>
      </c>
      <c r="N189" s="292" t="s">
        <v>49</v>
      </c>
      <c r="O189" s="86"/>
      <c r="P189" s="239">
        <f>O189*H189</f>
        <v>0</v>
      </c>
      <c r="Q189" s="239">
        <v>0.34000000000000002</v>
      </c>
      <c r="R189" s="239">
        <f>Q189*H189</f>
        <v>4.0800000000000001</v>
      </c>
      <c r="S189" s="239">
        <v>0</v>
      </c>
      <c r="T189" s="24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1" t="s">
        <v>236</v>
      </c>
      <c r="AT189" s="241" t="s">
        <v>604</v>
      </c>
      <c r="AU189" s="241" t="s">
        <v>88</v>
      </c>
      <c r="AY189" s="19" t="s">
        <v>185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9" t="s">
        <v>86</v>
      </c>
      <c r="BK189" s="242">
        <f>ROUND(I189*H189,2)</f>
        <v>0</v>
      </c>
      <c r="BL189" s="19" t="s">
        <v>191</v>
      </c>
      <c r="BM189" s="241" t="s">
        <v>1815</v>
      </c>
    </row>
    <row r="190" s="12" customFormat="1" ht="22.8" customHeight="1">
      <c r="A190" s="12"/>
      <c r="B190" s="213"/>
      <c r="C190" s="214"/>
      <c r="D190" s="215" t="s">
        <v>77</v>
      </c>
      <c r="E190" s="227" t="s">
        <v>1115</v>
      </c>
      <c r="F190" s="227" t="s">
        <v>1116</v>
      </c>
      <c r="G190" s="214"/>
      <c r="H190" s="214"/>
      <c r="I190" s="217"/>
      <c r="J190" s="228">
        <f>BK190</f>
        <v>0</v>
      </c>
      <c r="K190" s="214"/>
      <c r="L190" s="219"/>
      <c r="M190" s="220"/>
      <c r="N190" s="221"/>
      <c r="O190" s="221"/>
      <c r="P190" s="222">
        <f>P191</f>
        <v>0</v>
      </c>
      <c r="Q190" s="221"/>
      <c r="R190" s="222">
        <f>R191</f>
        <v>0</v>
      </c>
      <c r="S190" s="221"/>
      <c r="T190" s="223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4" t="s">
        <v>86</v>
      </c>
      <c r="AT190" s="225" t="s">
        <v>77</v>
      </c>
      <c r="AU190" s="225" t="s">
        <v>86</v>
      </c>
      <c r="AY190" s="224" t="s">
        <v>185</v>
      </c>
      <c r="BK190" s="226">
        <f>BK191</f>
        <v>0</v>
      </c>
    </row>
    <row r="191" s="2" customFormat="1" ht="33" customHeight="1">
      <c r="A191" s="40"/>
      <c r="B191" s="41"/>
      <c r="C191" s="229" t="s">
        <v>353</v>
      </c>
      <c r="D191" s="229" t="s">
        <v>187</v>
      </c>
      <c r="E191" s="230" t="s">
        <v>1816</v>
      </c>
      <c r="F191" s="231" t="s">
        <v>1817</v>
      </c>
      <c r="G191" s="232" t="s">
        <v>239</v>
      </c>
      <c r="H191" s="233">
        <v>53.015999999999998</v>
      </c>
      <c r="I191" s="234"/>
      <c r="J191" s="235">
        <f>ROUND(I191*H191,2)</f>
        <v>0</v>
      </c>
      <c r="K191" s="236"/>
      <c r="L191" s="46"/>
      <c r="M191" s="237" t="s">
        <v>19</v>
      </c>
      <c r="N191" s="238" t="s">
        <v>49</v>
      </c>
      <c r="O191" s="86"/>
      <c r="P191" s="239">
        <f>O191*H191</f>
        <v>0</v>
      </c>
      <c r="Q191" s="239">
        <v>0</v>
      </c>
      <c r="R191" s="239">
        <f>Q191*H191</f>
        <v>0</v>
      </c>
      <c r="S191" s="239">
        <v>0</v>
      </c>
      <c r="T191" s="24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1" t="s">
        <v>191</v>
      </c>
      <c r="AT191" s="241" t="s">
        <v>187</v>
      </c>
      <c r="AU191" s="241" t="s">
        <v>88</v>
      </c>
      <c r="AY191" s="19" t="s">
        <v>185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9" t="s">
        <v>86</v>
      </c>
      <c r="BK191" s="242">
        <f>ROUND(I191*H191,2)</f>
        <v>0</v>
      </c>
      <c r="BL191" s="19" t="s">
        <v>191</v>
      </c>
      <c r="BM191" s="241" t="s">
        <v>1818</v>
      </c>
    </row>
    <row r="192" s="12" customFormat="1" ht="25.92" customHeight="1">
      <c r="A192" s="12"/>
      <c r="B192" s="213"/>
      <c r="C192" s="214"/>
      <c r="D192" s="215" t="s">
        <v>77</v>
      </c>
      <c r="E192" s="216" t="s">
        <v>260</v>
      </c>
      <c r="F192" s="216" t="s">
        <v>261</v>
      </c>
      <c r="G192" s="214"/>
      <c r="H192" s="214"/>
      <c r="I192" s="217"/>
      <c r="J192" s="218">
        <f>BK192</f>
        <v>0</v>
      </c>
      <c r="K192" s="214"/>
      <c r="L192" s="219"/>
      <c r="M192" s="220"/>
      <c r="N192" s="221"/>
      <c r="O192" s="221"/>
      <c r="P192" s="222">
        <f>P193</f>
        <v>0</v>
      </c>
      <c r="Q192" s="221"/>
      <c r="R192" s="222">
        <f>R193</f>
        <v>0</v>
      </c>
      <c r="S192" s="221"/>
      <c r="T192" s="223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4" t="s">
        <v>217</v>
      </c>
      <c r="AT192" s="225" t="s">
        <v>77</v>
      </c>
      <c r="AU192" s="225" t="s">
        <v>78</v>
      </c>
      <c r="AY192" s="224" t="s">
        <v>185</v>
      </c>
      <c r="BK192" s="226">
        <f>BK193</f>
        <v>0</v>
      </c>
    </row>
    <row r="193" s="12" customFormat="1" ht="22.8" customHeight="1">
      <c r="A193" s="12"/>
      <c r="B193" s="213"/>
      <c r="C193" s="214"/>
      <c r="D193" s="215" t="s">
        <v>77</v>
      </c>
      <c r="E193" s="227" t="s">
        <v>262</v>
      </c>
      <c r="F193" s="227" t="s">
        <v>263</v>
      </c>
      <c r="G193" s="214"/>
      <c r="H193" s="214"/>
      <c r="I193" s="217"/>
      <c r="J193" s="228">
        <f>BK193</f>
        <v>0</v>
      </c>
      <c r="K193" s="214"/>
      <c r="L193" s="219"/>
      <c r="M193" s="220"/>
      <c r="N193" s="221"/>
      <c r="O193" s="221"/>
      <c r="P193" s="222">
        <f>P194</f>
        <v>0</v>
      </c>
      <c r="Q193" s="221"/>
      <c r="R193" s="222">
        <f>R194</f>
        <v>0</v>
      </c>
      <c r="S193" s="221"/>
      <c r="T193" s="223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4" t="s">
        <v>217</v>
      </c>
      <c r="AT193" s="225" t="s">
        <v>77</v>
      </c>
      <c r="AU193" s="225" t="s">
        <v>86</v>
      </c>
      <c r="AY193" s="224" t="s">
        <v>185</v>
      </c>
      <c r="BK193" s="226">
        <f>BK194</f>
        <v>0</v>
      </c>
    </row>
    <row r="194" s="2" customFormat="1" ht="16.5" customHeight="1">
      <c r="A194" s="40"/>
      <c r="B194" s="41"/>
      <c r="C194" s="229" t="s">
        <v>7</v>
      </c>
      <c r="D194" s="229" t="s">
        <v>187</v>
      </c>
      <c r="E194" s="230" t="s">
        <v>265</v>
      </c>
      <c r="F194" s="231" t="s">
        <v>263</v>
      </c>
      <c r="G194" s="232" t="s">
        <v>266</v>
      </c>
      <c r="H194" s="276"/>
      <c r="I194" s="234"/>
      <c r="J194" s="235">
        <f>ROUND(I194*H194,2)</f>
        <v>0</v>
      </c>
      <c r="K194" s="236"/>
      <c r="L194" s="46"/>
      <c r="M194" s="277" t="s">
        <v>19</v>
      </c>
      <c r="N194" s="278" t="s">
        <v>49</v>
      </c>
      <c r="O194" s="279"/>
      <c r="P194" s="280">
        <f>O194*H194</f>
        <v>0</v>
      </c>
      <c r="Q194" s="280">
        <v>0</v>
      </c>
      <c r="R194" s="280">
        <f>Q194*H194</f>
        <v>0</v>
      </c>
      <c r="S194" s="280">
        <v>0</v>
      </c>
      <c r="T194" s="281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1" t="s">
        <v>267</v>
      </c>
      <c r="AT194" s="241" t="s">
        <v>187</v>
      </c>
      <c r="AU194" s="241" t="s">
        <v>88</v>
      </c>
      <c r="AY194" s="19" t="s">
        <v>185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9" t="s">
        <v>86</v>
      </c>
      <c r="BK194" s="242">
        <f>ROUND(I194*H194,2)</f>
        <v>0</v>
      </c>
      <c r="BL194" s="19" t="s">
        <v>267</v>
      </c>
      <c r="BM194" s="241" t="s">
        <v>1819</v>
      </c>
    </row>
    <row r="195" s="2" customFormat="1" ht="6.96" customHeight="1">
      <c r="A195" s="40"/>
      <c r="B195" s="61"/>
      <c r="C195" s="62"/>
      <c r="D195" s="62"/>
      <c r="E195" s="62"/>
      <c r="F195" s="62"/>
      <c r="G195" s="62"/>
      <c r="H195" s="62"/>
      <c r="I195" s="177"/>
      <c r="J195" s="62"/>
      <c r="K195" s="62"/>
      <c r="L195" s="46"/>
      <c r="M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</row>
  </sheetData>
  <sheetProtection sheet="1" autoFilter="0" formatColumns="0" formatRows="0" objects="1" scenarios="1" spinCount="100000" saltValue="/5ypMdPiPpftLy1hNzkB67Ga+2HP5gpsBmYSpy7PqiDnByJ9I48L7Z5FG0ZTmih+T0q5xBZEeN7Peul94IlbOA==" hashValue="WsAW9pqmW1uQOYf5En9VQGrIl0LQwkA+Yv1gkrI1FQN9Dgm7nyiuXQ/c1ZnwgLsxc6LzoWYNqFawCTxB8lo4Dw==" algorithmName="SHA-512" password="CC35"/>
  <autoFilter ref="C92:K1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1723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1820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27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51" t="s">
        <v>29</v>
      </c>
      <c r="J17" s="135" t="s">
        <v>30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">
        <v>34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51" t="s">
        <v>29</v>
      </c>
      <c r="J23" s="135" t="s">
        <v>36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">
        <v>39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51" t="s">
        <v>29</v>
      </c>
      <c r="J26" s="135" t="s">
        <v>41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ROUND(J96,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ROUND((SUM(BE96:BE205)),  2)</f>
        <v>0</v>
      </c>
      <c r="G35" s="40"/>
      <c r="H35" s="40"/>
      <c r="I35" s="166">
        <v>0.20999999999999999</v>
      </c>
      <c r="J35" s="165">
        <f>ROUND(((SUM(BE96:BE205))*I35),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ROUND((SUM(BF96:BF205)),  2)</f>
        <v>0</v>
      </c>
      <c r="G36" s="40"/>
      <c r="H36" s="40"/>
      <c r="I36" s="166">
        <v>0.14999999999999999</v>
      </c>
      <c r="J36" s="165">
        <f>ROUND(((SUM(BF96:BF205))*I36),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ROUND((SUM(BG96:BG205)),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ROUND((SUM(BH96:BH205)),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ROUND((SUM(BI96:BI205)),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1723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B - Zámková dlažba - odstavné stání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J96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164</v>
      </c>
      <c r="E64" s="190"/>
      <c r="F64" s="190"/>
      <c r="G64" s="190"/>
      <c r="H64" s="190"/>
      <c r="I64" s="191"/>
      <c r="J64" s="192">
        <f>J97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165</v>
      </c>
      <c r="E65" s="196"/>
      <c r="F65" s="196"/>
      <c r="G65" s="196"/>
      <c r="H65" s="196"/>
      <c r="I65" s="197"/>
      <c r="J65" s="198">
        <f>J98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401</v>
      </c>
      <c r="E66" s="196"/>
      <c r="F66" s="196"/>
      <c r="G66" s="196"/>
      <c r="H66" s="196"/>
      <c r="I66" s="197"/>
      <c r="J66" s="198">
        <f>J123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402</v>
      </c>
      <c r="E67" s="196"/>
      <c r="F67" s="196"/>
      <c r="G67" s="196"/>
      <c r="H67" s="196"/>
      <c r="I67" s="197"/>
      <c r="J67" s="198">
        <f>J137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4"/>
      <c r="C68" s="127"/>
      <c r="D68" s="195" t="s">
        <v>1725</v>
      </c>
      <c r="E68" s="196"/>
      <c r="F68" s="196"/>
      <c r="G68" s="196"/>
      <c r="H68" s="196"/>
      <c r="I68" s="197"/>
      <c r="J68" s="198">
        <f>J159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4"/>
      <c r="C69" s="127"/>
      <c r="D69" s="195" t="s">
        <v>166</v>
      </c>
      <c r="E69" s="196"/>
      <c r="F69" s="196"/>
      <c r="G69" s="196"/>
      <c r="H69" s="196"/>
      <c r="I69" s="197"/>
      <c r="J69" s="198">
        <f>J176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4"/>
      <c r="C70" s="127"/>
      <c r="D70" s="195" t="s">
        <v>406</v>
      </c>
      <c r="E70" s="196"/>
      <c r="F70" s="196"/>
      <c r="G70" s="196"/>
      <c r="H70" s="196"/>
      <c r="I70" s="197"/>
      <c r="J70" s="198">
        <f>J187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87"/>
      <c r="C71" s="188"/>
      <c r="D71" s="189" t="s">
        <v>407</v>
      </c>
      <c r="E71" s="190"/>
      <c r="F71" s="190"/>
      <c r="G71" s="190"/>
      <c r="H71" s="190"/>
      <c r="I71" s="191"/>
      <c r="J71" s="192">
        <f>J189</f>
        <v>0</v>
      </c>
      <c r="K71" s="188"/>
      <c r="L71" s="19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94"/>
      <c r="C72" s="127"/>
      <c r="D72" s="195" t="s">
        <v>408</v>
      </c>
      <c r="E72" s="196"/>
      <c r="F72" s="196"/>
      <c r="G72" s="196"/>
      <c r="H72" s="196"/>
      <c r="I72" s="197"/>
      <c r="J72" s="198">
        <f>J190</f>
        <v>0</v>
      </c>
      <c r="K72" s="127"/>
      <c r="L72" s="19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87"/>
      <c r="C73" s="188"/>
      <c r="D73" s="189" t="s">
        <v>168</v>
      </c>
      <c r="E73" s="190"/>
      <c r="F73" s="190"/>
      <c r="G73" s="190"/>
      <c r="H73" s="190"/>
      <c r="I73" s="191"/>
      <c r="J73" s="192">
        <f>J203</f>
        <v>0</v>
      </c>
      <c r="K73" s="188"/>
      <c r="L73" s="19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94"/>
      <c r="C74" s="127"/>
      <c r="D74" s="195" t="s">
        <v>169</v>
      </c>
      <c r="E74" s="196"/>
      <c r="F74" s="196"/>
      <c r="G74" s="196"/>
      <c r="H74" s="196"/>
      <c r="I74" s="197"/>
      <c r="J74" s="198">
        <f>J204</f>
        <v>0</v>
      </c>
      <c r="K74" s="127"/>
      <c r="L74" s="19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40"/>
      <c r="B75" s="41"/>
      <c r="C75" s="42"/>
      <c r="D75" s="42"/>
      <c r="E75" s="42"/>
      <c r="F75" s="42"/>
      <c r="G75" s="42"/>
      <c r="H75" s="42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61"/>
      <c r="C76" s="62"/>
      <c r="D76" s="62"/>
      <c r="E76" s="62"/>
      <c r="F76" s="62"/>
      <c r="G76" s="62"/>
      <c r="H76" s="62"/>
      <c r="I76" s="177"/>
      <c r="J76" s="62"/>
      <c r="K76" s="6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="2" customFormat="1" ht="6.96" customHeight="1">
      <c r="A80" s="40"/>
      <c r="B80" s="63"/>
      <c r="C80" s="64"/>
      <c r="D80" s="64"/>
      <c r="E80" s="64"/>
      <c r="F80" s="64"/>
      <c r="G80" s="64"/>
      <c r="H80" s="64"/>
      <c r="I80" s="180"/>
      <c r="J80" s="64"/>
      <c r="K80" s="64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24.96" customHeight="1">
      <c r="A81" s="40"/>
      <c r="B81" s="41"/>
      <c r="C81" s="25" t="s">
        <v>170</v>
      </c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181" t="str">
        <f>E7</f>
        <v>Sýrárna Broumov</v>
      </c>
      <c r="F84" s="34"/>
      <c r="G84" s="34"/>
      <c r="H84" s="34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" customFormat="1" ht="12" customHeight="1">
      <c r="B85" s="23"/>
      <c r="C85" s="34" t="s">
        <v>158</v>
      </c>
      <c r="D85" s="24"/>
      <c r="E85" s="24"/>
      <c r="F85" s="24"/>
      <c r="G85" s="24"/>
      <c r="H85" s="24"/>
      <c r="I85" s="140"/>
      <c r="J85" s="24"/>
      <c r="K85" s="24"/>
      <c r="L85" s="22"/>
    </row>
    <row r="86" s="2" customFormat="1" ht="16.5" customHeight="1">
      <c r="A86" s="40"/>
      <c r="B86" s="41"/>
      <c r="C86" s="42"/>
      <c r="D86" s="42"/>
      <c r="E86" s="181" t="s">
        <v>1723</v>
      </c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270</v>
      </c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6.5" customHeight="1">
      <c r="A88" s="40"/>
      <c r="B88" s="41"/>
      <c r="C88" s="42"/>
      <c r="D88" s="42"/>
      <c r="E88" s="71" t="str">
        <f>E11</f>
        <v>B - Zámková dlažba - odstavné stání</v>
      </c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148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4" t="s">
        <v>21</v>
      </c>
      <c r="D90" s="42"/>
      <c r="E90" s="42"/>
      <c r="F90" s="29" t="str">
        <f>F14</f>
        <v xml:space="preserve"> </v>
      </c>
      <c r="G90" s="42"/>
      <c r="H90" s="42"/>
      <c r="I90" s="151" t="s">
        <v>23</v>
      </c>
      <c r="J90" s="74" t="str">
        <f>IF(J14="","",J14)</f>
        <v>8. 9. 2020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4" t="s">
        <v>25</v>
      </c>
      <c r="D92" s="42"/>
      <c r="E92" s="42"/>
      <c r="F92" s="29" t="str">
        <f>E17</f>
        <v>Sýrárna Broumov s.r.o.</v>
      </c>
      <c r="G92" s="42"/>
      <c r="H92" s="42"/>
      <c r="I92" s="151" t="s">
        <v>33</v>
      </c>
      <c r="J92" s="38" t="str">
        <f>E23</f>
        <v>JOSTA s.r.o.</v>
      </c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4" t="s">
        <v>31</v>
      </c>
      <c r="D93" s="42"/>
      <c r="E93" s="42"/>
      <c r="F93" s="29" t="str">
        <f>IF(E20="","",E20)</f>
        <v>Vyplň údaj</v>
      </c>
      <c r="G93" s="42"/>
      <c r="H93" s="42"/>
      <c r="I93" s="151" t="s">
        <v>38</v>
      </c>
      <c r="J93" s="38" t="str">
        <f>E26</f>
        <v>Tomáš Valenta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148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11" customFormat="1" ht="29.28" customHeight="1">
      <c r="A95" s="200"/>
      <c r="B95" s="201"/>
      <c r="C95" s="202" t="s">
        <v>171</v>
      </c>
      <c r="D95" s="203" t="s">
        <v>63</v>
      </c>
      <c r="E95" s="203" t="s">
        <v>59</v>
      </c>
      <c r="F95" s="203" t="s">
        <v>60</v>
      </c>
      <c r="G95" s="203" t="s">
        <v>172</v>
      </c>
      <c r="H95" s="203" t="s">
        <v>173</v>
      </c>
      <c r="I95" s="204" t="s">
        <v>174</v>
      </c>
      <c r="J95" s="205" t="s">
        <v>162</v>
      </c>
      <c r="K95" s="206" t="s">
        <v>175</v>
      </c>
      <c r="L95" s="207"/>
      <c r="M95" s="94" t="s">
        <v>19</v>
      </c>
      <c r="N95" s="95" t="s">
        <v>48</v>
      </c>
      <c r="O95" s="95" t="s">
        <v>176</v>
      </c>
      <c r="P95" s="95" t="s">
        <v>177</v>
      </c>
      <c r="Q95" s="95" t="s">
        <v>178</v>
      </c>
      <c r="R95" s="95" t="s">
        <v>179</v>
      </c>
      <c r="S95" s="95" t="s">
        <v>180</v>
      </c>
      <c r="T95" s="96" t="s">
        <v>181</v>
      </c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</row>
    <row r="96" s="2" customFormat="1" ht="22.8" customHeight="1">
      <c r="A96" s="40"/>
      <c r="B96" s="41"/>
      <c r="C96" s="101" t="s">
        <v>182</v>
      </c>
      <c r="D96" s="42"/>
      <c r="E96" s="42"/>
      <c r="F96" s="42"/>
      <c r="G96" s="42"/>
      <c r="H96" s="42"/>
      <c r="I96" s="148"/>
      <c r="J96" s="208">
        <f>BK96</f>
        <v>0</v>
      </c>
      <c r="K96" s="42"/>
      <c r="L96" s="46"/>
      <c r="M96" s="97"/>
      <c r="N96" s="209"/>
      <c r="O96" s="98"/>
      <c r="P96" s="210">
        <f>P97+P189+P203</f>
        <v>0</v>
      </c>
      <c r="Q96" s="98"/>
      <c r="R96" s="210">
        <f>R97+R189+R203</f>
        <v>62.582410000000003</v>
      </c>
      <c r="S96" s="98"/>
      <c r="T96" s="211">
        <f>T97+T189+T203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77</v>
      </c>
      <c r="AU96" s="19" t="s">
        <v>163</v>
      </c>
      <c r="BK96" s="212">
        <f>BK97+BK189+BK203</f>
        <v>0</v>
      </c>
    </row>
    <row r="97" s="12" customFormat="1" ht="25.92" customHeight="1">
      <c r="A97" s="12"/>
      <c r="B97" s="213"/>
      <c r="C97" s="214"/>
      <c r="D97" s="215" t="s">
        <v>77</v>
      </c>
      <c r="E97" s="216" t="s">
        <v>183</v>
      </c>
      <c r="F97" s="216" t="s">
        <v>184</v>
      </c>
      <c r="G97" s="214"/>
      <c r="H97" s="214"/>
      <c r="I97" s="217"/>
      <c r="J97" s="218">
        <f>BK97</f>
        <v>0</v>
      </c>
      <c r="K97" s="214"/>
      <c r="L97" s="219"/>
      <c r="M97" s="220"/>
      <c r="N97" s="221"/>
      <c r="O97" s="221"/>
      <c r="P97" s="222">
        <f>P98+P123+P137+P159+P176+P187</f>
        <v>0</v>
      </c>
      <c r="Q97" s="221"/>
      <c r="R97" s="222">
        <f>R98+R123+R137+R159+R176+R187</f>
        <v>62.568674000000001</v>
      </c>
      <c r="S97" s="221"/>
      <c r="T97" s="223">
        <f>T98+T123+T137+T159+T176+T187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4" t="s">
        <v>86</v>
      </c>
      <c r="AT97" s="225" t="s">
        <v>77</v>
      </c>
      <c r="AU97" s="225" t="s">
        <v>78</v>
      </c>
      <c r="AY97" s="224" t="s">
        <v>185</v>
      </c>
      <c r="BK97" s="226">
        <f>BK98+BK123+BK137+BK159+BK176+BK187</f>
        <v>0</v>
      </c>
    </row>
    <row r="98" s="12" customFormat="1" ht="22.8" customHeight="1">
      <c r="A98" s="12"/>
      <c r="B98" s="213"/>
      <c r="C98" s="214"/>
      <c r="D98" s="215" t="s">
        <v>77</v>
      </c>
      <c r="E98" s="227" t="s">
        <v>86</v>
      </c>
      <c r="F98" s="227" t="s">
        <v>186</v>
      </c>
      <c r="G98" s="214"/>
      <c r="H98" s="214"/>
      <c r="I98" s="217"/>
      <c r="J98" s="228">
        <f>BK98</f>
        <v>0</v>
      </c>
      <c r="K98" s="214"/>
      <c r="L98" s="219"/>
      <c r="M98" s="220"/>
      <c r="N98" s="221"/>
      <c r="O98" s="221"/>
      <c r="P98" s="222">
        <f>SUM(P99:P122)</f>
        <v>0</v>
      </c>
      <c r="Q98" s="221"/>
      <c r="R98" s="222">
        <f>SUM(R99:R122)</f>
        <v>9.3520000000000003</v>
      </c>
      <c r="S98" s="221"/>
      <c r="T98" s="223">
        <f>SUM(T99:T122)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4" t="s">
        <v>86</v>
      </c>
      <c r="AT98" s="225" t="s">
        <v>77</v>
      </c>
      <c r="AU98" s="225" t="s">
        <v>86</v>
      </c>
      <c r="AY98" s="224" t="s">
        <v>185</v>
      </c>
      <c r="BK98" s="226">
        <f>SUM(BK99:BK122)</f>
        <v>0</v>
      </c>
    </row>
    <row r="99" s="2" customFormat="1" ht="21.75" customHeight="1">
      <c r="A99" s="40"/>
      <c r="B99" s="41"/>
      <c r="C99" s="229" t="s">
        <v>86</v>
      </c>
      <c r="D99" s="229" t="s">
        <v>187</v>
      </c>
      <c r="E99" s="230" t="s">
        <v>1821</v>
      </c>
      <c r="F99" s="231" t="s">
        <v>1822</v>
      </c>
      <c r="G99" s="232" t="s">
        <v>206</v>
      </c>
      <c r="H99" s="233">
        <v>85.731999999999999</v>
      </c>
      <c r="I99" s="234"/>
      <c r="J99" s="235">
        <f>ROUND(I99*H99,2)</f>
        <v>0</v>
      </c>
      <c r="K99" s="236"/>
      <c r="L99" s="46"/>
      <c r="M99" s="237" t="s">
        <v>19</v>
      </c>
      <c r="N99" s="238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191</v>
      </c>
      <c r="AT99" s="241" t="s">
        <v>187</v>
      </c>
      <c r="AU99" s="241" t="s">
        <v>88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191</v>
      </c>
      <c r="BM99" s="241" t="s">
        <v>1823</v>
      </c>
    </row>
    <row r="100" s="13" customFormat="1">
      <c r="A100" s="13"/>
      <c r="B100" s="243"/>
      <c r="C100" s="244"/>
      <c r="D100" s="245" t="s">
        <v>193</v>
      </c>
      <c r="E100" s="246" t="s">
        <v>19</v>
      </c>
      <c r="F100" s="247" t="s">
        <v>1824</v>
      </c>
      <c r="G100" s="244"/>
      <c r="H100" s="248">
        <v>2.1240000000000001</v>
      </c>
      <c r="I100" s="249"/>
      <c r="J100" s="244"/>
      <c r="K100" s="244"/>
      <c r="L100" s="250"/>
      <c r="M100" s="251"/>
      <c r="N100" s="252"/>
      <c r="O100" s="252"/>
      <c r="P100" s="252"/>
      <c r="Q100" s="252"/>
      <c r="R100" s="252"/>
      <c r="S100" s="252"/>
      <c r="T100" s="25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4" t="s">
        <v>193</v>
      </c>
      <c r="AU100" s="254" t="s">
        <v>88</v>
      </c>
      <c r="AV100" s="13" t="s">
        <v>88</v>
      </c>
      <c r="AW100" s="13" t="s">
        <v>37</v>
      </c>
      <c r="AX100" s="13" t="s">
        <v>78</v>
      </c>
      <c r="AY100" s="254" t="s">
        <v>185</v>
      </c>
    </row>
    <row r="101" s="13" customFormat="1">
      <c r="A101" s="13"/>
      <c r="B101" s="243"/>
      <c r="C101" s="244"/>
      <c r="D101" s="245" t="s">
        <v>193</v>
      </c>
      <c r="E101" s="246" t="s">
        <v>19</v>
      </c>
      <c r="F101" s="247" t="s">
        <v>1825</v>
      </c>
      <c r="G101" s="244"/>
      <c r="H101" s="248">
        <v>38.906999999999996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4" t="s">
        <v>193</v>
      </c>
      <c r="AU101" s="254" t="s">
        <v>88</v>
      </c>
      <c r="AV101" s="13" t="s">
        <v>88</v>
      </c>
      <c r="AW101" s="13" t="s">
        <v>37</v>
      </c>
      <c r="AX101" s="13" t="s">
        <v>78</v>
      </c>
      <c r="AY101" s="254" t="s">
        <v>185</v>
      </c>
    </row>
    <row r="102" s="14" customFormat="1">
      <c r="A102" s="14"/>
      <c r="B102" s="255"/>
      <c r="C102" s="256"/>
      <c r="D102" s="245" t="s">
        <v>193</v>
      </c>
      <c r="E102" s="257" t="s">
        <v>19</v>
      </c>
      <c r="F102" s="258" t="s">
        <v>1826</v>
      </c>
      <c r="G102" s="256"/>
      <c r="H102" s="257" t="s">
        <v>19</v>
      </c>
      <c r="I102" s="259"/>
      <c r="J102" s="256"/>
      <c r="K102" s="256"/>
      <c r="L102" s="260"/>
      <c r="M102" s="261"/>
      <c r="N102" s="262"/>
      <c r="O102" s="262"/>
      <c r="P102" s="262"/>
      <c r="Q102" s="262"/>
      <c r="R102" s="262"/>
      <c r="S102" s="262"/>
      <c r="T102" s="26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4" t="s">
        <v>193</v>
      </c>
      <c r="AU102" s="264" t="s">
        <v>88</v>
      </c>
      <c r="AV102" s="14" t="s">
        <v>86</v>
      </c>
      <c r="AW102" s="14" t="s">
        <v>37</v>
      </c>
      <c r="AX102" s="14" t="s">
        <v>78</v>
      </c>
      <c r="AY102" s="264" t="s">
        <v>185</v>
      </c>
    </row>
    <row r="103" s="13" customFormat="1">
      <c r="A103" s="13"/>
      <c r="B103" s="243"/>
      <c r="C103" s="244"/>
      <c r="D103" s="245" t="s">
        <v>193</v>
      </c>
      <c r="E103" s="246" t="s">
        <v>19</v>
      </c>
      <c r="F103" s="247" t="s">
        <v>1827</v>
      </c>
      <c r="G103" s="244"/>
      <c r="H103" s="248">
        <v>44.701000000000001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193</v>
      </c>
      <c r="AU103" s="254" t="s">
        <v>88</v>
      </c>
      <c r="AV103" s="13" t="s">
        <v>88</v>
      </c>
      <c r="AW103" s="13" t="s">
        <v>37</v>
      </c>
      <c r="AX103" s="13" t="s">
        <v>78</v>
      </c>
      <c r="AY103" s="254" t="s">
        <v>185</v>
      </c>
    </row>
    <row r="104" s="14" customFormat="1">
      <c r="A104" s="14"/>
      <c r="B104" s="255"/>
      <c r="C104" s="256"/>
      <c r="D104" s="245" t="s">
        <v>193</v>
      </c>
      <c r="E104" s="257" t="s">
        <v>19</v>
      </c>
      <c r="F104" s="258" t="s">
        <v>1828</v>
      </c>
      <c r="G104" s="256"/>
      <c r="H104" s="257" t="s">
        <v>19</v>
      </c>
      <c r="I104" s="259"/>
      <c r="J104" s="256"/>
      <c r="K104" s="256"/>
      <c r="L104" s="260"/>
      <c r="M104" s="261"/>
      <c r="N104" s="262"/>
      <c r="O104" s="262"/>
      <c r="P104" s="262"/>
      <c r="Q104" s="262"/>
      <c r="R104" s="262"/>
      <c r="S104" s="262"/>
      <c r="T104" s="26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4" t="s">
        <v>193</v>
      </c>
      <c r="AU104" s="264" t="s">
        <v>88</v>
      </c>
      <c r="AV104" s="14" t="s">
        <v>86</v>
      </c>
      <c r="AW104" s="14" t="s">
        <v>37</v>
      </c>
      <c r="AX104" s="14" t="s">
        <v>78</v>
      </c>
      <c r="AY104" s="264" t="s">
        <v>185</v>
      </c>
    </row>
    <row r="105" s="15" customFormat="1">
      <c r="A105" s="15"/>
      <c r="B105" s="265"/>
      <c r="C105" s="266"/>
      <c r="D105" s="245" t="s">
        <v>193</v>
      </c>
      <c r="E105" s="267" t="s">
        <v>19</v>
      </c>
      <c r="F105" s="268" t="s">
        <v>196</v>
      </c>
      <c r="G105" s="266"/>
      <c r="H105" s="269">
        <v>85.731999999999999</v>
      </c>
      <c r="I105" s="270"/>
      <c r="J105" s="266"/>
      <c r="K105" s="266"/>
      <c r="L105" s="271"/>
      <c r="M105" s="272"/>
      <c r="N105" s="273"/>
      <c r="O105" s="273"/>
      <c r="P105" s="273"/>
      <c r="Q105" s="273"/>
      <c r="R105" s="273"/>
      <c r="S105" s="273"/>
      <c r="T105" s="27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75" t="s">
        <v>193</v>
      </c>
      <c r="AU105" s="275" t="s">
        <v>88</v>
      </c>
      <c r="AV105" s="15" t="s">
        <v>191</v>
      </c>
      <c r="AW105" s="15" t="s">
        <v>37</v>
      </c>
      <c r="AX105" s="15" t="s">
        <v>86</v>
      </c>
      <c r="AY105" s="275" t="s">
        <v>185</v>
      </c>
    </row>
    <row r="106" s="2" customFormat="1" ht="33" customHeight="1">
      <c r="A106" s="40"/>
      <c r="B106" s="41"/>
      <c r="C106" s="229" t="s">
        <v>88</v>
      </c>
      <c r="D106" s="229" t="s">
        <v>187</v>
      </c>
      <c r="E106" s="230" t="s">
        <v>1829</v>
      </c>
      <c r="F106" s="231" t="s">
        <v>1830</v>
      </c>
      <c r="G106" s="232" t="s">
        <v>206</v>
      </c>
      <c r="H106" s="233">
        <v>7.056</v>
      </c>
      <c r="I106" s="234"/>
      <c r="J106" s="235">
        <f>ROUND(I106*H106,2)</f>
        <v>0</v>
      </c>
      <c r="K106" s="236"/>
      <c r="L106" s="46"/>
      <c r="M106" s="237" t="s">
        <v>19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191</v>
      </c>
      <c r="AT106" s="241" t="s">
        <v>187</v>
      </c>
      <c r="AU106" s="241" t="s">
        <v>88</v>
      </c>
      <c r="AY106" s="19" t="s">
        <v>185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86</v>
      </c>
      <c r="BK106" s="242">
        <f>ROUND(I106*H106,2)</f>
        <v>0</v>
      </c>
      <c r="BL106" s="19" t="s">
        <v>191</v>
      </c>
      <c r="BM106" s="241" t="s">
        <v>1831</v>
      </c>
    </row>
    <row r="107" s="13" customFormat="1">
      <c r="A107" s="13"/>
      <c r="B107" s="243"/>
      <c r="C107" s="244"/>
      <c r="D107" s="245" t="s">
        <v>193</v>
      </c>
      <c r="E107" s="246" t="s">
        <v>19</v>
      </c>
      <c r="F107" s="247" t="s">
        <v>1832</v>
      </c>
      <c r="G107" s="244"/>
      <c r="H107" s="248">
        <v>7.056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193</v>
      </c>
      <c r="AU107" s="254" t="s">
        <v>88</v>
      </c>
      <c r="AV107" s="13" t="s">
        <v>88</v>
      </c>
      <c r="AW107" s="13" t="s">
        <v>37</v>
      </c>
      <c r="AX107" s="13" t="s">
        <v>78</v>
      </c>
      <c r="AY107" s="254" t="s">
        <v>185</v>
      </c>
    </row>
    <row r="108" s="15" customFormat="1">
      <c r="A108" s="15"/>
      <c r="B108" s="265"/>
      <c r="C108" s="266"/>
      <c r="D108" s="245" t="s">
        <v>193</v>
      </c>
      <c r="E108" s="267" t="s">
        <v>19</v>
      </c>
      <c r="F108" s="268" t="s">
        <v>1833</v>
      </c>
      <c r="G108" s="266"/>
      <c r="H108" s="269">
        <v>7.056</v>
      </c>
      <c r="I108" s="270"/>
      <c r="J108" s="266"/>
      <c r="K108" s="266"/>
      <c r="L108" s="271"/>
      <c r="M108" s="272"/>
      <c r="N108" s="273"/>
      <c r="O108" s="273"/>
      <c r="P108" s="273"/>
      <c r="Q108" s="273"/>
      <c r="R108" s="273"/>
      <c r="S108" s="273"/>
      <c r="T108" s="27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75" t="s">
        <v>193</v>
      </c>
      <c r="AU108" s="275" t="s">
        <v>88</v>
      </c>
      <c r="AV108" s="15" t="s">
        <v>191</v>
      </c>
      <c r="AW108" s="15" t="s">
        <v>37</v>
      </c>
      <c r="AX108" s="15" t="s">
        <v>86</v>
      </c>
      <c r="AY108" s="275" t="s">
        <v>185</v>
      </c>
    </row>
    <row r="109" s="2" customFormat="1" ht="55.5" customHeight="1">
      <c r="A109" s="40"/>
      <c r="B109" s="41"/>
      <c r="C109" s="229" t="s">
        <v>203</v>
      </c>
      <c r="D109" s="229" t="s">
        <v>187</v>
      </c>
      <c r="E109" s="230" t="s">
        <v>1733</v>
      </c>
      <c r="F109" s="231" t="s">
        <v>1734</v>
      </c>
      <c r="G109" s="232" t="s">
        <v>206</v>
      </c>
      <c r="H109" s="233">
        <v>92.787999999999997</v>
      </c>
      <c r="I109" s="234"/>
      <c r="J109" s="235">
        <f>ROUND(I109*H109,2)</f>
        <v>0</v>
      </c>
      <c r="K109" s="236"/>
      <c r="L109" s="46"/>
      <c r="M109" s="237" t="s">
        <v>19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191</v>
      </c>
      <c r="AT109" s="241" t="s">
        <v>187</v>
      </c>
      <c r="AU109" s="241" t="s">
        <v>88</v>
      </c>
      <c r="AY109" s="19" t="s">
        <v>185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86</v>
      </c>
      <c r="BK109" s="242">
        <f>ROUND(I109*H109,2)</f>
        <v>0</v>
      </c>
      <c r="BL109" s="19" t="s">
        <v>191</v>
      </c>
      <c r="BM109" s="241" t="s">
        <v>1834</v>
      </c>
    </row>
    <row r="110" s="2" customFormat="1" ht="33" customHeight="1">
      <c r="A110" s="40"/>
      <c r="B110" s="41"/>
      <c r="C110" s="229" t="s">
        <v>191</v>
      </c>
      <c r="D110" s="229" t="s">
        <v>187</v>
      </c>
      <c r="E110" s="230" t="s">
        <v>460</v>
      </c>
      <c r="F110" s="231" t="s">
        <v>461</v>
      </c>
      <c r="G110" s="232" t="s">
        <v>206</v>
      </c>
      <c r="H110" s="233">
        <v>92.787999999999997</v>
      </c>
      <c r="I110" s="234"/>
      <c r="J110" s="235">
        <f>ROUND(I110*H110,2)</f>
        <v>0</v>
      </c>
      <c r="K110" s="236"/>
      <c r="L110" s="46"/>
      <c r="M110" s="237" t="s">
        <v>19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191</v>
      </c>
      <c r="AT110" s="241" t="s">
        <v>187</v>
      </c>
      <c r="AU110" s="241" t="s">
        <v>88</v>
      </c>
      <c r="AY110" s="19" t="s">
        <v>185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86</v>
      </c>
      <c r="BK110" s="242">
        <f>ROUND(I110*H110,2)</f>
        <v>0</v>
      </c>
      <c r="BL110" s="19" t="s">
        <v>191</v>
      </c>
      <c r="BM110" s="241" t="s">
        <v>1835</v>
      </c>
    </row>
    <row r="111" s="2" customFormat="1" ht="55.5" customHeight="1">
      <c r="A111" s="40"/>
      <c r="B111" s="41"/>
      <c r="C111" s="229" t="s">
        <v>217</v>
      </c>
      <c r="D111" s="229" t="s">
        <v>187</v>
      </c>
      <c r="E111" s="230" t="s">
        <v>1836</v>
      </c>
      <c r="F111" s="231" t="s">
        <v>1837</v>
      </c>
      <c r="G111" s="232" t="s">
        <v>206</v>
      </c>
      <c r="H111" s="233">
        <v>4.2510000000000003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1838</v>
      </c>
    </row>
    <row r="112" s="13" customFormat="1">
      <c r="A112" s="13"/>
      <c r="B112" s="243"/>
      <c r="C112" s="244"/>
      <c r="D112" s="245" t="s">
        <v>193</v>
      </c>
      <c r="E112" s="246" t="s">
        <v>19</v>
      </c>
      <c r="F112" s="247" t="s">
        <v>1839</v>
      </c>
      <c r="G112" s="244"/>
      <c r="H112" s="248">
        <v>0.442</v>
      </c>
      <c r="I112" s="249"/>
      <c r="J112" s="244"/>
      <c r="K112" s="244"/>
      <c r="L112" s="250"/>
      <c r="M112" s="251"/>
      <c r="N112" s="252"/>
      <c r="O112" s="252"/>
      <c r="P112" s="252"/>
      <c r="Q112" s="252"/>
      <c r="R112" s="252"/>
      <c r="S112" s="252"/>
      <c r="T112" s="25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4" t="s">
        <v>193</v>
      </c>
      <c r="AU112" s="254" t="s">
        <v>88</v>
      </c>
      <c r="AV112" s="13" t="s">
        <v>88</v>
      </c>
      <c r="AW112" s="13" t="s">
        <v>37</v>
      </c>
      <c r="AX112" s="13" t="s">
        <v>78</v>
      </c>
      <c r="AY112" s="254" t="s">
        <v>185</v>
      </c>
    </row>
    <row r="113" s="13" customFormat="1">
      <c r="A113" s="13"/>
      <c r="B113" s="243"/>
      <c r="C113" s="244"/>
      <c r="D113" s="245" t="s">
        <v>193</v>
      </c>
      <c r="E113" s="246" t="s">
        <v>19</v>
      </c>
      <c r="F113" s="247" t="s">
        <v>1840</v>
      </c>
      <c r="G113" s="244"/>
      <c r="H113" s="248">
        <v>0.65300000000000002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193</v>
      </c>
      <c r="AU113" s="254" t="s">
        <v>88</v>
      </c>
      <c r="AV113" s="13" t="s">
        <v>88</v>
      </c>
      <c r="AW113" s="13" t="s">
        <v>37</v>
      </c>
      <c r="AX113" s="13" t="s">
        <v>78</v>
      </c>
      <c r="AY113" s="254" t="s">
        <v>185</v>
      </c>
    </row>
    <row r="114" s="14" customFormat="1">
      <c r="A114" s="14"/>
      <c r="B114" s="255"/>
      <c r="C114" s="256"/>
      <c r="D114" s="245" t="s">
        <v>193</v>
      </c>
      <c r="E114" s="257" t="s">
        <v>19</v>
      </c>
      <c r="F114" s="258" t="s">
        <v>1841</v>
      </c>
      <c r="G114" s="256"/>
      <c r="H114" s="257" t="s">
        <v>19</v>
      </c>
      <c r="I114" s="259"/>
      <c r="J114" s="256"/>
      <c r="K114" s="256"/>
      <c r="L114" s="260"/>
      <c r="M114" s="261"/>
      <c r="N114" s="262"/>
      <c r="O114" s="262"/>
      <c r="P114" s="262"/>
      <c r="Q114" s="262"/>
      <c r="R114" s="262"/>
      <c r="S114" s="262"/>
      <c r="T114" s="26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4" t="s">
        <v>193</v>
      </c>
      <c r="AU114" s="264" t="s">
        <v>88</v>
      </c>
      <c r="AV114" s="14" t="s">
        <v>86</v>
      </c>
      <c r="AW114" s="14" t="s">
        <v>37</v>
      </c>
      <c r="AX114" s="14" t="s">
        <v>78</v>
      </c>
      <c r="AY114" s="264" t="s">
        <v>185</v>
      </c>
    </row>
    <row r="115" s="13" customFormat="1">
      <c r="A115" s="13"/>
      <c r="B115" s="243"/>
      <c r="C115" s="244"/>
      <c r="D115" s="245" t="s">
        <v>193</v>
      </c>
      <c r="E115" s="246" t="s">
        <v>19</v>
      </c>
      <c r="F115" s="247" t="s">
        <v>1842</v>
      </c>
      <c r="G115" s="244"/>
      <c r="H115" s="248">
        <v>0.29499999999999998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193</v>
      </c>
      <c r="AU115" s="254" t="s">
        <v>88</v>
      </c>
      <c r="AV115" s="13" t="s">
        <v>88</v>
      </c>
      <c r="AW115" s="13" t="s">
        <v>37</v>
      </c>
      <c r="AX115" s="13" t="s">
        <v>78</v>
      </c>
      <c r="AY115" s="254" t="s">
        <v>185</v>
      </c>
    </row>
    <row r="116" s="13" customFormat="1">
      <c r="A116" s="13"/>
      <c r="B116" s="243"/>
      <c r="C116" s="244"/>
      <c r="D116" s="245" t="s">
        <v>193</v>
      </c>
      <c r="E116" s="246" t="s">
        <v>19</v>
      </c>
      <c r="F116" s="247" t="s">
        <v>1843</v>
      </c>
      <c r="G116" s="244"/>
      <c r="H116" s="248">
        <v>2.2080000000000002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193</v>
      </c>
      <c r="AU116" s="254" t="s">
        <v>88</v>
      </c>
      <c r="AV116" s="13" t="s">
        <v>88</v>
      </c>
      <c r="AW116" s="13" t="s">
        <v>37</v>
      </c>
      <c r="AX116" s="13" t="s">
        <v>78</v>
      </c>
      <c r="AY116" s="254" t="s">
        <v>185</v>
      </c>
    </row>
    <row r="117" s="13" customFormat="1">
      <c r="A117" s="13"/>
      <c r="B117" s="243"/>
      <c r="C117" s="244"/>
      <c r="D117" s="245" t="s">
        <v>193</v>
      </c>
      <c r="E117" s="246" t="s">
        <v>19</v>
      </c>
      <c r="F117" s="247" t="s">
        <v>1844</v>
      </c>
      <c r="G117" s="244"/>
      <c r="H117" s="248">
        <v>0.65300000000000002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193</v>
      </c>
      <c r="AU117" s="254" t="s">
        <v>88</v>
      </c>
      <c r="AV117" s="13" t="s">
        <v>88</v>
      </c>
      <c r="AW117" s="13" t="s">
        <v>37</v>
      </c>
      <c r="AX117" s="13" t="s">
        <v>78</v>
      </c>
      <c r="AY117" s="254" t="s">
        <v>185</v>
      </c>
    </row>
    <row r="118" s="14" customFormat="1">
      <c r="A118" s="14"/>
      <c r="B118" s="255"/>
      <c r="C118" s="256"/>
      <c r="D118" s="245" t="s">
        <v>193</v>
      </c>
      <c r="E118" s="257" t="s">
        <v>19</v>
      </c>
      <c r="F118" s="258" t="s">
        <v>1845</v>
      </c>
      <c r="G118" s="256"/>
      <c r="H118" s="257" t="s">
        <v>19</v>
      </c>
      <c r="I118" s="259"/>
      <c r="J118" s="256"/>
      <c r="K118" s="256"/>
      <c r="L118" s="260"/>
      <c r="M118" s="261"/>
      <c r="N118" s="262"/>
      <c r="O118" s="262"/>
      <c r="P118" s="262"/>
      <c r="Q118" s="262"/>
      <c r="R118" s="262"/>
      <c r="S118" s="262"/>
      <c r="T118" s="26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4" t="s">
        <v>193</v>
      </c>
      <c r="AU118" s="264" t="s">
        <v>88</v>
      </c>
      <c r="AV118" s="14" t="s">
        <v>86</v>
      </c>
      <c r="AW118" s="14" t="s">
        <v>37</v>
      </c>
      <c r="AX118" s="14" t="s">
        <v>78</v>
      </c>
      <c r="AY118" s="264" t="s">
        <v>185</v>
      </c>
    </row>
    <row r="119" s="15" customFormat="1">
      <c r="A119" s="15"/>
      <c r="B119" s="265"/>
      <c r="C119" s="266"/>
      <c r="D119" s="245" t="s">
        <v>193</v>
      </c>
      <c r="E119" s="267" t="s">
        <v>19</v>
      </c>
      <c r="F119" s="268" t="s">
        <v>196</v>
      </c>
      <c r="G119" s="266"/>
      <c r="H119" s="269">
        <v>4.2509999999999994</v>
      </c>
      <c r="I119" s="270"/>
      <c r="J119" s="266"/>
      <c r="K119" s="266"/>
      <c r="L119" s="271"/>
      <c r="M119" s="272"/>
      <c r="N119" s="273"/>
      <c r="O119" s="273"/>
      <c r="P119" s="273"/>
      <c r="Q119" s="273"/>
      <c r="R119" s="273"/>
      <c r="S119" s="273"/>
      <c r="T119" s="27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75" t="s">
        <v>193</v>
      </c>
      <c r="AU119" s="275" t="s">
        <v>88</v>
      </c>
      <c r="AV119" s="15" t="s">
        <v>191</v>
      </c>
      <c r="AW119" s="15" t="s">
        <v>37</v>
      </c>
      <c r="AX119" s="15" t="s">
        <v>86</v>
      </c>
      <c r="AY119" s="275" t="s">
        <v>185</v>
      </c>
    </row>
    <row r="120" s="2" customFormat="1" ht="16.5" customHeight="1">
      <c r="A120" s="40"/>
      <c r="B120" s="41"/>
      <c r="C120" s="282" t="s">
        <v>224</v>
      </c>
      <c r="D120" s="282" t="s">
        <v>604</v>
      </c>
      <c r="E120" s="283" t="s">
        <v>1846</v>
      </c>
      <c r="F120" s="284" t="s">
        <v>1847</v>
      </c>
      <c r="G120" s="285" t="s">
        <v>239</v>
      </c>
      <c r="H120" s="286">
        <v>9.3520000000000003</v>
      </c>
      <c r="I120" s="287"/>
      <c r="J120" s="288">
        <f>ROUND(I120*H120,2)</f>
        <v>0</v>
      </c>
      <c r="K120" s="289"/>
      <c r="L120" s="290"/>
      <c r="M120" s="291" t="s">
        <v>19</v>
      </c>
      <c r="N120" s="292" t="s">
        <v>49</v>
      </c>
      <c r="O120" s="86"/>
      <c r="P120" s="239">
        <f>O120*H120</f>
        <v>0</v>
      </c>
      <c r="Q120" s="239">
        <v>1</v>
      </c>
      <c r="R120" s="239">
        <f>Q120*H120</f>
        <v>9.3520000000000003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236</v>
      </c>
      <c r="AT120" s="241" t="s">
        <v>604</v>
      </c>
      <c r="AU120" s="241" t="s">
        <v>88</v>
      </c>
      <c r="AY120" s="19" t="s">
        <v>185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86</v>
      </c>
      <c r="BK120" s="242">
        <f>ROUND(I120*H120,2)</f>
        <v>0</v>
      </c>
      <c r="BL120" s="19" t="s">
        <v>191</v>
      </c>
      <c r="BM120" s="241" t="s">
        <v>1848</v>
      </c>
    </row>
    <row r="121" s="13" customFormat="1">
      <c r="A121" s="13"/>
      <c r="B121" s="243"/>
      <c r="C121" s="244"/>
      <c r="D121" s="245" t="s">
        <v>193</v>
      </c>
      <c r="E121" s="244"/>
      <c r="F121" s="247" t="s">
        <v>1849</v>
      </c>
      <c r="G121" s="244"/>
      <c r="H121" s="248">
        <v>9.3520000000000003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193</v>
      </c>
      <c r="AU121" s="254" t="s">
        <v>88</v>
      </c>
      <c r="AV121" s="13" t="s">
        <v>88</v>
      </c>
      <c r="AW121" s="13" t="s">
        <v>4</v>
      </c>
      <c r="AX121" s="13" t="s">
        <v>86</v>
      </c>
      <c r="AY121" s="254" t="s">
        <v>185</v>
      </c>
    </row>
    <row r="122" s="2" customFormat="1" ht="21.75" customHeight="1">
      <c r="A122" s="40"/>
      <c r="B122" s="41"/>
      <c r="C122" s="229" t="s">
        <v>230</v>
      </c>
      <c r="D122" s="229" t="s">
        <v>187</v>
      </c>
      <c r="E122" s="230" t="s">
        <v>463</v>
      </c>
      <c r="F122" s="231" t="s">
        <v>464</v>
      </c>
      <c r="G122" s="232" t="s">
        <v>190</v>
      </c>
      <c r="H122" s="233">
        <v>76.739999999999995</v>
      </c>
      <c r="I122" s="234"/>
      <c r="J122" s="235">
        <f>ROUND(I122*H122,2)</f>
        <v>0</v>
      </c>
      <c r="K122" s="236"/>
      <c r="L122" s="46"/>
      <c r="M122" s="237" t="s">
        <v>19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191</v>
      </c>
      <c r="AT122" s="241" t="s">
        <v>187</v>
      </c>
      <c r="AU122" s="241" t="s">
        <v>88</v>
      </c>
      <c r="AY122" s="19" t="s">
        <v>185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86</v>
      </c>
      <c r="BK122" s="242">
        <f>ROUND(I122*H122,2)</f>
        <v>0</v>
      </c>
      <c r="BL122" s="19" t="s">
        <v>191</v>
      </c>
      <c r="BM122" s="241" t="s">
        <v>1850</v>
      </c>
    </row>
    <row r="123" s="12" customFormat="1" ht="22.8" customHeight="1">
      <c r="A123" s="12"/>
      <c r="B123" s="213"/>
      <c r="C123" s="214"/>
      <c r="D123" s="215" t="s">
        <v>77</v>
      </c>
      <c r="E123" s="227" t="s">
        <v>88</v>
      </c>
      <c r="F123" s="227" t="s">
        <v>475</v>
      </c>
      <c r="G123" s="214"/>
      <c r="H123" s="214"/>
      <c r="I123" s="217"/>
      <c r="J123" s="228">
        <f>BK123</f>
        <v>0</v>
      </c>
      <c r="K123" s="214"/>
      <c r="L123" s="219"/>
      <c r="M123" s="220"/>
      <c r="N123" s="221"/>
      <c r="O123" s="221"/>
      <c r="P123" s="222">
        <f>SUM(P124:P136)</f>
        <v>0</v>
      </c>
      <c r="Q123" s="221"/>
      <c r="R123" s="222">
        <f>SUM(R124:R136)</f>
        <v>0.089027800000000004</v>
      </c>
      <c r="S123" s="221"/>
      <c r="T123" s="223">
        <f>SUM(T124:T136)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4" t="s">
        <v>86</v>
      </c>
      <c r="AT123" s="225" t="s">
        <v>77</v>
      </c>
      <c r="AU123" s="225" t="s">
        <v>86</v>
      </c>
      <c r="AY123" s="224" t="s">
        <v>185</v>
      </c>
      <c r="BK123" s="226">
        <f>SUM(BK124:BK136)</f>
        <v>0</v>
      </c>
    </row>
    <row r="124" s="2" customFormat="1" ht="33" customHeight="1">
      <c r="A124" s="40"/>
      <c r="B124" s="41"/>
      <c r="C124" s="229" t="s">
        <v>236</v>
      </c>
      <c r="D124" s="229" t="s">
        <v>187</v>
      </c>
      <c r="E124" s="230" t="s">
        <v>1739</v>
      </c>
      <c r="F124" s="231" t="s">
        <v>1740</v>
      </c>
      <c r="G124" s="232" t="s">
        <v>190</v>
      </c>
      <c r="H124" s="233">
        <v>131.893</v>
      </c>
      <c r="I124" s="234"/>
      <c r="J124" s="235">
        <f>ROUND(I124*H124,2)</f>
        <v>0</v>
      </c>
      <c r="K124" s="236"/>
      <c r="L124" s="46"/>
      <c r="M124" s="237" t="s">
        <v>19</v>
      </c>
      <c r="N124" s="238" t="s">
        <v>49</v>
      </c>
      <c r="O124" s="86"/>
      <c r="P124" s="239">
        <f>O124*H124</f>
        <v>0</v>
      </c>
      <c r="Q124" s="239">
        <v>0.00010000000000000001</v>
      </c>
      <c r="R124" s="239">
        <f>Q124*H124</f>
        <v>0.013189300000000001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191</v>
      </c>
      <c r="AT124" s="241" t="s">
        <v>187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191</v>
      </c>
      <c r="BM124" s="241" t="s">
        <v>1851</v>
      </c>
    </row>
    <row r="125" s="13" customFormat="1">
      <c r="A125" s="13"/>
      <c r="B125" s="243"/>
      <c r="C125" s="244"/>
      <c r="D125" s="245" t="s">
        <v>193</v>
      </c>
      <c r="E125" s="246" t="s">
        <v>19</v>
      </c>
      <c r="F125" s="247" t="s">
        <v>1852</v>
      </c>
      <c r="G125" s="244"/>
      <c r="H125" s="248">
        <v>72.219999999999999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193</v>
      </c>
      <c r="AU125" s="254" t="s">
        <v>88</v>
      </c>
      <c r="AV125" s="13" t="s">
        <v>88</v>
      </c>
      <c r="AW125" s="13" t="s">
        <v>37</v>
      </c>
      <c r="AX125" s="13" t="s">
        <v>78</v>
      </c>
      <c r="AY125" s="254" t="s">
        <v>185</v>
      </c>
    </row>
    <row r="126" s="13" customFormat="1">
      <c r="A126" s="13"/>
      <c r="B126" s="243"/>
      <c r="C126" s="244"/>
      <c r="D126" s="245" t="s">
        <v>193</v>
      </c>
      <c r="E126" s="246" t="s">
        <v>19</v>
      </c>
      <c r="F126" s="247" t="s">
        <v>1853</v>
      </c>
      <c r="G126" s="244"/>
      <c r="H126" s="248">
        <v>4.5199999999999996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193</v>
      </c>
      <c r="AU126" s="254" t="s">
        <v>88</v>
      </c>
      <c r="AV126" s="13" t="s">
        <v>88</v>
      </c>
      <c r="AW126" s="13" t="s">
        <v>37</v>
      </c>
      <c r="AX126" s="13" t="s">
        <v>78</v>
      </c>
      <c r="AY126" s="254" t="s">
        <v>185</v>
      </c>
    </row>
    <row r="127" s="14" customFormat="1">
      <c r="A127" s="14"/>
      <c r="B127" s="255"/>
      <c r="C127" s="256"/>
      <c r="D127" s="245" t="s">
        <v>193</v>
      </c>
      <c r="E127" s="257" t="s">
        <v>19</v>
      </c>
      <c r="F127" s="258" t="s">
        <v>1854</v>
      </c>
      <c r="G127" s="256"/>
      <c r="H127" s="257" t="s">
        <v>19</v>
      </c>
      <c r="I127" s="259"/>
      <c r="J127" s="256"/>
      <c r="K127" s="256"/>
      <c r="L127" s="260"/>
      <c r="M127" s="261"/>
      <c r="N127" s="262"/>
      <c r="O127" s="262"/>
      <c r="P127" s="262"/>
      <c r="Q127" s="262"/>
      <c r="R127" s="262"/>
      <c r="S127" s="262"/>
      <c r="T127" s="26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4" t="s">
        <v>193</v>
      </c>
      <c r="AU127" s="264" t="s">
        <v>88</v>
      </c>
      <c r="AV127" s="14" t="s">
        <v>86</v>
      </c>
      <c r="AW127" s="14" t="s">
        <v>37</v>
      </c>
      <c r="AX127" s="14" t="s">
        <v>78</v>
      </c>
      <c r="AY127" s="264" t="s">
        <v>185</v>
      </c>
    </row>
    <row r="128" s="13" customFormat="1">
      <c r="A128" s="13"/>
      <c r="B128" s="243"/>
      <c r="C128" s="244"/>
      <c r="D128" s="245" t="s">
        <v>193</v>
      </c>
      <c r="E128" s="246" t="s">
        <v>19</v>
      </c>
      <c r="F128" s="247" t="s">
        <v>1855</v>
      </c>
      <c r="G128" s="244"/>
      <c r="H128" s="248">
        <v>5.899</v>
      </c>
      <c r="I128" s="249"/>
      <c r="J128" s="244"/>
      <c r="K128" s="244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193</v>
      </c>
      <c r="AU128" s="254" t="s">
        <v>88</v>
      </c>
      <c r="AV128" s="13" t="s">
        <v>88</v>
      </c>
      <c r="AW128" s="13" t="s">
        <v>37</v>
      </c>
      <c r="AX128" s="13" t="s">
        <v>78</v>
      </c>
      <c r="AY128" s="254" t="s">
        <v>185</v>
      </c>
    </row>
    <row r="129" s="13" customFormat="1">
      <c r="A129" s="13"/>
      <c r="B129" s="243"/>
      <c r="C129" s="244"/>
      <c r="D129" s="245" t="s">
        <v>193</v>
      </c>
      <c r="E129" s="246" t="s">
        <v>19</v>
      </c>
      <c r="F129" s="247" t="s">
        <v>1856</v>
      </c>
      <c r="G129" s="244"/>
      <c r="H129" s="248">
        <v>9.8000000000000007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193</v>
      </c>
      <c r="AU129" s="254" t="s">
        <v>88</v>
      </c>
      <c r="AV129" s="13" t="s">
        <v>88</v>
      </c>
      <c r="AW129" s="13" t="s">
        <v>37</v>
      </c>
      <c r="AX129" s="13" t="s">
        <v>78</v>
      </c>
      <c r="AY129" s="254" t="s">
        <v>185</v>
      </c>
    </row>
    <row r="130" s="13" customFormat="1">
      <c r="A130" s="13"/>
      <c r="B130" s="243"/>
      <c r="C130" s="244"/>
      <c r="D130" s="245" t="s">
        <v>193</v>
      </c>
      <c r="E130" s="246" t="s">
        <v>19</v>
      </c>
      <c r="F130" s="247" t="s">
        <v>1857</v>
      </c>
      <c r="G130" s="244"/>
      <c r="H130" s="248">
        <v>3.6869999999999998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193</v>
      </c>
      <c r="AU130" s="254" t="s">
        <v>88</v>
      </c>
      <c r="AV130" s="13" t="s">
        <v>88</v>
      </c>
      <c r="AW130" s="13" t="s">
        <v>37</v>
      </c>
      <c r="AX130" s="13" t="s">
        <v>78</v>
      </c>
      <c r="AY130" s="254" t="s">
        <v>185</v>
      </c>
    </row>
    <row r="131" s="13" customFormat="1">
      <c r="A131" s="13"/>
      <c r="B131" s="243"/>
      <c r="C131" s="244"/>
      <c r="D131" s="245" t="s">
        <v>193</v>
      </c>
      <c r="E131" s="246" t="s">
        <v>19</v>
      </c>
      <c r="F131" s="247" t="s">
        <v>1858</v>
      </c>
      <c r="G131" s="244"/>
      <c r="H131" s="248">
        <v>27.600000000000001</v>
      </c>
      <c r="I131" s="249"/>
      <c r="J131" s="244"/>
      <c r="K131" s="244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193</v>
      </c>
      <c r="AU131" s="254" t="s">
        <v>88</v>
      </c>
      <c r="AV131" s="13" t="s">
        <v>88</v>
      </c>
      <c r="AW131" s="13" t="s">
        <v>37</v>
      </c>
      <c r="AX131" s="13" t="s">
        <v>78</v>
      </c>
      <c r="AY131" s="254" t="s">
        <v>185</v>
      </c>
    </row>
    <row r="132" s="13" customFormat="1">
      <c r="A132" s="13"/>
      <c r="B132" s="243"/>
      <c r="C132" s="244"/>
      <c r="D132" s="245" t="s">
        <v>193</v>
      </c>
      <c r="E132" s="246" t="s">
        <v>19</v>
      </c>
      <c r="F132" s="247" t="s">
        <v>1859</v>
      </c>
      <c r="G132" s="244"/>
      <c r="H132" s="248">
        <v>8.1669999999999998</v>
      </c>
      <c r="I132" s="249"/>
      <c r="J132" s="244"/>
      <c r="K132" s="244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193</v>
      </c>
      <c r="AU132" s="254" t="s">
        <v>88</v>
      </c>
      <c r="AV132" s="13" t="s">
        <v>88</v>
      </c>
      <c r="AW132" s="13" t="s">
        <v>37</v>
      </c>
      <c r="AX132" s="13" t="s">
        <v>78</v>
      </c>
      <c r="AY132" s="254" t="s">
        <v>185</v>
      </c>
    </row>
    <row r="133" s="14" customFormat="1">
      <c r="A133" s="14"/>
      <c r="B133" s="255"/>
      <c r="C133" s="256"/>
      <c r="D133" s="245" t="s">
        <v>193</v>
      </c>
      <c r="E133" s="257" t="s">
        <v>19</v>
      </c>
      <c r="F133" s="258" t="s">
        <v>1860</v>
      </c>
      <c r="G133" s="256"/>
      <c r="H133" s="257" t="s">
        <v>19</v>
      </c>
      <c r="I133" s="259"/>
      <c r="J133" s="256"/>
      <c r="K133" s="256"/>
      <c r="L133" s="260"/>
      <c r="M133" s="261"/>
      <c r="N133" s="262"/>
      <c r="O133" s="262"/>
      <c r="P133" s="262"/>
      <c r="Q133" s="262"/>
      <c r="R133" s="262"/>
      <c r="S133" s="262"/>
      <c r="T133" s="26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4" t="s">
        <v>193</v>
      </c>
      <c r="AU133" s="264" t="s">
        <v>88</v>
      </c>
      <c r="AV133" s="14" t="s">
        <v>86</v>
      </c>
      <c r="AW133" s="14" t="s">
        <v>37</v>
      </c>
      <c r="AX133" s="14" t="s">
        <v>78</v>
      </c>
      <c r="AY133" s="264" t="s">
        <v>185</v>
      </c>
    </row>
    <row r="134" s="15" customFormat="1">
      <c r="A134" s="15"/>
      <c r="B134" s="265"/>
      <c r="C134" s="266"/>
      <c r="D134" s="245" t="s">
        <v>193</v>
      </c>
      <c r="E134" s="267" t="s">
        <v>19</v>
      </c>
      <c r="F134" s="268" t="s">
        <v>196</v>
      </c>
      <c r="G134" s="266"/>
      <c r="H134" s="269">
        <v>131.893</v>
      </c>
      <c r="I134" s="270"/>
      <c r="J134" s="266"/>
      <c r="K134" s="266"/>
      <c r="L134" s="271"/>
      <c r="M134" s="272"/>
      <c r="N134" s="273"/>
      <c r="O134" s="273"/>
      <c r="P134" s="273"/>
      <c r="Q134" s="273"/>
      <c r="R134" s="273"/>
      <c r="S134" s="273"/>
      <c r="T134" s="27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5" t="s">
        <v>193</v>
      </c>
      <c r="AU134" s="275" t="s">
        <v>88</v>
      </c>
      <c r="AV134" s="15" t="s">
        <v>191</v>
      </c>
      <c r="AW134" s="15" t="s">
        <v>37</v>
      </c>
      <c r="AX134" s="15" t="s">
        <v>86</v>
      </c>
      <c r="AY134" s="275" t="s">
        <v>185</v>
      </c>
    </row>
    <row r="135" s="2" customFormat="1" ht="21.75" customHeight="1">
      <c r="A135" s="40"/>
      <c r="B135" s="41"/>
      <c r="C135" s="282" t="s">
        <v>201</v>
      </c>
      <c r="D135" s="282" t="s">
        <v>604</v>
      </c>
      <c r="E135" s="283" t="s">
        <v>1742</v>
      </c>
      <c r="F135" s="284" t="s">
        <v>1743</v>
      </c>
      <c r="G135" s="285" t="s">
        <v>190</v>
      </c>
      <c r="H135" s="286">
        <v>151.67699999999999</v>
      </c>
      <c r="I135" s="287"/>
      <c r="J135" s="288">
        <f>ROUND(I135*H135,2)</f>
        <v>0</v>
      </c>
      <c r="K135" s="289"/>
      <c r="L135" s="290"/>
      <c r="M135" s="291" t="s">
        <v>19</v>
      </c>
      <c r="N135" s="292" t="s">
        <v>49</v>
      </c>
      <c r="O135" s="86"/>
      <c r="P135" s="239">
        <f>O135*H135</f>
        <v>0</v>
      </c>
      <c r="Q135" s="239">
        <v>0.00050000000000000001</v>
      </c>
      <c r="R135" s="239">
        <f>Q135*H135</f>
        <v>0.075838500000000003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236</v>
      </c>
      <c r="AT135" s="241" t="s">
        <v>604</v>
      </c>
      <c r="AU135" s="241" t="s">
        <v>88</v>
      </c>
      <c r="AY135" s="19" t="s">
        <v>185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86</v>
      </c>
      <c r="BK135" s="242">
        <f>ROUND(I135*H135,2)</f>
        <v>0</v>
      </c>
      <c r="BL135" s="19" t="s">
        <v>191</v>
      </c>
      <c r="BM135" s="241" t="s">
        <v>1861</v>
      </c>
    </row>
    <row r="136" s="13" customFormat="1">
      <c r="A136" s="13"/>
      <c r="B136" s="243"/>
      <c r="C136" s="244"/>
      <c r="D136" s="245" t="s">
        <v>193</v>
      </c>
      <c r="E136" s="244"/>
      <c r="F136" s="247" t="s">
        <v>1862</v>
      </c>
      <c r="G136" s="244"/>
      <c r="H136" s="248">
        <v>151.67699999999999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193</v>
      </c>
      <c r="AU136" s="254" t="s">
        <v>88</v>
      </c>
      <c r="AV136" s="13" t="s">
        <v>88</v>
      </c>
      <c r="AW136" s="13" t="s">
        <v>4</v>
      </c>
      <c r="AX136" s="13" t="s">
        <v>86</v>
      </c>
      <c r="AY136" s="254" t="s">
        <v>185</v>
      </c>
    </row>
    <row r="137" s="12" customFormat="1" ht="22.8" customHeight="1">
      <c r="A137" s="12"/>
      <c r="B137" s="213"/>
      <c r="C137" s="214"/>
      <c r="D137" s="215" t="s">
        <v>77</v>
      </c>
      <c r="E137" s="227" t="s">
        <v>203</v>
      </c>
      <c r="F137" s="227" t="s">
        <v>609</v>
      </c>
      <c r="G137" s="214"/>
      <c r="H137" s="214"/>
      <c r="I137" s="217"/>
      <c r="J137" s="228">
        <f>BK137</f>
        <v>0</v>
      </c>
      <c r="K137" s="214"/>
      <c r="L137" s="219"/>
      <c r="M137" s="220"/>
      <c r="N137" s="221"/>
      <c r="O137" s="221"/>
      <c r="P137" s="222">
        <f>SUM(P138:P158)</f>
        <v>0</v>
      </c>
      <c r="Q137" s="221"/>
      <c r="R137" s="222">
        <f>SUM(R138:R158)</f>
        <v>18.946456900000001</v>
      </c>
      <c r="S137" s="221"/>
      <c r="T137" s="223">
        <f>SUM(T138:T158)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4" t="s">
        <v>86</v>
      </c>
      <c r="AT137" s="225" t="s">
        <v>77</v>
      </c>
      <c r="AU137" s="225" t="s">
        <v>86</v>
      </c>
      <c r="AY137" s="224" t="s">
        <v>185</v>
      </c>
      <c r="BK137" s="226">
        <f>SUM(BK138:BK158)</f>
        <v>0</v>
      </c>
    </row>
    <row r="138" s="2" customFormat="1" ht="21.75" customHeight="1">
      <c r="A138" s="40"/>
      <c r="B138" s="41"/>
      <c r="C138" s="229" t="s">
        <v>146</v>
      </c>
      <c r="D138" s="229" t="s">
        <v>187</v>
      </c>
      <c r="E138" s="230" t="s">
        <v>1863</v>
      </c>
      <c r="F138" s="231" t="s">
        <v>1864</v>
      </c>
      <c r="G138" s="232" t="s">
        <v>220</v>
      </c>
      <c r="H138" s="233">
        <v>11.853999999999999</v>
      </c>
      <c r="I138" s="234"/>
      <c r="J138" s="235">
        <f>ROUND(I138*H138,2)</f>
        <v>0</v>
      </c>
      <c r="K138" s="236"/>
      <c r="L138" s="46"/>
      <c r="M138" s="237" t="s">
        <v>19</v>
      </c>
      <c r="N138" s="238" t="s">
        <v>49</v>
      </c>
      <c r="O138" s="86"/>
      <c r="P138" s="239">
        <f>O138*H138</f>
        <v>0</v>
      </c>
      <c r="Q138" s="239">
        <v>0.24127000000000001</v>
      </c>
      <c r="R138" s="239">
        <f>Q138*H138</f>
        <v>2.8600145800000001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191</v>
      </c>
      <c r="AT138" s="241" t="s">
        <v>187</v>
      </c>
      <c r="AU138" s="241" t="s">
        <v>88</v>
      </c>
      <c r="AY138" s="19" t="s">
        <v>185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86</v>
      </c>
      <c r="BK138" s="242">
        <f>ROUND(I138*H138,2)</f>
        <v>0</v>
      </c>
      <c r="BL138" s="19" t="s">
        <v>191</v>
      </c>
      <c r="BM138" s="241" t="s">
        <v>1865</v>
      </c>
    </row>
    <row r="139" s="13" customFormat="1">
      <c r="A139" s="13"/>
      <c r="B139" s="243"/>
      <c r="C139" s="244"/>
      <c r="D139" s="245" t="s">
        <v>193</v>
      </c>
      <c r="E139" s="246" t="s">
        <v>19</v>
      </c>
      <c r="F139" s="247" t="s">
        <v>1866</v>
      </c>
      <c r="G139" s="244"/>
      <c r="H139" s="248">
        <v>3.6869999999999998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193</v>
      </c>
      <c r="AU139" s="254" t="s">
        <v>88</v>
      </c>
      <c r="AV139" s="13" t="s">
        <v>88</v>
      </c>
      <c r="AW139" s="13" t="s">
        <v>37</v>
      </c>
      <c r="AX139" s="13" t="s">
        <v>78</v>
      </c>
      <c r="AY139" s="254" t="s">
        <v>185</v>
      </c>
    </row>
    <row r="140" s="13" customFormat="1">
      <c r="A140" s="13"/>
      <c r="B140" s="243"/>
      <c r="C140" s="244"/>
      <c r="D140" s="245" t="s">
        <v>193</v>
      </c>
      <c r="E140" s="246" t="s">
        <v>19</v>
      </c>
      <c r="F140" s="247" t="s">
        <v>1867</v>
      </c>
      <c r="G140" s="244"/>
      <c r="H140" s="248">
        <v>8.1669999999999998</v>
      </c>
      <c r="I140" s="249"/>
      <c r="J140" s="244"/>
      <c r="K140" s="244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193</v>
      </c>
      <c r="AU140" s="254" t="s">
        <v>88</v>
      </c>
      <c r="AV140" s="13" t="s">
        <v>88</v>
      </c>
      <c r="AW140" s="13" t="s">
        <v>37</v>
      </c>
      <c r="AX140" s="13" t="s">
        <v>78</v>
      </c>
      <c r="AY140" s="254" t="s">
        <v>185</v>
      </c>
    </row>
    <row r="141" s="15" customFormat="1">
      <c r="A141" s="15"/>
      <c r="B141" s="265"/>
      <c r="C141" s="266"/>
      <c r="D141" s="245" t="s">
        <v>193</v>
      </c>
      <c r="E141" s="267" t="s">
        <v>19</v>
      </c>
      <c r="F141" s="268" t="s">
        <v>196</v>
      </c>
      <c r="G141" s="266"/>
      <c r="H141" s="269">
        <v>11.853999999999999</v>
      </c>
      <c r="I141" s="270"/>
      <c r="J141" s="266"/>
      <c r="K141" s="266"/>
      <c r="L141" s="271"/>
      <c r="M141" s="272"/>
      <c r="N141" s="273"/>
      <c r="O141" s="273"/>
      <c r="P141" s="273"/>
      <c r="Q141" s="273"/>
      <c r="R141" s="273"/>
      <c r="S141" s="273"/>
      <c r="T141" s="27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5" t="s">
        <v>193</v>
      </c>
      <c r="AU141" s="275" t="s">
        <v>88</v>
      </c>
      <c r="AV141" s="15" t="s">
        <v>191</v>
      </c>
      <c r="AW141" s="15" t="s">
        <v>37</v>
      </c>
      <c r="AX141" s="15" t="s">
        <v>86</v>
      </c>
      <c r="AY141" s="275" t="s">
        <v>185</v>
      </c>
    </row>
    <row r="142" s="2" customFormat="1" ht="21.75" customHeight="1">
      <c r="A142" s="40"/>
      <c r="B142" s="41"/>
      <c r="C142" s="282" t="s">
        <v>248</v>
      </c>
      <c r="D142" s="282" t="s">
        <v>604</v>
      </c>
      <c r="E142" s="283" t="s">
        <v>1868</v>
      </c>
      <c r="F142" s="284" t="s">
        <v>1869</v>
      </c>
      <c r="G142" s="285" t="s">
        <v>227</v>
      </c>
      <c r="H142" s="286">
        <v>34.963000000000001</v>
      </c>
      <c r="I142" s="287"/>
      <c r="J142" s="288">
        <f>ROUND(I142*H142,2)</f>
        <v>0</v>
      </c>
      <c r="K142" s="289"/>
      <c r="L142" s="290"/>
      <c r="M142" s="291" t="s">
        <v>19</v>
      </c>
      <c r="N142" s="292" t="s">
        <v>49</v>
      </c>
      <c r="O142" s="86"/>
      <c r="P142" s="239">
        <f>O142*H142</f>
        <v>0</v>
      </c>
      <c r="Q142" s="239">
        <v>0.050000000000000003</v>
      </c>
      <c r="R142" s="239">
        <f>Q142*H142</f>
        <v>1.7481500000000001</v>
      </c>
      <c r="S142" s="239">
        <v>0</v>
      </c>
      <c r="T142" s="24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1" t="s">
        <v>236</v>
      </c>
      <c r="AT142" s="241" t="s">
        <v>604</v>
      </c>
      <c r="AU142" s="241" t="s">
        <v>88</v>
      </c>
      <c r="AY142" s="19" t="s">
        <v>185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86</v>
      </c>
      <c r="BK142" s="242">
        <f>ROUND(I142*H142,2)</f>
        <v>0</v>
      </c>
      <c r="BL142" s="19" t="s">
        <v>191</v>
      </c>
      <c r="BM142" s="241" t="s">
        <v>1870</v>
      </c>
    </row>
    <row r="143" s="13" customFormat="1">
      <c r="A143" s="13"/>
      <c r="B143" s="243"/>
      <c r="C143" s="244"/>
      <c r="D143" s="245" t="s">
        <v>193</v>
      </c>
      <c r="E143" s="246" t="s">
        <v>19</v>
      </c>
      <c r="F143" s="247" t="s">
        <v>1871</v>
      </c>
      <c r="G143" s="244"/>
      <c r="H143" s="248">
        <v>1.843</v>
      </c>
      <c r="I143" s="249"/>
      <c r="J143" s="244"/>
      <c r="K143" s="244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193</v>
      </c>
      <c r="AU143" s="254" t="s">
        <v>88</v>
      </c>
      <c r="AV143" s="13" t="s">
        <v>88</v>
      </c>
      <c r="AW143" s="13" t="s">
        <v>37</v>
      </c>
      <c r="AX143" s="13" t="s">
        <v>78</v>
      </c>
      <c r="AY143" s="254" t="s">
        <v>185</v>
      </c>
    </row>
    <row r="144" s="13" customFormat="1">
      <c r="A144" s="13"/>
      <c r="B144" s="243"/>
      <c r="C144" s="244"/>
      <c r="D144" s="245" t="s">
        <v>193</v>
      </c>
      <c r="E144" s="246" t="s">
        <v>19</v>
      </c>
      <c r="F144" s="247" t="s">
        <v>1872</v>
      </c>
      <c r="G144" s="244"/>
      <c r="H144" s="248">
        <v>4.0830000000000002</v>
      </c>
      <c r="I144" s="249"/>
      <c r="J144" s="244"/>
      <c r="K144" s="244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193</v>
      </c>
      <c r="AU144" s="254" t="s">
        <v>88</v>
      </c>
      <c r="AV144" s="13" t="s">
        <v>88</v>
      </c>
      <c r="AW144" s="13" t="s">
        <v>37</v>
      </c>
      <c r="AX144" s="13" t="s">
        <v>78</v>
      </c>
      <c r="AY144" s="254" t="s">
        <v>185</v>
      </c>
    </row>
    <row r="145" s="15" customFormat="1">
      <c r="A145" s="15"/>
      <c r="B145" s="265"/>
      <c r="C145" s="266"/>
      <c r="D145" s="245" t="s">
        <v>193</v>
      </c>
      <c r="E145" s="267" t="s">
        <v>19</v>
      </c>
      <c r="F145" s="268" t="s">
        <v>196</v>
      </c>
      <c r="G145" s="266"/>
      <c r="H145" s="269">
        <v>5.9260000000000002</v>
      </c>
      <c r="I145" s="270"/>
      <c r="J145" s="266"/>
      <c r="K145" s="266"/>
      <c r="L145" s="271"/>
      <c r="M145" s="272"/>
      <c r="N145" s="273"/>
      <c r="O145" s="273"/>
      <c r="P145" s="273"/>
      <c r="Q145" s="273"/>
      <c r="R145" s="273"/>
      <c r="S145" s="273"/>
      <c r="T145" s="27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5" t="s">
        <v>193</v>
      </c>
      <c r="AU145" s="275" t="s">
        <v>88</v>
      </c>
      <c r="AV145" s="15" t="s">
        <v>191</v>
      </c>
      <c r="AW145" s="15" t="s">
        <v>37</v>
      </c>
      <c r="AX145" s="15" t="s">
        <v>86</v>
      </c>
      <c r="AY145" s="275" t="s">
        <v>185</v>
      </c>
    </row>
    <row r="146" s="13" customFormat="1">
      <c r="A146" s="13"/>
      <c r="B146" s="243"/>
      <c r="C146" s="244"/>
      <c r="D146" s="245" t="s">
        <v>193</v>
      </c>
      <c r="E146" s="244"/>
      <c r="F146" s="247" t="s">
        <v>1873</v>
      </c>
      <c r="G146" s="244"/>
      <c r="H146" s="248">
        <v>34.963000000000001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193</v>
      </c>
      <c r="AU146" s="254" t="s">
        <v>88</v>
      </c>
      <c r="AV146" s="13" t="s">
        <v>88</v>
      </c>
      <c r="AW146" s="13" t="s">
        <v>4</v>
      </c>
      <c r="AX146" s="13" t="s">
        <v>86</v>
      </c>
      <c r="AY146" s="254" t="s">
        <v>185</v>
      </c>
    </row>
    <row r="147" s="2" customFormat="1" ht="21.75" customHeight="1">
      <c r="A147" s="40"/>
      <c r="B147" s="41"/>
      <c r="C147" s="282" t="s">
        <v>252</v>
      </c>
      <c r="D147" s="282" t="s">
        <v>604</v>
      </c>
      <c r="E147" s="283" t="s">
        <v>1874</v>
      </c>
      <c r="F147" s="284" t="s">
        <v>1875</v>
      </c>
      <c r="G147" s="285" t="s">
        <v>227</v>
      </c>
      <c r="H147" s="286">
        <v>34.963000000000001</v>
      </c>
      <c r="I147" s="287"/>
      <c r="J147" s="288">
        <f>ROUND(I147*H147,2)</f>
        <v>0</v>
      </c>
      <c r="K147" s="289"/>
      <c r="L147" s="290"/>
      <c r="M147" s="291" t="s">
        <v>19</v>
      </c>
      <c r="N147" s="292" t="s">
        <v>49</v>
      </c>
      <c r="O147" s="86"/>
      <c r="P147" s="239">
        <f>O147*H147</f>
        <v>0</v>
      </c>
      <c r="Q147" s="239">
        <v>0.032500000000000001</v>
      </c>
      <c r="R147" s="239">
        <f>Q147*H147</f>
        <v>1.1362975</v>
      </c>
      <c r="S147" s="239">
        <v>0</v>
      </c>
      <c r="T147" s="24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1" t="s">
        <v>236</v>
      </c>
      <c r="AT147" s="241" t="s">
        <v>604</v>
      </c>
      <c r="AU147" s="241" t="s">
        <v>88</v>
      </c>
      <c r="AY147" s="19" t="s">
        <v>185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86</v>
      </c>
      <c r="BK147" s="242">
        <f>ROUND(I147*H147,2)</f>
        <v>0</v>
      </c>
      <c r="BL147" s="19" t="s">
        <v>191</v>
      </c>
      <c r="BM147" s="241" t="s">
        <v>1876</v>
      </c>
    </row>
    <row r="148" s="13" customFormat="1">
      <c r="A148" s="13"/>
      <c r="B148" s="243"/>
      <c r="C148" s="244"/>
      <c r="D148" s="245" t="s">
        <v>193</v>
      </c>
      <c r="E148" s="246" t="s">
        <v>19</v>
      </c>
      <c r="F148" s="247" t="s">
        <v>1871</v>
      </c>
      <c r="G148" s="244"/>
      <c r="H148" s="248">
        <v>1.843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193</v>
      </c>
      <c r="AU148" s="254" t="s">
        <v>88</v>
      </c>
      <c r="AV148" s="13" t="s">
        <v>88</v>
      </c>
      <c r="AW148" s="13" t="s">
        <v>37</v>
      </c>
      <c r="AX148" s="13" t="s">
        <v>78</v>
      </c>
      <c r="AY148" s="254" t="s">
        <v>185</v>
      </c>
    </row>
    <row r="149" s="13" customFormat="1">
      <c r="A149" s="13"/>
      <c r="B149" s="243"/>
      <c r="C149" s="244"/>
      <c r="D149" s="245" t="s">
        <v>193</v>
      </c>
      <c r="E149" s="246" t="s">
        <v>19</v>
      </c>
      <c r="F149" s="247" t="s">
        <v>1872</v>
      </c>
      <c r="G149" s="244"/>
      <c r="H149" s="248">
        <v>4.0830000000000002</v>
      </c>
      <c r="I149" s="249"/>
      <c r="J149" s="244"/>
      <c r="K149" s="244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193</v>
      </c>
      <c r="AU149" s="254" t="s">
        <v>88</v>
      </c>
      <c r="AV149" s="13" t="s">
        <v>88</v>
      </c>
      <c r="AW149" s="13" t="s">
        <v>37</v>
      </c>
      <c r="AX149" s="13" t="s">
        <v>78</v>
      </c>
      <c r="AY149" s="254" t="s">
        <v>185</v>
      </c>
    </row>
    <row r="150" s="15" customFormat="1">
      <c r="A150" s="15"/>
      <c r="B150" s="265"/>
      <c r="C150" s="266"/>
      <c r="D150" s="245" t="s">
        <v>193</v>
      </c>
      <c r="E150" s="267" t="s">
        <v>19</v>
      </c>
      <c r="F150" s="268" t="s">
        <v>196</v>
      </c>
      <c r="G150" s="266"/>
      <c r="H150" s="269">
        <v>5.9260000000000002</v>
      </c>
      <c r="I150" s="270"/>
      <c r="J150" s="266"/>
      <c r="K150" s="266"/>
      <c r="L150" s="271"/>
      <c r="M150" s="272"/>
      <c r="N150" s="273"/>
      <c r="O150" s="273"/>
      <c r="P150" s="273"/>
      <c r="Q150" s="273"/>
      <c r="R150" s="273"/>
      <c r="S150" s="273"/>
      <c r="T150" s="27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5" t="s">
        <v>193</v>
      </c>
      <c r="AU150" s="275" t="s">
        <v>88</v>
      </c>
      <c r="AV150" s="15" t="s">
        <v>191</v>
      </c>
      <c r="AW150" s="15" t="s">
        <v>37</v>
      </c>
      <c r="AX150" s="15" t="s">
        <v>86</v>
      </c>
      <c r="AY150" s="275" t="s">
        <v>185</v>
      </c>
    </row>
    <row r="151" s="13" customFormat="1">
      <c r="A151" s="13"/>
      <c r="B151" s="243"/>
      <c r="C151" s="244"/>
      <c r="D151" s="245" t="s">
        <v>193</v>
      </c>
      <c r="E151" s="244"/>
      <c r="F151" s="247" t="s">
        <v>1873</v>
      </c>
      <c r="G151" s="244"/>
      <c r="H151" s="248">
        <v>34.963000000000001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193</v>
      </c>
      <c r="AU151" s="254" t="s">
        <v>88</v>
      </c>
      <c r="AV151" s="13" t="s">
        <v>88</v>
      </c>
      <c r="AW151" s="13" t="s">
        <v>4</v>
      </c>
      <c r="AX151" s="13" t="s">
        <v>86</v>
      </c>
      <c r="AY151" s="254" t="s">
        <v>185</v>
      </c>
    </row>
    <row r="152" s="2" customFormat="1" ht="21.75" customHeight="1">
      <c r="A152" s="40"/>
      <c r="B152" s="41"/>
      <c r="C152" s="229" t="s">
        <v>256</v>
      </c>
      <c r="D152" s="229" t="s">
        <v>187</v>
      </c>
      <c r="E152" s="230" t="s">
        <v>1877</v>
      </c>
      <c r="F152" s="231" t="s">
        <v>1878</v>
      </c>
      <c r="G152" s="232" t="s">
        <v>220</v>
      </c>
      <c r="H152" s="233">
        <v>19.725999999999999</v>
      </c>
      <c r="I152" s="234"/>
      <c r="J152" s="235">
        <f>ROUND(I152*H152,2)</f>
        <v>0</v>
      </c>
      <c r="K152" s="236"/>
      <c r="L152" s="46"/>
      <c r="M152" s="237" t="s">
        <v>19</v>
      </c>
      <c r="N152" s="238" t="s">
        <v>49</v>
      </c>
      <c r="O152" s="86"/>
      <c r="P152" s="239">
        <f>O152*H152</f>
        <v>0</v>
      </c>
      <c r="Q152" s="239">
        <v>0.29757</v>
      </c>
      <c r="R152" s="239">
        <f>Q152*H152</f>
        <v>5.8698658199999993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191</v>
      </c>
      <c r="AT152" s="241" t="s">
        <v>187</v>
      </c>
      <c r="AU152" s="241" t="s">
        <v>88</v>
      </c>
      <c r="AY152" s="19" t="s">
        <v>185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86</v>
      </c>
      <c r="BK152" s="242">
        <f>ROUND(I152*H152,2)</f>
        <v>0</v>
      </c>
      <c r="BL152" s="19" t="s">
        <v>191</v>
      </c>
      <c r="BM152" s="241" t="s">
        <v>1879</v>
      </c>
    </row>
    <row r="153" s="13" customFormat="1">
      <c r="A153" s="13"/>
      <c r="B153" s="243"/>
      <c r="C153" s="244"/>
      <c r="D153" s="245" t="s">
        <v>193</v>
      </c>
      <c r="E153" s="246" t="s">
        <v>19</v>
      </c>
      <c r="F153" s="247" t="s">
        <v>1871</v>
      </c>
      <c r="G153" s="244"/>
      <c r="H153" s="248">
        <v>1.843</v>
      </c>
      <c r="I153" s="249"/>
      <c r="J153" s="244"/>
      <c r="K153" s="244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193</v>
      </c>
      <c r="AU153" s="254" t="s">
        <v>88</v>
      </c>
      <c r="AV153" s="13" t="s">
        <v>88</v>
      </c>
      <c r="AW153" s="13" t="s">
        <v>37</v>
      </c>
      <c r="AX153" s="13" t="s">
        <v>78</v>
      </c>
      <c r="AY153" s="254" t="s">
        <v>185</v>
      </c>
    </row>
    <row r="154" s="13" customFormat="1">
      <c r="A154" s="13"/>
      <c r="B154" s="243"/>
      <c r="C154" s="244"/>
      <c r="D154" s="245" t="s">
        <v>193</v>
      </c>
      <c r="E154" s="246" t="s">
        <v>19</v>
      </c>
      <c r="F154" s="247" t="s">
        <v>1880</v>
      </c>
      <c r="G154" s="244"/>
      <c r="H154" s="248">
        <v>13.800000000000001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193</v>
      </c>
      <c r="AU154" s="254" t="s">
        <v>88</v>
      </c>
      <c r="AV154" s="13" t="s">
        <v>88</v>
      </c>
      <c r="AW154" s="13" t="s">
        <v>37</v>
      </c>
      <c r="AX154" s="13" t="s">
        <v>78</v>
      </c>
      <c r="AY154" s="254" t="s">
        <v>185</v>
      </c>
    </row>
    <row r="155" s="13" customFormat="1">
      <c r="A155" s="13"/>
      <c r="B155" s="243"/>
      <c r="C155" s="244"/>
      <c r="D155" s="245" t="s">
        <v>193</v>
      </c>
      <c r="E155" s="246" t="s">
        <v>19</v>
      </c>
      <c r="F155" s="247" t="s">
        <v>1872</v>
      </c>
      <c r="G155" s="244"/>
      <c r="H155" s="248">
        <v>4.0830000000000002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193</v>
      </c>
      <c r="AU155" s="254" t="s">
        <v>88</v>
      </c>
      <c r="AV155" s="13" t="s">
        <v>88</v>
      </c>
      <c r="AW155" s="13" t="s">
        <v>37</v>
      </c>
      <c r="AX155" s="13" t="s">
        <v>78</v>
      </c>
      <c r="AY155" s="254" t="s">
        <v>185</v>
      </c>
    </row>
    <row r="156" s="15" customFormat="1">
      <c r="A156" s="15"/>
      <c r="B156" s="265"/>
      <c r="C156" s="266"/>
      <c r="D156" s="245" t="s">
        <v>193</v>
      </c>
      <c r="E156" s="267" t="s">
        <v>19</v>
      </c>
      <c r="F156" s="268" t="s">
        <v>196</v>
      </c>
      <c r="G156" s="266"/>
      <c r="H156" s="269">
        <v>19.725999999999999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5" t="s">
        <v>193</v>
      </c>
      <c r="AU156" s="275" t="s">
        <v>88</v>
      </c>
      <c r="AV156" s="15" t="s">
        <v>191</v>
      </c>
      <c r="AW156" s="15" t="s">
        <v>37</v>
      </c>
      <c r="AX156" s="15" t="s">
        <v>86</v>
      </c>
      <c r="AY156" s="275" t="s">
        <v>185</v>
      </c>
    </row>
    <row r="157" s="2" customFormat="1" ht="21.75" customHeight="1">
      <c r="A157" s="40"/>
      <c r="B157" s="41"/>
      <c r="C157" s="282" t="s">
        <v>264</v>
      </c>
      <c r="D157" s="282" t="s">
        <v>604</v>
      </c>
      <c r="E157" s="283" t="s">
        <v>1881</v>
      </c>
      <c r="F157" s="284" t="s">
        <v>1882</v>
      </c>
      <c r="G157" s="285" t="s">
        <v>227</v>
      </c>
      <c r="H157" s="286">
        <v>116.383</v>
      </c>
      <c r="I157" s="287"/>
      <c r="J157" s="288">
        <f>ROUND(I157*H157,2)</f>
        <v>0</v>
      </c>
      <c r="K157" s="289"/>
      <c r="L157" s="290"/>
      <c r="M157" s="291" t="s">
        <v>19</v>
      </c>
      <c r="N157" s="292" t="s">
        <v>49</v>
      </c>
      <c r="O157" s="86"/>
      <c r="P157" s="239">
        <f>O157*H157</f>
        <v>0</v>
      </c>
      <c r="Q157" s="239">
        <v>0.063</v>
      </c>
      <c r="R157" s="239">
        <f>Q157*H157</f>
        <v>7.3321290000000001</v>
      </c>
      <c r="S157" s="239">
        <v>0</v>
      </c>
      <c r="T157" s="24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1" t="s">
        <v>236</v>
      </c>
      <c r="AT157" s="241" t="s">
        <v>604</v>
      </c>
      <c r="AU157" s="241" t="s">
        <v>88</v>
      </c>
      <c r="AY157" s="19" t="s">
        <v>185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86</v>
      </c>
      <c r="BK157" s="242">
        <f>ROUND(I157*H157,2)</f>
        <v>0</v>
      </c>
      <c r="BL157" s="19" t="s">
        <v>191</v>
      </c>
      <c r="BM157" s="241" t="s">
        <v>1883</v>
      </c>
    </row>
    <row r="158" s="13" customFormat="1">
      <c r="A158" s="13"/>
      <c r="B158" s="243"/>
      <c r="C158" s="244"/>
      <c r="D158" s="245" t="s">
        <v>193</v>
      </c>
      <c r="E158" s="244"/>
      <c r="F158" s="247" t="s">
        <v>1884</v>
      </c>
      <c r="G158" s="244"/>
      <c r="H158" s="248">
        <v>116.383</v>
      </c>
      <c r="I158" s="249"/>
      <c r="J158" s="244"/>
      <c r="K158" s="244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193</v>
      </c>
      <c r="AU158" s="254" t="s">
        <v>88</v>
      </c>
      <c r="AV158" s="13" t="s">
        <v>88</v>
      </c>
      <c r="AW158" s="13" t="s">
        <v>4</v>
      </c>
      <c r="AX158" s="13" t="s">
        <v>86</v>
      </c>
      <c r="AY158" s="254" t="s">
        <v>185</v>
      </c>
    </row>
    <row r="159" s="12" customFormat="1" ht="22.8" customHeight="1">
      <c r="A159" s="12"/>
      <c r="B159" s="213"/>
      <c r="C159" s="214"/>
      <c r="D159" s="215" t="s">
        <v>77</v>
      </c>
      <c r="E159" s="227" t="s">
        <v>217</v>
      </c>
      <c r="F159" s="227" t="s">
        <v>1746</v>
      </c>
      <c r="G159" s="214"/>
      <c r="H159" s="214"/>
      <c r="I159" s="217"/>
      <c r="J159" s="228">
        <f>BK159</f>
        <v>0</v>
      </c>
      <c r="K159" s="214"/>
      <c r="L159" s="219"/>
      <c r="M159" s="220"/>
      <c r="N159" s="221"/>
      <c r="O159" s="221"/>
      <c r="P159" s="222">
        <f>SUM(P160:P175)</f>
        <v>0</v>
      </c>
      <c r="Q159" s="221"/>
      <c r="R159" s="222">
        <f>SUM(R160:R175)</f>
        <v>22.6719416</v>
      </c>
      <c r="S159" s="221"/>
      <c r="T159" s="223">
        <f>SUM(T160:T175)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4" t="s">
        <v>86</v>
      </c>
      <c r="AT159" s="225" t="s">
        <v>77</v>
      </c>
      <c r="AU159" s="225" t="s">
        <v>86</v>
      </c>
      <c r="AY159" s="224" t="s">
        <v>185</v>
      </c>
      <c r="BK159" s="226">
        <f>SUM(BK160:BK175)</f>
        <v>0</v>
      </c>
    </row>
    <row r="160" s="2" customFormat="1" ht="33" customHeight="1">
      <c r="A160" s="40"/>
      <c r="B160" s="41"/>
      <c r="C160" s="229" t="s">
        <v>8</v>
      </c>
      <c r="D160" s="229" t="s">
        <v>187</v>
      </c>
      <c r="E160" s="230" t="s">
        <v>1750</v>
      </c>
      <c r="F160" s="231" t="s">
        <v>1751</v>
      </c>
      <c r="G160" s="232" t="s">
        <v>190</v>
      </c>
      <c r="H160" s="233">
        <v>76.280000000000001</v>
      </c>
      <c r="I160" s="234"/>
      <c r="J160" s="235">
        <f>ROUND(I160*H160,2)</f>
        <v>0</v>
      </c>
      <c r="K160" s="236"/>
      <c r="L160" s="46"/>
      <c r="M160" s="237" t="s">
        <v>19</v>
      </c>
      <c r="N160" s="238" t="s">
        <v>49</v>
      </c>
      <c r="O160" s="86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1" t="s">
        <v>191</v>
      </c>
      <c r="AT160" s="241" t="s">
        <v>187</v>
      </c>
      <c r="AU160" s="241" t="s">
        <v>88</v>
      </c>
      <c r="AY160" s="19" t="s">
        <v>185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9" t="s">
        <v>86</v>
      </c>
      <c r="BK160" s="242">
        <f>ROUND(I160*H160,2)</f>
        <v>0</v>
      </c>
      <c r="BL160" s="19" t="s">
        <v>191</v>
      </c>
      <c r="BM160" s="241" t="s">
        <v>1885</v>
      </c>
    </row>
    <row r="161" s="13" customFormat="1">
      <c r="A161" s="13"/>
      <c r="B161" s="243"/>
      <c r="C161" s="244"/>
      <c r="D161" s="245" t="s">
        <v>193</v>
      </c>
      <c r="E161" s="246" t="s">
        <v>19</v>
      </c>
      <c r="F161" s="247" t="s">
        <v>1886</v>
      </c>
      <c r="G161" s="244"/>
      <c r="H161" s="248">
        <v>72.230000000000004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193</v>
      </c>
      <c r="AU161" s="254" t="s">
        <v>88</v>
      </c>
      <c r="AV161" s="13" t="s">
        <v>88</v>
      </c>
      <c r="AW161" s="13" t="s">
        <v>37</v>
      </c>
      <c r="AX161" s="13" t="s">
        <v>78</v>
      </c>
      <c r="AY161" s="254" t="s">
        <v>185</v>
      </c>
    </row>
    <row r="162" s="13" customFormat="1">
      <c r="A162" s="13"/>
      <c r="B162" s="243"/>
      <c r="C162" s="244"/>
      <c r="D162" s="245" t="s">
        <v>193</v>
      </c>
      <c r="E162" s="246" t="s">
        <v>19</v>
      </c>
      <c r="F162" s="247" t="s">
        <v>1887</v>
      </c>
      <c r="G162" s="244"/>
      <c r="H162" s="248">
        <v>4.0499999999999998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193</v>
      </c>
      <c r="AU162" s="254" t="s">
        <v>88</v>
      </c>
      <c r="AV162" s="13" t="s">
        <v>88</v>
      </c>
      <c r="AW162" s="13" t="s">
        <v>37</v>
      </c>
      <c r="AX162" s="13" t="s">
        <v>78</v>
      </c>
      <c r="AY162" s="254" t="s">
        <v>185</v>
      </c>
    </row>
    <row r="163" s="15" customFormat="1">
      <c r="A163" s="15"/>
      <c r="B163" s="265"/>
      <c r="C163" s="266"/>
      <c r="D163" s="245" t="s">
        <v>193</v>
      </c>
      <c r="E163" s="267" t="s">
        <v>19</v>
      </c>
      <c r="F163" s="268" t="s">
        <v>196</v>
      </c>
      <c r="G163" s="266"/>
      <c r="H163" s="269">
        <v>76.280000000000001</v>
      </c>
      <c r="I163" s="270"/>
      <c r="J163" s="266"/>
      <c r="K163" s="266"/>
      <c r="L163" s="271"/>
      <c r="M163" s="272"/>
      <c r="N163" s="273"/>
      <c r="O163" s="273"/>
      <c r="P163" s="273"/>
      <c r="Q163" s="273"/>
      <c r="R163" s="273"/>
      <c r="S163" s="273"/>
      <c r="T163" s="27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5" t="s">
        <v>193</v>
      </c>
      <c r="AU163" s="275" t="s">
        <v>88</v>
      </c>
      <c r="AV163" s="15" t="s">
        <v>191</v>
      </c>
      <c r="AW163" s="15" t="s">
        <v>37</v>
      </c>
      <c r="AX163" s="15" t="s">
        <v>86</v>
      </c>
      <c r="AY163" s="275" t="s">
        <v>185</v>
      </c>
    </row>
    <row r="164" s="2" customFormat="1" ht="33" customHeight="1">
      <c r="A164" s="40"/>
      <c r="B164" s="41"/>
      <c r="C164" s="229" t="s">
        <v>229</v>
      </c>
      <c r="D164" s="229" t="s">
        <v>187</v>
      </c>
      <c r="E164" s="230" t="s">
        <v>1747</v>
      </c>
      <c r="F164" s="231" t="s">
        <v>1748</v>
      </c>
      <c r="G164" s="232" t="s">
        <v>190</v>
      </c>
      <c r="H164" s="233">
        <v>76.280000000000001</v>
      </c>
      <c r="I164" s="234"/>
      <c r="J164" s="235">
        <f>ROUND(I164*H164,2)</f>
        <v>0</v>
      </c>
      <c r="K164" s="236"/>
      <c r="L164" s="46"/>
      <c r="M164" s="237" t="s">
        <v>19</v>
      </c>
      <c r="N164" s="238" t="s">
        <v>49</v>
      </c>
      <c r="O164" s="86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1" t="s">
        <v>191</v>
      </c>
      <c r="AT164" s="241" t="s">
        <v>187</v>
      </c>
      <c r="AU164" s="241" t="s">
        <v>88</v>
      </c>
      <c r="AY164" s="19" t="s">
        <v>185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86</v>
      </c>
      <c r="BK164" s="242">
        <f>ROUND(I164*H164,2)</f>
        <v>0</v>
      </c>
      <c r="BL164" s="19" t="s">
        <v>191</v>
      </c>
      <c r="BM164" s="241" t="s">
        <v>1888</v>
      </c>
    </row>
    <row r="165" s="2" customFormat="1" ht="66.75" customHeight="1">
      <c r="A165" s="40"/>
      <c r="B165" s="41"/>
      <c r="C165" s="229" t="s">
        <v>342</v>
      </c>
      <c r="D165" s="229" t="s">
        <v>187</v>
      </c>
      <c r="E165" s="230" t="s">
        <v>1889</v>
      </c>
      <c r="F165" s="231" t="s">
        <v>1890</v>
      </c>
      <c r="G165" s="232" t="s">
        <v>190</v>
      </c>
      <c r="H165" s="233">
        <v>76.280000000000001</v>
      </c>
      <c r="I165" s="234"/>
      <c r="J165" s="235">
        <f>ROUND(I165*H165,2)</f>
        <v>0</v>
      </c>
      <c r="K165" s="236"/>
      <c r="L165" s="46"/>
      <c r="M165" s="237" t="s">
        <v>19</v>
      </c>
      <c r="N165" s="238" t="s">
        <v>49</v>
      </c>
      <c r="O165" s="86"/>
      <c r="P165" s="239">
        <f>O165*H165</f>
        <v>0</v>
      </c>
      <c r="Q165" s="239">
        <v>0.10362</v>
      </c>
      <c r="R165" s="239">
        <f>Q165*H165</f>
        <v>7.9041336000000006</v>
      </c>
      <c r="S165" s="239">
        <v>0</v>
      </c>
      <c r="T165" s="24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1" t="s">
        <v>191</v>
      </c>
      <c r="AT165" s="241" t="s">
        <v>187</v>
      </c>
      <c r="AU165" s="241" t="s">
        <v>88</v>
      </c>
      <c r="AY165" s="19" t="s">
        <v>185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86</v>
      </c>
      <c r="BK165" s="242">
        <f>ROUND(I165*H165,2)</f>
        <v>0</v>
      </c>
      <c r="BL165" s="19" t="s">
        <v>191</v>
      </c>
      <c r="BM165" s="241" t="s">
        <v>1891</v>
      </c>
    </row>
    <row r="166" s="2" customFormat="1" ht="16.5" customHeight="1">
      <c r="A166" s="40"/>
      <c r="B166" s="41"/>
      <c r="C166" s="282" t="s">
        <v>346</v>
      </c>
      <c r="D166" s="282" t="s">
        <v>604</v>
      </c>
      <c r="E166" s="283" t="s">
        <v>1892</v>
      </c>
      <c r="F166" s="284" t="s">
        <v>1893</v>
      </c>
      <c r="G166" s="285" t="s">
        <v>190</v>
      </c>
      <c r="H166" s="286">
        <v>81.554000000000002</v>
      </c>
      <c r="I166" s="287"/>
      <c r="J166" s="288">
        <f>ROUND(I166*H166,2)</f>
        <v>0</v>
      </c>
      <c r="K166" s="289"/>
      <c r="L166" s="290"/>
      <c r="M166" s="291" t="s">
        <v>19</v>
      </c>
      <c r="N166" s="292" t="s">
        <v>49</v>
      </c>
      <c r="O166" s="86"/>
      <c r="P166" s="239">
        <f>O166*H166</f>
        <v>0</v>
      </c>
      <c r="Q166" s="239">
        <v>0.17599999999999999</v>
      </c>
      <c r="R166" s="239">
        <f>Q166*H166</f>
        <v>14.353503999999999</v>
      </c>
      <c r="S166" s="239">
        <v>0</v>
      </c>
      <c r="T166" s="24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1" t="s">
        <v>236</v>
      </c>
      <c r="AT166" s="241" t="s">
        <v>604</v>
      </c>
      <c r="AU166" s="241" t="s">
        <v>88</v>
      </c>
      <c r="AY166" s="19" t="s">
        <v>185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86</v>
      </c>
      <c r="BK166" s="242">
        <f>ROUND(I166*H166,2)</f>
        <v>0</v>
      </c>
      <c r="BL166" s="19" t="s">
        <v>191</v>
      </c>
      <c r="BM166" s="241" t="s">
        <v>1894</v>
      </c>
    </row>
    <row r="167" s="13" customFormat="1">
      <c r="A167" s="13"/>
      <c r="B167" s="243"/>
      <c r="C167" s="244"/>
      <c r="D167" s="245" t="s">
        <v>193</v>
      </c>
      <c r="E167" s="246" t="s">
        <v>19</v>
      </c>
      <c r="F167" s="247" t="s">
        <v>1886</v>
      </c>
      <c r="G167" s="244"/>
      <c r="H167" s="248">
        <v>72.230000000000004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193</v>
      </c>
      <c r="AU167" s="254" t="s">
        <v>88</v>
      </c>
      <c r="AV167" s="13" t="s">
        <v>88</v>
      </c>
      <c r="AW167" s="13" t="s">
        <v>37</v>
      </c>
      <c r="AX167" s="13" t="s">
        <v>78</v>
      </c>
      <c r="AY167" s="254" t="s">
        <v>185</v>
      </c>
    </row>
    <row r="168" s="13" customFormat="1">
      <c r="A168" s="13"/>
      <c r="B168" s="243"/>
      <c r="C168" s="244"/>
      <c r="D168" s="245" t="s">
        <v>193</v>
      </c>
      <c r="E168" s="246" t="s">
        <v>19</v>
      </c>
      <c r="F168" s="247" t="s">
        <v>1887</v>
      </c>
      <c r="G168" s="244"/>
      <c r="H168" s="248">
        <v>4.0499999999999998</v>
      </c>
      <c r="I168" s="249"/>
      <c r="J168" s="244"/>
      <c r="K168" s="244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193</v>
      </c>
      <c r="AU168" s="254" t="s">
        <v>88</v>
      </c>
      <c r="AV168" s="13" t="s">
        <v>88</v>
      </c>
      <c r="AW168" s="13" t="s">
        <v>37</v>
      </c>
      <c r="AX168" s="13" t="s">
        <v>78</v>
      </c>
      <c r="AY168" s="254" t="s">
        <v>185</v>
      </c>
    </row>
    <row r="169" s="13" customFormat="1">
      <c r="A169" s="13"/>
      <c r="B169" s="243"/>
      <c r="C169" s="244"/>
      <c r="D169" s="245" t="s">
        <v>193</v>
      </c>
      <c r="E169" s="246" t="s">
        <v>19</v>
      </c>
      <c r="F169" s="247" t="s">
        <v>1895</v>
      </c>
      <c r="G169" s="244"/>
      <c r="H169" s="248">
        <v>-2.1400000000000001</v>
      </c>
      <c r="I169" s="249"/>
      <c r="J169" s="244"/>
      <c r="K169" s="244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193</v>
      </c>
      <c r="AU169" s="254" t="s">
        <v>88</v>
      </c>
      <c r="AV169" s="13" t="s">
        <v>88</v>
      </c>
      <c r="AW169" s="13" t="s">
        <v>37</v>
      </c>
      <c r="AX169" s="13" t="s">
        <v>78</v>
      </c>
      <c r="AY169" s="254" t="s">
        <v>185</v>
      </c>
    </row>
    <row r="170" s="15" customFormat="1">
      <c r="A170" s="15"/>
      <c r="B170" s="265"/>
      <c r="C170" s="266"/>
      <c r="D170" s="245" t="s">
        <v>193</v>
      </c>
      <c r="E170" s="267" t="s">
        <v>19</v>
      </c>
      <c r="F170" s="268" t="s">
        <v>196</v>
      </c>
      <c r="G170" s="266"/>
      <c r="H170" s="269">
        <v>74.140000000000001</v>
      </c>
      <c r="I170" s="270"/>
      <c r="J170" s="266"/>
      <c r="K170" s="266"/>
      <c r="L170" s="271"/>
      <c r="M170" s="272"/>
      <c r="N170" s="273"/>
      <c r="O170" s="273"/>
      <c r="P170" s="273"/>
      <c r="Q170" s="273"/>
      <c r="R170" s="273"/>
      <c r="S170" s="273"/>
      <c r="T170" s="27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5" t="s">
        <v>193</v>
      </c>
      <c r="AU170" s="275" t="s">
        <v>88</v>
      </c>
      <c r="AV170" s="15" t="s">
        <v>191</v>
      </c>
      <c r="AW170" s="15" t="s">
        <v>37</v>
      </c>
      <c r="AX170" s="15" t="s">
        <v>86</v>
      </c>
      <c r="AY170" s="275" t="s">
        <v>185</v>
      </c>
    </row>
    <row r="171" s="13" customFormat="1">
      <c r="A171" s="13"/>
      <c r="B171" s="243"/>
      <c r="C171" s="244"/>
      <c r="D171" s="245" t="s">
        <v>193</v>
      </c>
      <c r="E171" s="244"/>
      <c r="F171" s="247" t="s">
        <v>1896</v>
      </c>
      <c r="G171" s="244"/>
      <c r="H171" s="248">
        <v>81.554000000000002</v>
      </c>
      <c r="I171" s="249"/>
      <c r="J171" s="244"/>
      <c r="K171" s="244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193</v>
      </c>
      <c r="AU171" s="254" t="s">
        <v>88</v>
      </c>
      <c r="AV171" s="13" t="s">
        <v>88</v>
      </c>
      <c r="AW171" s="13" t="s">
        <v>4</v>
      </c>
      <c r="AX171" s="13" t="s">
        <v>86</v>
      </c>
      <c r="AY171" s="254" t="s">
        <v>185</v>
      </c>
    </row>
    <row r="172" s="2" customFormat="1" ht="16.5" customHeight="1">
      <c r="A172" s="40"/>
      <c r="B172" s="41"/>
      <c r="C172" s="282" t="s">
        <v>350</v>
      </c>
      <c r="D172" s="282" t="s">
        <v>604</v>
      </c>
      <c r="E172" s="283" t="s">
        <v>1897</v>
      </c>
      <c r="F172" s="284" t="s">
        <v>1898</v>
      </c>
      <c r="G172" s="285" t="s">
        <v>190</v>
      </c>
      <c r="H172" s="286">
        <v>2.3540000000000001</v>
      </c>
      <c r="I172" s="287"/>
      <c r="J172" s="288">
        <f>ROUND(I172*H172,2)</f>
        <v>0</v>
      </c>
      <c r="K172" s="289"/>
      <c r="L172" s="290"/>
      <c r="M172" s="291" t="s">
        <v>19</v>
      </c>
      <c r="N172" s="292" t="s">
        <v>49</v>
      </c>
      <c r="O172" s="86"/>
      <c r="P172" s="239">
        <f>O172*H172</f>
        <v>0</v>
      </c>
      <c r="Q172" s="239">
        <v>0.17599999999999999</v>
      </c>
      <c r="R172" s="239">
        <f>Q172*H172</f>
        <v>0.41430400000000001</v>
      </c>
      <c r="S172" s="239">
        <v>0</v>
      </c>
      <c r="T172" s="24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1" t="s">
        <v>236</v>
      </c>
      <c r="AT172" s="241" t="s">
        <v>604</v>
      </c>
      <c r="AU172" s="241" t="s">
        <v>88</v>
      </c>
      <c r="AY172" s="19" t="s">
        <v>185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9" t="s">
        <v>86</v>
      </c>
      <c r="BK172" s="242">
        <f>ROUND(I172*H172,2)</f>
        <v>0</v>
      </c>
      <c r="BL172" s="19" t="s">
        <v>191</v>
      </c>
      <c r="BM172" s="241" t="s">
        <v>1899</v>
      </c>
    </row>
    <row r="173" s="13" customFormat="1">
      <c r="A173" s="13"/>
      <c r="B173" s="243"/>
      <c r="C173" s="244"/>
      <c r="D173" s="245" t="s">
        <v>193</v>
      </c>
      <c r="E173" s="246" t="s">
        <v>19</v>
      </c>
      <c r="F173" s="247" t="s">
        <v>1900</v>
      </c>
      <c r="G173" s="244"/>
      <c r="H173" s="248">
        <v>2.1400000000000001</v>
      </c>
      <c r="I173" s="249"/>
      <c r="J173" s="244"/>
      <c r="K173" s="244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193</v>
      </c>
      <c r="AU173" s="254" t="s">
        <v>88</v>
      </c>
      <c r="AV173" s="13" t="s">
        <v>88</v>
      </c>
      <c r="AW173" s="13" t="s">
        <v>37</v>
      </c>
      <c r="AX173" s="13" t="s">
        <v>78</v>
      </c>
      <c r="AY173" s="254" t="s">
        <v>185</v>
      </c>
    </row>
    <row r="174" s="15" customFormat="1">
      <c r="A174" s="15"/>
      <c r="B174" s="265"/>
      <c r="C174" s="266"/>
      <c r="D174" s="245" t="s">
        <v>193</v>
      </c>
      <c r="E174" s="267" t="s">
        <v>19</v>
      </c>
      <c r="F174" s="268" t="s">
        <v>196</v>
      </c>
      <c r="G174" s="266"/>
      <c r="H174" s="269">
        <v>2.1400000000000001</v>
      </c>
      <c r="I174" s="270"/>
      <c r="J174" s="266"/>
      <c r="K174" s="266"/>
      <c r="L174" s="271"/>
      <c r="M174" s="272"/>
      <c r="N174" s="273"/>
      <c r="O174" s="273"/>
      <c r="P174" s="273"/>
      <c r="Q174" s="273"/>
      <c r="R174" s="273"/>
      <c r="S174" s="273"/>
      <c r="T174" s="27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5" t="s">
        <v>193</v>
      </c>
      <c r="AU174" s="275" t="s">
        <v>88</v>
      </c>
      <c r="AV174" s="15" t="s">
        <v>191</v>
      </c>
      <c r="AW174" s="15" t="s">
        <v>37</v>
      </c>
      <c r="AX174" s="15" t="s">
        <v>86</v>
      </c>
      <c r="AY174" s="275" t="s">
        <v>185</v>
      </c>
    </row>
    <row r="175" s="13" customFormat="1">
      <c r="A175" s="13"/>
      <c r="B175" s="243"/>
      <c r="C175" s="244"/>
      <c r="D175" s="245" t="s">
        <v>193</v>
      </c>
      <c r="E175" s="244"/>
      <c r="F175" s="247" t="s">
        <v>1901</v>
      </c>
      <c r="G175" s="244"/>
      <c r="H175" s="248">
        <v>2.3540000000000001</v>
      </c>
      <c r="I175" s="249"/>
      <c r="J175" s="244"/>
      <c r="K175" s="244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193</v>
      </c>
      <c r="AU175" s="254" t="s">
        <v>88</v>
      </c>
      <c r="AV175" s="13" t="s">
        <v>88</v>
      </c>
      <c r="AW175" s="13" t="s">
        <v>4</v>
      </c>
      <c r="AX175" s="13" t="s">
        <v>86</v>
      </c>
      <c r="AY175" s="254" t="s">
        <v>185</v>
      </c>
    </row>
    <row r="176" s="12" customFormat="1" ht="22.8" customHeight="1">
      <c r="A176" s="12"/>
      <c r="B176" s="213"/>
      <c r="C176" s="214"/>
      <c r="D176" s="215" t="s">
        <v>77</v>
      </c>
      <c r="E176" s="227" t="s">
        <v>201</v>
      </c>
      <c r="F176" s="227" t="s">
        <v>202</v>
      </c>
      <c r="G176" s="214"/>
      <c r="H176" s="214"/>
      <c r="I176" s="217"/>
      <c r="J176" s="228">
        <f>BK176</f>
        <v>0</v>
      </c>
      <c r="K176" s="214"/>
      <c r="L176" s="219"/>
      <c r="M176" s="220"/>
      <c r="N176" s="221"/>
      <c r="O176" s="221"/>
      <c r="P176" s="222">
        <f>SUM(P177:P186)</f>
        <v>0</v>
      </c>
      <c r="Q176" s="221"/>
      <c r="R176" s="222">
        <f>SUM(R177:R186)</f>
        <v>11.5092477</v>
      </c>
      <c r="S176" s="221"/>
      <c r="T176" s="223">
        <f>SUM(T177:T186)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4" t="s">
        <v>86</v>
      </c>
      <c r="AT176" s="225" t="s">
        <v>77</v>
      </c>
      <c r="AU176" s="225" t="s">
        <v>86</v>
      </c>
      <c r="AY176" s="224" t="s">
        <v>185</v>
      </c>
      <c r="BK176" s="226">
        <f>SUM(BK177:BK186)</f>
        <v>0</v>
      </c>
    </row>
    <row r="177" s="2" customFormat="1" ht="44.25" customHeight="1">
      <c r="A177" s="40"/>
      <c r="B177" s="41"/>
      <c r="C177" s="229" t="s">
        <v>353</v>
      </c>
      <c r="D177" s="229" t="s">
        <v>187</v>
      </c>
      <c r="E177" s="230" t="s">
        <v>1902</v>
      </c>
      <c r="F177" s="231" t="s">
        <v>1903</v>
      </c>
      <c r="G177" s="232" t="s">
        <v>220</v>
      </c>
      <c r="H177" s="233">
        <v>5.75</v>
      </c>
      <c r="I177" s="234"/>
      <c r="J177" s="235">
        <f>ROUND(I177*H177,2)</f>
        <v>0</v>
      </c>
      <c r="K177" s="236"/>
      <c r="L177" s="46"/>
      <c r="M177" s="237" t="s">
        <v>19</v>
      </c>
      <c r="N177" s="238" t="s">
        <v>49</v>
      </c>
      <c r="O177" s="86"/>
      <c r="P177" s="239">
        <f>O177*H177</f>
        <v>0</v>
      </c>
      <c r="Q177" s="239">
        <v>0.1295</v>
      </c>
      <c r="R177" s="239">
        <f>Q177*H177</f>
        <v>0.74462499999999998</v>
      </c>
      <c r="S177" s="239">
        <v>0</v>
      </c>
      <c r="T177" s="24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1" t="s">
        <v>191</v>
      </c>
      <c r="AT177" s="241" t="s">
        <v>187</v>
      </c>
      <c r="AU177" s="241" t="s">
        <v>88</v>
      </c>
      <c r="AY177" s="19" t="s">
        <v>185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9" t="s">
        <v>86</v>
      </c>
      <c r="BK177" s="242">
        <f>ROUND(I177*H177,2)</f>
        <v>0</v>
      </c>
      <c r="BL177" s="19" t="s">
        <v>191</v>
      </c>
      <c r="BM177" s="241" t="s">
        <v>1904</v>
      </c>
    </row>
    <row r="178" s="13" customFormat="1">
      <c r="A178" s="13"/>
      <c r="B178" s="243"/>
      <c r="C178" s="244"/>
      <c r="D178" s="245" t="s">
        <v>193</v>
      </c>
      <c r="E178" s="246" t="s">
        <v>19</v>
      </c>
      <c r="F178" s="247" t="s">
        <v>1905</v>
      </c>
      <c r="G178" s="244"/>
      <c r="H178" s="248">
        <v>5.75</v>
      </c>
      <c r="I178" s="249"/>
      <c r="J178" s="244"/>
      <c r="K178" s="244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193</v>
      </c>
      <c r="AU178" s="254" t="s">
        <v>88</v>
      </c>
      <c r="AV178" s="13" t="s">
        <v>88</v>
      </c>
      <c r="AW178" s="13" t="s">
        <v>37</v>
      </c>
      <c r="AX178" s="13" t="s">
        <v>78</v>
      </c>
      <c r="AY178" s="254" t="s">
        <v>185</v>
      </c>
    </row>
    <row r="179" s="15" customFormat="1">
      <c r="A179" s="15"/>
      <c r="B179" s="265"/>
      <c r="C179" s="266"/>
      <c r="D179" s="245" t="s">
        <v>193</v>
      </c>
      <c r="E179" s="267" t="s">
        <v>19</v>
      </c>
      <c r="F179" s="268" t="s">
        <v>196</v>
      </c>
      <c r="G179" s="266"/>
      <c r="H179" s="269">
        <v>5.75</v>
      </c>
      <c r="I179" s="270"/>
      <c r="J179" s="266"/>
      <c r="K179" s="266"/>
      <c r="L179" s="271"/>
      <c r="M179" s="272"/>
      <c r="N179" s="273"/>
      <c r="O179" s="273"/>
      <c r="P179" s="273"/>
      <c r="Q179" s="273"/>
      <c r="R179" s="273"/>
      <c r="S179" s="273"/>
      <c r="T179" s="27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5" t="s">
        <v>193</v>
      </c>
      <c r="AU179" s="275" t="s">
        <v>88</v>
      </c>
      <c r="AV179" s="15" t="s">
        <v>191</v>
      </c>
      <c r="AW179" s="15" t="s">
        <v>37</v>
      </c>
      <c r="AX179" s="15" t="s">
        <v>86</v>
      </c>
      <c r="AY179" s="275" t="s">
        <v>185</v>
      </c>
    </row>
    <row r="180" s="2" customFormat="1" ht="16.5" customHeight="1">
      <c r="A180" s="40"/>
      <c r="B180" s="41"/>
      <c r="C180" s="282" t="s">
        <v>7</v>
      </c>
      <c r="D180" s="282" t="s">
        <v>604</v>
      </c>
      <c r="E180" s="283" t="s">
        <v>1906</v>
      </c>
      <c r="F180" s="284" t="s">
        <v>1907</v>
      </c>
      <c r="G180" s="285" t="s">
        <v>220</v>
      </c>
      <c r="H180" s="286">
        <v>5.8079999999999998</v>
      </c>
      <c r="I180" s="287"/>
      <c r="J180" s="288">
        <f>ROUND(I180*H180,2)</f>
        <v>0</v>
      </c>
      <c r="K180" s="289"/>
      <c r="L180" s="290"/>
      <c r="M180" s="291" t="s">
        <v>19</v>
      </c>
      <c r="N180" s="292" t="s">
        <v>49</v>
      </c>
      <c r="O180" s="86"/>
      <c r="P180" s="239">
        <f>O180*H180</f>
        <v>0</v>
      </c>
      <c r="Q180" s="239">
        <v>0.044999999999999998</v>
      </c>
      <c r="R180" s="239">
        <f>Q180*H180</f>
        <v>0.26135999999999998</v>
      </c>
      <c r="S180" s="239">
        <v>0</v>
      </c>
      <c r="T180" s="24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1" t="s">
        <v>236</v>
      </c>
      <c r="AT180" s="241" t="s">
        <v>604</v>
      </c>
      <c r="AU180" s="241" t="s">
        <v>88</v>
      </c>
      <c r="AY180" s="19" t="s">
        <v>185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9" t="s">
        <v>86</v>
      </c>
      <c r="BK180" s="242">
        <f>ROUND(I180*H180,2)</f>
        <v>0</v>
      </c>
      <c r="BL180" s="19" t="s">
        <v>191</v>
      </c>
      <c r="BM180" s="241" t="s">
        <v>1908</v>
      </c>
    </row>
    <row r="181" s="13" customFormat="1">
      <c r="A181" s="13"/>
      <c r="B181" s="243"/>
      <c r="C181" s="244"/>
      <c r="D181" s="245" t="s">
        <v>193</v>
      </c>
      <c r="E181" s="244"/>
      <c r="F181" s="247" t="s">
        <v>1909</v>
      </c>
      <c r="G181" s="244"/>
      <c r="H181" s="248">
        <v>5.8079999999999998</v>
      </c>
      <c r="I181" s="249"/>
      <c r="J181" s="244"/>
      <c r="K181" s="244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193</v>
      </c>
      <c r="AU181" s="254" t="s">
        <v>88</v>
      </c>
      <c r="AV181" s="13" t="s">
        <v>88</v>
      </c>
      <c r="AW181" s="13" t="s">
        <v>4</v>
      </c>
      <c r="AX181" s="13" t="s">
        <v>86</v>
      </c>
      <c r="AY181" s="254" t="s">
        <v>185</v>
      </c>
    </row>
    <row r="182" s="2" customFormat="1" ht="21.75" customHeight="1">
      <c r="A182" s="40"/>
      <c r="B182" s="41"/>
      <c r="C182" s="229" t="s">
        <v>363</v>
      </c>
      <c r="D182" s="229" t="s">
        <v>187</v>
      </c>
      <c r="E182" s="230" t="s">
        <v>1910</v>
      </c>
      <c r="F182" s="231" t="s">
        <v>1911</v>
      </c>
      <c r="G182" s="232" t="s">
        <v>206</v>
      </c>
      <c r="H182" s="233">
        <v>4.6550000000000002</v>
      </c>
      <c r="I182" s="234"/>
      <c r="J182" s="235">
        <f>ROUND(I182*H182,2)</f>
        <v>0</v>
      </c>
      <c r="K182" s="236"/>
      <c r="L182" s="46"/>
      <c r="M182" s="237" t="s">
        <v>19</v>
      </c>
      <c r="N182" s="238" t="s">
        <v>49</v>
      </c>
      <c r="O182" s="86"/>
      <c r="P182" s="239">
        <f>O182*H182</f>
        <v>0</v>
      </c>
      <c r="Q182" s="239">
        <v>2.2563399999999998</v>
      </c>
      <c r="R182" s="239">
        <f>Q182*H182</f>
        <v>10.503262699999999</v>
      </c>
      <c r="S182" s="239">
        <v>0</v>
      </c>
      <c r="T182" s="24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1" t="s">
        <v>191</v>
      </c>
      <c r="AT182" s="241" t="s">
        <v>187</v>
      </c>
      <c r="AU182" s="241" t="s">
        <v>88</v>
      </c>
      <c r="AY182" s="19" t="s">
        <v>185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9" t="s">
        <v>86</v>
      </c>
      <c r="BK182" s="242">
        <f>ROUND(I182*H182,2)</f>
        <v>0</v>
      </c>
      <c r="BL182" s="19" t="s">
        <v>191</v>
      </c>
      <c r="BM182" s="241" t="s">
        <v>1912</v>
      </c>
    </row>
    <row r="183" s="13" customFormat="1">
      <c r="A183" s="13"/>
      <c r="B183" s="243"/>
      <c r="C183" s="244"/>
      <c r="D183" s="245" t="s">
        <v>193</v>
      </c>
      <c r="E183" s="246" t="s">
        <v>19</v>
      </c>
      <c r="F183" s="247" t="s">
        <v>1913</v>
      </c>
      <c r="G183" s="244"/>
      <c r="H183" s="248">
        <v>10.584</v>
      </c>
      <c r="I183" s="249"/>
      <c r="J183" s="244"/>
      <c r="K183" s="244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193</v>
      </c>
      <c r="AU183" s="254" t="s">
        <v>88</v>
      </c>
      <c r="AV183" s="13" t="s">
        <v>88</v>
      </c>
      <c r="AW183" s="13" t="s">
        <v>37</v>
      </c>
      <c r="AX183" s="13" t="s">
        <v>78</v>
      </c>
      <c r="AY183" s="254" t="s">
        <v>185</v>
      </c>
    </row>
    <row r="184" s="13" customFormat="1">
      <c r="A184" s="13"/>
      <c r="B184" s="243"/>
      <c r="C184" s="244"/>
      <c r="D184" s="245" t="s">
        <v>193</v>
      </c>
      <c r="E184" s="246" t="s">
        <v>19</v>
      </c>
      <c r="F184" s="247" t="s">
        <v>1914</v>
      </c>
      <c r="G184" s="244"/>
      <c r="H184" s="248">
        <v>-2.0390000000000001</v>
      </c>
      <c r="I184" s="249"/>
      <c r="J184" s="244"/>
      <c r="K184" s="244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193</v>
      </c>
      <c r="AU184" s="254" t="s">
        <v>88</v>
      </c>
      <c r="AV184" s="13" t="s">
        <v>88</v>
      </c>
      <c r="AW184" s="13" t="s">
        <v>37</v>
      </c>
      <c r="AX184" s="13" t="s">
        <v>78</v>
      </c>
      <c r="AY184" s="254" t="s">
        <v>185</v>
      </c>
    </row>
    <row r="185" s="13" customFormat="1">
      <c r="A185" s="13"/>
      <c r="B185" s="243"/>
      <c r="C185" s="244"/>
      <c r="D185" s="245" t="s">
        <v>193</v>
      </c>
      <c r="E185" s="246" t="s">
        <v>19</v>
      </c>
      <c r="F185" s="247" t="s">
        <v>1915</v>
      </c>
      <c r="G185" s="244"/>
      <c r="H185" s="248">
        <v>-3.8900000000000001</v>
      </c>
      <c r="I185" s="249"/>
      <c r="J185" s="244"/>
      <c r="K185" s="244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193</v>
      </c>
      <c r="AU185" s="254" t="s">
        <v>88</v>
      </c>
      <c r="AV185" s="13" t="s">
        <v>88</v>
      </c>
      <c r="AW185" s="13" t="s">
        <v>37</v>
      </c>
      <c r="AX185" s="13" t="s">
        <v>78</v>
      </c>
      <c r="AY185" s="254" t="s">
        <v>185</v>
      </c>
    </row>
    <row r="186" s="15" customFormat="1">
      <c r="A186" s="15"/>
      <c r="B186" s="265"/>
      <c r="C186" s="266"/>
      <c r="D186" s="245" t="s">
        <v>193</v>
      </c>
      <c r="E186" s="267" t="s">
        <v>19</v>
      </c>
      <c r="F186" s="268" t="s">
        <v>1833</v>
      </c>
      <c r="G186" s="266"/>
      <c r="H186" s="269">
        <v>4.6549999999999994</v>
      </c>
      <c r="I186" s="270"/>
      <c r="J186" s="266"/>
      <c r="K186" s="266"/>
      <c r="L186" s="271"/>
      <c r="M186" s="272"/>
      <c r="N186" s="273"/>
      <c r="O186" s="273"/>
      <c r="P186" s="273"/>
      <c r="Q186" s="273"/>
      <c r="R186" s="273"/>
      <c r="S186" s="273"/>
      <c r="T186" s="27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5" t="s">
        <v>193</v>
      </c>
      <c r="AU186" s="275" t="s">
        <v>88</v>
      </c>
      <c r="AV186" s="15" t="s">
        <v>191</v>
      </c>
      <c r="AW186" s="15" t="s">
        <v>37</v>
      </c>
      <c r="AX186" s="15" t="s">
        <v>86</v>
      </c>
      <c r="AY186" s="275" t="s">
        <v>185</v>
      </c>
    </row>
    <row r="187" s="12" customFormat="1" ht="22.8" customHeight="1">
      <c r="A187" s="12"/>
      <c r="B187" s="213"/>
      <c r="C187" s="214"/>
      <c r="D187" s="215" t="s">
        <v>77</v>
      </c>
      <c r="E187" s="227" t="s">
        <v>1115</v>
      </c>
      <c r="F187" s="227" t="s">
        <v>1116</v>
      </c>
      <c r="G187" s="214"/>
      <c r="H187" s="214"/>
      <c r="I187" s="217"/>
      <c r="J187" s="228">
        <f>BK187</f>
        <v>0</v>
      </c>
      <c r="K187" s="214"/>
      <c r="L187" s="219"/>
      <c r="M187" s="220"/>
      <c r="N187" s="221"/>
      <c r="O187" s="221"/>
      <c r="P187" s="222">
        <f>P188</f>
        <v>0</v>
      </c>
      <c r="Q187" s="221"/>
      <c r="R187" s="222">
        <f>R188</f>
        <v>0</v>
      </c>
      <c r="S187" s="221"/>
      <c r="T187" s="223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4" t="s">
        <v>86</v>
      </c>
      <c r="AT187" s="225" t="s">
        <v>77</v>
      </c>
      <c r="AU187" s="225" t="s">
        <v>86</v>
      </c>
      <c r="AY187" s="224" t="s">
        <v>185</v>
      </c>
      <c r="BK187" s="226">
        <f>BK188</f>
        <v>0</v>
      </c>
    </row>
    <row r="188" s="2" customFormat="1" ht="33" customHeight="1">
      <c r="A188" s="40"/>
      <c r="B188" s="41"/>
      <c r="C188" s="229" t="s">
        <v>370</v>
      </c>
      <c r="D188" s="229" t="s">
        <v>187</v>
      </c>
      <c r="E188" s="230" t="s">
        <v>1916</v>
      </c>
      <c r="F188" s="231" t="s">
        <v>1917</v>
      </c>
      <c r="G188" s="232" t="s">
        <v>239</v>
      </c>
      <c r="H188" s="233">
        <v>62.569000000000003</v>
      </c>
      <c r="I188" s="234"/>
      <c r="J188" s="235">
        <f>ROUND(I188*H188,2)</f>
        <v>0</v>
      </c>
      <c r="K188" s="236"/>
      <c r="L188" s="46"/>
      <c r="M188" s="237" t="s">
        <v>19</v>
      </c>
      <c r="N188" s="238" t="s">
        <v>49</v>
      </c>
      <c r="O188" s="86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1" t="s">
        <v>191</v>
      </c>
      <c r="AT188" s="241" t="s">
        <v>187</v>
      </c>
      <c r="AU188" s="241" t="s">
        <v>88</v>
      </c>
      <c r="AY188" s="19" t="s">
        <v>185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9" t="s">
        <v>86</v>
      </c>
      <c r="BK188" s="242">
        <f>ROUND(I188*H188,2)</f>
        <v>0</v>
      </c>
      <c r="BL188" s="19" t="s">
        <v>191</v>
      </c>
      <c r="BM188" s="241" t="s">
        <v>1918</v>
      </c>
    </row>
    <row r="189" s="12" customFormat="1" ht="25.92" customHeight="1">
      <c r="A189" s="12"/>
      <c r="B189" s="213"/>
      <c r="C189" s="214"/>
      <c r="D189" s="215" t="s">
        <v>77</v>
      </c>
      <c r="E189" s="216" t="s">
        <v>1121</v>
      </c>
      <c r="F189" s="216" t="s">
        <v>1122</v>
      </c>
      <c r="G189" s="214"/>
      <c r="H189" s="214"/>
      <c r="I189" s="217"/>
      <c r="J189" s="218">
        <f>BK189</f>
        <v>0</v>
      </c>
      <c r="K189" s="214"/>
      <c r="L189" s="219"/>
      <c r="M189" s="220"/>
      <c r="N189" s="221"/>
      <c r="O189" s="221"/>
      <c r="P189" s="222">
        <f>P190</f>
        <v>0</v>
      </c>
      <c r="Q189" s="221"/>
      <c r="R189" s="222">
        <f>R190</f>
        <v>0.013736000000000002</v>
      </c>
      <c r="S189" s="221"/>
      <c r="T189" s="223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4" t="s">
        <v>88</v>
      </c>
      <c r="AT189" s="225" t="s">
        <v>77</v>
      </c>
      <c r="AU189" s="225" t="s">
        <v>78</v>
      </c>
      <c r="AY189" s="224" t="s">
        <v>185</v>
      </c>
      <c r="BK189" s="226">
        <f>BK190</f>
        <v>0</v>
      </c>
    </row>
    <row r="190" s="12" customFormat="1" ht="22.8" customHeight="1">
      <c r="A190" s="12"/>
      <c r="B190" s="213"/>
      <c r="C190" s="214"/>
      <c r="D190" s="215" t="s">
        <v>77</v>
      </c>
      <c r="E190" s="227" t="s">
        <v>1123</v>
      </c>
      <c r="F190" s="227" t="s">
        <v>1124</v>
      </c>
      <c r="G190" s="214"/>
      <c r="H190" s="214"/>
      <c r="I190" s="217"/>
      <c r="J190" s="228">
        <f>BK190</f>
        <v>0</v>
      </c>
      <c r="K190" s="214"/>
      <c r="L190" s="219"/>
      <c r="M190" s="220"/>
      <c r="N190" s="221"/>
      <c r="O190" s="221"/>
      <c r="P190" s="222">
        <f>SUM(P191:P202)</f>
        <v>0</v>
      </c>
      <c r="Q190" s="221"/>
      <c r="R190" s="222">
        <f>SUM(R191:R202)</f>
        <v>0.013736000000000002</v>
      </c>
      <c r="S190" s="221"/>
      <c r="T190" s="223">
        <f>SUM(T191:T202)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4" t="s">
        <v>88</v>
      </c>
      <c r="AT190" s="225" t="s">
        <v>77</v>
      </c>
      <c r="AU190" s="225" t="s">
        <v>86</v>
      </c>
      <c r="AY190" s="224" t="s">
        <v>185</v>
      </c>
      <c r="BK190" s="226">
        <f>SUM(BK191:BK202)</f>
        <v>0</v>
      </c>
    </row>
    <row r="191" s="2" customFormat="1" ht="33" customHeight="1">
      <c r="A191" s="40"/>
      <c r="B191" s="41"/>
      <c r="C191" s="229" t="s">
        <v>375</v>
      </c>
      <c r="D191" s="229" t="s">
        <v>187</v>
      </c>
      <c r="E191" s="230" t="s">
        <v>1919</v>
      </c>
      <c r="F191" s="231" t="s">
        <v>1920</v>
      </c>
      <c r="G191" s="232" t="s">
        <v>190</v>
      </c>
      <c r="H191" s="233">
        <v>34.340000000000003</v>
      </c>
      <c r="I191" s="234"/>
      <c r="J191" s="235">
        <f>ROUND(I191*H191,2)</f>
        <v>0</v>
      </c>
      <c r="K191" s="236"/>
      <c r="L191" s="46"/>
      <c r="M191" s="237" t="s">
        <v>19</v>
      </c>
      <c r="N191" s="238" t="s">
        <v>49</v>
      </c>
      <c r="O191" s="86"/>
      <c r="P191" s="239">
        <f>O191*H191</f>
        <v>0</v>
      </c>
      <c r="Q191" s="239">
        <v>0.00040000000000000002</v>
      </c>
      <c r="R191" s="239">
        <f>Q191*H191</f>
        <v>0.013736000000000002</v>
      </c>
      <c r="S191" s="239">
        <v>0</v>
      </c>
      <c r="T191" s="24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1" t="s">
        <v>229</v>
      </c>
      <c r="AT191" s="241" t="s">
        <v>187</v>
      </c>
      <c r="AU191" s="241" t="s">
        <v>88</v>
      </c>
      <c r="AY191" s="19" t="s">
        <v>185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9" t="s">
        <v>86</v>
      </c>
      <c r="BK191" s="242">
        <f>ROUND(I191*H191,2)</f>
        <v>0</v>
      </c>
      <c r="BL191" s="19" t="s">
        <v>229</v>
      </c>
      <c r="BM191" s="241" t="s">
        <v>1921</v>
      </c>
    </row>
    <row r="192" s="13" customFormat="1">
      <c r="A192" s="13"/>
      <c r="B192" s="243"/>
      <c r="C192" s="244"/>
      <c r="D192" s="245" t="s">
        <v>193</v>
      </c>
      <c r="E192" s="246" t="s">
        <v>19</v>
      </c>
      <c r="F192" s="247" t="s">
        <v>1922</v>
      </c>
      <c r="G192" s="244"/>
      <c r="H192" s="248">
        <v>1.843</v>
      </c>
      <c r="I192" s="249"/>
      <c r="J192" s="244"/>
      <c r="K192" s="244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193</v>
      </c>
      <c r="AU192" s="254" t="s">
        <v>88</v>
      </c>
      <c r="AV192" s="13" t="s">
        <v>88</v>
      </c>
      <c r="AW192" s="13" t="s">
        <v>37</v>
      </c>
      <c r="AX192" s="13" t="s">
        <v>78</v>
      </c>
      <c r="AY192" s="254" t="s">
        <v>185</v>
      </c>
    </row>
    <row r="193" s="13" customFormat="1">
      <c r="A193" s="13"/>
      <c r="B193" s="243"/>
      <c r="C193" s="244"/>
      <c r="D193" s="245" t="s">
        <v>193</v>
      </c>
      <c r="E193" s="246" t="s">
        <v>19</v>
      </c>
      <c r="F193" s="247" t="s">
        <v>1923</v>
      </c>
      <c r="G193" s="244"/>
      <c r="H193" s="248">
        <v>1.4750000000000001</v>
      </c>
      <c r="I193" s="249"/>
      <c r="J193" s="244"/>
      <c r="K193" s="244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193</v>
      </c>
      <c r="AU193" s="254" t="s">
        <v>88</v>
      </c>
      <c r="AV193" s="13" t="s">
        <v>88</v>
      </c>
      <c r="AW193" s="13" t="s">
        <v>37</v>
      </c>
      <c r="AX193" s="13" t="s">
        <v>78</v>
      </c>
      <c r="AY193" s="254" t="s">
        <v>185</v>
      </c>
    </row>
    <row r="194" s="13" customFormat="1">
      <c r="A194" s="13"/>
      <c r="B194" s="243"/>
      <c r="C194" s="244"/>
      <c r="D194" s="245" t="s">
        <v>193</v>
      </c>
      <c r="E194" s="246" t="s">
        <v>19</v>
      </c>
      <c r="F194" s="247" t="s">
        <v>1924</v>
      </c>
      <c r="G194" s="244"/>
      <c r="H194" s="248">
        <v>4.0830000000000002</v>
      </c>
      <c r="I194" s="249"/>
      <c r="J194" s="244"/>
      <c r="K194" s="244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193</v>
      </c>
      <c r="AU194" s="254" t="s">
        <v>88</v>
      </c>
      <c r="AV194" s="13" t="s">
        <v>88</v>
      </c>
      <c r="AW194" s="13" t="s">
        <v>37</v>
      </c>
      <c r="AX194" s="13" t="s">
        <v>78</v>
      </c>
      <c r="AY194" s="254" t="s">
        <v>185</v>
      </c>
    </row>
    <row r="195" s="13" customFormat="1">
      <c r="A195" s="13"/>
      <c r="B195" s="243"/>
      <c r="C195" s="244"/>
      <c r="D195" s="245" t="s">
        <v>193</v>
      </c>
      <c r="E195" s="246" t="s">
        <v>19</v>
      </c>
      <c r="F195" s="247" t="s">
        <v>1925</v>
      </c>
      <c r="G195" s="244"/>
      <c r="H195" s="248">
        <v>3.2669999999999999</v>
      </c>
      <c r="I195" s="249"/>
      <c r="J195" s="244"/>
      <c r="K195" s="244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193</v>
      </c>
      <c r="AU195" s="254" t="s">
        <v>88</v>
      </c>
      <c r="AV195" s="13" t="s">
        <v>88</v>
      </c>
      <c r="AW195" s="13" t="s">
        <v>37</v>
      </c>
      <c r="AX195" s="13" t="s">
        <v>78</v>
      </c>
      <c r="AY195" s="254" t="s">
        <v>185</v>
      </c>
    </row>
    <row r="196" s="14" customFormat="1">
      <c r="A196" s="14"/>
      <c r="B196" s="255"/>
      <c r="C196" s="256"/>
      <c r="D196" s="245" t="s">
        <v>193</v>
      </c>
      <c r="E196" s="257" t="s">
        <v>19</v>
      </c>
      <c r="F196" s="258" t="s">
        <v>1841</v>
      </c>
      <c r="G196" s="256"/>
      <c r="H196" s="257" t="s">
        <v>19</v>
      </c>
      <c r="I196" s="259"/>
      <c r="J196" s="256"/>
      <c r="K196" s="256"/>
      <c r="L196" s="260"/>
      <c r="M196" s="261"/>
      <c r="N196" s="262"/>
      <c r="O196" s="262"/>
      <c r="P196" s="262"/>
      <c r="Q196" s="262"/>
      <c r="R196" s="262"/>
      <c r="S196" s="262"/>
      <c r="T196" s="26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4" t="s">
        <v>193</v>
      </c>
      <c r="AU196" s="264" t="s">
        <v>88</v>
      </c>
      <c r="AV196" s="14" t="s">
        <v>86</v>
      </c>
      <c r="AW196" s="14" t="s">
        <v>37</v>
      </c>
      <c r="AX196" s="14" t="s">
        <v>78</v>
      </c>
      <c r="AY196" s="264" t="s">
        <v>185</v>
      </c>
    </row>
    <row r="197" s="13" customFormat="1">
      <c r="A197" s="13"/>
      <c r="B197" s="243"/>
      <c r="C197" s="244"/>
      <c r="D197" s="245" t="s">
        <v>193</v>
      </c>
      <c r="E197" s="246" t="s">
        <v>19</v>
      </c>
      <c r="F197" s="247" t="s">
        <v>1926</v>
      </c>
      <c r="G197" s="244"/>
      <c r="H197" s="248">
        <v>2.2120000000000002</v>
      </c>
      <c r="I197" s="249"/>
      <c r="J197" s="244"/>
      <c r="K197" s="244"/>
      <c r="L197" s="250"/>
      <c r="M197" s="251"/>
      <c r="N197" s="252"/>
      <c r="O197" s="252"/>
      <c r="P197" s="252"/>
      <c r="Q197" s="252"/>
      <c r="R197" s="252"/>
      <c r="S197" s="252"/>
      <c r="T197" s="25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4" t="s">
        <v>193</v>
      </c>
      <c r="AU197" s="254" t="s">
        <v>88</v>
      </c>
      <c r="AV197" s="13" t="s">
        <v>88</v>
      </c>
      <c r="AW197" s="13" t="s">
        <v>37</v>
      </c>
      <c r="AX197" s="13" t="s">
        <v>78</v>
      </c>
      <c r="AY197" s="254" t="s">
        <v>185</v>
      </c>
    </row>
    <row r="198" s="13" customFormat="1">
      <c r="A198" s="13"/>
      <c r="B198" s="243"/>
      <c r="C198" s="244"/>
      <c r="D198" s="245" t="s">
        <v>193</v>
      </c>
      <c r="E198" s="246" t="s">
        <v>19</v>
      </c>
      <c r="F198" s="247" t="s">
        <v>1927</v>
      </c>
      <c r="G198" s="244"/>
      <c r="H198" s="248">
        <v>16.559999999999999</v>
      </c>
      <c r="I198" s="249"/>
      <c r="J198" s="244"/>
      <c r="K198" s="244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193</v>
      </c>
      <c r="AU198" s="254" t="s">
        <v>88</v>
      </c>
      <c r="AV198" s="13" t="s">
        <v>88</v>
      </c>
      <c r="AW198" s="13" t="s">
        <v>37</v>
      </c>
      <c r="AX198" s="13" t="s">
        <v>78</v>
      </c>
      <c r="AY198" s="254" t="s">
        <v>185</v>
      </c>
    </row>
    <row r="199" s="13" customFormat="1">
      <c r="A199" s="13"/>
      <c r="B199" s="243"/>
      <c r="C199" s="244"/>
      <c r="D199" s="245" t="s">
        <v>193</v>
      </c>
      <c r="E199" s="246" t="s">
        <v>19</v>
      </c>
      <c r="F199" s="247" t="s">
        <v>1928</v>
      </c>
      <c r="G199" s="244"/>
      <c r="H199" s="248">
        <v>4.9000000000000004</v>
      </c>
      <c r="I199" s="249"/>
      <c r="J199" s="244"/>
      <c r="K199" s="244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193</v>
      </c>
      <c r="AU199" s="254" t="s">
        <v>88</v>
      </c>
      <c r="AV199" s="13" t="s">
        <v>88</v>
      </c>
      <c r="AW199" s="13" t="s">
        <v>37</v>
      </c>
      <c r="AX199" s="13" t="s">
        <v>78</v>
      </c>
      <c r="AY199" s="254" t="s">
        <v>185</v>
      </c>
    </row>
    <row r="200" s="14" customFormat="1">
      <c r="A200" s="14"/>
      <c r="B200" s="255"/>
      <c r="C200" s="256"/>
      <c r="D200" s="245" t="s">
        <v>193</v>
      </c>
      <c r="E200" s="257" t="s">
        <v>19</v>
      </c>
      <c r="F200" s="258" t="s">
        <v>1845</v>
      </c>
      <c r="G200" s="256"/>
      <c r="H200" s="257" t="s">
        <v>19</v>
      </c>
      <c r="I200" s="259"/>
      <c r="J200" s="256"/>
      <c r="K200" s="256"/>
      <c r="L200" s="26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4" t="s">
        <v>193</v>
      </c>
      <c r="AU200" s="264" t="s">
        <v>88</v>
      </c>
      <c r="AV200" s="14" t="s">
        <v>86</v>
      </c>
      <c r="AW200" s="14" t="s">
        <v>37</v>
      </c>
      <c r="AX200" s="14" t="s">
        <v>78</v>
      </c>
      <c r="AY200" s="264" t="s">
        <v>185</v>
      </c>
    </row>
    <row r="201" s="15" customFormat="1">
      <c r="A201" s="15"/>
      <c r="B201" s="265"/>
      <c r="C201" s="266"/>
      <c r="D201" s="245" t="s">
        <v>193</v>
      </c>
      <c r="E201" s="267" t="s">
        <v>19</v>
      </c>
      <c r="F201" s="268" t="s">
        <v>196</v>
      </c>
      <c r="G201" s="266"/>
      <c r="H201" s="269">
        <v>34.339999999999996</v>
      </c>
      <c r="I201" s="270"/>
      <c r="J201" s="266"/>
      <c r="K201" s="266"/>
      <c r="L201" s="271"/>
      <c r="M201" s="272"/>
      <c r="N201" s="273"/>
      <c r="O201" s="273"/>
      <c r="P201" s="273"/>
      <c r="Q201" s="273"/>
      <c r="R201" s="273"/>
      <c r="S201" s="273"/>
      <c r="T201" s="27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5" t="s">
        <v>193</v>
      </c>
      <c r="AU201" s="275" t="s">
        <v>88</v>
      </c>
      <c r="AV201" s="15" t="s">
        <v>191</v>
      </c>
      <c r="AW201" s="15" t="s">
        <v>37</v>
      </c>
      <c r="AX201" s="15" t="s">
        <v>86</v>
      </c>
      <c r="AY201" s="275" t="s">
        <v>185</v>
      </c>
    </row>
    <row r="202" s="2" customFormat="1" ht="33" customHeight="1">
      <c r="A202" s="40"/>
      <c r="B202" s="41"/>
      <c r="C202" s="229" t="s">
        <v>380</v>
      </c>
      <c r="D202" s="229" t="s">
        <v>187</v>
      </c>
      <c r="E202" s="230" t="s">
        <v>1171</v>
      </c>
      <c r="F202" s="231" t="s">
        <v>1172</v>
      </c>
      <c r="G202" s="232" t="s">
        <v>266</v>
      </c>
      <c r="H202" s="276"/>
      <c r="I202" s="234"/>
      <c r="J202" s="235">
        <f>ROUND(I202*H202,2)</f>
        <v>0</v>
      </c>
      <c r="K202" s="236"/>
      <c r="L202" s="46"/>
      <c r="M202" s="237" t="s">
        <v>19</v>
      </c>
      <c r="N202" s="238" t="s">
        <v>49</v>
      </c>
      <c r="O202" s="86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1" t="s">
        <v>229</v>
      </c>
      <c r="AT202" s="241" t="s">
        <v>187</v>
      </c>
      <c r="AU202" s="241" t="s">
        <v>88</v>
      </c>
      <c r="AY202" s="19" t="s">
        <v>185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9" t="s">
        <v>86</v>
      </c>
      <c r="BK202" s="242">
        <f>ROUND(I202*H202,2)</f>
        <v>0</v>
      </c>
      <c r="BL202" s="19" t="s">
        <v>229</v>
      </c>
      <c r="BM202" s="241" t="s">
        <v>1929</v>
      </c>
    </row>
    <row r="203" s="12" customFormat="1" ht="25.92" customHeight="1">
      <c r="A203" s="12"/>
      <c r="B203" s="213"/>
      <c r="C203" s="214"/>
      <c r="D203" s="215" t="s">
        <v>77</v>
      </c>
      <c r="E203" s="216" t="s">
        <v>260</v>
      </c>
      <c r="F203" s="216" t="s">
        <v>261</v>
      </c>
      <c r="G203" s="214"/>
      <c r="H203" s="214"/>
      <c r="I203" s="217"/>
      <c r="J203" s="218">
        <f>BK203</f>
        <v>0</v>
      </c>
      <c r="K203" s="214"/>
      <c r="L203" s="219"/>
      <c r="M203" s="220"/>
      <c r="N203" s="221"/>
      <c r="O203" s="221"/>
      <c r="P203" s="222">
        <f>P204</f>
        <v>0</v>
      </c>
      <c r="Q203" s="221"/>
      <c r="R203" s="222">
        <f>R204</f>
        <v>0</v>
      </c>
      <c r="S203" s="221"/>
      <c r="T203" s="223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4" t="s">
        <v>217</v>
      </c>
      <c r="AT203" s="225" t="s">
        <v>77</v>
      </c>
      <c r="AU203" s="225" t="s">
        <v>78</v>
      </c>
      <c r="AY203" s="224" t="s">
        <v>185</v>
      </c>
      <c r="BK203" s="226">
        <f>BK204</f>
        <v>0</v>
      </c>
    </row>
    <row r="204" s="12" customFormat="1" ht="22.8" customHeight="1">
      <c r="A204" s="12"/>
      <c r="B204" s="213"/>
      <c r="C204" s="214"/>
      <c r="D204" s="215" t="s">
        <v>77</v>
      </c>
      <c r="E204" s="227" t="s">
        <v>262</v>
      </c>
      <c r="F204" s="227" t="s">
        <v>263</v>
      </c>
      <c r="G204" s="214"/>
      <c r="H204" s="214"/>
      <c r="I204" s="217"/>
      <c r="J204" s="228">
        <f>BK204</f>
        <v>0</v>
      </c>
      <c r="K204" s="214"/>
      <c r="L204" s="219"/>
      <c r="M204" s="220"/>
      <c r="N204" s="221"/>
      <c r="O204" s="221"/>
      <c r="P204" s="222">
        <f>P205</f>
        <v>0</v>
      </c>
      <c r="Q204" s="221"/>
      <c r="R204" s="222">
        <f>R205</f>
        <v>0</v>
      </c>
      <c r="S204" s="221"/>
      <c r="T204" s="223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4" t="s">
        <v>217</v>
      </c>
      <c r="AT204" s="225" t="s">
        <v>77</v>
      </c>
      <c r="AU204" s="225" t="s">
        <v>86</v>
      </c>
      <c r="AY204" s="224" t="s">
        <v>185</v>
      </c>
      <c r="BK204" s="226">
        <f>BK205</f>
        <v>0</v>
      </c>
    </row>
    <row r="205" s="2" customFormat="1" ht="16.5" customHeight="1">
      <c r="A205" s="40"/>
      <c r="B205" s="41"/>
      <c r="C205" s="229" t="s">
        <v>386</v>
      </c>
      <c r="D205" s="229" t="s">
        <v>187</v>
      </c>
      <c r="E205" s="230" t="s">
        <v>265</v>
      </c>
      <c r="F205" s="231" t="s">
        <v>263</v>
      </c>
      <c r="G205" s="232" t="s">
        <v>266</v>
      </c>
      <c r="H205" s="276"/>
      <c r="I205" s="234"/>
      <c r="J205" s="235">
        <f>ROUND(I205*H205,2)</f>
        <v>0</v>
      </c>
      <c r="K205" s="236"/>
      <c r="L205" s="46"/>
      <c r="M205" s="277" t="s">
        <v>19</v>
      </c>
      <c r="N205" s="278" t="s">
        <v>49</v>
      </c>
      <c r="O205" s="279"/>
      <c r="P205" s="280">
        <f>O205*H205</f>
        <v>0</v>
      </c>
      <c r="Q205" s="280">
        <v>0</v>
      </c>
      <c r="R205" s="280">
        <f>Q205*H205</f>
        <v>0</v>
      </c>
      <c r="S205" s="280">
        <v>0</v>
      </c>
      <c r="T205" s="281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1" t="s">
        <v>267</v>
      </c>
      <c r="AT205" s="241" t="s">
        <v>187</v>
      </c>
      <c r="AU205" s="241" t="s">
        <v>88</v>
      </c>
      <c r="AY205" s="19" t="s">
        <v>185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9" t="s">
        <v>86</v>
      </c>
      <c r="BK205" s="242">
        <f>ROUND(I205*H205,2)</f>
        <v>0</v>
      </c>
      <c r="BL205" s="19" t="s">
        <v>267</v>
      </c>
      <c r="BM205" s="241" t="s">
        <v>1930</v>
      </c>
    </row>
    <row r="206" s="2" customFormat="1" ht="6.96" customHeight="1">
      <c r="A206" s="40"/>
      <c r="B206" s="61"/>
      <c r="C206" s="62"/>
      <c r="D206" s="62"/>
      <c r="E206" s="62"/>
      <c r="F206" s="62"/>
      <c r="G206" s="62"/>
      <c r="H206" s="62"/>
      <c r="I206" s="177"/>
      <c r="J206" s="62"/>
      <c r="K206" s="62"/>
      <c r="L206" s="46"/>
      <c r="M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</row>
  </sheetData>
  <sheetProtection sheet="1" autoFilter="0" formatColumns="0" formatRows="0" objects="1" scenarios="1" spinCount="100000" saltValue="C1J5xTTresEitkAhM/xYeyd57tRXlyOOHhNbEMAJHXnOateAaFUBK4h4iLFy0SxupoZl3eFgK6mfT9gtQLpZoA==" hashValue="ipU7bg2zyg1TUO2eyKDxXt+g64G4E54Y1p3DQ/VFWgt/d6iMEt9YRl1TPfiw/rrDfdlcJRf3WKupTUTe5rAVrw==" algorithmName="SHA-512" password="CC35"/>
  <autoFilter ref="C95:K2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1723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1931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27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51" t="s">
        <v>29</v>
      </c>
      <c r="J17" s="135" t="s">
        <v>30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">
        <v>34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51" t="s">
        <v>29</v>
      </c>
      <c r="J23" s="135" t="s">
        <v>36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">
        <v>39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51" t="s">
        <v>29</v>
      </c>
      <c r="J26" s="135" t="s">
        <v>41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ROUND(J93,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ROUND((SUM(BE93:BE134)),  2)</f>
        <v>0</v>
      </c>
      <c r="G35" s="40"/>
      <c r="H35" s="40"/>
      <c r="I35" s="166">
        <v>0.20999999999999999</v>
      </c>
      <c r="J35" s="165">
        <f>ROUND(((SUM(BE93:BE134))*I35),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ROUND((SUM(BF93:BF134)),  2)</f>
        <v>0</v>
      </c>
      <c r="G36" s="40"/>
      <c r="H36" s="40"/>
      <c r="I36" s="166">
        <v>0.14999999999999999</v>
      </c>
      <c r="J36" s="165">
        <f>ROUND(((SUM(BF93:BF134))*I36),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ROUND((SUM(BG93:BG134)),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ROUND((SUM(BH93:BH134)),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ROUND((SUM(BI93:BI134)),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1723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C - Zámková dlažba - chodník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J93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164</v>
      </c>
      <c r="E64" s="190"/>
      <c r="F64" s="190"/>
      <c r="G64" s="190"/>
      <c r="H64" s="190"/>
      <c r="I64" s="191"/>
      <c r="J64" s="192">
        <f>J94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165</v>
      </c>
      <c r="E65" s="196"/>
      <c r="F65" s="196"/>
      <c r="G65" s="196"/>
      <c r="H65" s="196"/>
      <c r="I65" s="197"/>
      <c r="J65" s="198">
        <f>J95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401</v>
      </c>
      <c r="E66" s="196"/>
      <c r="F66" s="196"/>
      <c r="G66" s="196"/>
      <c r="H66" s="196"/>
      <c r="I66" s="197"/>
      <c r="J66" s="198">
        <f>J110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1725</v>
      </c>
      <c r="E67" s="196"/>
      <c r="F67" s="196"/>
      <c r="G67" s="196"/>
      <c r="H67" s="196"/>
      <c r="I67" s="197"/>
      <c r="J67" s="198">
        <f>J114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4"/>
      <c r="C68" s="127"/>
      <c r="D68" s="195" t="s">
        <v>166</v>
      </c>
      <c r="E68" s="196"/>
      <c r="F68" s="196"/>
      <c r="G68" s="196"/>
      <c r="H68" s="196"/>
      <c r="I68" s="197"/>
      <c r="J68" s="198">
        <f>J123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4"/>
      <c r="C69" s="127"/>
      <c r="D69" s="195" t="s">
        <v>406</v>
      </c>
      <c r="E69" s="196"/>
      <c r="F69" s="196"/>
      <c r="G69" s="196"/>
      <c r="H69" s="196"/>
      <c r="I69" s="197"/>
      <c r="J69" s="198">
        <f>J130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87"/>
      <c r="C70" s="188"/>
      <c r="D70" s="189" t="s">
        <v>168</v>
      </c>
      <c r="E70" s="190"/>
      <c r="F70" s="190"/>
      <c r="G70" s="190"/>
      <c r="H70" s="190"/>
      <c r="I70" s="191"/>
      <c r="J70" s="192">
        <f>J132</f>
        <v>0</v>
      </c>
      <c r="K70" s="188"/>
      <c r="L70" s="19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94"/>
      <c r="C71" s="127"/>
      <c r="D71" s="195" t="s">
        <v>169</v>
      </c>
      <c r="E71" s="196"/>
      <c r="F71" s="196"/>
      <c r="G71" s="196"/>
      <c r="H71" s="196"/>
      <c r="I71" s="197"/>
      <c r="J71" s="198">
        <f>J133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148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177"/>
      <c r="J73" s="62"/>
      <c r="K73" s="6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180"/>
      <c r="J77" s="64"/>
      <c r="K77" s="64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170</v>
      </c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81" t="str">
        <f>E7</f>
        <v>Sýrárna Broumov</v>
      </c>
      <c r="F81" s="34"/>
      <c r="G81" s="34"/>
      <c r="H81" s="34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158</v>
      </c>
      <c r="D82" s="24"/>
      <c r="E82" s="24"/>
      <c r="F82" s="24"/>
      <c r="G82" s="24"/>
      <c r="H82" s="24"/>
      <c r="I82" s="140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81" t="s">
        <v>1723</v>
      </c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270</v>
      </c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C - Zámková dlažba - chodník</v>
      </c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F14</f>
        <v xml:space="preserve"> </v>
      </c>
      <c r="G87" s="42"/>
      <c r="H87" s="42"/>
      <c r="I87" s="151" t="s">
        <v>23</v>
      </c>
      <c r="J87" s="74" t="str">
        <f>IF(J14="","",J14)</f>
        <v>8. 9. 2020</v>
      </c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Sýrárna Broumov s.r.o.</v>
      </c>
      <c r="G89" s="42"/>
      <c r="H89" s="42"/>
      <c r="I89" s="151" t="s">
        <v>33</v>
      </c>
      <c r="J89" s="38" t="str">
        <f>E23</f>
        <v>JOSTA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IF(E20="","",E20)</f>
        <v>Vyplň údaj</v>
      </c>
      <c r="G90" s="42"/>
      <c r="H90" s="42"/>
      <c r="I90" s="151" t="s">
        <v>38</v>
      </c>
      <c r="J90" s="38" t="str">
        <f>E26</f>
        <v>Tomáš Valenta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200"/>
      <c r="B92" s="201"/>
      <c r="C92" s="202" t="s">
        <v>171</v>
      </c>
      <c r="D92" s="203" t="s">
        <v>63</v>
      </c>
      <c r="E92" s="203" t="s">
        <v>59</v>
      </c>
      <c r="F92" s="203" t="s">
        <v>60</v>
      </c>
      <c r="G92" s="203" t="s">
        <v>172</v>
      </c>
      <c r="H92" s="203" t="s">
        <v>173</v>
      </c>
      <c r="I92" s="204" t="s">
        <v>174</v>
      </c>
      <c r="J92" s="205" t="s">
        <v>162</v>
      </c>
      <c r="K92" s="206" t="s">
        <v>175</v>
      </c>
      <c r="L92" s="207"/>
      <c r="M92" s="94" t="s">
        <v>19</v>
      </c>
      <c r="N92" s="95" t="s">
        <v>48</v>
      </c>
      <c r="O92" s="95" t="s">
        <v>176</v>
      </c>
      <c r="P92" s="95" t="s">
        <v>177</v>
      </c>
      <c r="Q92" s="95" t="s">
        <v>178</v>
      </c>
      <c r="R92" s="95" t="s">
        <v>179</v>
      </c>
      <c r="S92" s="95" t="s">
        <v>180</v>
      </c>
      <c r="T92" s="96" t="s">
        <v>181</v>
      </c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</row>
    <row r="93" s="2" customFormat="1" ht="22.8" customHeight="1">
      <c r="A93" s="40"/>
      <c r="B93" s="41"/>
      <c r="C93" s="101" t="s">
        <v>182</v>
      </c>
      <c r="D93" s="42"/>
      <c r="E93" s="42"/>
      <c r="F93" s="42"/>
      <c r="G93" s="42"/>
      <c r="H93" s="42"/>
      <c r="I93" s="148"/>
      <c r="J93" s="208">
        <f>BK93</f>
        <v>0</v>
      </c>
      <c r="K93" s="42"/>
      <c r="L93" s="46"/>
      <c r="M93" s="97"/>
      <c r="N93" s="209"/>
      <c r="O93" s="98"/>
      <c r="P93" s="210">
        <f>P94+P132</f>
        <v>0</v>
      </c>
      <c r="Q93" s="98"/>
      <c r="R93" s="210">
        <f>R94+R132</f>
        <v>4.9144965000000003</v>
      </c>
      <c r="S93" s="98"/>
      <c r="T93" s="211">
        <f>T94+T132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77</v>
      </c>
      <c r="AU93" s="19" t="s">
        <v>163</v>
      </c>
      <c r="BK93" s="212">
        <f>BK94+BK132</f>
        <v>0</v>
      </c>
    </row>
    <row r="94" s="12" customFormat="1" ht="25.92" customHeight="1">
      <c r="A94" s="12"/>
      <c r="B94" s="213"/>
      <c r="C94" s="214"/>
      <c r="D94" s="215" t="s">
        <v>77</v>
      </c>
      <c r="E94" s="216" t="s">
        <v>183</v>
      </c>
      <c r="F94" s="216" t="s">
        <v>184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P95+P110+P114+P123+P130</f>
        <v>0</v>
      </c>
      <c r="Q94" s="221"/>
      <c r="R94" s="222">
        <f>R95+R110+R114+R123+R130</f>
        <v>4.9144965000000003</v>
      </c>
      <c r="S94" s="221"/>
      <c r="T94" s="223">
        <f>T95+T110+T114+T123+T130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86</v>
      </c>
      <c r="AT94" s="225" t="s">
        <v>77</v>
      </c>
      <c r="AU94" s="225" t="s">
        <v>78</v>
      </c>
      <c r="AY94" s="224" t="s">
        <v>185</v>
      </c>
      <c r="BK94" s="226">
        <f>BK95+BK110+BK114+BK123+BK130</f>
        <v>0</v>
      </c>
    </row>
    <row r="95" s="12" customFormat="1" ht="22.8" customHeight="1">
      <c r="A95" s="12"/>
      <c r="B95" s="213"/>
      <c r="C95" s="214"/>
      <c r="D95" s="215" t="s">
        <v>77</v>
      </c>
      <c r="E95" s="227" t="s">
        <v>86</v>
      </c>
      <c r="F95" s="227" t="s">
        <v>186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SUM(P96:P109)</f>
        <v>0</v>
      </c>
      <c r="Q95" s="221"/>
      <c r="R95" s="222">
        <f>SUM(R96:R109)</f>
        <v>0</v>
      </c>
      <c r="S95" s="221"/>
      <c r="T95" s="223">
        <f>SUM(T96:T109)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86</v>
      </c>
      <c r="AT95" s="225" t="s">
        <v>77</v>
      </c>
      <c r="AU95" s="225" t="s">
        <v>86</v>
      </c>
      <c r="AY95" s="224" t="s">
        <v>185</v>
      </c>
      <c r="BK95" s="226">
        <f>SUM(BK96:BK109)</f>
        <v>0</v>
      </c>
    </row>
    <row r="96" s="2" customFormat="1" ht="21.75" customHeight="1">
      <c r="A96" s="40"/>
      <c r="B96" s="41"/>
      <c r="C96" s="229" t="s">
        <v>86</v>
      </c>
      <c r="D96" s="229" t="s">
        <v>187</v>
      </c>
      <c r="E96" s="230" t="s">
        <v>1932</v>
      </c>
      <c r="F96" s="231" t="s">
        <v>1933</v>
      </c>
      <c r="G96" s="232" t="s">
        <v>206</v>
      </c>
      <c r="H96" s="233">
        <v>3.125</v>
      </c>
      <c r="I96" s="234"/>
      <c r="J96" s="235">
        <f>ROUND(I96*H96,2)</f>
        <v>0</v>
      </c>
      <c r="K96" s="236"/>
      <c r="L96" s="46"/>
      <c r="M96" s="237" t="s">
        <v>19</v>
      </c>
      <c r="N96" s="238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191</v>
      </c>
      <c r="AT96" s="241" t="s">
        <v>187</v>
      </c>
      <c r="AU96" s="241" t="s">
        <v>88</v>
      </c>
      <c r="AY96" s="19" t="s">
        <v>185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86</v>
      </c>
      <c r="BK96" s="242">
        <f>ROUND(I96*H96,2)</f>
        <v>0</v>
      </c>
      <c r="BL96" s="19" t="s">
        <v>191</v>
      </c>
      <c r="BM96" s="241" t="s">
        <v>1934</v>
      </c>
    </row>
    <row r="97" s="13" customFormat="1">
      <c r="A97" s="13"/>
      <c r="B97" s="243"/>
      <c r="C97" s="244"/>
      <c r="D97" s="245" t="s">
        <v>193</v>
      </c>
      <c r="E97" s="246" t="s">
        <v>19</v>
      </c>
      <c r="F97" s="247" t="s">
        <v>1935</v>
      </c>
      <c r="G97" s="244"/>
      <c r="H97" s="248">
        <v>0.78800000000000003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193</v>
      </c>
      <c r="AU97" s="254" t="s">
        <v>88</v>
      </c>
      <c r="AV97" s="13" t="s">
        <v>88</v>
      </c>
      <c r="AW97" s="13" t="s">
        <v>37</v>
      </c>
      <c r="AX97" s="13" t="s">
        <v>78</v>
      </c>
      <c r="AY97" s="254" t="s">
        <v>185</v>
      </c>
    </row>
    <row r="98" s="13" customFormat="1">
      <c r="A98" s="13"/>
      <c r="B98" s="243"/>
      <c r="C98" s="244"/>
      <c r="D98" s="245" t="s">
        <v>193</v>
      </c>
      <c r="E98" s="246" t="s">
        <v>19</v>
      </c>
      <c r="F98" s="247" t="s">
        <v>1936</v>
      </c>
      <c r="G98" s="244"/>
      <c r="H98" s="248">
        <v>0.70899999999999996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193</v>
      </c>
      <c r="AU98" s="254" t="s">
        <v>88</v>
      </c>
      <c r="AV98" s="13" t="s">
        <v>88</v>
      </c>
      <c r="AW98" s="13" t="s">
        <v>37</v>
      </c>
      <c r="AX98" s="13" t="s">
        <v>78</v>
      </c>
      <c r="AY98" s="254" t="s">
        <v>185</v>
      </c>
    </row>
    <row r="99" s="13" customFormat="1">
      <c r="A99" s="13"/>
      <c r="B99" s="243"/>
      <c r="C99" s="244"/>
      <c r="D99" s="245" t="s">
        <v>193</v>
      </c>
      <c r="E99" s="246" t="s">
        <v>19</v>
      </c>
      <c r="F99" s="247" t="s">
        <v>1937</v>
      </c>
      <c r="G99" s="244"/>
      <c r="H99" s="248">
        <v>1.6279999999999999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193</v>
      </c>
      <c r="AU99" s="254" t="s">
        <v>88</v>
      </c>
      <c r="AV99" s="13" t="s">
        <v>88</v>
      </c>
      <c r="AW99" s="13" t="s">
        <v>37</v>
      </c>
      <c r="AX99" s="13" t="s">
        <v>78</v>
      </c>
      <c r="AY99" s="254" t="s">
        <v>185</v>
      </c>
    </row>
    <row r="100" s="14" customFormat="1">
      <c r="A100" s="14"/>
      <c r="B100" s="255"/>
      <c r="C100" s="256"/>
      <c r="D100" s="245" t="s">
        <v>193</v>
      </c>
      <c r="E100" s="257" t="s">
        <v>19</v>
      </c>
      <c r="F100" s="258" t="s">
        <v>1938</v>
      </c>
      <c r="G100" s="256"/>
      <c r="H100" s="257" t="s">
        <v>19</v>
      </c>
      <c r="I100" s="259"/>
      <c r="J100" s="256"/>
      <c r="K100" s="256"/>
      <c r="L100" s="260"/>
      <c r="M100" s="261"/>
      <c r="N100" s="262"/>
      <c r="O100" s="262"/>
      <c r="P100" s="262"/>
      <c r="Q100" s="262"/>
      <c r="R100" s="262"/>
      <c r="S100" s="262"/>
      <c r="T100" s="26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4" t="s">
        <v>193</v>
      </c>
      <c r="AU100" s="264" t="s">
        <v>88</v>
      </c>
      <c r="AV100" s="14" t="s">
        <v>86</v>
      </c>
      <c r="AW100" s="14" t="s">
        <v>37</v>
      </c>
      <c r="AX100" s="14" t="s">
        <v>78</v>
      </c>
      <c r="AY100" s="264" t="s">
        <v>185</v>
      </c>
    </row>
    <row r="101" s="15" customFormat="1">
      <c r="A101" s="15"/>
      <c r="B101" s="265"/>
      <c r="C101" s="266"/>
      <c r="D101" s="245" t="s">
        <v>193</v>
      </c>
      <c r="E101" s="267" t="s">
        <v>19</v>
      </c>
      <c r="F101" s="268" t="s">
        <v>196</v>
      </c>
      <c r="G101" s="266"/>
      <c r="H101" s="269">
        <v>3.125</v>
      </c>
      <c r="I101" s="270"/>
      <c r="J101" s="266"/>
      <c r="K101" s="266"/>
      <c r="L101" s="271"/>
      <c r="M101" s="272"/>
      <c r="N101" s="273"/>
      <c r="O101" s="273"/>
      <c r="P101" s="273"/>
      <c r="Q101" s="273"/>
      <c r="R101" s="273"/>
      <c r="S101" s="273"/>
      <c r="T101" s="27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75" t="s">
        <v>193</v>
      </c>
      <c r="AU101" s="275" t="s">
        <v>88</v>
      </c>
      <c r="AV101" s="15" t="s">
        <v>191</v>
      </c>
      <c r="AW101" s="15" t="s">
        <v>37</v>
      </c>
      <c r="AX101" s="15" t="s">
        <v>86</v>
      </c>
      <c r="AY101" s="275" t="s">
        <v>185</v>
      </c>
    </row>
    <row r="102" s="2" customFormat="1" ht="55.5" customHeight="1">
      <c r="A102" s="40"/>
      <c r="B102" s="41"/>
      <c r="C102" s="229" t="s">
        <v>88</v>
      </c>
      <c r="D102" s="229" t="s">
        <v>187</v>
      </c>
      <c r="E102" s="230" t="s">
        <v>1733</v>
      </c>
      <c r="F102" s="231" t="s">
        <v>1734</v>
      </c>
      <c r="G102" s="232" t="s">
        <v>206</v>
      </c>
      <c r="H102" s="233">
        <v>3.125</v>
      </c>
      <c r="I102" s="234"/>
      <c r="J102" s="235">
        <f>ROUND(I102*H102,2)</f>
        <v>0</v>
      </c>
      <c r="K102" s="236"/>
      <c r="L102" s="46"/>
      <c r="M102" s="237" t="s">
        <v>19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191</v>
      </c>
      <c r="AT102" s="241" t="s">
        <v>187</v>
      </c>
      <c r="AU102" s="241" t="s">
        <v>88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191</v>
      </c>
      <c r="BM102" s="241" t="s">
        <v>1939</v>
      </c>
    </row>
    <row r="103" s="2" customFormat="1" ht="33" customHeight="1">
      <c r="A103" s="40"/>
      <c r="B103" s="41"/>
      <c r="C103" s="229" t="s">
        <v>203</v>
      </c>
      <c r="D103" s="229" t="s">
        <v>187</v>
      </c>
      <c r="E103" s="230" t="s">
        <v>460</v>
      </c>
      <c r="F103" s="231" t="s">
        <v>461</v>
      </c>
      <c r="G103" s="232" t="s">
        <v>206</v>
      </c>
      <c r="H103" s="233">
        <v>3.125</v>
      </c>
      <c r="I103" s="234"/>
      <c r="J103" s="235">
        <f>ROUND(I103*H103,2)</f>
        <v>0</v>
      </c>
      <c r="K103" s="236"/>
      <c r="L103" s="46"/>
      <c r="M103" s="237" t="s">
        <v>19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191</v>
      </c>
      <c r="AT103" s="241" t="s">
        <v>187</v>
      </c>
      <c r="AU103" s="241" t="s">
        <v>88</v>
      </c>
      <c r="AY103" s="19" t="s">
        <v>185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86</v>
      </c>
      <c r="BK103" s="242">
        <f>ROUND(I103*H103,2)</f>
        <v>0</v>
      </c>
      <c r="BL103" s="19" t="s">
        <v>191</v>
      </c>
      <c r="BM103" s="241" t="s">
        <v>1940</v>
      </c>
    </row>
    <row r="104" s="2" customFormat="1" ht="21.75" customHeight="1">
      <c r="A104" s="40"/>
      <c r="B104" s="41"/>
      <c r="C104" s="229" t="s">
        <v>191</v>
      </c>
      <c r="D104" s="229" t="s">
        <v>187</v>
      </c>
      <c r="E104" s="230" t="s">
        <v>463</v>
      </c>
      <c r="F104" s="231" t="s">
        <v>464</v>
      </c>
      <c r="G104" s="232" t="s">
        <v>190</v>
      </c>
      <c r="H104" s="233">
        <v>11.925000000000001</v>
      </c>
      <c r="I104" s="234"/>
      <c r="J104" s="235">
        <f>ROUND(I104*H104,2)</f>
        <v>0</v>
      </c>
      <c r="K104" s="236"/>
      <c r="L104" s="46"/>
      <c r="M104" s="237" t="s">
        <v>19</v>
      </c>
      <c r="N104" s="238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191</v>
      </c>
      <c r="AT104" s="241" t="s">
        <v>187</v>
      </c>
      <c r="AU104" s="241" t="s">
        <v>88</v>
      </c>
      <c r="AY104" s="19" t="s">
        <v>185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86</v>
      </c>
      <c r="BK104" s="242">
        <f>ROUND(I104*H104,2)</f>
        <v>0</v>
      </c>
      <c r="BL104" s="19" t="s">
        <v>191</v>
      </c>
      <c r="BM104" s="241" t="s">
        <v>1941</v>
      </c>
    </row>
    <row r="105" s="13" customFormat="1">
      <c r="A105" s="13"/>
      <c r="B105" s="243"/>
      <c r="C105" s="244"/>
      <c r="D105" s="245" t="s">
        <v>193</v>
      </c>
      <c r="E105" s="246" t="s">
        <v>19</v>
      </c>
      <c r="F105" s="247" t="s">
        <v>1942</v>
      </c>
      <c r="G105" s="244"/>
      <c r="H105" s="248">
        <v>5.25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193</v>
      </c>
      <c r="AU105" s="254" t="s">
        <v>88</v>
      </c>
      <c r="AV105" s="13" t="s">
        <v>88</v>
      </c>
      <c r="AW105" s="13" t="s">
        <v>37</v>
      </c>
      <c r="AX105" s="13" t="s">
        <v>78</v>
      </c>
      <c r="AY105" s="254" t="s">
        <v>185</v>
      </c>
    </row>
    <row r="106" s="13" customFormat="1">
      <c r="A106" s="13"/>
      <c r="B106" s="243"/>
      <c r="C106" s="244"/>
      <c r="D106" s="245" t="s">
        <v>193</v>
      </c>
      <c r="E106" s="246" t="s">
        <v>19</v>
      </c>
      <c r="F106" s="247" t="s">
        <v>1943</v>
      </c>
      <c r="G106" s="244"/>
      <c r="H106" s="248">
        <v>2.0249999999999999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193</v>
      </c>
      <c r="AU106" s="254" t="s">
        <v>88</v>
      </c>
      <c r="AV106" s="13" t="s">
        <v>88</v>
      </c>
      <c r="AW106" s="13" t="s">
        <v>37</v>
      </c>
      <c r="AX106" s="13" t="s">
        <v>78</v>
      </c>
      <c r="AY106" s="254" t="s">
        <v>185</v>
      </c>
    </row>
    <row r="107" s="13" customFormat="1">
      <c r="A107" s="13"/>
      <c r="B107" s="243"/>
      <c r="C107" s="244"/>
      <c r="D107" s="245" t="s">
        <v>193</v>
      </c>
      <c r="E107" s="246" t="s">
        <v>19</v>
      </c>
      <c r="F107" s="247" t="s">
        <v>1944</v>
      </c>
      <c r="G107" s="244"/>
      <c r="H107" s="248">
        <v>4.6500000000000004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193</v>
      </c>
      <c r="AU107" s="254" t="s">
        <v>88</v>
      </c>
      <c r="AV107" s="13" t="s">
        <v>88</v>
      </c>
      <c r="AW107" s="13" t="s">
        <v>37</v>
      </c>
      <c r="AX107" s="13" t="s">
        <v>78</v>
      </c>
      <c r="AY107" s="254" t="s">
        <v>185</v>
      </c>
    </row>
    <row r="108" s="14" customFormat="1">
      <c r="A108" s="14"/>
      <c r="B108" s="255"/>
      <c r="C108" s="256"/>
      <c r="D108" s="245" t="s">
        <v>193</v>
      </c>
      <c r="E108" s="257" t="s">
        <v>19</v>
      </c>
      <c r="F108" s="258" t="s">
        <v>1938</v>
      </c>
      <c r="G108" s="256"/>
      <c r="H108" s="257" t="s">
        <v>19</v>
      </c>
      <c r="I108" s="259"/>
      <c r="J108" s="256"/>
      <c r="K108" s="256"/>
      <c r="L108" s="260"/>
      <c r="M108" s="261"/>
      <c r="N108" s="262"/>
      <c r="O108" s="262"/>
      <c r="P108" s="262"/>
      <c r="Q108" s="262"/>
      <c r="R108" s="262"/>
      <c r="S108" s="262"/>
      <c r="T108" s="26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4" t="s">
        <v>193</v>
      </c>
      <c r="AU108" s="264" t="s">
        <v>88</v>
      </c>
      <c r="AV108" s="14" t="s">
        <v>86</v>
      </c>
      <c r="AW108" s="14" t="s">
        <v>37</v>
      </c>
      <c r="AX108" s="14" t="s">
        <v>78</v>
      </c>
      <c r="AY108" s="264" t="s">
        <v>185</v>
      </c>
    </row>
    <row r="109" s="15" customFormat="1">
      <c r="A109" s="15"/>
      <c r="B109" s="265"/>
      <c r="C109" s="266"/>
      <c r="D109" s="245" t="s">
        <v>193</v>
      </c>
      <c r="E109" s="267" t="s">
        <v>19</v>
      </c>
      <c r="F109" s="268" t="s">
        <v>196</v>
      </c>
      <c r="G109" s="266"/>
      <c r="H109" s="269">
        <v>11.925000000000001</v>
      </c>
      <c r="I109" s="270"/>
      <c r="J109" s="266"/>
      <c r="K109" s="266"/>
      <c r="L109" s="271"/>
      <c r="M109" s="272"/>
      <c r="N109" s="273"/>
      <c r="O109" s="273"/>
      <c r="P109" s="273"/>
      <c r="Q109" s="273"/>
      <c r="R109" s="273"/>
      <c r="S109" s="273"/>
      <c r="T109" s="27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75" t="s">
        <v>193</v>
      </c>
      <c r="AU109" s="275" t="s">
        <v>88</v>
      </c>
      <c r="AV109" s="15" t="s">
        <v>191</v>
      </c>
      <c r="AW109" s="15" t="s">
        <v>37</v>
      </c>
      <c r="AX109" s="15" t="s">
        <v>86</v>
      </c>
      <c r="AY109" s="275" t="s">
        <v>185</v>
      </c>
    </row>
    <row r="110" s="12" customFormat="1" ht="22.8" customHeight="1">
      <c r="A110" s="12"/>
      <c r="B110" s="213"/>
      <c r="C110" s="214"/>
      <c r="D110" s="215" t="s">
        <v>77</v>
      </c>
      <c r="E110" s="227" t="s">
        <v>88</v>
      </c>
      <c r="F110" s="227" t="s">
        <v>475</v>
      </c>
      <c r="G110" s="214"/>
      <c r="H110" s="214"/>
      <c r="I110" s="217"/>
      <c r="J110" s="228">
        <f>BK110</f>
        <v>0</v>
      </c>
      <c r="K110" s="214"/>
      <c r="L110" s="219"/>
      <c r="M110" s="220"/>
      <c r="N110" s="221"/>
      <c r="O110" s="221"/>
      <c r="P110" s="222">
        <f>SUM(P111:P113)</f>
        <v>0</v>
      </c>
      <c r="Q110" s="221"/>
      <c r="R110" s="222">
        <f>SUM(R111:R113)</f>
        <v>0.0080495000000000011</v>
      </c>
      <c r="S110" s="221"/>
      <c r="T110" s="223">
        <f>SUM(T111:T113)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24" t="s">
        <v>86</v>
      </c>
      <c r="AT110" s="225" t="s">
        <v>77</v>
      </c>
      <c r="AU110" s="225" t="s">
        <v>86</v>
      </c>
      <c r="AY110" s="224" t="s">
        <v>185</v>
      </c>
      <c r="BK110" s="226">
        <f>SUM(BK111:BK113)</f>
        <v>0</v>
      </c>
    </row>
    <row r="111" s="2" customFormat="1" ht="33" customHeight="1">
      <c r="A111" s="40"/>
      <c r="B111" s="41"/>
      <c r="C111" s="229" t="s">
        <v>217</v>
      </c>
      <c r="D111" s="229" t="s">
        <v>187</v>
      </c>
      <c r="E111" s="230" t="s">
        <v>1739</v>
      </c>
      <c r="F111" s="231" t="s">
        <v>1740</v>
      </c>
      <c r="G111" s="232" t="s">
        <v>190</v>
      </c>
      <c r="H111" s="233">
        <v>11.925000000000001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0.00010000000000000001</v>
      </c>
      <c r="R111" s="239">
        <f>Q111*H111</f>
        <v>0.0011925000000000002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1945</v>
      </c>
    </row>
    <row r="112" s="2" customFormat="1" ht="21.75" customHeight="1">
      <c r="A112" s="40"/>
      <c r="B112" s="41"/>
      <c r="C112" s="282" t="s">
        <v>224</v>
      </c>
      <c r="D112" s="282" t="s">
        <v>604</v>
      </c>
      <c r="E112" s="283" t="s">
        <v>1742</v>
      </c>
      <c r="F112" s="284" t="s">
        <v>1743</v>
      </c>
      <c r="G112" s="285" t="s">
        <v>190</v>
      </c>
      <c r="H112" s="286">
        <v>13.714</v>
      </c>
      <c r="I112" s="287"/>
      <c r="J112" s="288">
        <f>ROUND(I112*H112,2)</f>
        <v>0</v>
      </c>
      <c r="K112" s="289"/>
      <c r="L112" s="290"/>
      <c r="M112" s="291" t="s">
        <v>19</v>
      </c>
      <c r="N112" s="292" t="s">
        <v>49</v>
      </c>
      <c r="O112" s="86"/>
      <c r="P112" s="239">
        <f>O112*H112</f>
        <v>0</v>
      </c>
      <c r="Q112" s="239">
        <v>0.00050000000000000001</v>
      </c>
      <c r="R112" s="239">
        <f>Q112*H112</f>
        <v>0.0068570000000000002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236</v>
      </c>
      <c r="AT112" s="241" t="s">
        <v>604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1946</v>
      </c>
    </row>
    <row r="113" s="13" customFormat="1">
      <c r="A113" s="13"/>
      <c r="B113" s="243"/>
      <c r="C113" s="244"/>
      <c r="D113" s="245" t="s">
        <v>193</v>
      </c>
      <c r="E113" s="244"/>
      <c r="F113" s="247" t="s">
        <v>1947</v>
      </c>
      <c r="G113" s="244"/>
      <c r="H113" s="248">
        <v>13.714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193</v>
      </c>
      <c r="AU113" s="254" t="s">
        <v>88</v>
      </c>
      <c r="AV113" s="13" t="s">
        <v>88</v>
      </c>
      <c r="AW113" s="13" t="s">
        <v>4</v>
      </c>
      <c r="AX113" s="13" t="s">
        <v>86</v>
      </c>
      <c r="AY113" s="254" t="s">
        <v>185</v>
      </c>
    </row>
    <row r="114" s="12" customFormat="1" ht="22.8" customHeight="1">
      <c r="A114" s="12"/>
      <c r="B114" s="213"/>
      <c r="C114" s="214"/>
      <c r="D114" s="215" t="s">
        <v>77</v>
      </c>
      <c r="E114" s="227" t="s">
        <v>217</v>
      </c>
      <c r="F114" s="227" t="s">
        <v>1746</v>
      </c>
      <c r="G114" s="214"/>
      <c r="H114" s="214"/>
      <c r="I114" s="217"/>
      <c r="J114" s="228">
        <f>BK114</f>
        <v>0</v>
      </c>
      <c r="K114" s="214"/>
      <c r="L114" s="219"/>
      <c r="M114" s="220"/>
      <c r="N114" s="221"/>
      <c r="O114" s="221"/>
      <c r="P114" s="222">
        <f>SUM(P115:P122)</f>
        <v>0</v>
      </c>
      <c r="Q114" s="221"/>
      <c r="R114" s="222">
        <f>SUM(R115:R122)</f>
        <v>2.1159720000000002</v>
      </c>
      <c r="S114" s="221"/>
      <c r="T114" s="223">
        <f>SUM(T115:T122)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24" t="s">
        <v>86</v>
      </c>
      <c r="AT114" s="225" t="s">
        <v>77</v>
      </c>
      <c r="AU114" s="225" t="s">
        <v>86</v>
      </c>
      <c r="AY114" s="224" t="s">
        <v>185</v>
      </c>
      <c r="BK114" s="226">
        <f>SUM(BK115:BK122)</f>
        <v>0</v>
      </c>
    </row>
    <row r="115" s="2" customFormat="1" ht="33" customHeight="1">
      <c r="A115" s="40"/>
      <c r="B115" s="41"/>
      <c r="C115" s="229" t="s">
        <v>230</v>
      </c>
      <c r="D115" s="229" t="s">
        <v>187</v>
      </c>
      <c r="E115" s="230" t="s">
        <v>1948</v>
      </c>
      <c r="F115" s="231" t="s">
        <v>1949</v>
      </c>
      <c r="G115" s="232" t="s">
        <v>190</v>
      </c>
      <c r="H115" s="233">
        <v>9.5399999999999991</v>
      </c>
      <c r="I115" s="234"/>
      <c r="J115" s="235">
        <f>ROUND(I115*H115,2)</f>
        <v>0</v>
      </c>
      <c r="K115" s="236"/>
      <c r="L115" s="46"/>
      <c r="M115" s="237" t="s">
        <v>19</v>
      </c>
      <c r="N115" s="238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191</v>
      </c>
      <c r="AT115" s="241" t="s">
        <v>187</v>
      </c>
      <c r="AU115" s="241" t="s">
        <v>88</v>
      </c>
      <c r="AY115" s="19" t="s">
        <v>185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86</v>
      </c>
      <c r="BK115" s="242">
        <f>ROUND(I115*H115,2)</f>
        <v>0</v>
      </c>
      <c r="BL115" s="19" t="s">
        <v>191</v>
      </c>
      <c r="BM115" s="241" t="s">
        <v>1950</v>
      </c>
    </row>
    <row r="116" s="2" customFormat="1" ht="33" customHeight="1">
      <c r="A116" s="40"/>
      <c r="B116" s="41"/>
      <c r="C116" s="229" t="s">
        <v>236</v>
      </c>
      <c r="D116" s="229" t="s">
        <v>187</v>
      </c>
      <c r="E116" s="230" t="s">
        <v>1951</v>
      </c>
      <c r="F116" s="231" t="s">
        <v>1952</v>
      </c>
      <c r="G116" s="232" t="s">
        <v>190</v>
      </c>
      <c r="H116" s="233">
        <v>9.5399999999999991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191</v>
      </c>
      <c r="AT116" s="241" t="s">
        <v>187</v>
      </c>
      <c r="AU116" s="241" t="s">
        <v>88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191</v>
      </c>
      <c r="BM116" s="241" t="s">
        <v>1953</v>
      </c>
    </row>
    <row r="117" s="13" customFormat="1">
      <c r="A117" s="13"/>
      <c r="B117" s="243"/>
      <c r="C117" s="244"/>
      <c r="D117" s="245" t="s">
        <v>193</v>
      </c>
      <c r="E117" s="246" t="s">
        <v>19</v>
      </c>
      <c r="F117" s="247" t="s">
        <v>1954</v>
      </c>
      <c r="G117" s="244"/>
      <c r="H117" s="248">
        <v>5.6399999999999997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193</v>
      </c>
      <c r="AU117" s="254" t="s">
        <v>88</v>
      </c>
      <c r="AV117" s="13" t="s">
        <v>88</v>
      </c>
      <c r="AW117" s="13" t="s">
        <v>37</v>
      </c>
      <c r="AX117" s="13" t="s">
        <v>78</v>
      </c>
      <c r="AY117" s="254" t="s">
        <v>185</v>
      </c>
    </row>
    <row r="118" s="13" customFormat="1">
      <c r="A118" s="13"/>
      <c r="B118" s="243"/>
      <c r="C118" s="244"/>
      <c r="D118" s="245" t="s">
        <v>193</v>
      </c>
      <c r="E118" s="246" t="s">
        <v>19</v>
      </c>
      <c r="F118" s="247" t="s">
        <v>1955</v>
      </c>
      <c r="G118" s="244"/>
      <c r="H118" s="248">
        <v>3.8999999999999999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193</v>
      </c>
      <c r="AU118" s="254" t="s">
        <v>88</v>
      </c>
      <c r="AV118" s="13" t="s">
        <v>88</v>
      </c>
      <c r="AW118" s="13" t="s">
        <v>37</v>
      </c>
      <c r="AX118" s="13" t="s">
        <v>78</v>
      </c>
      <c r="AY118" s="254" t="s">
        <v>185</v>
      </c>
    </row>
    <row r="119" s="15" customFormat="1">
      <c r="A119" s="15"/>
      <c r="B119" s="265"/>
      <c r="C119" s="266"/>
      <c r="D119" s="245" t="s">
        <v>193</v>
      </c>
      <c r="E119" s="267" t="s">
        <v>19</v>
      </c>
      <c r="F119" s="268" t="s">
        <v>196</v>
      </c>
      <c r="G119" s="266"/>
      <c r="H119" s="269">
        <v>9.5399999999999991</v>
      </c>
      <c r="I119" s="270"/>
      <c r="J119" s="266"/>
      <c r="K119" s="266"/>
      <c r="L119" s="271"/>
      <c r="M119" s="272"/>
      <c r="N119" s="273"/>
      <c r="O119" s="273"/>
      <c r="P119" s="273"/>
      <c r="Q119" s="273"/>
      <c r="R119" s="273"/>
      <c r="S119" s="273"/>
      <c r="T119" s="27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75" t="s">
        <v>193</v>
      </c>
      <c r="AU119" s="275" t="s">
        <v>88</v>
      </c>
      <c r="AV119" s="15" t="s">
        <v>191</v>
      </c>
      <c r="AW119" s="15" t="s">
        <v>37</v>
      </c>
      <c r="AX119" s="15" t="s">
        <v>86</v>
      </c>
      <c r="AY119" s="275" t="s">
        <v>185</v>
      </c>
    </row>
    <row r="120" s="2" customFormat="1" ht="66.75" customHeight="1">
      <c r="A120" s="40"/>
      <c r="B120" s="41"/>
      <c r="C120" s="229" t="s">
        <v>201</v>
      </c>
      <c r="D120" s="229" t="s">
        <v>187</v>
      </c>
      <c r="E120" s="230" t="s">
        <v>1956</v>
      </c>
      <c r="F120" s="231" t="s">
        <v>1957</v>
      </c>
      <c r="G120" s="232" t="s">
        <v>190</v>
      </c>
      <c r="H120" s="233">
        <v>9.5399999999999991</v>
      </c>
      <c r="I120" s="234"/>
      <c r="J120" s="235">
        <f>ROUND(I120*H120,2)</f>
        <v>0</v>
      </c>
      <c r="K120" s="236"/>
      <c r="L120" s="46"/>
      <c r="M120" s="237" t="s">
        <v>19</v>
      </c>
      <c r="N120" s="238" t="s">
        <v>49</v>
      </c>
      <c r="O120" s="86"/>
      <c r="P120" s="239">
        <f>O120*H120</f>
        <v>0</v>
      </c>
      <c r="Q120" s="239">
        <v>0.084250000000000005</v>
      </c>
      <c r="R120" s="239">
        <f>Q120*H120</f>
        <v>0.80374499999999993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191</v>
      </c>
      <c r="AT120" s="241" t="s">
        <v>187</v>
      </c>
      <c r="AU120" s="241" t="s">
        <v>88</v>
      </c>
      <c r="AY120" s="19" t="s">
        <v>185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86</v>
      </c>
      <c r="BK120" s="242">
        <f>ROUND(I120*H120,2)</f>
        <v>0</v>
      </c>
      <c r="BL120" s="19" t="s">
        <v>191</v>
      </c>
      <c r="BM120" s="241" t="s">
        <v>1958</v>
      </c>
    </row>
    <row r="121" s="2" customFormat="1" ht="16.5" customHeight="1">
      <c r="A121" s="40"/>
      <c r="B121" s="41"/>
      <c r="C121" s="282" t="s">
        <v>146</v>
      </c>
      <c r="D121" s="282" t="s">
        <v>604</v>
      </c>
      <c r="E121" s="283" t="s">
        <v>1959</v>
      </c>
      <c r="F121" s="284" t="s">
        <v>1960</v>
      </c>
      <c r="G121" s="285" t="s">
        <v>190</v>
      </c>
      <c r="H121" s="286">
        <v>10.017</v>
      </c>
      <c r="I121" s="287"/>
      <c r="J121" s="288">
        <f>ROUND(I121*H121,2)</f>
        <v>0</v>
      </c>
      <c r="K121" s="289"/>
      <c r="L121" s="290"/>
      <c r="M121" s="291" t="s">
        <v>19</v>
      </c>
      <c r="N121" s="292" t="s">
        <v>49</v>
      </c>
      <c r="O121" s="86"/>
      <c r="P121" s="239">
        <f>O121*H121</f>
        <v>0</v>
      </c>
      <c r="Q121" s="239">
        <v>0.13100000000000001</v>
      </c>
      <c r="R121" s="239">
        <f>Q121*H121</f>
        <v>1.312227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236</v>
      </c>
      <c r="AT121" s="241" t="s">
        <v>604</v>
      </c>
      <c r="AU121" s="241" t="s">
        <v>88</v>
      </c>
      <c r="AY121" s="19" t="s">
        <v>185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86</v>
      </c>
      <c r="BK121" s="242">
        <f>ROUND(I121*H121,2)</f>
        <v>0</v>
      </c>
      <c r="BL121" s="19" t="s">
        <v>191</v>
      </c>
      <c r="BM121" s="241" t="s">
        <v>1961</v>
      </c>
    </row>
    <row r="122" s="13" customFormat="1">
      <c r="A122" s="13"/>
      <c r="B122" s="243"/>
      <c r="C122" s="244"/>
      <c r="D122" s="245" t="s">
        <v>193</v>
      </c>
      <c r="E122" s="244"/>
      <c r="F122" s="247" t="s">
        <v>1962</v>
      </c>
      <c r="G122" s="244"/>
      <c r="H122" s="248">
        <v>10.017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193</v>
      </c>
      <c r="AU122" s="254" t="s">
        <v>88</v>
      </c>
      <c r="AV122" s="13" t="s">
        <v>88</v>
      </c>
      <c r="AW122" s="13" t="s">
        <v>4</v>
      </c>
      <c r="AX122" s="13" t="s">
        <v>86</v>
      </c>
      <c r="AY122" s="254" t="s">
        <v>185</v>
      </c>
    </row>
    <row r="123" s="12" customFormat="1" ht="22.8" customHeight="1">
      <c r="A123" s="12"/>
      <c r="B123" s="213"/>
      <c r="C123" s="214"/>
      <c r="D123" s="215" t="s">
        <v>77</v>
      </c>
      <c r="E123" s="227" t="s">
        <v>201</v>
      </c>
      <c r="F123" s="227" t="s">
        <v>202</v>
      </c>
      <c r="G123" s="214"/>
      <c r="H123" s="214"/>
      <c r="I123" s="217"/>
      <c r="J123" s="228">
        <f>BK123</f>
        <v>0</v>
      </c>
      <c r="K123" s="214"/>
      <c r="L123" s="219"/>
      <c r="M123" s="220"/>
      <c r="N123" s="221"/>
      <c r="O123" s="221"/>
      <c r="P123" s="222">
        <f>SUM(P124:P129)</f>
        <v>0</v>
      </c>
      <c r="Q123" s="221"/>
      <c r="R123" s="222">
        <f>SUM(R124:R129)</f>
        <v>2.7904749999999998</v>
      </c>
      <c r="S123" s="221"/>
      <c r="T123" s="223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4" t="s">
        <v>86</v>
      </c>
      <c r="AT123" s="225" t="s">
        <v>77</v>
      </c>
      <c r="AU123" s="225" t="s">
        <v>86</v>
      </c>
      <c r="AY123" s="224" t="s">
        <v>185</v>
      </c>
      <c r="BK123" s="226">
        <f>SUM(BK124:BK129)</f>
        <v>0</v>
      </c>
    </row>
    <row r="124" s="2" customFormat="1" ht="44.25" customHeight="1">
      <c r="A124" s="40"/>
      <c r="B124" s="41"/>
      <c r="C124" s="229" t="s">
        <v>248</v>
      </c>
      <c r="D124" s="229" t="s">
        <v>187</v>
      </c>
      <c r="E124" s="230" t="s">
        <v>1902</v>
      </c>
      <c r="F124" s="231" t="s">
        <v>1903</v>
      </c>
      <c r="G124" s="232" t="s">
        <v>220</v>
      </c>
      <c r="H124" s="233">
        <v>15.949999999999999</v>
      </c>
      <c r="I124" s="234"/>
      <c r="J124" s="235">
        <f>ROUND(I124*H124,2)</f>
        <v>0</v>
      </c>
      <c r="K124" s="236"/>
      <c r="L124" s="46"/>
      <c r="M124" s="237" t="s">
        <v>19</v>
      </c>
      <c r="N124" s="238" t="s">
        <v>49</v>
      </c>
      <c r="O124" s="86"/>
      <c r="P124" s="239">
        <f>O124*H124</f>
        <v>0</v>
      </c>
      <c r="Q124" s="239">
        <v>0.1295</v>
      </c>
      <c r="R124" s="239">
        <f>Q124*H124</f>
        <v>2.0655250000000001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191</v>
      </c>
      <c r="AT124" s="241" t="s">
        <v>187</v>
      </c>
      <c r="AU124" s="241" t="s">
        <v>88</v>
      </c>
      <c r="AY124" s="19" t="s">
        <v>185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86</v>
      </c>
      <c r="BK124" s="242">
        <f>ROUND(I124*H124,2)</f>
        <v>0</v>
      </c>
      <c r="BL124" s="19" t="s">
        <v>191</v>
      </c>
      <c r="BM124" s="241" t="s">
        <v>1963</v>
      </c>
    </row>
    <row r="125" s="13" customFormat="1">
      <c r="A125" s="13"/>
      <c r="B125" s="243"/>
      <c r="C125" s="244"/>
      <c r="D125" s="245" t="s">
        <v>193</v>
      </c>
      <c r="E125" s="246" t="s">
        <v>19</v>
      </c>
      <c r="F125" s="247" t="s">
        <v>1964</v>
      </c>
      <c r="G125" s="244"/>
      <c r="H125" s="248">
        <v>9.25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193</v>
      </c>
      <c r="AU125" s="254" t="s">
        <v>88</v>
      </c>
      <c r="AV125" s="13" t="s">
        <v>88</v>
      </c>
      <c r="AW125" s="13" t="s">
        <v>37</v>
      </c>
      <c r="AX125" s="13" t="s">
        <v>78</v>
      </c>
      <c r="AY125" s="254" t="s">
        <v>185</v>
      </c>
    </row>
    <row r="126" s="13" customFormat="1">
      <c r="A126" s="13"/>
      <c r="B126" s="243"/>
      <c r="C126" s="244"/>
      <c r="D126" s="245" t="s">
        <v>193</v>
      </c>
      <c r="E126" s="246" t="s">
        <v>19</v>
      </c>
      <c r="F126" s="247" t="s">
        <v>1965</v>
      </c>
      <c r="G126" s="244"/>
      <c r="H126" s="248">
        <v>6.7000000000000002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193</v>
      </c>
      <c r="AU126" s="254" t="s">
        <v>88</v>
      </c>
      <c r="AV126" s="13" t="s">
        <v>88</v>
      </c>
      <c r="AW126" s="13" t="s">
        <v>37</v>
      </c>
      <c r="AX126" s="13" t="s">
        <v>78</v>
      </c>
      <c r="AY126" s="254" t="s">
        <v>185</v>
      </c>
    </row>
    <row r="127" s="15" customFormat="1">
      <c r="A127" s="15"/>
      <c r="B127" s="265"/>
      <c r="C127" s="266"/>
      <c r="D127" s="245" t="s">
        <v>193</v>
      </c>
      <c r="E127" s="267" t="s">
        <v>19</v>
      </c>
      <c r="F127" s="268" t="s">
        <v>196</v>
      </c>
      <c r="G127" s="266"/>
      <c r="H127" s="269">
        <v>15.949999999999999</v>
      </c>
      <c r="I127" s="270"/>
      <c r="J127" s="266"/>
      <c r="K127" s="266"/>
      <c r="L127" s="271"/>
      <c r="M127" s="272"/>
      <c r="N127" s="273"/>
      <c r="O127" s="273"/>
      <c r="P127" s="273"/>
      <c r="Q127" s="273"/>
      <c r="R127" s="273"/>
      <c r="S127" s="273"/>
      <c r="T127" s="27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5" t="s">
        <v>193</v>
      </c>
      <c r="AU127" s="275" t="s">
        <v>88</v>
      </c>
      <c r="AV127" s="15" t="s">
        <v>191</v>
      </c>
      <c r="AW127" s="15" t="s">
        <v>37</v>
      </c>
      <c r="AX127" s="15" t="s">
        <v>86</v>
      </c>
      <c r="AY127" s="275" t="s">
        <v>185</v>
      </c>
    </row>
    <row r="128" s="2" customFormat="1" ht="16.5" customHeight="1">
      <c r="A128" s="40"/>
      <c r="B128" s="41"/>
      <c r="C128" s="282" t="s">
        <v>252</v>
      </c>
      <c r="D128" s="282" t="s">
        <v>604</v>
      </c>
      <c r="E128" s="283" t="s">
        <v>1906</v>
      </c>
      <c r="F128" s="284" t="s">
        <v>1907</v>
      </c>
      <c r="G128" s="285" t="s">
        <v>220</v>
      </c>
      <c r="H128" s="286">
        <v>16.109999999999999</v>
      </c>
      <c r="I128" s="287"/>
      <c r="J128" s="288">
        <f>ROUND(I128*H128,2)</f>
        <v>0</v>
      </c>
      <c r="K128" s="289"/>
      <c r="L128" s="290"/>
      <c r="M128" s="291" t="s">
        <v>19</v>
      </c>
      <c r="N128" s="292" t="s">
        <v>49</v>
      </c>
      <c r="O128" s="86"/>
      <c r="P128" s="239">
        <f>O128*H128</f>
        <v>0</v>
      </c>
      <c r="Q128" s="239">
        <v>0.044999999999999998</v>
      </c>
      <c r="R128" s="239">
        <f>Q128*H128</f>
        <v>0.72494999999999998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236</v>
      </c>
      <c r="AT128" s="241" t="s">
        <v>604</v>
      </c>
      <c r="AU128" s="241" t="s">
        <v>88</v>
      </c>
      <c r="AY128" s="19" t="s">
        <v>185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86</v>
      </c>
      <c r="BK128" s="242">
        <f>ROUND(I128*H128,2)</f>
        <v>0</v>
      </c>
      <c r="BL128" s="19" t="s">
        <v>191</v>
      </c>
      <c r="BM128" s="241" t="s">
        <v>1966</v>
      </c>
    </row>
    <row r="129" s="13" customFormat="1">
      <c r="A129" s="13"/>
      <c r="B129" s="243"/>
      <c r="C129" s="244"/>
      <c r="D129" s="245" t="s">
        <v>193</v>
      </c>
      <c r="E129" s="244"/>
      <c r="F129" s="247" t="s">
        <v>1967</v>
      </c>
      <c r="G129" s="244"/>
      <c r="H129" s="248">
        <v>16.109999999999999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193</v>
      </c>
      <c r="AU129" s="254" t="s">
        <v>88</v>
      </c>
      <c r="AV129" s="13" t="s">
        <v>88</v>
      </c>
      <c r="AW129" s="13" t="s">
        <v>4</v>
      </c>
      <c r="AX129" s="13" t="s">
        <v>86</v>
      </c>
      <c r="AY129" s="254" t="s">
        <v>185</v>
      </c>
    </row>
    <row r="130" s="12" customFormat="1" ht="22.8" customHeight="1">
      <c r="A130" s="12"/>
      <c r="B130" s="213"/>
      <c r="C130" s="214"/>
      <c r="D130" s="215" t="s">
        <v>77</v>
      </c>
      <c r="E130" s="227" t="s">
        <v>1115</v>
      </c>
      <c r="F130" s="227" t="s">
        <v>1116</v>
      </c>
      <c r="G130" s="214"/>
      <c r="H130" s="214"/>
      <c r="I130" s="217"/>
      <c r="J130" s="228">
        <f>BK130</f>
        <v>0</v>
      </c>
      <c r="K130" s="214"/>
      <c r="L130" s="219"/>
      <c r="M130" s="220"/>
      <c r="N130" s="221"/>
      <c r="O130" s="221"/>
      <c r="P130" s="222">
        <f>P131</f>
        <v>0</v>
      </c>
      <c r="Q130" s="221"/>
      <c r="R130" s="222">
        <f>R131</f>
        <v>0</v>
      </c>
      <c r="S130" s="221"/>
      <c r="T130" s="223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4" t="s">
        <v>86</v>
      </c>
      <c r="AT130" s="225" t="s">
        <v>77</v>
      </c>
      <c r="AU130" s="225" t="s">
        <v>86</v>
      </c>
      <c r="AY130" s="224" t="s">
        <v>185</v>
      </c>
      <c r="BK130" s="226">
        <f>BK131</f>
        <v>0</v>
      </c>
    </row>
    <row r="131" s="2" customFormat="1" ht="33" customHeight="1">
      <c r="A131" s="40"/>
      <c r="B131" s="41"/>
      <c r="C131" s="229" t="s">
        <v>256</v>
      </c>
      <c r="D131" s="229" t="s">
        <v>187</v>
      </c>
      <c r="E131" s="230" t="s">
        <v>1916</v>
      </c>
      <c r="F131" s="231" t="s">
        <v>1917</v>
      </c>
      <c r="G131" s="232" t="s">
        <v>239</v>
      </c>
      <c r="H131" s="233">
        <v>4.9139999999999997</v>
      </c>
      <c r="I131" s="234"/>
      <c r="J131" s="235">
        <f>ROUND(I131*H131,2)</f>
        <v>0</v>
      </c>
      <c r="K131" s="236"/>
      <c r="L131" s="46"/>
      <c r="M131" s="237" t="s">
        <v>19</v>
      </c>
      <c r="N131" s="238" t="s">
        <v>49</v>
      </c>
      <c r="O131" s="86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1" t="s">
        <v>191</v>
      </c>
      <c r="AT131" s="241" t="s">
        <v>187</v>
      </c>
      <c r="AU131" s="241" t="s">
        <v>88</v>
      </c>
      <c r="AY131" s="19" t="s">
        <v>185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86</v>
      </c>
      <c r="BK131" s="242">
        <f>ROUND(I131*H131,2)</f>
        <v>0</v>
      </c>
      <c r="BL131" s="19" t="s">
        <v>191</v>
      </c>
      <c r="BM131" s="241" t="s">
        <v>1968</v>
      </c>
    </row>
    <row r="132" s="12" customFormat="1" ht="25.92" customHeight="1">
      <c r="A132" s="12"/>
      <c r="B132" s="213"/>
      <c r="C132" s="214"/>
      <c r="D132" s="215" t="s">
        <v>77</v>
      </c>
      <c r="E132" s="216" t="s">
        <v>260</v>
      </c>
      <c r="F132" s="216" t="s">
        <v>261</v>
      </c>
      <c r="G132" s="214"/>
      <c r="H132" s="214"/>
      <c r="I132" s="217"/>
      <c r="J132" s="218">
        <f>BK132</f>
        <v>0</v>
      </c>
      <c r="K132" s="214"/>
      <c r="L132" s="219"/>
      <c r="M132" s="220"/>
      <c r="N132" s="221"/>
      <c r="O132" s="221"/>
      <c r="P132" s="222">
        <f>P133</f>
        <v>0</v>
      </c>
      <c r="Q132" s="221"/>
      <c r="R132" s="222">
        <f>R133</f>
        <v>0</v>
      </c>
      <c r="S132" s="221"/>
      <c r="T132" s="223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4" t="s">
        <v>217</v>
      </c>
      <c r="AT132" s="225" t="s">
        <v>77</v>
      </c>
      <c r="AU132" s="225" t="s">
        <v>78</v>
      </c>
      <c r="AY132" s="224" t="s">
        <v>185</v>
      </c>
      <c r="BK132" s="226">
        <f>BK133</f>
        <v>0</v>
      </c>
    </row>
    <row r="133" s="12" customFormat="1" ht="22.8" customHeight="1">
      <c r="A133" s="12"/>
      <c r="B133" s="213"/>
      <c r="C133" s="214"/>
      <c r="D133" s="215" t="s">
        <v>77</v>
      </c>
      <c r="E133" s="227" t="s">
        <v>262</v>
      </c>
      <c r="F133" s="227" t="s">
        <v>263</v>
      </c>
      <c r="G133" s="214"/>
      <c r="H133" s="214"/>
      <c r="I133" s="217"/>
      <c r="J133" s="228">
        <f>BK133</f>
        <v>0</v>
      </c>
      <c r="K133" s="214"/>
      <c r="L133" s="219"/>
      <c r="M133" s="220"/>
      <c r="N133" s="221"/>
      <c r="O133" s="221"/>
      <c r="P133" s="222">
        <f>P134</f>
        <v>0</v>
      </c>
      <c r="Q133" s="221"/>
      <c r="R133" s="222">
        <f>R134</f>
        <v>0</v>
      </c>
      <c r="S133" s="221"/>
      <c r="T133" s="22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217</v>
      </c>
      <c r="AT133" s="225" t="s">
        <v>77</v>
      </c>
      <c r="AU133" s="225" t="s">
        <v>86</v>
      </c>
      <c r="AY133" s="224" t="s">
        <v>185</v>
      </c>
      <c r="BK133" s="226">
        <f>BK134</f>
        <v>0</v>
      </c>
    </row>
    <row r="134" s="2" customFormat="1" ht="16.5" customHeight="1">
      <c r="A134" s="40"/>
      <c r="B134" s="41"/>
      <c r="C134" s="229" t="s">
        <v>264</v>
      </c>
      <c r="D134" s="229" t="s">
        <v>187</v>
      </c>
      <c r="E134" s="230" t="s">
        <v>265</v>
      </c>
      <c r="F134" s="231" t="s">
        <v>263</v>
      </c>
      <c r="G134" s="232" t="s">
        <v>266</v>
      </c>
      <c r="H134" s="276"/>
      <c r="I134" s="234"/>
      <c r="J134" s="235">
        <f>ROUND(I134*H134,2)</f>
        <v>0</v>
      </c>
      <c r="K134" s="236"/>
      <c r="L134" s="46"/>
      <c r="M134" s="277" t="s">
        <v>19</v>
      </c>
      <c r="N134" s="278" t="s">
        <v>49</v>
      </c>
      <c r="O134" s="279"/>
      <c r="P134" s="280">
        <f>O134*H134</f>
        <v>0</v>
      </c>
      <c r="Q134" s="280">
        <v>0</v>
      </c>
      <c r="R134" s="280">
        <f>Q134*H134</f>
        <v>0</v>
      </c>
      <c r="S134" s="280">
        <v>0</v>
      </c>
      <c r="T134" s="281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267</v>
      </c>
      <c r="AT134" s="241" t="s">
        <v>187</v>
      </c>
      <c r="AU134" s="241" t="s">
        <v>88</v>
      </c>
      <c r="AY134" s="19" t="s">
        <v>185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86</v>
      </c>
      <c r="BK134" s="242">
        <f>ROUND(I134*H134,2)</f>
        <v>0</v>
      </c>
      <c r="BL134" s="19" t="s">
        <v>267</v>
      </c>
      <c r="BM134" s="241" t="s">
        <v>1969</v>
      </c>
    </row>
    <row r="135" s="2" customFormat="1" ht="6.96" customHeight="1">
      <c r="A135" s="40"/>
      <c r="B135" s="61"/>
      <c r="C135" s="62"/>
      <c r="D135" s="62"/>
      <c r="E135" s="62"/>
      <c r="F135" s="62"/>
      <c r="G135" s="62"/>
      <c r="H135" s="62"/>
      <c r="I135" s="177"/>
      <c r="J135" s="62"/>
      <c r="K135" s="62"/>
      <c r="L135" s="46"/>
      <c r="M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</sheetData>
  <sheetProtection sheet="1" autoFilter="0" formatColumns="0" formatRows="0" objects="1" scenarios="1" spinCount="100000" saltValue="97IgqHKI+l2TmxhOtR2/mrS2bxqaax8V0E5rt1/7B5tQylBbRVYZRUFwtsZhTxc0A03ycMlFI153YBrmHbVPgA==" hashValue="eXv7q1MPCkUPJhhVPFizsVoPw1pxwYbgFvNko6unSVFpSDALVrTpgGsn7E62mzdfMiqrKgJxVW+ZUGRD0QLIBA==" algorithmName="SHA-512" password="CC35"/>
  <autoFilter ref="C92:K13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110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1723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1970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27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51" t="s">
        <v>29</v>
      </c>
      <c r="J17" s="135" t="s">
        <v>30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">
        <v>34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51" t="s">
        <v>29</v>
      </c>
      <c r="J23" s="135" t="s">
        <v>36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">
        <v>39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51" t="s">
        <v>29</v>
      </c>
      <c r="J26" s="135" t="s">
        <v>41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ROUND(J89,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ROUND((SUM(BE89:BE109)),  2)</f>
        <v>0</v>
      </c>
      <c r="G35" s="40"/>
      <c r="H35" s="40"/>
      <c r="I35" s="166">
        <v>0.20999999999999999</v>
      </c>
      <c r="J35" s="165">
        <f>ROUND(((SUM(BE89:BE109))*I35),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ROUND((SUM(BF89:BF109)),  2)</f>
        <v>0</v>
      </c>
      <c r="G36" s="40"/>
      <c r="H36" s="40"/>
      <c r="I36" s="166">
        <v>0.14999999999999999</v>
      </c>
      <c r="J36" s="165">
        <f>ROUND(((SUM(BF89:BF109))*I36),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ROUND((SUM(BG89:BG109)),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ROUND((SUM(BH89:BH109)),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ROUND((SUM(BI89:BI109)),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1723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D - Okapový chodník - betonová dlažba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J89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164</v>
      </c>
      <c r="E64" s="190"/>
      <c r="F64" s="190"/>
      <c r="G64" s="190"/>
      <c r="H64" s="190"/>
      <c r="I64" s="191"/>
      <c r="J64" s="192">
        <f>J90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404</v>
      </c>
      <c r="E65" s="196"/>
      <c r="F65" s="196"/>
      <c r="G65" s="196"/>
      <c r="H65" s="196"/>
      <c r="I65" s="197"/>
      <c r="J65" s="198">
        <f>J91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87"/>
      <c r="C66" s="188"/>
      <c r="D66" s="189" t="s">
        <v>168</v>
      </c>
      <c r="E66" s="190"/>
      <c r="F66" s="190"/>
      <c r="G66" s="190"/>
      <c r="H66" s="190"/>
      <c r="I66" s="191"/>
      <c r="J66" s="192">
        <f>J107</f>
        <v>0</v>
      </c>
      <c r="K66" s="188"/>
      <c r="L66" s="19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94"/>
      <c r="C67" s="127"/>
      <c r="D67" s="195" t="s">
        <v>169</v>
      </c>
      <c r="E67" s="196"/>
      <c r="F67" s="196"/>
      <c r="G67" s="196"/>
      <c r="H67" s="196"/>
      <c r="I67" s="197"/>
      <c r="J67" s="198">
        <f>J108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0"/>
      <c r="B68" s="41"/>
      <c r="C68" s="42"/>
      <c r="D68" s="42"/>
      <c r="E68" s="42"/>
      <c r="F68" s="42"/>
      <c r="G68" s="42"/>
      <c r="H68" s="42"/>
      <c r="I68" s="148"/>
      <c r="J68" s="42"/>
      <c r="K68" s="42"/>
      <c r="L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177"/>
      <c r="J69" s="62"/>
      <c r="K69" s="6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="2" customFormat="1" ht="6.96" customHeight="1">
      <c r="A73" s="40"/>
      <c r="B73" s="63"/>
      <c r="C73" s="64"/>
      <c r="D73" s="64"/>
      <c r="E73" s="64"/>
      <c r="F73" s="64"/>
      <c r="G73" s="64"/>
      <c r="H73" s="64"/>
      <c r="I73" s="180"/>
      <c r="J73" s="64"/>
      <c r="K73" s="64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24.96" customHeight="1">
      <c r="A74" s="40"/>
      <c r="B74" s="41"/>
      <c r="C74" s="25" t="s">
        <v>170</v>
      </c>
      <c r="D74" s="42"/>
      <c r="E74" s="42"/>
      <c r="F74" s="42"/>
      <c r="G74" s="42"/>
      <c r="H74" s="42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181" t="str">
        <f>E7</f>
        <v>Sýrárna Broumov</v>
      </c>
      <c r="F77" s="34"/>
      <c r="G77" s="34"/>
      <c r="H77" s="34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1" customFormat="1" ht="12" customHeight="1">
      <c r="B78" s="23"/>
      <c r="C78" s="34" t="s">
        <v>158</v>
      </c>
      <c r="D78" s="24"/>
      <c r="E78" s="24"/>
      <c r="F78" s="24"/>
      <c r="G78" s="24"/>
      <c r="H78" s="24"/>
      <c r="I78" s="140"/>
      <c r="J78" s="24"/>
      <c r="K78" s="24"/>
      <c r="L78" s="22"/>
    </row>
    <row r="79" s="2" customFormat="1" ht="16.5" customHeight="1">
      <c r="A79" s="40"/>
      <c r="B79" s="41"/>
      <c r="C79" s="42"/>
      <c r="D79" s="42"/>
      <c r="E79" s="181" t="s">
        <v>1723</v>
      </c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270</v>
      </c>
      <c r="D80" s="42"/>
      <c r="E80" s="42"/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71" t="str">
        <f>E11</f>
        <v>D - Okapový chodník - betonová dlažba</v>
      </c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21</v>
      </c>
      <c r="D83" s="42"/>
      <c r="E83" s="42"/>
      <c r="F83" s="29" t="str">
        <f>F14</f>
        <v xml:space="preserve"> </v>
      </c>
      <c r="G83" s="42"/>
      <c r="H83" s="42"/>
      <c r="I83" s="151" t="s">
        <v>23</v>
      </c>
      <c r="J83" s="74" t="str">
        <f>IF(J14="","",J14)</f>
        <v>8. 9. 2020</v>
      </c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25</v>
      </c>
      <c r="D85" s="42"/>
      <c r="E85" s="42"/>
      <c r="F85" s="29" t="str">
        <f>E17</f>
        <v>Sýrárna Broumov s.r.o.</v>
      </c>
      <c r="G85" s="42"/>
      <c r="H85" s="42"/>
      <c r="I85" s="151" t="s">
        <v>33</v>
      </c>
      <c r="J85" s="38" t="str">
        <f>E23</f>
        <v>JOSTA s.r.o.</v>
      </c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31</v>
      </c>
      <c r="D86" s="42"/>
      <c r="E86" s="42"/>
      <c r="F86" s="29" t="str">
        <f>IF(E20="","",E20)</f>
        <v>Vyplň údaj</v>
      </c>
      <c r="G86" s="42"/>
      <c r="H86" s="42"/>
      <c r="I86" s="151" t="s">
        <v>38</v>
      </c>
      <c r="J86" s="38" t="str">
        <f>E26</f>
        <v>Tomáš Valenta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0.32" customHeight="1">
      <c r="A87" s="40"/>
      <c r="B87" s="41"/>
      <c r="C87" s="42"/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11" customFormat="1" ht="29.28" customHeight="1">
      <c r="A88" s="200"/>
      <c r="B88" s="201"/>
      <c r="C88" s="202" t="s">
        <v>171</v>
      </c>
      <c r="D88" s="203" t="s">
        <v>63</v>
      </c>
      <c r="E88" s="203" t="s">
        <v>59</v>
      </c>
      <c r="F88" s="203" t="s">
        <v>60</v>
      </c>
      <c r="G88" s="203" t="s">
        <v>172</v>
      </c>
      <c r="H88" s="203" t="s">
        <v>173</v>
      </c>
      <c r="I88" s="204" t="s">
        <v>174</v>
      </c>
      <c r="J88" s="205" t="s">
        <v>162</v>
      </c>
      <c r="K88" s="206" t="s">
        <v>175</v>
      </c>
      <c r="L88" s="207"/>
      <c r="M88" s="94" t="s">
        <v>19</v>
      </c>
      <c r="N88" s="95" t="s">
        <v>48</v>
      </c>
      <c r="O88" s="95" t="s">
        <v>176</v>
      </c>
      <c r="P88" s="95" t="s">
        <v>177</v>
      </c>
      <c r="Q88" s="95" t="s">
        <v>178</v>
      </c>
      <c r="R88" s="95" t="s">
        <v>179</v>
      </c>
      <c r="S88" s="95" t="s">
        <v>180</v>
      </c>
      <c r="T88" s="96" t="s">
        <v>181</v>
      </c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</row>
    <row r="89" s="2" customFormat="1" ht="22.8" customHeight="1">
      <c r="A89" s="40"/>
      <c r="B89" s="41"/>
      <c r="C89" s="101" t="s">
        <v>182</v>
      </c>
      <c r="D89" s="42"/>
      <c r="E89" s="42"/>
      <c r="F89" s="42"/>
      <c r="G89" s="42"/>
      <c r="H89" s="42"/>
      <c r="I89" s="148"/>
      <c r="J89" s="208">
        <f>BK89</f>
        <v>0</v>
      </c>
      <c r="K89" s="42"/>
      <c r="L89" s="46"/>
      <c r="M89" s="97"/>
      <c r="N89" s="209"/>
      <c r="O89" s="98"/>
      <c r="P89" s="210">
        <f>P90+P107</f>
        <v>0</v>
      </c>
      <c r="Q89" s="98"/>
      <c r="R89" s="210">
        <f>R90+R107</f>
        <v>40.886037139999999</v>
      </c>
      <c r="S89" s="98"/>
      <c r="T89" s="211">
        <f>T90+T107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77</v>
      </c>
      <c r="AU89" s="19" t="s">
        <v>163</v>
      </c>
      <c r="BK89" s="212">
        <f>BK90+BK107</f>
        <v>0</v>
      </c>
    </row>
    <row r="90" s="12" customFormat="1" ht="25.92" customHeight="1">
      <c r="A90" s="12"/>
      <c r="B90" s="213"/>
      <c r="C90" s="214"/>
      <c r="D90" s="215" t="s">
        <v>77</v>
      </c>
      <c r="E90" s="216" t="s">
        <v>183</v>
      </c>
      <c r="F90" s="216" t="s">
        <v>184</v>
      </c>
      <c r="G90" s="214"/>
      <c r="H90" s="214"/>
      <c r="I90" s="217"/>
      <c r="J90" s="218">
        <f>BK90</f>
        <v>0</v>
      </c>
      <c r="K90" s="214"/>
      <c r="L90" s="219"/>
      <c r="M90" s="220"/>
      <c r="N90" s="221"/>
      <c r="O90" s="221"/>
      <c r="P90" s="222">
        <f>P91</f>
        <v>0</v>
      </c>
      <c r="Q90" s="221"/>
      <c r="R90" s="222">
        <f>R91</f>
        <v>40.886037139999999</v>
      </c>
      <c r="S90" s="221"/>
      <c r="T90" s="223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4" t="s">
        <v>86</v>
      </c>
      <c r="AT90" s="225" t="s">
        <v>77</v>
      </c>
      <c r="AU90" s="225" t="s">
        <v>78</v>
      </c>
      <c r="AY90" s="224" t="s">
        <v>185</v>
      </c>
      <c r="BK90" s="226">
        <f>BK91</f>
        <v>0</v>
      </c>
    </row>
    <row r="91" s="12" customFormat="1" ht="22.8" customHeight="1">
      <c r="A91" s="12"/>
      <c r="B91" s="213"/>
      <c r="C91" s="214"/>
      <c r="D91" s="215" t="s">
        <v>77</v>
      </c>
      <c r="E91" s="227" t="s">
        <v>224</v>
      </c>
      <c r="F91" s="227" t="s">
        <v>827</v>
      </c>
      <c r="G91" s="214"/>
      <c r="H91" s="214"/>
      <c r="I91" s="217"/>
      <c r="J91" s="228">
        <f>BK91</f>
        <v>0</v>
      </c>
      <c r="K91" s="214"/>
      <c r="L91" s="219"/>
      <c r="M91" s="220"/>
      <c r="N91" s="221"/>
      <c r="O91" s="221"/>
      <c r="P91" s="222">
        <f>SUM(P92:P106)</f>
        <v>0</v>
      </c>
      <c r="Q91" s="221"/>
      <c r="R91" s="222">
        <f>SUM(R92:R106)</f>
        <v>40.886037139999999</v>
      </c>
      <c r="S91" s="221"/>
      <c r="T91" s="223">
        <f>SUM(T92:T106)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4" t="s">
        <v>86</v>
      </c>
      <c r="AT91" s="225" t="s">
        <v>77</v>
      </c>
      <c r="AU91" s="225" t="s">
        <v>86</v>
      </c>
      <c r="AY91" s="224" t="s">
        <v>185</v>
      </c>
      <c r="BK91" s="226">
        <f>SUM(BK92:BK106)</f>
        <v>0</v>
      </c>
    </row>
    <row r="92" s="2" customFormat="1" ht="21.75" customHeight="1">
      <c r="A92" s="40"/>
      <c r="B92" s="41"/>
      <c r="C92" s="229" t="s">
        <v>86</v>
      </c>
      <c r="D92" s="229" t="s">
        <v>187</v>
      </c>
      <c r="E92" s="230" t="s">
        <v>1971</v>
      </c>
      <c r="F92" s="231" t="s">
        <v>1972</v>
      </c>
      <c r="G92" s="232" t="s">
        <v>190</v>
      </c>
      <c r="H92" s="233">
        <v>45.753</v>
      </c>
      <c r="I92" s="234"/>
      <c r="J92" s="235">
        <f>ROUND(I92*H92,2)</f>
        <v>0</v>
      </c>
      <c r="K92" s="236"/>
      <c r="L92" s="46"/>
      <c r="M92" s="237" t="s">
        <v>19</v>
      </c>
      <c r="N92" s="238" t="s">
        <v>49</v>
      </c>
      <c r="O92" s="86"/>
      <c r="P92" s="239">
        <f>O92*H92</f>
        <v>0</v>
      </c>
      <c r="Q92" s="239">
        <v>0.3674</v>
      </c>
      <c r="R92" s="239">
        <f>Q92*H92</f>
        <v>16.809652199999999</v>
      </c>
      <c r="S92" s="239">
        <v>0</v>
      </c>
      <c r="T92" s="24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1" t="s">
        <v>191</v>
      </c>
      <c r="AT92" s="241" t="s">
        <v>187</v>
      </c>
      <c r="AU92" s="241" t="s">
        <v>88</v>
      </c>
      <c r="AY92" s="19" t="s">
        <v>185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86</v>
      </c>
      <c r="BK92" s="242">
        <f>ROUND(I92*H92,2)</f>
        <v>0</v>
      </c>
      <c r="BL92" s="19" t="s">
        <v>191</v>
      </c>
      <c r="BM92" s="241" t="s">
        <v>1973</v>
      </c>
    </row>
    <row r="93" s="2" customFormat="1" ht="33" customHeight="1">
      <c r="A93" s="40"/>
      <c r="B93" s="41"/>
      <c r="C93" s="229" t="s">
        <v>88</v>
      </c>
      <c r="D93" s="229" t="s">
        <v>187</v>
      </c>
      <c r="E93" s="230" t="s">
        <v>1974</v>
      </c>
      <c r="F93" s="231" t="s">
        <v>1975</v>
      </c>
      <c r="G93" s="232" t="s">
        <v>190</v>
      </c>
      <c r="H93" s="233">
        <v>45.753</v>
      </c>
      <c r="I93" s="234"/>
      <c r="J93" s="235">
        <f>ROUND(I93*H93,2)</f>
        <v>0</v>
      </c>
      <c r="K93" s="236"/>
      <c r="L93" s="46"/>
      <c r="M93" s="237" t="s">
        <v>19</v>
      </c>
      <c r="N93" s="238" t="s">
        <v>49</v>
      </c>
      <c r="O93" s="86"/>
      <c r="P93" s="239">
        <f>O93*H93</f>
        <v>0</v>
      </c>
      <c r="Q93" s="239">
        <v>0.18048</v>
      </c>
      <c r="R93" s="239">
        <f>Q93*H93</f>
        <v>8.2575014400000004</v>
      </c>
      <c r="S93" s="239">
        <v>0</v>
      </c>
      <c r="T93" s="24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1" t="s">
        <v>191</v>
      </c>
      <c r="AT93" s="241" t="s">
        <v>187</v>
      </c>
      <c r="AU93" s="241" t="s">
        <v>88</v>
      </c>
      <c r="AY93" s="19" t="s">
        <v>185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86</v>
      </c>
      <c r="BK93" s="242">
        <f>ROUND(I93*H93,2)</f>
        <v>0</v>
      </c>
      <c r="BL93" s="19" t="s">
        <v>191</v>
      </c>
      <c r="BM93" s="241" t="s">
        <v>1976</v>
      </c>
    </row>
    <row r="94" s="13" customFormat="1">
      <c r="A94" s="13"/>
      <c r="B94" s="243"/>
      <c r="C94" s="244"/>
      <c r="D94" s="245" t="s">
        <v>193</v>
      </c>
      <c r="E94" s="246" t="s">
        <v>19</v>
      </c>
      <c r="F94" s="247" t="s">
        <v>1977</v>
      </c>
      <c r="G94" s="244"/>
      <c r="H94" s="248">
        <v>8.3000000000000007</v>
      </c>
      <c r="I94" s="249"/>
      <c r="J94" s="244"/>
      <c r="K94" s="244"/>
      <c r="L94" s="250"/>
      <c r="M94" s="251"/>
      <c r="N94" s="252"/>
      <c r="O94" s="252"/>
      <c r="P94" s="252"/>
      <c r="Q94" s="252"/>
      <c r="R94" s="252"/>
      <c r="S94" s="252"/>
      <c r="T94" s="25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4" t="s">
        <v>193</v>
      </c>
      <c r="AU94" s="254" t="s">
        <v>88</v>
      </c>
      <c r="AV94" s="13" t="s">
        <v>88</v>
      </c>
      <c r="AW94" s="13" t="s">
        <v>37</v>
      </c>
      <c r="AX94" s="13" t="s">
        <v>78</v>
      </c>
      <c r="AY94" s="254" t="s">
        <v>185</v>
      </c>
    </row>
    <row r="95" s="13" customFormat="1">
      <c r="A95" s="13"/>
      <c r="B95" s="243"/>
      <c r="C95" s="244"/>
      <c r="D95" s="245" t="s">
        <v>193</v>
      </c>
      <c r="E95" s="246" t="s">
        <v>19</v>
      </c>
      <c r="F95" s="247" t="s">
        <v>1978</v>
      </c>
      <c r="G95" s="244"/>
      <c r="H95" s="248">
        <v>10.425000000000001</v>
      </c>
      <c r="I95" s="249"/>
      <c r="J95" s="244"/>
      <c r="K95" s="244"/>
      <c r="L95" s="250"/>
      <c r="M95" s="251"/>
      <c r="N95" s="252"/>
      <c r="O95" s="252"/>
      <c r="P95" s="252"/>
      <c r="Q95" s="252"/>
      <c r="R95" s="252"/>
      <c r="S95" s="252"/>
      <c r="T95" s="25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54" t="s">
        <v>193</v>
      </c>
      <c r="AU95" s="254" t="s">
        <v>88</v>
      </c>
      <c r="AV95" s="13" t="s">
        <v>88</v>
      </c>
      <c r="AW95" s="13" t="s">
        <v>37</v>
      </c>
      <c r="AX95" s="13" t="s">
        <v>78</v>
      </c>
      <c r="AY95" s="254" t="s">
        <v>185</v>
      </c>
    </row>
    <row r="96" s="13" customFormat="1">
      <c r="A96" s="13"/>
      <c r="B96" s="243"/>
      <c r="C96" s="244"/>
      <c r="D96" s="245" t="s">
        <v>193</v>
      </c>
      <c r="E96" s="246" t="s">
        <v>19</v>
      </c>
      <c r="F96" s="247" t="s">
        <v>1979</v>
      </c>
      <c r="G96" s="244"/>
      <c r="H96" s="248">
        <v>6.5250000000000004</v>
      </c>
      <c r="I96" s="249"/>
      <c r="J96" s="244"/>
      <c r="K96" s="244"/>
      <c r="L96" s="250"/>
      <c r="M96" s="251"/>
      <c r="N96" s="252"/>
      <c r="O96" s="252"/>
      <c r="P96" s="252"/>
      <c r="Q96" s="252"/>
      <c r="R96" s="252"/>
      <c r="S96" s="252"/>
      <c r="T96" s="25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4" t="s">
        <v>193</v>
      </c>
      <c r="AU96" s="254" t="s">
        <v>88</v>
      </c>
      <c r="AV96" s="13" t="s">
        <v>88</v>
      </c>
      <c r="AW96" s="13" t="s">
        <v>37</v>
      </c>
      <c r="AX96" s="13" t="s">
        <v>78</v>
      </c>
      <c r="AY96" s="254" t="s">
        <v>185</v>
      </c>
    </row>
    <row r="97" s="13" customFormat="1">
      <c r="A97" s="13"/>
      <c r="B97" s="243"/>
      <c r="C97" s="244"/>
      <c r="D97" s="245" t="s">
        <v>193</v>
      </c>
      <c r="E97" s="246" t="s">
        <v>19</v>
      </c>
      <c r="F97" s="247" t="s">
        <v>1980</v>
      </c>
      <c r="G97" s="244"/>
      <c r="H97" s="248">
        <v>12.725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193</v>
      </c>
      <c r="AU97" s="254" t="s">
        <v>88</v>
      </c>
      <c r="AV97" s="13" t="s">
        <v>88</v>
      </c>
      <c r="AW97" s="13" t="s">
        <v>37</v>
      </c>
      <c r="AX97" s="13" t="s">
        <v>78</v>
      </c>
      <c r="AY97" s="254" t="s">
        <v>185</v>
      </c>
    </row>
    <row r="98" s="13" customFormat="1">
      <c r="A98" s="13"/>
      <c r="B98" s="243"/>
      <c r="C98" s="244"/>
      <c r="D98" s="245" t="s">
        <v>193</v>
      </c>
      <c r="E98" s="246" t="s">
        <v>19</v>
      </c>
      <c r="F98" s="247" t="s">
        <v>1981</v>
      </c>
      <c r="G98" s="244"/>
      <c r="H98" s="248">
        <v>1.7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193</v>
      </c>
      <c r="AU98" s="254" t="s">
        <v>88</v>
      </c>
      <c r="AV98" s="13" t="s">
        <v>88</v>
      </c>
      <c r="AW98" s="13" t="s">
        <v>37</v>
      </c>
      <c r="AX98" s="13" t="s">
        <v>78</v>
      </c>
      <c r="AY98" s="254" t="s">
        <v>185</v>
      </c>
    </row>
    <row r="99" s="13" customFormat="1">
      <c r="A99" s="13"/>
      <c r="B99" s="243"/>
      <c r="C99" s="244"/>
      <c r="D99" s="245" t="s">
        <v>193</v>
      </c>
      <c r="E99" s="246" t="s">
        <v>19</v>
      </c>
      <c r="F99" s="247" t="s">
        <v>1982</v>
      </c>
      <c r="G99" s="244"/>
      <c r="H99" s="248">
        <v>6.0780000000000003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193</v>
      </c>
      <c r="AU99" s="254" t="s">
        <v>88</v>
      </c>
      <c r="AV99" s="13" t="s">
        <v>88</v>
      </c>
      <c r="AW99" s="13" t="s">
        <v>37</v>
      </c>
      <c r="AX99" s="13" t="s">
        <v>78</v>
      </c>
      <c r="AY99" s="254" t="s">
        <v>185</v>
      </c>
    </row>
    <row r="100" s="15" customFormat="1">
      <c r="A100" s="15"/>
      <c r="B100" s="265"/>
      <c r="C100" s="266"/>
      <c r="D100" s="245" t="s">
        <v>193</v>
      </c>
      <c r="E100" s="267" t="s">
        <v>19</v>
      </c>
      <c r="F100" s="268" t="s">
        <v>196</v>
      </c>
      <c r="G100" s="266"/>
      <c r="H100" s="269">
        <v>45.753000000000007</v>
      </c>
      <c r="I100" s="270"/>
      <c r="J100" s="266"/>
      <c r="K100" s="266"/>
      <c r="L100" s="271"/>
      <c r="M100" s="272"/>
      <c r="N100" s="273"/>
      <c r="O100" s="273"/>
      <c r="P100" s="273"/>
      <c r="Q100" s="273"/>
      <c r="R100" s="273"/>
      <c r="S100" s="273"/>
      <c r="T100" s="27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75" t="s">
        <v>193</v>
      </c>
      <c r="AU100" s="275" t="s">
        <v>88</v>
      </c>
      <c r="AV100" s="15" t="s">
        <v>191</v>
      </c>
      <c r="AW100" s="15" t="s">
        <v>37</v>
      </c>
      <c r="AX100" s="15" t="s">
        <v>86</v>
      </c>
      <c r="AY100" s="275" t="s">
        <v>185</v>
      </c>
    </row>
    <row r="101" s="2" customFormat="1" ht="33" customHeight="1">
      <c r="A101" s="40"/>
      <c r="B101" s="41"/>
      <c r="C101" s="229" t="s">
        <v>203</v>
      </c>
      <c r="D101" s="229" t="s">
        <v>187</v>
      </c>
      <c r="E101" s="230" t="s">
        <v>1983</v>
      </c>
      <c r="F101" s="231" t="s">
        <v>1984</v>
      </c>
      <c r="G101" s="232" t="s">
        <v>220</v>
      </c>
      <c r="H101" s="233">
        <v>80.450000000000003</v>
      </c>
      <c r="I101" s="234"/>
      <c r="J101" s="235">
        <f>ROUND(I101*H101,2)</f>
        <v>0</v>
      </c>
      <c r="K101" s="236"/>
      <c r="L101" s="46"/>
      <c r="M101" s="237" t="s">
        <v>19</v>
      </c>
      <c r="N101" s="238" t="s">
        <v>49</v>
      </c>
      <c r="O101" s="86"/>
      <c r="P101" s="239">
        <f>O101*H101</f>
        <v>0</v>
      </c>
      <c r="Q101" s="239">
        <v>0.19663</v>
      </c>
      <c r="R101" s="239">
        <f>Q101*H101</f>
        <v>15.8188835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191</v>
      </c>
      <c r="AT101" s="241" t="s">
        <v>187</v>
      </c>
      <c r="AU101" s="241" t="s">
        <v>88</v>
      </c>
      <c r="AY101" s="19" t="s">
        <v>185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86</v>
      </c>
      <c r="BK101" s="242">
        <f>ROUND(I101*H101,2)</f>
        <v>0</v>
      </c>
      <c r="BL101" s="19" t="s">
        <v>191</v>
      </c>
      <c r="BM101" s="241" t="s">
        <v>1985</v>
      </c>
    </row>
    <row r="102" s="13" customFormat="1">
      <c r="A102" s="13"/>
      <c r="B102" s="243"/>
      <c r="C102" s="244"/>
      <c r="D102" s="245" t="s">
        <v>193</v>
      </c>
      <c r="E102" s="246" t="s">
        <v>19</v>
      </c>
      <c r="F102" s="247" t="s">
        <v>1986</v>
      </c>
      <c r="G102" s="244"/>
      <c r="H102" s="248">
        <v>16.600000000000001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193</v>
      </c>
      <c r="AU102" s="254" t="s">
        <v>88</v>
      </c>
      <c r="AV102" s="13" t="s">
        <v>88</v>
      </c>
      <c r="AW102" s="13" t="s">
        <v>37</v>
      </c>
      <c r="AX102" s="13" t="s">
        <v>78</v>
      </c>
      <c r="AY102" s="254" t="s">
        <v>185</v>
      </c>
    </row>
    <row r="103" s="13" customFormat="1">
      <c r="A103" s="13"/>
      <c r="B103" s="243"/>
      <c r="C103" s="244"/>
      <c r="D103" s="245" t="s">
        <v>193</v>
      </c>
      <c r="E103" s="246" t="s">
        <v>19</v>
      </c>
      <c r="F103" s="247" t="s">
        <v>1987</v>
      </c>
      <c r="G103" s="244"/>
      <c r="H103" s="248">
        <v>24.850000000000001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193</v>
      </c>
      <c r="AU103" s="254" t="s">
        <v>88</v>
      </c>
      <c r="AV103" s="13" t="s">
        <v>88</v>
      </c>
      <c r="AW103" s="13" t="s">
        <v>37</v>
      </c>
      <c r="AX103" s="13" t="s">
        <v>78</v>
      </c>
      <c r="AY103" s="254" t="s">
        <v>185</v>
      </c>
    </row>
    <row r="104" s="13" customFormat="1">
      <c r="A104" s="13"/>
      <c r="B104" s="243"/>
      <c r="C104" s="244"/>
      <c r="D104" s="245" t="s">
        <v>193</v>
      </c>
      <c r="E104" s="246" t="s">
        <v>19</v>
      </c>
      <c r="F104" s="247" t="s">
        <v>1988</v>
      </c>
      <c r="G104" s="244"/>
      <c r="H104" s="248">
        <v>13.050000000000001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193</v>
      </c>
      <c r="AU104" s="254" t="s">
        <v>88</v>
      </c>
      <c r="AV104" s="13" t="s">
        <v>88</v>
      </c>
      <c r="AW104" s="13" t="s">
        <v>37</v>
      </c>
      <c r="AX104" s="13" t="s">
        <v>78</v>
      </c>
      <c r="AY104" s="254" t="s">
        <v>185</v>
      </c>
    </row>
    <row r="105" s="13" customFormat="1">
      <c r="A105" s="13"/>
      <c r="B105" s="243"/>
      <c r="C105" s="244"/>
      <c r="D105" s="245" t="s">
        <v>193</v>
      </c>
      <c r="E105" s="246" t="s">
        <v>19</v>
      </c>
      <c r="F105" s="247" t="s">
        <v>1989</v>
      </c>
      <c r="G105" s="244"/>
      <c r="H105" s="248">
        <v>25.949999999999999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193</v>
      </c>
      <c r="AU105" s="254" t="s">
        <v>88</v>
      </c>
      <c r="AV105" s="13" t="s">
        <v>88</v>
      </c>
      <c r="AW105" s="13" t="s">
        <v>37</v>
      </c>
      <c r="AX105" s="13" t="s">
        <v>78</v>
      </c>
      <c r="AY105" s="254" t="s">
        <v>185</v>
      </c>
    </row>
    <row r="106" s="15" customFormat="1">
      <c r="A106" s="15"/>
      <c r="B106" s="265"/>
      <c r="C106" s="266"/>
      <c r="D106" s="245" t="s">
        <v>193</v>
      </c>
      <c r="E106" s="267" t="s">
        <v>19</v>
      </c>
      <c r="F106" s="268" t="s">
        <v>196</v>
      </c>
      <c r="G106" s="266"/>
      <c r="H106" s="269">
        <v>80.450000000000003</v>
      </c>
      <c r="I106" s="270"/>
      <c r="J106" s="266"/>
      <c r="K106" s="266"/>
      <c r="L106" s="271"/>
      <c r="M106" s="272"/>
      <c r="N106" s="273"/>
      <c r="O106" s="273"/>
      <c r="P106" s="273"/>
      <c r="Q106" s="273"/>
      <c r="R106" s="273"/>
      <c r="S106" s="273"/>
      <c r="T106" s="27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5" t="s">
        <v>193</v>
      </c>
      <c r="AU106" s="275" t="s">
        <v>88</v>
      </c>
      <c r="AV106" s="15" t="s">
        <v>191</v>
      </c>
      <c r="AW106" s="15" t="s">
        <v>37</v>
      </c>
      <c r="AX106" s="15" t="s">
        <v>86</v>
      </c>
      <c r="AY106" s="275" t="s">
        <v>185</v>
      </c>
    </row>
    <row r="107" s="12" customFormat="1" ht="25.92" customHeight="1">
      <c r="A107" s="12"/>
      <c r="B107" s="213"/>
      <c r="C107" s="214"/>
      <c r="D107" s="215" t="s">
        <v>77</v>
      </c>
      <c r="E107" s="216" t="s">
        <v>260</v>
      </c>
      <c r="F107" s="216" t="s">
        <v>261</v>
      </c>
      <c r="G107" s="214"/>
      <c r="H107" s="214"/>
      <c r="I107" s="217"/>
      <c r="J107" s="218">
        <f>BK107</f>
        <v>0</v>
      </c>
      <c r="K107" s="214"/>
      <c r="L107" s="219"/>
      <c r="M107" s="220"/>
      <c r="N107" s="221"/>
      <c r="O107" s="221"/>
      <c r="P107" s="222">
        <f>P108</f>
        <v>0</v>
      </c>
      <c r="Q107" s="221"/>
      <c r="R107" s="222">
        <f>R108</f>
        <v>0</v>
      </c>
      <c r="S107" s="221"/>
      <c r="T107" s="223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24" t="s">
        <v>217</v>
      </c>
      <c r="AT107" s="225" t="s">
        <v>77</v>
      </c>
      <c r="AU107" s="225" t="s">
        <v>78</v>
      </c>
      <c r="AY107" s="224" t="s">
        <v>185</v>
      </c>
      <c r="BK107" s="226">
        <f>BK108</f>
        <v>0</v>
      </c>
    </row>
    <row r="108" s="12" customFormat="1" ht="22.8" customHeight="1">
      <c r="A108" s="12"/>
      <c r="B108" s="213"/>
      <c r="C108" s="214"/>
      <c r="D108" s="215" t="s">
        <v>77</v>
      </c>
      <c r="E108" s="227" t="s">
        <v>262</v>
      </c>
      <c r="F108" s="227" t="s">
        <v>263</v>
      </c>
      <c r="G108" s="214"/>
      <c r="H108" s="214"/>
      <c r="I108" s="217"/>
      <c r="J108" s="228">
        <f>BK108</f>
        <v>0</v>
      </c>
      <c r="K108" s="214"/>
      <c r="L108" s="219"/>
      <c r="M108" s="220"/>
      <c r="N108" s="221"/>
      <c r="O108" s="221"/>
      <c r="P108" s="222">
        <f>P109</f>
        <v>0</v>
      </c>
      <c r="Q108" s="221"/>
      <c r="R108" s="222">
        <f>R109</f>
        <v>0</v>
      </c>
      <c r="S108" s="221"/>
      <c r="T108" s="223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24" t="s">
        <v>217</v>
      </c>
      <c r="AT108" s="225" t="s">
        <v>77</v>
      </c>
      <c r="AU108" s="225" t="s">
        <v>86</v>
      </c>
      <c r="AY108" s="224" t="s">
        <v>185</v>
      </c>
      <c r="BK108" s="226">
        <f>BK109</f>
        <v>0</v>
      </c>
    </row>
    <row r="109" s="2" customFormat="1" ht="16.5" customHeight="1">
      <c r="A109" s="40"/>
      <c r="B109" s="41"/>
      <c r="C109" s="229" t="s">
        <v>191</v>
      </c>
      <c r="D109" s="229" t="s">
        <v>187</v>
      </c>
      <c r="E109" s="230" t="s">
        <v>265</v>
      </c>
      <c r="F109" s="231" t="s">
        <v>263</v>
      </c>
      <c r="G109" s="232" t="s">
        <v>266</v>
      </c>
      <c r="H109" s="276"/>
      <c r="I109" s="234"/>
      <c r="J109" s="235">
        <f>ROUND(I109*H109,2)</f>
        <v>0</v>
      </c>
      <c r="K109" s="236"/>
      <c r="L109" s="46"/>
      <c r="M109" s="277" t="s">
        <v>19</v>
      </c>
      <c r="N109" s="278" t="s">
        <v>49</v>
      </c>
      <c r="O109" s="279"/>
      <c r="P109" s="280">
        <f>O109*H109</f>
        <v>0</v>
      </c>
      <c r="Q109" s="280">
        <v>0</v>
      </c>
      <c r="R109" s="280">
        <f>Q109*H109</f>
        <v>0</v>
      </c>
      <c r="S109" s="280">
        <v>0</v>
      </c>
      <c r="T109" s="281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267</v>
      </c>
      <c r="AT109" s="241" t="s">
        <v>187</v>
      </c>
      <c r="AU109" s="241" t="s">
        <v>88</v>
      </c>
      <c r="AY109" s="19" t="s">
        <v>185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86</v>
      </c>
      <c r="BK109" s="242">
        <f>ROUND(I109*H109,2)</f>
        <v>0</v>
      </c>
      <c r="BL109" s="19" t="s">
        <v>267</v>
      </c>
      <c r="BM109" s="241" t="s">
        <v>1990</v>
      </c>
    </row>
    <row r="110" s="2" customFormat="1" ht="6.96" customHeight="1">
      <c r="A110" s="40"/>
      <c r="B110" s="61"/>
      <c r="C110" s="62"/>
      <c r="D110" s="62"/>
      <c r="E110" s="62"/>
      <c r="F110" s="62"/>
      <c r="G110" s="62"/>
      <c r="H110" s="62"/>
      <c r="I110" s="177"/>
      <c r="J110" s="62"/>
      <c r="K110" s="62"/>
      <c r="L110" s="46"/>
      <c r="M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</sheetData>
  <sheetProtection sheet="1" autoFilter="0" formatColumns="0" formatRows="0" objects="1" scenarios="1" spinCount="100000" saltValue="L0BXtDQ/cMm/URsd9P0/s0w1N/66gCv5m8Pdq/+WH35HGy34pm25Ax8WS9ViudxKqxMjZg4jI/96WHkPVaqIKA==" hashValue="BdJ3oPKtO1auJ+OmEEnWMWJItikcqidUqo8nIgkE9pHULa3W7+ynwxuGdtGVsEs8V9wun2jZHVVRTGO64wmjng==" algorithmName="SHA-512" password="CC35"/>
  <autoFilter ref="C88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113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88</v>
      </c>
    </row>
    <row r="4" s="1" customFormat="1" ht="24.96" customHeight="1">
      <c r="B4" s="22"/>
      <c r="D4" s="144" t="s">
        <v>157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Sýrárna Broumov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158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1723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270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1991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8. 9. 2020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27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51" t="s">
        <v>29</v>
      </c>
      <c r="J17" s="135" t="s">
        <v>30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31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29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33</v>
      </c>
      <c r="E22" s="40"/>
      <c r="F22" s="40"/>
      <c r="G22" s="40"/>
      <c r="H22" s="40"/>
      <c r="I22" s="151" t="s">
        <v>26</v>
      </c>
      <c r="J22" s="135" t="s">
        <v>34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51" t="s">
        <v>29</v>
      </c>
      <c r="J23" s="135" t="s">
        <v>36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38</v>
      </c>
      <c r="E25" s="40"/>
      <c r="F25" s="40"/>
      <c r="G25" s="40"/>
      <c r="H25" s="40"/>
      <c r="I25" s="151" t="s">
        <v>26</v>
      </c>
      <c r="J25" s="135" t="s">
        <v>39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51" t="s">
        <v>29</v>
      </c>
      <c r="J26" s="135" t="s">
        <v>41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42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44</v>
      </c>
      <c r="E32" s="40"/>
      <c r="F32" s="40"/>
      <c r="G32" s="40"/>
      <c r="H32" s="40"/>
      <c r="I32" s="148"/>
      <c r="J32" s="161">
        <f>ROUND(J92,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46</v>
      </c>
      <c r="G34" s="40"/>
      <c r="H34" s="40"/>
      <c r="I34" s="163" t="s">
        <v>45</v>
      </c>
      <c r="J34" s="162" t="s">
        <v>47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48</v>
      </c>
      <c r="E35" s="146" t="s">
        <v>49</v>
      </c>
      <c r="F35" s="165">
        <f>ROUND((SUM(BE92:BE119)),  2)</f>
        <v>0</v>
      </c>
      <c r="G35" s="40"/>
      <c r="H35" s="40"/>
      <c r="I35" s="166">
        <v>0.20999999999999999</v>
      </c>
      <c r="J35" s="165">
        <f>ROUND(((SUM(BE92:BE119))*I35),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50</v>
      </c>
      <c r="F36" s="165">
        <f>ROUND((SUM(BF92:BF119)),  2)</f>
        <v>0</v>
      </c>
      <c r="G36" s="40"/>
      <c r="H36" s="40"/>
      <c r="I36" s="166">
        <v>0.14999999999999999</v>
      </c>
      <c r="J36" s="165">
        <f>ROUND(((SUM(BF92:BF119))*I36),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51</v>
      </c>
      <c r="F37" s="165">
        <f>ROUND((SUM(BG92:BG119)),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52</v>
      </c>
      <c r="F38" s="165">
        <f>ROUND((SUM(BH92:BH119)),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53</v>
      </c>
      <c r="F39" s="165">
        <f>ROUND((SUM(BI92:BI119)),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54</v>
      </c>
      <c r="E41" s="169"/>
      <c r="F41" s="169"/>
      <c r="G41" s="170" t="s">
        <v>55</v>
      </c>
      <c r="H41" s="171" t="s">
        <v>56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160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Sýrárna Broumov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158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1723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270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E - Penetrační makadam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151" t="s">
        <v>23</v>
      </c>
      <c r="J56" s="74" t="str">
        <f>IF(J14="","",J14)</f>
        <v>8. 9. 2020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Sýrárna Broumov s.r.o.</v>
      </c>
      <c r="G58" s="42"/>
      <c r="H58" s="42"/>
      <c r="I58" s="151" t="s">
        <v>33</v>
      </c>
      <c r="J58" s="38" t="str">
        <f>E23</f>
        <v>JOSTA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151" t="s">
        <v>38</v>
      </c>
      <c r="J59" s="38" t="str">
        <f>E26</f>
        <v>Tomáš Valenta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161</v>
      </c>
      <c r="D61" s="183"/>
      <c r="E61" s="183"/>
      <c r="F61" s="183"/>
      <c r="G61" s="183"/>
      <c r="H61" s="183"/>
      <c r="I61" s="184"/>
      <c r="J61" s="185" t="s">
        <v>162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76</v>
      </c>
      <c r="D63" s="42"/>
      <c r="E63" s="42"/>
      <c r="F63" s="42"/>
      <c r="G63" s="42"/>
      <c r="H63" s="42"/>
      <c r="I63" s="148"/>
      <c r="J63" s="104">
        <f>J92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163</v>
      </c>
    </row>
    <row r="64" s="9" customFormat="1" ht="24.96" customHeight="1">
      <c r="A64" s="9"/>
      <c r="B64" s="187"/>
      <c r="C64" s="188"/>
      <c r="D64" s="189" t="s">
        <v>164</v>
      </c>
      <c r="E64" s="190"/>
      <c r="F64" s="190"/>
      <c r="G64" s="190"/>
      <c r="H64" s="190"/>
      <c r="I64" s="191"/>
      <c r="J64" s="192">
        <f>J93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165</v>
      </c>
      <c r="E65" s="196"/>
      <c r="F65" s="196"/>
      <c r="G65" s="196"/>
      <c r="H65" s="196"/>
      <c r="I65" s="197"/>
      <c r="J65" s="198">
        <f>J94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401</v>
      </c>
      <c r="E66" s="196"/>
      <c r="F66" s="196"/>
      <c r="G66" s="196"/>
      <c r="H66" s="196"/>
      <c r="I66" s="197"/>
      <c r="J66" s="198">
        <f>J98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1725</v>
      </c>
      <c r="E67" s="196"/>
      <c r="F67" s="196"/>
      <c r="G67" s="196"/>
      <c r="H67" s="196"/>
      <c r="I67" s="197"/>
      <c r="J67" s="198">
        <f>J104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4"/>
      <c r="C68" s="127"/>
      <c r="D68" s="195" t="s">
        <v>406</v>
      </c>
      <c r="E68" s="196"/>
      <c r="F68" s="196"/>
      <c r="G68" s="196"/>
      <c r="H68" s="196"/>
      <c r="I68" s="197"/>
      <c r="J68" s="198">
        <f>J115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87"/>
      <c r="C69" s="188"/>
      <c r="D69" s="189" t="s">
        <v>168</v>
      </c>
      <c r="E69" s="190"/>
      <c r="F69" s="190"/>
      <c r="G69" s="190"/>
      <c r="H69" s="190"/>
      <c r="I69" s="191"/>
      <c r="J69" s="192">
        <f>J117</f>
        <v>0</v>
      </c>
      <c r="K69" s="188"/>
      <c r="L69" s="19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94"/>
      <c r="C70" s="127"/>
      <c r="D70" s="195" t="s">
        <v>169</v>
      </c>
      <c r="E70" s="196"/>
      <c r="F70" s="196"/>
      <c r="G70" s="196"/>
      <c r="H70" s="196"/>
      <c r="I70" s="197"/>
      <c r="J70" s="198">
        <f>J118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148"/>
      <c r="J71" s="42"/>
      <c r="K71" s="4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177"/>
      <c r="J72" s="62"/>
      <c r="K72" s="6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180"/>
      <c r="J76" s="64"/>
      <c r="K76" s="64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170</v>
      </c>
      <c r="D77" s="42"/>
      <c r="E77" s="42"/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81" t="str">
        <f>E7</f>
        <v>Sýrárna Broumov</v>
      </c>
      <c r="F80" s="34"/>
      <c r="G80" s="34"/>
      <c r="H80" s="34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1" customFormat="1" ht="12" customHeight="1">
      <c r="B81" s="23"/>
      <c r="C81" s="34" t="s">
        <v>158</v>
      </c>
      <c r="D81" s="24"/>
      <c r="E81" s="24"/>
      <c r="F81" s="24"/>
      <c r="G81" s="24"/>
      <c r="H81" s="24"/>
      <c r="I81" s="140"/>
      <c r="J81" s="24"/>
      <c r="K81" s="24"/>
      <c r="L81" s="22"/>
    </row>
    <row r="82" s="2" customFormat="1" ht="16.5" customHeight="1">
      <c r="A82" s="40"/>
      <c r="B82" s="41"/>
      <c r="C82" s="42"/>
      <c r="D82" s="42"/>
      <c r="E82" s="181" t="s">
        <v>1723</v>
      </c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270</v>
      </c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71" t="str">
        <f>E11</f>
        <v>E - Penetrační makadam</v>
      </c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21</v>
      </c>
      <c r="D86" s="42"/>
      <c r="E86" s="42"/>
      <c r="F86" s="29" t="str">
        <f>F14</f>
        <v xml:space="preserve"> </v>
      </c>
      <c r="G86" s="42"/>
      <c r="H86" s="42"/>
      <c r="I86" s="151" t="s">
        <v>23</v>
      </c>
      <c r="J86" s="74" t="str">
        <f>IF(J14="","",J14)</f>
        <v>8. 9. 2020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>Sýrárna Broumov s.r.o.</v>
      </c>
      <c r="G88" s="42"/>
      <c r="H88" s="42"/>
      <c r="I88" s="151" t="s">
        <v>33</v>
      </c>
      <c r="J88" s="38" t="str">
        <f>E23</f>
        <v>JOSTA s.r.o.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31</v>
      </c>
      <c r="D89" s="42"/>
      <c r="E89" s="42"/>
      <c r="F89" s="29" t="str">
        <f>IF(E20="","",E20)</f>
        <v>Vyplň údaj</v>
      </c>
      <c r="G89" s="42"/>
      <c r="H89" s="42"/>
      <c r="I89" s="151" t="s">
        <v>38</v>
      </c>
      <c r="J89" s="38" t="str">
        <f>E26</f>
        <v>Tomáš Valenta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0.32" customHeight="1">
      <c r="A90" s="40"/>
      <c r="B90" s="41"/>
      <c r="C90" s="42"/>
      <c r="D90" s="42"/>
      <c r="E90" s="42"/>
      <c r="F90" s="42"/>
      <c r="G90" s="42"/>
      <c r="H90" s="42"/>
      <c r="I90" s="148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11" customFormat="1" ht="29.28" customHeight="1">
      <c r="A91" s="200"/>
      <c r="B91" s="201"/>
      <c r="C91" s="202" t="s">
        <v>171</v>
      </c>
      <c r="D91" s="203" t="s">
        <v>63</v>
      </c>
      <c r="E91" s="203" t="s">
        <v>59</v>
      </c>
      <c r="F91" s="203" t="s">
        <v>60</v>
      </c>
      <c r="G91" s="203" t="s">
        <v>172</v>
      </c>
      <c r="H91" s="203" t="s">
        <v>173</v>
      </c>
      <c r="I91" s="204" t="s">
        <v>174</v>
      </c>
      <c r="J91" s="205" t="s">
        <v>162</v>
      </c>
      <c r="K91" s="206" t="s">
        <v>175</v>
      </c>
      <c r="L91" s="207"/>
      <c r="M91" s="94" t="s">
        <v>19</v>
      </c>
      <c r="N91" s="95" t="s">
        <v>48</v>
      </c>
      <c r="O91" s="95" t="s">
        <v>176</v>
      </c>
      <c r="P91" s="95" t="s">
        <v>177</v>
      </c>
      <c r="Q91" s="95" t="s">
        <v>178</v>
      </c>
      <c r="R91" s="95" t="s">
        <v>179</v>
      </c>
      <c r="S91" s="95" t="s">
        <v>180</v>
      </c>
      <c r="T91" s="96" t="s">
        <v>181</v>
      </c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</row>
    <row r="92" s="2" customFormat="1" ht="22.8" customHeight="1">
      <c r="A92" s="40"/>
      <c r="B92" s="41"/>
      <c r="C92" s="101" t="s">
        <v>182</v>
      </c>
      <c r="D92" s="42"/>
      <c r="E92" s="42"/>
      <c r="F92" s="42"/>
      <c r="G92" s="42"/>
      <c r="H92" s="42"/>
      <c r="I92" s="148"/>
      <c r="J92" s="208">
        <f>BK92</f>
        <v>0</v>
      </c>
      <c r="K92" s="42"/>
      <c r="L92" s="46"/>
      <c r="M92" s="97"/>
      <c r="N92" s="209"/>
      <c r="O92" s="98"/>
      <c r="P92" s="210">
        <f>P93+P117</f>
        <v>0</v>
      </c>
      <c r="Q92" s="98"/>
      <c r="R92" s="210">
        <f>R93+R117</f>
        <v>0.02835</v>
      </c>
      <c r="S92" s="98"/>
      <c r="T92" s="211">
        <f>T93+T117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77</v>
      </c>
      <c r="AU92" s="19" t="s">
        <v>163</v>
      </c>
      <c r="BK92" s="212">
        <f>BK93+BK117</f>
        <v>0</v>
      </c>
    </row>
    <row r="93" s="12" customFormat="1" ht="25.92" customHeight="1">
      <c r="A93" s="12"/>
      <c r="B93" s="213"/>
      <c r="C93" s="214"/>
      <c r="D93" s="215" t="s">
        <v>77</v>
      </c>
      <c r="E93" s="216" t="s">
        <v>183</v>
      </c>
      <c r="F93" s="216" t="s">
        <v>184</v>
      </c>
      <c r="G93" s="214"/>
      <c r="H93" s="214"/>
      <c r="I93" s="217"/>
      <c r="J93" s="218">
        <f>BK93</f>
        <v>0</v>
      </c>
      <c r="K93" s="214"/>
      <c r="L93" s="219"/>
      <c r="M93" s="220"/>
      <c r="N93" s="221"/>
      <c r="O93" s="221"/>
      <c r="P93" s="222">
        <f>P94+P98+P104+P115</f>
        <v>0</v>
      </c>
      <c r="Q93" s="221"/>
      <c r="R93" s="222">
        <f>R94+R98+R104+R115</f>
        <v>0.02835</v>
      </c>
      <c r="S93" s="221"/>
      <c r="T93" s="223">
        <f>T94+T98+T104+T115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24" t="s">
        <v>86</v>
      </c>
      <c r="AT93" s="225" t="s">
        <v>77</v>
      </c>
      <c r="AU93" s="225" t="s">
        <v>78</v>
      </c>
      <c r="AY93" s="224" t="s">
        <v>185</v>
      </c>
      <c r="BK93" s="226">
        <f>BK94+BK98+BK104+BK115</f>
        <v>0</v>
      </c>
    </row>
    <row r="94" s="12" customFormat="1" ht="22.8" customHeight="1">
      <c r="A94" s="12"/>
      <c r="B94" s="213"/>
      <c r="C94" s="214"/>
      <c r="D94" s="215" t="s">
        <v>77</v>
      </c>
      <c r="E94" s="227" t="s">
        <v>86</v>
      </c>
      <c r="F94" s="227" t="s">
        <v>186</v>
      </c>
      <c r="G94" s="214"/>
      <c r="H94" s="214"/>
      <c r="I94" s="217"/>
      <c r="J94" s="228">
        <f>BK94</f>
        <v>0</v>
      </c>
      <c r="K94" s="214"/>
      <c r="L94" s="219"/>
      <c r="M94" s="220"/>
      <c r="N94" s="221"/>
      <c r="O94" s="221"/>
      <c r="P94" s="222">
        <f>SUM(P95:P97)</f>
        <v>0</v>
      </c>
      <c r="Q94" s="221"/>
      <c r="R94" s="222">
        <f>SUM(R95:R97)</f>
        <v>0</v>
      </c>
      <c r="S94" s="221"/>
      <c r="T94" s="223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86</v>
      </c>
      <c r="AT94" s="225" t="s">
        <v>77</v>
      </c>
      <c r="AU94" s="225" t="s">
        <v>86</v>
      </c>
      <c r="AY94" s="224" t="s">
        <v>185</v>
      </c>
      <c r="BK94" s="226">
        <f>SUM(BK95:BK97)</f>
        <v>0</v>
      </c>
    </row>
    <row r="95" s="2" customFormat="1" ht="21.75" customHeight="1">
      <c r="A95" s="40"/>
      <c r="B95" s="41"/>
      <c r="C95" s="229" t="s">
        <v>86</v>
      </c>
      <c r="D95" s="229" t="s">
        <v>187</v>
      </c>
      <c r="E95" s="230" t="s">
        <v>463</v>
      </c>
      <c r="F95" s="231" t="s">
        <v>464</v>
      </c>
      <c r="G95" s="232" t="s">
        <v>190</v>
      </c>
      <c r="H95" s="233">
        <v>42</v>
      </c>
      <c r="I95" s="234"/>
      <c r="J95" s="235">
        <f>ROUND(I95*H95,2)</f>
        <v>0</v>
      </c>
      <c r="K95" s="236"/>
      <c r="L95" s="46"/>
      <c r="M95" s="237" t="s">
        <v>19</v>
      </c>
      <c r="N95" s="238" t="s">
        <v>49</v>
      </c>
      <c r="O95" s="86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1" t="s">
        <v>191</v>
      </c>
      <c r="AT95" s="241" t="s">
        <v>187</v>
      </c>
      <c r="AU95" s="241" t="s">
        <v>88</v>
      </c>
      <c r="AY95" s="19" t="s">
        <v>185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86</v>
      </c>
      <c r="BK95" s="242">
        <f>ROUND(I95*H95,2)</f>
        <v>0</v>
      </c>
      <c r="BL95" s="19" t="s">
        <v>191</v>
      </c>
      <c r="BM95" s="241" t="s">
        <v>1992</v>
      </c>
    </row>
    <row r="96" s="13" customFormat="1">
      <c r="A96" s="13"/>
      <c r="B96" s="243"/>
      <c r="C96" s="244"/>
      <c r="D96" s="245" t="s">
        <v>193</v>
      </c>
      <c r="E96" s="246" t="s">
        <v>19</v>
      </c>
      <c r="F96" s="247" t="s">
        <v>1993</v>
      </c>
      <c r="G96" s="244"/>
      <c r="H96" s="248">
        <v>42</v>
      </c>
      <c r="I96" s="249"/>
      <c r="J96" s="244"/>
      <c r="K96" s="244"/>
      <c r="L96" s="250"/>
      <c r="M96" s="251"/>
      <c r="N96" s="252"/>
      <c r="O96" s="252"/>
      <c r="P96" s="252"/>
      <c r="Q96" s="252"/>
      <c r="R96" s="252"/>
      <c r="S96" s="252"/>
      <c r="T96" s="25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4" t="s">
        <v>193</v>
      </c>
      <c r="AU96" s="254" t="s">
        <v>88</v>
      </c>
      <c r="AV96" s="13" t="s">
        <v>88</v>
      </c>
      <c r="AW96" s="13" t="s">
        <v>37</v>
      </c>
      <c r="AX96" s="13" t="s">
        <v>78</v>
      </c>
      <c r="AY96" s="254" t="s">
        <v>185</v>
      </c>
    </row>
    <row r="97" s="15" customFormat="1">
      <c r="A97" s="15"/>
      <c r="B97" s="265"/>
      <c r="C97" s="266"/>
      <c r="D97" s="245" t="s">
        <v>193</v>
      </c>
      <c r="E97" s="267" t="s">
        <v>19</v>
      </c>
      <c r="F97" s="268" t="s">
        <v>196</v>
      </c>
      <c r="G97" s="266"/>
      <c r="H97" s="269">
        <v>42</v>
      </c>
      <c r="I97" s="270"/>
      <c r="J97" s="266"/>
      <c r="K97" s="266"/>
      <c r="L97" s="271"/>
      <c r="M97" s="272"/>
      <c r="N97" s="273"/>
      <c r="O97" s="273"/>
      <c r="P97" s="273"/>
      <c r="Q97" s="273"/>
      <c r="R97" s="273"/>
      <c r="S97" s="273"/>
      <c r="T97" s="27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75" t="s">
        <v>193</v>
      </c>
      <c r="AU97" s="275" t="s">
        <v>88</v>
      </c>
      <c r="AV97" s="15" t="s">
        <v>191</v>
      </c>
      <c r="AW97" s="15" t="s">
        <v>37</v>
      </c>
      <c r="AX97" s="15" t="s">
        <v>86</v>
      </c>
      <c r="AY97" s="275" t="s">
        <v>185</v>
      </c>
    </row>
    <row r="98" s="12" customFormat="1" ht="22.8" customHeight="1">
      <c r="A98" s="12"/>
      <c r="B98" s="213"/>
      <c r="C98" s="214"/>
      <c r="D98" s="215" t="s">
        <v>77</v>
      </c>
      <c r="E98" s="227" t="s">
        <v>88</v>
      </c>
      <c r="F98" s="227" t="s">
        <v>475</v>
      </c>
      <c r="G98" s="214"/>
      <c r="H98" s="214"/>
      <c r="I98" s="217"/>
      <c r="J98" s="228">
        <f>BK98</f>
        <v>0</v>
      </c>
      <c r="K98" s="214"/>
      <c r="L98" s="219"/>
      <c r="M98" s="220"/>
      <c r="N98" s="221"/>
      <c r="O98" s="221"/>
      <c r="P98" s="222">
        <f>SUM(P99:P103)</f>
        <v>0</v>
      </c>
      <c r="Q98" s="221"/>
      <c r="R98" s="222">
        <f>SUM(R99:R103)</f>
        <v>0.02835</v>
      </c>
      <c r="S98" s="221"/>
      <c r="T98" s="223">
        <f>SUM(T99:T103)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4" t="s">
        <v>86</v>
      </c>
      <c r="AT98" s="225" t="s">
        <v>77</v>
      </c>
      <c r="AU98" s="225" t="s">
        <v>86</v>
      </c>
      <c r="AY98" s="224" t="s">
        <v>185</v>
      </c>
      <c r="BK98" s="226">
        <f>SUM(BK99:BK103)</f>
        <v>0</v>
      </c>
    </row>
    <row r="99" s="2" customFormat="1" ht="33" customHeight="1">
      <c r="A99" s="40"/>
      <c r="B99" s="41"/>
      <c r="C99" s="229" t="s">
        <v>88</v>
      </c>
      <c r="D99" s="229" t="s">
        <v>187</v>
      </c>
      <c r="E99" s="230" t="s">
        <v>1739</v>
      </c>
      <c r="F99" s="231" t="s">
        <v>1740</v>
      </c>
      <c r="G99" s="232" t="s">
        <v>190</v>
      </c>
      <c r="H99" s="233">
        <v>42</v>
      </c>
      <c r="I99" s="234"/>
      <c r="J99" s="235">
        <f>ROUND(I99*H99,2)</f>
        <v>0</v>
      </c>
      <c r="K99" s="236"/>
      <c r="L99" s="46"/>
      <c r="M99" s="237" t="s">
        <v>19</v>
      </c>
      <c r="N99" s="238" t="s">
        <v>49</v>
      </c>
      <c r="O99" s="86"/>
      <c r="P99" s="239">
        <f>O99*H99</f>
        <v>0</v>
      </c>
      <c r="Q99" s="239">
        <v>0.00010000000000000001</v>
      </c>
      <c r="R99" s="239">
        <f>Q99*H99</f>
        <v>0.0042000000000000006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191</v>
      </c>
      <c r="AT99" s="241" t="s">
        <v>187</v>
      </c>
      <c r="AU99" s="241" t="s">
        <v>88</v>
      </c>
      <c r="AY99" s="19" t="s">
        <v>185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86</v>
      </c>
      <c r="BK99" s="242">
        <f>ROUND(I99*H99,2)</f>
        <v>0</v>
      </c>
      <c r="BL99" s="19" t="s">
        <v>191</v>
      </c>
      <c r="BM99" s="241" t="s">
        <v>1994</v>
      </c>
    </row>
    <row r="100" s="13" customFormat="1">
      <c r="A100" s="13"/>
      <c r="B100" s="243"/>
      <c r="C100" s="244"/>
      <c r="D100" s="245" t="s">
        <v>193</v>
      </c>
      <c r="E100" s="246" t="s">
        <v>19</v>
      </c>
      <c r="F100" s="247" t="s">
        <v>1995</v>
      </c>
      <c r="G100" s="244"/>
      <c r="H100" s="248">
        <v>42</v>
      </c>
      <c r="I100" s="249"/>
      <c r="J100" s="244"/>
      <c r="K100" s="244"/>
      <c r="L100" s="250"/>
      <c r="M100" s="251"/>
      <c r="N100" s="252"/>
      <c r="O100" s="252"/>
      <c r="P100" s="252"/>
      <c r="Q100" s="252"/>
      <c r="R100" s="252"/>
      <c r="S100" s="252"/>
      <c r="T100" s="25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4" t="s">
        <v>193</v>
      </c>
      <c r="AU100" s="254" t="s">
        <v>88</v>
      </c>
      <c r="AV100" s="13" t="s">
        <v>88</v>
      </c>
      <c r="AW100" s="13" t="s">
        <v>37</v>
      </c>
      <c r="AX100" s="13" t="s">
        <v>78</v>
      </c>
      <c r="AY100" s="254" t="s">
        <v>185</v>
      </c>
    </row>
    <row r="101" s="15" customFormat="1">
      <c r="A101" s="15"/>
      <c r="B101" s="265"/>
      <c r="C101" s="266"/>
      <c r="D101" s="245" t="s">
        <v>193</v>
      </c>
      <c r="E101" s="267" t="s">
        <v>19</v>
      </c>
      <c r="F101" s="268" t="s">
        <v>196</v>
      </c>
      <c r="G101" s="266"/>
      <c r="H101" s="269">
        <v>42</v>
      </c>
      <c r="I101" s="270"/>
      <c r="J101" s="266"/>
      <c r="K101" s="266"/>
      <c r="L101" s="271"/>
      <c r="M101" s="272"/>
      <c r="N101" s="273"/>
      <c r="O101" s="273"/>
      <c r="P101" s="273"/>
      <c r="Q101" s="273"/>
      <c r="R101" s="273"/>
      <c r="S101" s="273"/>
      <c r="T101" s="27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75" t="s">
        <v>193</v>
      </c>
      <c r="AU101" s="275" t="s">
        <v>88</v>
      </c>
      <c r="AV101" s="15" t="s">
        <v>191</v>
      </c>
      <c r="AW101" s="15" t="s">
        <v>37</v>
      </c>
      <c r="AX101" s="15" t="s">
        <v>86</v>
      </c>
      <c r="AY101" s="275" t="s">
        <v>185</v>
      </c>
    </row>
    <row r="102" s="2" customFormat="1" ht="21.75" customHeight="1">
      <c r="A102" s="40"/>
      <c r="B102" s="41"/>
      <c r="C102" s="282" t="s">
        <v>203</v>
      </c>
      <c r="D102" s="282" t="s">
        <v>604</v>
      </c>
      <c r="E102" s="283" t="s">
        <v>1742</v>
      </c>
      <c r="F102" s="284" t="s">
        <v>1743</v>
      </c>
      <c r="G102" s="285" t="s">
        <v>190</v>
      </c>
      <c r="H102" s="286">
        <v>48.299999999999997</v>
      </c>
      <c r="I102" s="287"/>
      <c r="J102" s="288">
        <f>ROUND(I102*H102,2)</f>
        <v>0</v>
      </c>
      <c r="K102" s="289"/>
      <c r="L102" s="290"/>
      <c r="M102" s="291" t="s">
        <v>19</v>
      </c>
      <c r="N102" s="292" t="s">
        <v>49</v>
      </c>
      <c r="O102" s="86"/>
      <c r="P102" s="239">
        <f>O102*H102</f>
        <v>0</v>
      </c>
      <c r="Q102" s="239">
        <v>0.00050000000000000001</v>
      </c>
      <c r="R102" s="239">
        <f>Q102*H102</f>
        <v>0.024149999999999998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236</v>
      </c>
      <c r="AT102" s="241" t="s">
        <v>604</v>
      </c>
      <c r="AU102" s="241" t="s">
        <v>88</v>
      </c>
      <c r="AY102" s="19" t="s">
        <v>185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86</v>
      </c>
      <c r="BK102" s="242">
        <f>ROUND(I102*H102,2)</f>
        <v>0</v>
      </c>
      <c r="BL102" s="19" t="s">
        <v>191</v>
      </c>
      <c r="BM102" s="241" t="s">
        <v>1996</v>
      </c>
    </row>
    <row r="103" s="13" customFormat="1">
      <c r="A103" s="13"/>
      <c r="B103" s="243"/>
      <c r="C103" s="244"/>
      <c r="D103" s="245" t="s">
        <v>193</v>
      </c>
      <c r="E103" s="244"/>
      <c r="F103" s="247" t="s">
        <v>1997</v>
      </c>
      <c r="G103" s="244"/>
      <c r="H103" s="248">
        <v>48.299999999999997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193</v>
      </c>
      <c r="AU103" s="254" t="s">
        <v>88</v>
      </c>
      <c r="AV103" s="13" t="s">
        <v>88</v>
      </c>
      <c r="AW103" s="13" t="s">
        <v>4</v>
      </c>
      <c r="AX103" s="13" t="s">
        <v>86</v>
      </c>
      <c r="AY103" s="254" t="s">
        <v>185</v>
      </c>
    </row>
    <row r="104" s="12" customFormat="1" ht="22.8" customHeight="1">
      <c r="A104" s="12"/>
      <c r="B104" s="213"/>
      <c r="C104" s="214"/>
      <c r="D104" s="215" t="s">
        <v>77</v>
      </c>
      <c r="E104" s="227" t="s">
        <v>217</v>
      </c>
      <c r="F104" s="227" t="s">
        <v>1746</v>
      </c>
      <c r="G104" s="214"/>
      <c r="H104" s="214"/>
      <c r="I104" s="217"/>
      <c r="J104" s="228">
        <f>BK104</f>
        <v>0</v>
      </c>
      <c r="K104" s="214"/>
      <c r="L104" s="219"/>
      <c r="M104" s="220"/>
      <c r="N104" s="221"/>
      <c r="O104" s="221"/>
      <c r="P104" s="222">
        <f>SUM(P105:P114)</f>
        <v>0</v>
      </c>
      <c r="Q104" s="221"/>
      <c r="R104" s="222">
        <f>SUM(R105:R114)</f>
        <v>0</v>
      </c>
      <c r="S104" s="221"/>
      <c r="T104" s="223">
        <f>SUM(T105:T114)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4" t="s">
        <v>86</v>
      </c>
      <c r="AT104" s="225" t="s">
        <v>77</v>
      </c>
      <c r="AU104" s="225" t="s">
        <v>86</v>
      </c>
      <c r="AY104" s="224" t="s">
        <v>185</v>
      </c>
      <c r="BK104" s="226">
        <f>SUM(BK105:BK114)</f>
        <v>0</v>
      </c>
    </row>
    <row r="105" s="2" customFormat="1" ht="33" customHeight="1">
      <c r="A105" s="40"/>
      <c r="B105" s="41"/>
      <c r="C105" s="229" t="s">
        <v>191</v>
      </c>
      <c r="D105" s="229" t="s">
        <v>187</v>
      </c>
      <c r="E105" s="230" t="s">
        <v>1948</v>
      </c>
      <c r="F105" s="231" t="s">
        <v>1949</v>
      </c>
      <c r="G105" s="232" t="s">
        <v>190</v>
      </c>
      <c r="H105" s="233">
        <v>36.75</v>
      </c>
      <c r="I105" s="234"/>
      <c r="J105" s="235">
        <f>ROUND(I105*H105,2)</f>
        <v>0</v>
      </c>
      <c r="K105" s="236"/>
      <c r="L105" s="46"/>
      <c r="M105" s="237" t="s">
        <v>19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191</v>
      </c>
      <c r="AT105" s="241" t="s">
        <v>187</v>
      </c>
      <c r="AU105" s="241" t="s">
        <v>88</v>
      </c>
      <c r="AY105" s="19" t="s">
        <v>185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86</v>
      </c>
      <c r="BK105" s="242">
        <f>ROUND(I105*H105,2)</f>
        <v>0</v>
      </c>
      <c r="BL105" s="19" t="s">
        <v>191</v>
      </c>
      <c r="BM105" s="241" t="s">
        <v>1998</v>
      </c>
    </row>
    <row r="106" s="13" customFormat="1">
      <c r="A106" s="13"/>
      <c r="B106" s="243"/>
      <c r="C106" s="244"/>
      <c r="D106" s="245" t="s">
        <v>193</v>
      </c>
      <c r="E106" s="246" t="s">
        <v>19</v>
      </c>
      <c r="F106" s="247" t="s">
        <v>1999</v>
      </c>
      <c r="G106" s="244"/>
      <c r="H106" s="248">
        <v>36.75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193</v>
      </c>
      <c r="AU106" s="254" t="s">
        <v>88</v>
      </c>
      <c r="AV106" s="13" t="s">
        <v>88</v>
      </c>
      <c r="AW106" s="13" t="s">
        <v>37</v>
      </c>
      <c r="AX106" s="13" t="s">
        <v>78</v>
      </c>
      <c r="AY106" s="254" t="s">
        <v>185</v>
      </c>
    </row>
    <row r="107" s="15" customFormat="1">
      <c r="A107" s="15"/>
      <c r="B107" s="265"/>
      <c r="C107" s="266"/>
      <c r="D107" s="245" t="s">
        <v>193</v>
      </c>
      <c r="E107" s="267" t="s">
        <v>19</v>
      </c>
      <c r="F107" s="268" t="s">
        <v>196</v>
      </c>
      <c r="G107" s="266"/>
      <c r="H107" s="269">
        <v>36.75</v>
      </c>
      <c r="I107" s="270"/>
      <c r="J107" s="266"/>
      <c r="K107" s="266"/>
      <c r="L107" s="271"/>
      <c r="M107" s="272"/>
      <c r="N107" s="273"/>
      <c r="O107" s="273"/>
      <c r="P107" s="273"/>
      <c r="Q107" s="273"/>
      <c r="R107" s="273"/>
      <c r="S107" s="273"/>
      <c r="T107" s="274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75" t="s">
        <v>193</v>
      </c>
      <c r="AU107" s="275" t="s">
        <v>88</v>
      </c>
      <c r="AV107" s="15" t="s">
        <v>191</v>
      </c>
      <c r="AW107" s="15" t="s">
        <v>37</v>
      </c>
      <c r="AX107" s="15" t="s">
        <v>86</v>
      </c>
      <c r="AY107" s="275" t="s">
        <v>185</v>
      </c>
    </row>
    <row r="108" s="2" customFormat="1" ht="33" customHeight="1">
      <c r="A108" s="40"/>
      <c r="B108" s="41"/>
      <c r="C108" s="229" t="s">
        <v>217</v>
      </c>
      <c r="D108" s="229" t="s">
        <v>187</v>
      </c>
      <c r="E108" s="230" t="s">
        <v>1951</v>
      </c>
      <c r="F108" s="231" t="s">
        <v>1952</v>
      </c>
      <c r="G108" s="232" t="s">
        <v>190</v>
      </c>
      <c r="H108" s="233">
        <v>42</v>
      </c>
      <c r="I108" s="234"/>
      <c r="J108" s="235">
        <f>ROUND(I108*H108,2)</f>
        <v>0</v>
      </c>
      <c r="K108" s="236"/>
      <c r="L108" s="46"/>
      <c r="M108" s="237" t="s">
        <v>19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191</v>
      </c>
      <c r="AT108" s="241" t="s">
        <v>187</v>
      </c>
      <c r="AU108" s="241" t="s">
        <v>88</v>
      </c>
      <c r="AY108" s="19" t="s">
        <v>185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86</v>
      </c>
      <c r="BK108" s="242">
        <f>ROUND(I108*H108,2)</f>
        <v>0</v>
      </c>
      <c r="BL108" s="19" t="s">
        <v>191</v>
      </c>
      <c r="BM108" s="241" t="s">
        <v>2000</v>
      </c>
    </row>
    <row r="109" s="13" customFormat="1">
      <c r="A109" s="13"/>
      <c r="B109" s="243"/>
      <c r="C109" s="244"/>
      <c r="D109" s="245" t="s">
        <v>193</v>
      </c>
      <c r="E109" s="246" t="s">
        <v>19</v>
      </c>
      <c r="F109" s="247" t="s">
        <v>1995</v>
      </c>
      <c r="G109" s="244"/>
      <c r="H109" s="248">
        <v>42</v>
      </c>
      <c r="I109" s="249"/>
      <c r="J109" s="244"/>
      <c r="K109" s="244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193</v>
      </c>
      <c r="AU109" s="254" t="s">
        <v>88</v>
      </c>
      <c r="AV109" s="13" t="s">
        <v>88</v>
      </c>
      <c r="AW109" s="13" t="s">
        <v>37</v>
      </c>
      <c r="AX109" s="13" t="s">
        <v>78</v>
      </c>
      <c r="AY109" s="254" t="s">
        <v>185</v>
      </c>
    </row>
    <row r="110" s="15" customFormat="1">
      <c r="A110" s="15"/>
      <c r="B110" s="265"/>
      <c r="C110" s="266"/>
      <c r="D110" s="245" t="s">
        <v>193</v>
      </c>
      <c r="E110" s="267" t="s">
        <v>19</v>
      </c>
      <c r="F110" s="268" t="s">
        <v>196</v>
      </c>
      <c r="G110" s="266"/>
      <c r="H110" s="269">
        <v>42</v>
      </c>
      <c r="I110" s="270"/>
      <c r="J110" s="266"/>
      <c r="K110" s="266"/>
      <c r="L110" s="271"/>
      <c r="M110" s="272"/>
      <c r="N110" s="273"/>
      <c r="O110" s="273"/>
      <c r="P110" s="273"/>
      <c r="Q110" s="273"/>
      <c r="R110" s="273"/>
      <c r="S110" s="273"/>
      <c r="T110" s="274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75" t="s">
        <v>193</v>
      </c>
      <c r="AU110" s="275" t="s">
        <v>88</v>
      </c>
      <c r="AV110" s="15" t="s">
        <v>191</v>
      </c>
      <c r="AW110" s="15" t="s">
        <v>37</v>
      </c>
      <c r="AX110" s="15" t="s">
        <v>86</v>
      </c>
      <c r="AY110" s="275" t="s">
        <v>185</v>
      </c>
    </row>
    <row r="111" s="2" customFormat="1" ht="21.75" customHeight="1">
      <c r="A111" s="40"/>
      <c r="B111" s="41"/>
      <c r="C111" s="229" t="s">
        <v>224</v>
      </c>
      <c r="D111" s="229" t="s">
        <v>187</v>
      </c>
      <c r="E111" s="230" t="s">
        <v>2001</v>
      </c>
      <c r="F111" s="231" t="s">
        <v>2002</v>
      </c>
      <c r="G111" s="232" t="s">
        <v>190</v>
      </c>
      <c r="H111" s="233">
        <v>36.75</v>
      </c>
      <c r="I111" s="234"/>
      <c r="J111" s="235">
        <f>ROUND(I111*H111,2)</f>
        <v>0</v>
      </c>
      <c r="K111" s="236"/>
      <c r="L111" s="46"/>
      <c r="M111" s="237" t="s">
        <v>19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191</v>
      </c>
      <c r="AT111" s="241" t="s">
        <v>187</v>
      </c>
      <c r="AU111" s="241" t="s">
        <v>88</v>
      </c>
      <c r="AY111" s="19" t="s">
        <v>185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86</v>
      </c>
      <c r="BK111" s="242">
        <f>ROUND(I111*H111,2)</f>
        <v>0</v>
      </c>
      <c r="BL111" s="19" t="s">
        <v>191</v>
      </c>
      <c r="BM111" s="241" t="s">
        <v>2003</v>
      </c>
    </row>
    <row r="112" s="2" customFormat="1" ht="44.25" customHeight="1">
      <c r="A112" s="40"/>
      <c r="B112" s="41"/>
      <c r="C112" s="229" t="s">
        <v>230</v>
      </c>
      <c r="D112" s="229" t="s">
        <v>187</v>
      </c>
      <c r="E112" s="230" t="s">
        <v>2004</v>
      </c>
      <c r="F112" s="231" t="s">
        <v>2005</v>
      </c>
      <c r="G112" s="232" t="s">
        <v>190</v>
      </c>
      <c r="H112" s="233">
        <v>36.75</v>
      </c>
      <c r="I112" s="234"/>
      <c r="J112" s="235">
        <f>ROUND(I112*H112,2)</f>
        <v>0</v>
      </c>
      <c r="K112" s="236"/>
      <c r="L112" s="46"/>
      <c r="M112" s="237" t="s">
        <v>19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191</v>
      </c>
      <c r="AT112" s="241" t="s">
        <v>187</v>
      </c>
      <c r="AU112" s="241" t="s">
        <v>88</v>
      </c>
      <c r="AY112" s="19" t="s">
        <v>185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86</v>
      </c>
      <c r="BK112" s="242">
        <f>ROUND(I112*H112,2)</f>
        <v>0</v>
      </c>
      <c r="BL112" s="19" t="s">
        <v>191</v>
      </c>
      <c r="BM112" s="241" t="s">
        <v>2006</v>
      </c>
    </row>
    <row r="113" s="13" customFormat="1">
      <c r="A113" s="13"/>
      <c r="B113" s="243"/>
      <c r="C113" s="244"/>
      <c r="D113" s="245" t="s">
        <v>193</v>
      </c>
      <c r="E113" s="246" t="s">
        <v>19</v>
      </c>
      <c r="F113" s="247" t="s">
        <v>1999</v>
      </c>
      <c r="G113" s="244"/>
      <c r="H113" s="248">
        <v>36.75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193</v>
      </c>
      <c r="AU113" s="254" t="s">
        <v>88</v>
      </c>
      <c r="AV113" s="13" t="s">
        <v>88</v>
      </c>
      <c r="AW113" s="13" t="s">
        <v>37</v>
      </c>
      <c r="AX113" s="13" t="s">
        <v>78</v>
      </c>
      <c r="AY113" s="254" t="s">
        <v>185</v>
      </c>
    </row>
    <row r="114" s="15" customFormat="1">
      <c r="A114" s="15"/>
      <c r="B114" s="265"/>
      <c r="C114" s="266"/>
      <c r="D114" s="245" t="s">
        <v>193</v>
      </c>
      <c r="E114" s="267" t="s">
        <v>19</v>
      </c>
      <c r="F114" s="268" t="s">
        <v>196</v>
      </c>
      <c r="G114" s="266"/>
      <c r="H114" s="269">
        <v>36.75</v>
      </c>
      <c r="I114" s="270"/>
      <c r="J114" s="266"/>
      <c r="K114" s="266"/>
      <c r="L114" s="271"/>
      <c r="M114" s="272"/>
      <c r="N114" s="273"/>
      <c r="O114" s="273"/>
      <c r="P114" s="273"/>
      <c r="Q114" s="273"/>
      <c r="R114" s="273"/>
      <c r="S114" s="273"/>
      <c r="T114" s="27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75" t="s">
        <v>193</v>
      </c>
      <c r="AU114" s="275" t="s">
        <v>88</v>
      </c>
      <c r="AV114" s="15" t="s">
        <v>191</v>
      </c>
      <c r="AW114" s="15" t="s">
        <v>37</v>
      </c>
      <c r="AX114" s="15" t="s">
        <v>86</v>
      </c>
      <c r="AY114" s="275" t="s">
        <v>185</v>
      </c>
    </row>
    <row r="115" s="12" customFormat="1" ht="22.8" customHeight="1">
      <c r="A115" s="12"/>
      <c r="B115" s="213"/>
      <c r="C115" s="214"/>
      <c r="D115" s="215" t="s">
        <v>77</v>
      </c>
      <c r="E115" s="227" t="s">
        <v>1115</v>
      </c>
      <c r="F115" s="227" t="s">
        <v>1116</v>
      </c>
      <c r="G115" s="214"/>
      <c r="H115" s="214"/>
      <c r="I115" s="217"/>
      <c r="J115" s="228">
        <f>BK115</f>
        <v>0</v>
      </c>
      <c r="K115" s="214"/>
      <c r="L115" s="219"/>
      <c r="M115" s="220"/>
      <c r="N115" s="221"/>
      <c r="O115" s="221"/>
      <c r="P115" s="222">
        <f>P116</f>
        <v>0</v>
      </c>
      <c r="Q115" s="221"/>
      <c r="R115" s="222">
        <f>R116</f>
        <v>0</v>
      </c>
      <c r="S115" s="221"/>
      <c r="T115" s="223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4" t="s">
        <v>86</v>
      </c>
      <c r="AT115" s="225" t="s">
        <v>77</v>
      </c>
      <c r="AU115" s="225" t="s">
        <v>86</v>
      </c>
      <c r="AY115" s="224" t="s">
        <v>185</v>
      </c>
      <c r="BK115" s="226">
        <f>BK116</f>
        <v>0</v>
      </c>
    </row>
    <row r="116" s="2" customFormat="1" ht="33" customHeight="1">
      <c r="A116" s="40"/>
      <c r="B116" s="41"/>
      <c r="C116" s="229" t="s">
        <v>236</v>
      </c>
      <c r="D116" s="229" t="s">
        <v>187</v>
      </c>
      <c r="E116" s="230" t="s">
        <v>1816</v>
      </c>
      <c r="F116" s="231" t="s">
        <v>1817</v>
      </c>
      <c r="G116" s="232" t="s">
        <v>239</v>
      </c>
      <c r="H116" s="233">
        <v>0.028000000000000001</v>
      </c>
      <c r="I116" s="234"/>
      <c r="J116" s="235">
        <f>ROUND(I116*H116,2)</f>
        <v>0</v>
      </c>
      <c r="K116" s="236"/>
      <c r="L116" s="46"/>
      <c r="M116" s="237" t="s">
        <v>19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191</v>
      </c>
      <c r="AT116" s="241" t="s">
        <v>187</v>
      </c>
      <c r="AU116" s="241" t="s">
        <v>88</v>
      </c>
      <c r="AY116" s="19" t="s">
        <v>185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86</v>
      </c>
      <c r="BK116" s="242">
        <f>ROUND(I116*H116,2)</f>
        <v>0</v>
      </c>
      <c r="BL116" s="19" t="s">
        <v>191</v>
      </c>
      <c r="BM116" s="241" t="s">
        <v>2007</v>
      </c>
    </row>
    <row r="117" s="12" customFormat="1" ht="25.92" customHeight="1">
      <c r="A117" s="12"/>
      <c r="B117" s="213"/>
      <c r="C117" s="214"/>
      <c r="D117" s="215" t="s">
        <v>77</v>
      </c>
      <c r="E117" s="216" t="s">
        <v>260</v>
      </c>
      <c r="F117" s="216" t="s">
        <v>261</v>
      </c>
      <c r="G117" s="214"/>
      <c r="H117" s="214"/>
      <c r="I117" s="217"/>
      <c r="J117" s="218">
        <f>BK117</f>
        <v>0</v>
      </c>
      <c r="K117" s="214"/>
      <c r="L117" s="219"/>
      <c r="M117" s="220"/>
      <c r="N117" s="221"/>
      <c r="O117" s="221"/>
      <c r="P117" s="222">
        <f>P118</f>
        <v>0</v>
      </c>
      <c r="Q117" s="221"/>
      <c r="R117" s="222">
        <f>R118</f>
        <v>0</v>
      </c>
      <c r="S117" s="221"/>
      <c r="T117" s="223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4" t="s">
        <v>217</v>
      </c>
      <c r="AT117" s="225" t="s">
        <v>77</v>
      </c>
      <c r="AU117" s="225" t="s">
        <v>78</v>
      </c>
      <c r="AY117" s="224" t="s">
        <v>185</v>
      </c>
      <c r="BK117" s="226">
        <f>BK118</f>
        <v>0</v>
      </c>
    </row>
    <row r="118" s="12" customFormat="1" ht="22.8" customHeight="1">
      <c r="A118" s="12"/>
      <c r="B118" s="213"/>
      <c r="C118" s="214"/>
      <c r="D118" s="215" t="s">
        <v>77</v>
      </c>
      <c r="E118" s="227" t="s">
        <v>262</v>
      </c>
      <c r="F118" s="227" t="s">
        <v>263</v>
      </c>
      <c r="G118" s="214"/>
      <c r="H118" s="214"/>
      <c r="I118" s="217"/>
      <c r="J118" s="228">
        <f>BK118</f>
        <v>0</v>
      </c>
      <c r="K118" s="214"/>
      <c r="L118" s="219"/>
      <c r="M118" s="220"/>
      <c r="N118" s="221"/>
      <c r="O118" s="221"/>
      <c r="P118" s="222">
        <f>P119</f>
        <v>0</v>
      </c>
      <c r="Q118" s="221"/>
      <c r="R118" s="222">
        <f>R119</f>
        <v>0</v>
      </c>
      <c r="S118" s="221"/>
      <c r="T118" s="223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4" t="s">
        <v>217</v>
      </c>
      <c r="AT118" s="225" t="s">
        <v>77</v>
      </c>
      <c r="AU118" s="225" t="s">
        <v>86</v>
      </c>
      <c r="AY118" s="224" t="s">
        <v>185</v>
      </c>
      <c r="BK118" s="226">
        <f>BK119</f>
        <v>0</v>
      </c>
    </row>
    <row r="119" s="2" customFormat="1" ht="16.5" customHeight="1">
      <c r="A119" s="40"/>
      <c r="B119" s="41"/>
      <c r="C119" s="229" t="s">
        <v>201</v>
      </c>
      <c r="D119" s="229" t="s">
        <v>187</v>
      </c>
      <c r="E119" s="230" t="s">
        <v>265</v>
      </c>
      <c r="F119" s="231" t="s">
        <v>263</v>
      </c>
      <c r="G119" s="232" t="s">
        <v>266</v>
      </c>
      <c r="H119" s="276"/>
      <c r="I119" s="234"/>
      <c r="J119" s="235">
        <f>ROUND(I119*H119,2)</f>
        <v>0</v>
      </c>
      <c r="K119" s="236"/>
      <c r="L119" s="46"/>
      <c r="M119" s="277" t="s">
        <v>19</v>
      </c>
      <c r="N119" s="278" t="s">
        <v>49</v>
      </c>
      <c r="O119" s="279"/>
      <c r="P119" s="280">
        <f>O119*H119</f>
        <v>0</v>
      </c>
      <c r="Q119" s="280">
        <v>0</v>
      </c>
      <c r="R119" s="280">
        <f>Q119*H119</f>
        <v>0</v>
      </c>
      <c r="S119" s="280">
        <v>0</v>
      </c>
      <c r="T119" s="281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267</v>
      </c>
      <c r="AT119" s="241" t="s">
        <v>187</v>
      </c>
      <c r="AU119" s="241" t="s">
        <v>88</v>
      </c>
      <c r="AY119" s="19" t="s">
        <v>185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86</v>
      </c>
      <c r="BK119" s="242">
        <f>ROUND(I119*H119,2)</f>
        <v>0</v>
      </c>
      <c r="BL119" s="19" t="s">
        <v>267</v>
      </c>
      <c r="BM119" s="241" t="s">
        <v>2008</v>
      </c>
    </row>
    <row r="120" s="2" customFormat="1" ht="6.96" customHeight="1">
      <c r="A120" s="40"/>
      <c r="B120" s="61"/>
      <c r="C120" s="62"/>
      <c r="D120" s="62"/>
      <c r="E120" s="62"/>
      <c r="F120" s="62"/>
      <c r="G120" s="62"/>
      <c r="H120" s="62"/>
      <c r="I120" s="177"/>
      <c r="J120" s="62"/>
      <c r="K120" s="62"/>
      <c r="L120" s="46"/>
      <c r="M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</sheetData>
  <sheetProtection sheet="1" autoFilter="0" formatColumns="0" formatRows="0" objects="1" scenarios="1" spinCount="100000" saltValue="vQSA5MmAitx9nD5eII5FTFTovyCrTLmkp3jHTwPvqU9U1YaYJNVm+HE3eCzE8SrRG2vlFnYRc2i66VD++lKLMg==" hashValue="F82GrgtkfX0Gg4wApc1oCaLKc5jeydXHTlCZD9gc+0i26VkhvRhjrQ+AULn/vpj1P/4Yh8TCK3MUc5dtayba9A==" algorithmName="SHA-512" password="CC35"/>
  <autoFilter ref="C91:K11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Tomáš Valenta</dc:creator>
  <cp:lastModifiedBy>Tomáš Valenta</cp:lastModifiedBy>
  <dcterms:created xsi:type="dcterms:W3CDTF">2020-11-26T13:33:35Z</dcterms:created>
  <dcterms:modified xsi:type="dcterms:W3CDTF">2020-11-26T13:34:02Z</dcterms:modified>
</cp:coreProperties>
</file>