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90" yWindow="645" windowWidth="19815" windowHeight="8640"/>
  </bookViews>
  <sheets>
    <sheet name="Rekapitulace stavby" sheetId="1" r:id="rId1"/>
    <sheet name="1 - Penzion" sheetId="2" r:id="rId2"/>
    <sheet name="Pokyny pro vyplnění" sheetId="3" r:id="rId3"/>
  </sheets>
  <definedNames>
    <definedName name="_xlnm._FilterDatabase" localSheetId="1" hidden="1">'1 - Penzion'!$C$111:$K$1064</definedName>
    <definedName name="_xlnm.Print_Titles" localSheetId="1">'1 - Penzion'!$111:$111</definedName>
    <definedName name="_xlnm.Print_Titles" localSheetId="0">'Rekapitulace stavby'!$49:$49</definedName>
    <definedName name="_xlnm.Print_Area" localSheetId="1">'1 - Penzion'!$C$4:$J$36,'1 - Penzion'!$C$42:$J$93,'1 - Penzion'!$C$99:$K$1064</definedName>
    <definedName name="_xlnm.Print_Area" localSheetId="2">'Pokyny pro vyplnění'!$B$2:$K$69,'Pokyny pro vyplnění'!$B$72:$K$116,'Pokyny pro vyplnění'!$B$119:$K$188,'Pokyny pro vyplnění'!$B$196:$K$216</definedName>
    <definedName name="_xlnm.Print_Area" localSheetId="0">'Rekapitulace stavby'!$D$4:$AO$33,'Rekapitulace stavby'!$C$39:$AQ$53</definedName>
  </definedNames>
  <calcPr calcId="145621"/>
</workbook>
</file>

<file path=xl/calcChain.xml><?xml version="1.0" encoding="utf-8"?>
<calcChain xmlns="http://schemas.openxmlformats.org/spreadsheetml/2006/main">
  <c r="AY52" i="1" l="1"/>
  <c r="AX52" i="1"/>
  <c r="BI1064" i="2"/>
  <c r="BH1064" i="2"/>
  <c r="BG1064" i="2"/>
  <c r="BF1064" i="2"/>
  <c r="BE1064" i="2"/>
  <c r="T1064" i="2"/>
  <c r="T1063" i="2" s="1"/>
  <c r="R1064" i="2"/>
  <c r="R1063" i="2" s="1"/>
  <c r="P1064" i="2"/>
  <c r="P1063" i="2" s="1"/>
  <c r="BK1064" i="2"/>
  <c r="BK1063" i="2" s="1"/>
  <c r="J1063" i="2" s="1"/>
  <c r="J92" i="2" s="1"/>
  <c r="J1064" i="2"/>
  <c r="BI1062" i="2"/>
  <c r="BH1062" i="2"/>
  <c r="BG1062" i="2"/>
  <c r="BF1062" i="2"/>
  <c r="T1062" i="2"/>
  <c r="R1062" i="2"/>
  <c r="P1062" i="2"/>
  <c r="BK1062" i="2"/>
  <c r="J1062" i="2"/>
  <c r="BE1062" i="2" s="1"/>
  <c r="BI1057" i="2"/>
  <c r="BH1057" i="2"/>
  <c r="BG1057" i="2"/>
  <c r="BF1057" i="2"/>
  <c r="T1057" i="2"/>
  <c r="R1057" i="2"/>
  <c r="P1057" i="2"/>
  <c r="BK1057" i="2"/>
  <c r="J1057" i="2"/>
  <c r="BE1057" i="2" s="1"/>
  <c r="BI1055" i="2"/>
  <c r="BH1055" i="2"/>
  <c r="BG1055" i="2"/>
  <c r="BF1055" i="2"/>
  <c r="T1055" i="2"/>
  <c r="R1055" i="2"/>
  <c r="P1055" i="2"/>
  <c r="BK1055" i="2"/>
  <c r="J1055" i="2"/>
  <c r="BE1055" i="2" s="1"/>
  <c r="BI1051" i="2"/>
  <c r="BH1051" i="2"/>
  <c r="BG1051" i="2"/>
  <c r="BF1051" i="2"/>
  <c r="T1051" i="2"/>
  <c r="R1051" i="2"/>
  <c r="P1051" i="2"/>
  <c r="BK1051" i="2"/>
  <c r="J1051" i="2"/>
  <c r="BE1051" i="2" s="1"/>
  <c r="BI1047" i="2"/>
  <c r="BH1047" i="2"/>
  <c r="BG1047" i="2"/>
  <c r="BF1047" i="2"/>
  <c r="T1047" i="2"/>
  <c r="T1046" i="2" s="1"/>
  <c r="R1047" i="2"/>
  <c r="R1046" i="2" s="1"/>
  <c r="P1047" i="2"/>
  <c r="P1046" i="2" s="1"/>
  <c r="BK1047" i="2"/>
  <c r="BK1046" i="2" s="1"/>
  <c r="J1046" i="2" s="1"/>
  <c r="J91" i="2" s="1"/>
  <c r="J1047" i="2"/>
  <c r="BE1047" i="2" s="1"/>
  <c r="BI1039" i="2"/>
  <c r="BH1039" i="2"/>
  <c r="BG1039" i="2"/>
  <c r="BF1039" i="2"/>
  <c r="BE1039" i="2"/>
  <c r="T1039" i="2"/>
  <c r="T1038" i="2" s="1"/>
  <c r="R1039" i="2"/>
  <c r="R1038" i="2" s="1"/>
  <c r="P1039" i="2"/>
  <c r="P1038" i="2" s="1"/>
  <c r="BK1039" i="2"/>
  <c r="BK1038" i="2" s="1"/>
  <c r="J1038" i="2" s="1"/>
  <c r="J90" i="2" s="1"/>
  <c r="J1039" i="2"/>
  <c r="BI1037" i="2"/>
  <c r="BH1037" i="2"/>
  <c r="BG1037" i="2"/>
  <c r="BF1037" i="2"/>
  <c r="T1037" i="2"/>
  <c r="R1037" i="2"/>
  <c r="P1037" i="2"/>
  <c r="BK1037" i="2"/>
  <c r="J1037" i="2"/>
  <c r="BE1037" i="2" s="1"/>
  <c r="BI1035" i="2"/>
  <c r="BH1035" i="2"/>
  <c r="BG1035" i="2"/>
  <c r="BF1035" i="2"/>
  <c r="T1035" i="2"/>
  <c r="R1035" i="2"/>
  <c r="P1035" i="2"/>
  <c r="BK1035" i="2"/>
  <c r="J1035" i="2"/>
  <c r="BE1035" i="2" s="1"/>
  <c r="BI1033" i="2"/>
  <c r="BH1033" i="2"/>
  <c r="BG1033" i="2"/>
  <c r="BF1033" i="2"/>
  <c r="T1033" i="2"/>
  <c r="R1033" i="2"/>
  <c r="P1033" i="2"/>
  <c r="BK1033" i="2"/>
  <c r="J1033" i="2"/>
  <c r="BE1033" i="2" s="1"/>
  <c r="BI1005" i="2"/>
  <c r="BH1005" i="2"/>
  <c r="BG1005" i="2"/>
  <c r="BF1005" i="2"/>
  <c r="T1005" i="2"/>
  <c r="R1005" i="2"/>
  <c r="P1005" i="2"/>
  <c r="BK1005" i="2"/>
  <c r="J1005" i="2"/>
  <c r="BE1005" i="2" s="1"/>
  <c r="BI1004" i="2"/>
  <c r="BH1004" i="2"/>
  <c r="BG1004" i="2"/>
  <c r="BF1004" i="2"/>
  <c r="T1004" i="2"/>
  <c r="R1004" i="2"/>
  <c r="P1004" i="2"/>
  <c r="BK1004" i="2"/>
  <c r="J1004" i="2"/>
  <c r="BE1004" i="2" s="1"/>
  <c r="BI1002" i="2"/>
  <c r="BH1002" i="2"/>
  <c r="BG1002" i="2"/>
  <c r="BF1002" i="2"/>
  <c r="T1002" i="2"/>
  <c r="R1002" i="2"/>
  <c r="P1002" i="2"/>
  <c r="BK1002" i="2"/>
  <c r="J1002" i="2"/>
  <c r="BE1002" i="2" s="1"/>
  <c r="BI961" i="2"/>
  <c r="BH961" i="2"/>
  <c r="BG961" i="2"/>
  <c r="BF961" i="2"/>
  <c r="T961" i="2"/>
  <c r="T960" i="2" s="1"/>
  <c r="R961" i="2"/>
  <c r="R960" i="2" s="1"/>
  <c r="P961" i="2"/>
  <c r="P960" i="2" s="1"/>
  <c r="BK961" i="2"/>
  <c r="BK960" i="2" s="1"/>
  <c r="J960" i="2" s="1"/>
  <c r="J89" i="2" s="1"/>
  <c r="J961" i="2"/>
  <c r="BE961" i="2" s="1"/>
  <c r="BI959" i="2"/>
  <c r="BH959" i="2"/>
  <c r="BG959" i="2"/>
  <c r="BF959" i="2"/>
  <c r="BE959" i="2"/>
  <c r="T959" i="2"/>
  <c r="R959" i="2"/>
  <c r="P959" i="2"/>
  <c r="BK959" i="2"/>
  <c r="J959" i="2"/>
  <c r="BI957" i="2"/>
  <c r="BH957" i="2"/>
  <c r="BG957" i="2"/>
  <c r="BF957" i="2"/>
  <c r="BE957" i="2"/>
  <c r="T957" i="2"/>
  <c r="R957" i="2"/>
  <c r="P957" i="2"/>
  <c r="BK957" i="2"/>
  <c r="J957" i="2"/>
  <c r="BI935" i="2"/>
  <c r="BH935" i="2"/>
  <c r="BG935" i="2"/>
  <c r="BF935" i="2"/>
  <c r="BE935" i="2"/>
  <c r="T935" i="2"/>
  <c r="R935" i="2"/>
  <c r="P935" i="2"/>
  <c r="BK935" i="2"/>
  <c r="J935" i="2"/>
  <c r="BI933" i="2"/>
  <c r="BH933" i="2"/>
  <c r="BG933" i="2"/>
  <c r="BF933" i="2"/>
  <c r="BE933" i="2"/>
  <c r="T933" i="2"/>
  <c r="R933" i="2"/>
  <c r="P933" i="2"/>
  <c r="BK933" i="2"/>
  <c r="J933" i="2"/>
  <c r="BI930" i="2"/>
  <c r="BH930" i="2"/>
  <c r="BG930" i="2"/>
  <c r="BF930" i="2"/>
  <c r="BE930" i="2"/>
  <c r="T930" i="2"/>
  <c r="R930" i="2"/>
  <c r="P930" i="2"/>
  <c r="BK930" i="2"/>
  <c r="J930" i="2"/>
  <c r="BI929" i="2"/>
  <c r="BH929" i="2"/>
  <c r="BG929" i="2"/>
  <c r="BF929" i="2"/>
  <c r="BE929" i="2"/>
  <c r="T929" i="2"/>
  <c r="R929" i="2"/>
  <c r="P929" i="2"/>
  <c r="BK929" i="2"/>
  <c r="J929" i="2"/>
  <c r="BI928" i="2"/>
  <c r="BH928" i="2"/>
  <c r="BG928" i="2"/>
  <c r="BF928" i="2"/>
  <c r="BE928" i="2"/>
  <c r="T928" i="2"/>
  <c r="T927" i="2" s="1"/>
  <c r="R928" i="2"/>
  <c r="R927" i="2" s="1"/>
  <c r="P928" i="2"/>
  <c r="P927" i="2" s="1"/>
  <c r="BK928" i="2"/>
  <c r="BK927" i="2" s="1"/>
  <c r="J927" i="2" s="1"/>
  <c r="J88" i="2" s="1"/>
  <c r="J928" i="2"/>
  <c r="BI926" i="2"/>
  <c r="BH926" i="2"/>
  <c r="BG926" i="2"/>
  <c r="BF926" i="2"/>
  <c r="T926" i="2"/>
  <c r="R926" i="2"/>
  <c r="P926" i="2"/>
  <c r="BK926" i="2"/>
  <c r="J926" i="2"/>
  <c r="BE926" i="2" s="1"/>
  <c r="BI917" i="2"/>
  <c r="BH917" i="2"/>
  <c r="BG917" i="2"/>
  <c r="BF917" i="2"/>
  <c r="T917" i="2"/>
  <c r="R917" i="2"/>
  <c r="P917" i="2"/>
  <c r="BK917" i="2"/>
  <c r="J917" i="2"/>
  <c r="BE917" i="2" s="1"/>
  <c r="BI916" i="2"/>
  <c r="BH916" i="2"/>
  <c r="BG916" i="2"/>
  <c r="BF916" i="2"/>
  <c r="T916" i="2"/>
  <c r="R916" i="2"/>
  <c r="P916" i="2"/>
  <c r="BK916" i="2"/>
  <c r="J916" i="2"/>
  <c r="BE916" i="2" s="1"/>
  <c r="BI915" i="2"/>
  <c r="BH915" i="2"/>
  <c r="BG915" i="2"/>
  <c r="BF915" i="2"/>
  <c r="T915" i="2"/>
  <c r="R915" i="2"/>
  <c r="P915" i="2"/>
  <c r="BK915" i="2"/>
  <c r="J915" i="2"/>
  <c r="BE915" i="2" s="1"/>
  <c r="BI913" i="2"/>
  <c r="BH913" i="2"/>
  <c r="BG913" i="2"/>
  <c r="BF913" i="2"/>
  <c r="T913" i="2"/>
  <c r="R913" i="2"/>
  <c r="P913" i="2"/>
  <c r="BK913" i="2"/>
  <c r="J913" i="2"/>
  <c r="BE913" i="2" s="1"/>
  <c r="BI908" i="2"/>
  <c r="BH908" i="2"/>
  <c r="BG908" i="2"/>
  <c r="BF908" i="2"/>
  <c r="T908" i="2"/>
  <c r="R908" i="2"/>
  <c r="P908" i="2"/>
  <c r="BK908" i="2"/>
  <c r="J908" i="2"/>
  <c r="BE908" i="2" s="1"/>
  <c r="BI906" i="2"/>
  <c r="BH906" i="2"/>
  <c r="BG906" i="2"/>
  <c r="BF906" i="2"/>
  <c r="T906" i="2"/>
  <c r="R906" i="2"/>
  <c r="P906" i="2"/>
  <c r="BK906" i="2"/>
  <c r="J906" i="2"/>
  <c r="BE906" i="2" s="1"/>
  <c r="BI870" i="2"/>
  <c r="BH870" i="2"/>
  <c r="BG870" i="2"/>
  <c r="BF870" i="2"/>
  <c r="T870" i="2"/>
  <c r="T869" i="2" s="1"/>
  <c r="R870" i="2"/>
  <c r="R869" i="2" s="1"/>
  <c r="P870" i="2"/>
  <c r="P869" i="2" s="1"/>
  <c r="BK870" i="2"/>
  <c r="BK869" i="2" s="1"/>
  <c r="J869" i="2" s="1"/>
  <c r="J87" i="2" s="1"/>
  <c r="J870" i="2"/>
  <c r="BE870" i="2" s="1"/>
  <c r="BI868" i="2"/>
  <c r="BH868" i="2"/>
  <c r="BG868" i="2"/>
  <c r="BF868" i="2"/>
  <c r="BE868" i="2"/>
  <c r="T868" i="2"/>
  <c r="R868" i="2"/>
  <c r="P868" i="2"/>
  <c r="BK868" i="2"/>
  <c r="J868" i="2"/>
  <c r="BI866" i="2"/>
  <c r="BH866" i="2"/>
  <c r="BG866" i="2"/>
  <c r="BF866" i="2"/>
  <c r="BE866" i="2"/>
  <c r="T866" i="2"/>
  <c r="R866" i="2"/>
  <c r="P866" i="2"/>
  <c r="BK866" i="2"/>
  <c r="J866" i="2"/>
  <c r="BI864" i="2"/>
  <c r="BH864" i="2"/>
  <c r="BG864" i="2"/>
  <c r="BF864" i="2"/>
  <c r="BE864" i="2"/>
  <c r="T864" i="2"/>
  <c r="R864" i="2"/>
  <c r="P864" i="2"/>
  <c r="BK864" i="2"/>
  <c r="J864" i="2"/>
  <c r="BI862" i="2"/>
  <c r="BH862" i="2"/>
  <c r="BG862" i="2"/>
  <c r="BF862" i="2"/>
  <c r="BE862" i="2"/>
  <c r="T862" i="2"/>
  <c r="R862" i="2"/>
  <c r="P862" i="2"/>
  <c r="BK862" i="2"/>
  <c r="J862" i="2"/>
  <c r="BI845" i="2"/>
  <c r="BH845" i="2"/>
  <c r="BG845" i="2"/>
  <c r="BF845" i="2"/>
  <c r="BE845" i="2"/>
  <c r="T845" i="2"/>
  <c r="R845" i="2"/>
  <c r="P845" i="2"/>
  <c r="BK845" i="2"/>
  <c r="J845" i="2"/>
  <c r="BI840" i="2"/>
  <c r="BH840" i="2"/>
  <c r="BG840" i="2"/>
  <c r="BF840" i="2"/>
  <c r="BE840" i="2"/>
  <c r="T840" i="2"/>
  <c r="R840" i="2"/>
  <c r="P840" i="2"/>
  <c r="BK840" i="2"/>
  <c r="J840" i="2"/>
  <c r="BI836" i="2"/>
  <c r="BH836" i="2"/>
  <c r="BG836" i="2"/>
  <c r="BF836" i="2"/>
  <c r="BE836" i="2"/>
  <c r="T836" i="2"/>
  <c r="R836" i="2"/>
  <c r="P836" i="2"/>
  <c r="BK836" i="2"/>
  <c r="J836" i="2"/>
  <c r="BI835" i="2"/>
  <c r="BH835" i="2"/>
  <c r="BG835" i="2"/>
  <c r="BF835" i="2"/>
  <c r="BE835" i="2"/>
  <c r="T835" i="2"/>
  <c r="R835" i="2"/>
  <c r="P835" i="2"/>
  <c r="BK835" i="2"/>
  <c r="J835" i="2"/>
  <c r="BI834" i="2"/>
  <c r="BH834" i="2"/>
  <c r="BG834" i="2"/>
  <c r="BF834" i="2"/>
  <c r="BE834" i="2"/>
  <c r="T834" i="2"/>
  <c r="R834" i="2"/>
  <c r="P834" i="2"/>
  <c r="BK834" i="2"/>
  <c r="J834" i="2"/>
  <c r="BI833" i="2"/>
  <c r="BH833" i="2"/>
  <c r="BG833" i="2"/>
  <c r="BF833" i="2"/>
  <c r="BE833" i="2"/>
  <c r="T833" i="2"/>
  <c r="R833" i="2"/>
  <c r="P833" i="2"/>
  <c r="BK833" i="2"/>
  <c r="J833" i="2"/>
  <c r="BI832" i="2"/>
  <c r="BH832" i="2"/>
  <c r="BG832" i="2"/>
  <c r="BF832" i="2"/>
  <c r="BE832" i="2"/>
  <c r="T832" i="2"/>
  <c r="R832" i="2"/>
  <c r="P832" i="2"/>
  <c r="BK832" i="2"/>
  <c r="J832" i="2"/>
  <c r="BI831" i="2"/>
  <c r="BH831" i="2"/>
  <c r="BG831" i="2"/>
  <c r="BF831" i="2"/>
  <c r="BE831" i="2"/>
  <c r="T831" i="2"/>
  <c r="R831" i="2"/>
  <c r="P831" i="2"/>
  <c r="BK831" i="2"/>
  <c r="J831" i="2"/>
  <c r="BI830" i="2"/>
  <c r="BH830" i="2"/>
  <c r="BG830" i="2"/>
  <c r="BF830" i="2"/>
  <c r="BE830" i="2"/>
  <c r="T830" i="2"/>
  <c r="R830" i="2"/>
  <c r="P830" i="2"/>
  <c r="BK830" i="2"/>
  <c r="J830" i="2"/>
  <c r="BI829" i="2"/>
  <c r="BH829" i="2"/>
  <c r="BG829" i="2"/>
  <c r="BF829" i="2"/>
  <c r="BE829" i="2"/>
  <c r="T829" i="2"/>
  <c r="T828" i="2" s="1"/>
  <c r="R829" i="2"/>
  <c r="R828" i="2" s="1"/>
  <c r="P829" i="2"/>
  <c r="P828" i="2" s="1"/>
  <c r="BK829" i="2"/>
  <c r="BK828" i="2" s="1"/>
  <c r="J828" i="2" s="1"/>
  <c r="J86" i="2" s="1"/>
  <c r="J829" i="2"/>
  <c r="BI827" i="2"/>
  <c r="BH827" i="2"/>
  <c r="BG827" i="2"/>
  <c r="BF827" i="2"/>
  <c r="T827" i="2"/>
  <c r="R827" i="2"/>
  <c r="P827" i="2"/>
  <c r="BK827" i="2"/>
  <c r="J827" i="2"/>
  <c r="BE827" i="2" s="1"/>
  <c r="BI826" i="2"/>
  <c r="BH826" i="2"/>
  <c r="BG826" i="2"/>
  <c r="BF826" i="2"/>
  <c r="T826" i="2"/>
  <c r="R826" i="2"/>
  <c r="P826" i="2"/>
  <c r="BK826" i="2"/>
  <c r="J826" i="2"/>
  <c r="BE826" i="2" s="1"/>
  <c r="BI824" i="2"/>
  <c r="BH824" i="2"/>
  <c r="BG824" i="2"/>
  <c r="BF824" i="2"/>
  <c r="T824" i="2"/>
  <c r="R824" i="2"/>
  <c r="P824" i="2"/>
  <c r="BK824" i="2"/>
  <c r="J824" i="2"/>
  <c r="BE824" i="2" s="1"/>
  <c r="BI823" i="2"/>
  <c r="BH823" i="2"/>
  <c r="BG823" i="2"/>
  <c r="BF823" i="2"/>
  <c r="T823" i="2"/>
  <c r="R823" i="2"/>
  <c r="P823" i="2"/>
  <c r="BK823" i="2"/>
  <c r="J823" i="2"/>
  <c r="BE823" i="2" s="1"/>
  <c r="BI822" i="2"/>
  <c r="BH822" i="2"/>
  <c r="BG822" i="2"/>
  <c r="BF822" i="2"/>
  <c r="T822" i="2"/>
  <c r="R822" i="2"/>
  <c r="P822" i="2"/>
  <c r="BK822" i="2"/>
  <c r="J822" i="2"/>
  <c r="BE822" i="2" s="1"/>
  <c r="BI818" i="2"/>
  <c r="BH818" i="2"/>
  <c r="BG818" i="2"/>
  <c r="BF818" i="2"/>
  <c r="T818" i="2"/>
  <c r="R818" i="2"/>
  <c r="P818" i="2"/>
  <c r="BK818" i="2"/>
  <c r="J818" i="2"/>
  <c r="BE818" i="2" s="1"/>
  <c r="BI816" i="2"/>
  <c r="BH816" i="2"/>
  <c r="BG816" i="2"/>
  <c r="BF816" i="2"/>
  <c r="T816" i="2"/>
  <c r="R816" i="2"/>
  <c r="P816" i="2"/>
  <c r="BK816" i="2"/>
  <c r="J816" i="2"/>
  <c r="BE816" i="2" s="1"/>
  <c r="BI815" i="2"/>
  <c r="BH815" i="2"/>
  <c r="BG815" i="2"/>
  <c r="BF815" i="2"/>
  <c r="T815" i="2"/>
  <c r="R815" i="2"/>
  <c r="P815" i="2"/>
  <c r="BK815" i="2"/>
  <c r="J815" i="2"/>
  <c r="BE815" i="2" s="1"/>
  <c r="BI813" i="2"/>
  <c r="BH813" i="2"/>
  <c r="BG813" i="2"/>
  <c r="BF813" i="2"/>
  <c r="T813" i="2"/>
  <c r="R813" i="2"/>
  <c r="P813" i="2"/>
  <c r="BK813" i="2"/>
  <c r="J813" i="2"/>
  <c r="BE813" i="2" s="1"/>
  <c r="BI812" i="2"/>
  <c r="BH812" i="2"/>
  <c r="BG812" i="2"/>
  <c r="BF812" i="2"/>
  <c r="T812" i="2"/>
  <c r="R812" i="2"/>
  <c r="P812" i="2"/>
  <c r="BK812" i="2"/>
  <c r="J812" i="2"/>
  <c r="BE812" i="2" s="1"/>
  <c r="BI811" i="2"/>
  <c r="BH811" i="2"/>
  <c r="BG811" i="2"/>
  <c r="BF811" i="2"/>
  <c r="T811" i="2"/>
  <c r="R811" i="2"/>
  <c r="P811" i="2"/>
  <c r="BK811" i="2"/>
  <c r="J811" i="2"/>
  <c r="BE811" i="2" s="1"/>
  <c r="BI809" i="2"/>
  <c r="BH809" i="2"/>
  <c r="BG809" i="2"/>
  <c r="BF809" i="2"/>
  <c r="T809" i="2"/>
  <c r="R809" i="2"/>
  <c r="P809" i="2"/>
  <c r="BK809" i="2"/>
  <c r="J809" i="2"/>
  <c r="BE809" i="2" s="1"/>
  <c r="BI808" i="2"/>
  <c r="BH808" i="2"/>
  <c r="BG808" i="2"/>
  <c r="BF808" i="2"/>
  <c r="T808" i="2"/>
  <c r="R808" i="2"/>
  <c r="P808" i="2"/>
  <c r="BK808" i="2"/>
  <c r="J808" i="2"/>
  <c r="BE808" i="2" s="1"/>
  <c r="BI799" i="2"/>
  <c r="BH799" i="2"/>
  <c r="BG799" i="2"/>
  <c r="BF799" i="2"/>
  <c r="T799" i="2"/>
  <c r="T798" i="2" s="1"/>
  <c r="R799" i="2"/>
  <c r="R798" i="2" s="1"/>
  <c r="P799" i="2"/>
  <c r="P798" i="2" s="1"/>
  <c r="BK799" i="2"/>
  <c r="BK798" i="2" s="1"/>
  <c r="J798" i="2" s="1"/>
  <c r="J85" i="2" s="1"/>
  <c r="J799" i="2"/>
  <c r="BE799" i="2" s="1"/>
  <c r="BI797" i="2"/>
  <c r="BH797" i="2"/>
  <c r="BG797" i="2"/>
  <c r="BF797" i="2"/>
  <c r="BE797" i="2"/>
  <c r="T797" i="2"/>
  <c r="R797" i="2"/>
  <c r="P797" i="2"/>
  <c r="BK797" i="2"/>
  <c r="J797" i="2"/>
  <c r="BI796" i="2"/>
  <c r="BH796" i="2"/>
  <c r="BG796" i="2"/>
  <c r="BF796" i="2"/>
  <c r="BE796" i="2"/>
  <c r="T796" i="2"/>
  <c r="R796" i="2"/>
  <c r="P796" i="2"/>
  <c r="BK796" i="2"/>
  <c r="J796" i="2"/>
  <c r="BI795" i="2"/>
  <c r="BH795" i="2"/>
  <c r="BG795" i="2"/>
  <c r="BF795" i="2"/>
  <c r="BE795" i="2"/>
  <c r="T795" i="2"/>
  <c r="R795" i="2"/>
  <c r="P795" i="2"/>
  <c r="BK795" i="2"/>
  <c r="J795" i="2"/>
  <c r="BI794" i="2"/>
  <c r="BH794" i="2"/>
  <c r="BG794" i="2"/>
  <c r="BF794" i="2"/>
  <c r="BE794" i="2"/>
  <c r="T794" i="2"/>
  <c r="R794" i="2"/>
  <c r="P794" i="2"/>
  <c r="BK794" i="2"/>
  <c r="J794" i="2"/>
  <c r="BI790" i="2"/>
  <c r="BH790" i="2"/>
  <c r="BG790" i="2"/>
  <c r="BF790" i="2"/>
  <c r="BE790" i="2"/>
  <c r="T790" i="2"/>
  <c r="R790" i="2"/>
  <c r="P790" i="2"/>
  <c r="BK790" i="2"/>
  <c r="J790" i="2"/>
  <c r="BI789" i="2"/>
  <c r="BH789" i="2"/>
  <c r="BG789" i="2"/>
  <c r="BF789" i="2"/>
  <c r="BE789" i="2"/>
  <c r="T789" i="2"/>
  <c r="R789" i="2"/>
  <c r="P789" i="2"/>
  <c r="BK789" i="2"/>
  <c r="J789" i="2"/>
  <c r="BI783" i="2"/>
  <c r="BH783" i="2"/>
  <c r="BG783" i="2"/>
  <c r="BF783" i="2"/>
  <c r="BE783" i="2"/>
  <c r="T783" i="2"/>
  <c r="R783" i="2"/>
  <c r="P783" i="2"/>
  <c r="BK783" i="2"/>
  <c r="J783" i="2"/>
  <c r="BI782" i="2"/>
  <c r="BH782" i="2"/>
  <c r="BG782" i="2"/>
  <c r="BF782" i="2"/>
  <c r="BE782" i="2"/>
  <c r="T782" i="2"/>
  <c r="R782" i="2"/>
  <c r="P782" i="2"/>
  <c r="BK782" i="2"/>
  <c r="J782" i="2"/>
  <c r="BI781" i="2"/>
  <c r="BH781" i="2"/>
  <c r="BG781" i="2"/>
  <c r="BF781" i="2"/>
  <c r="BE781" i="2"/>
  <c r="T781" i="2"/>
  <c r="R781" i="2"/>
  <c r="P781" i="2"/>
  <c r="BK781" i="2"/>
  <c r="J781" i="2"/>
  <c r="BI780" i="2"/>
  <c r="BH780" i="2"/>
  <c r="BG780" i="2"/>
  <c r="BF780" i="2"/>
  <c r="BE780" i="2"/>
  <c r="T780" i="2"/>
  <c r="R780" i="2"/>
  <c r="P780" i="2"/>
  <c r="BK780" i="2"/>
  <c r="J780" i="2"/>
  <c r="BI779" i="2"/>
  <c r="BH779" i="2"/>
  <c r="BG779" i="2"/>
  <c r="BF779" i="2"/>
  <c r="BE779" i="2"/>
  <c r="T779" i="2"/>
  <c r="T778" i="2" s="1"/>
  <c r="R779" i="2"/>
  <c r="R778" i="2" s="1"/>
  <c r="P779" i="2"/>
  <c r="P778" i="2" s="1"/>
  <c r="BK779" i="2"/>
  <c r="BK778" i="2" s="1"/>
  <c r="J778" i="2" s="1"/>
  <c r="J84" i="2" s="1"/>
  <c r="J779" i="2"/>
  <c r="BI777" i="2"/>
  <c r="BH777" i="2"/>
  <c r="BG777" i="2"/>
  <c r="BF777" i="2"/>
  <c r="T777" i="2"/>
  <c r="R777" i="2"/>
  <c r="P777" i="2"/>
  <c r="BK777" i="2"/>
  <c r="J777" i="2"/>
  <c r="BE777" i="2" s="1"/>
  <c r="BI775" i="2"/>
  <c r="BH775" i="2"/>
  <c r="BG775" i="2"/>
  <c r="BF775" i="2"/>
  <c r="T775" i="2"/>
  <c r="R775" i="2"/>
  <c r="P775" i="2"/>
  <c r="BK775" i="2"/>
  <c r="J775" i="2"/>
  <c r="BE775" i="2" s="1"/>
  <c r="BI766" i="2"/>
  <c r="BH766" i="2"/>
  <c r="BG766" i="2"/>
  <c r="BF766" i="2"/>
  <c r="T766" i="2"/>
  <c r="R766" i="2"/>
  <c r="P766" i="2"/>
  <c r="BK766" i="2"/>
  <c r="J766" i="2"/>
  <c r="BE766" i="2" s="1"/>
  <c r="BI764" i="2"/>
  <c r="BH764" i="2"/>
  <c r="BG764" i="2"/>
  <c r="BF764" i="2"/>
  <c r="T764" i="2"/>
  <c r="R764" i="2"/>
  <c r="P764" i="2"/>
  <c r="BK764" i="2"/>
  <c r="J764" i="2"/>
  <c r="BE764" i="2" s="1"/>
  <c r="BI763" i="2"/>
  <c r="BH763" i="2"/>
  <c r="BG763" i="2"/>
  <c r="BF763" i="2"/>
  <c r="T763" i="2"/>
  <c r="T762" i="2" s="1"/>
  <c r="R763" i="2"/>
  <c r="R762" i="2" s="1"/>
  <c r="P763" i="2"/>
  <c r="P762" i="2" s="1"/>
  <c r="BK763" i="2"/>
  <c r="BK762" i="2" s="1"/>
  <c r="J762" i="2" s="1"/>
  <c r="J83" i="2" s="1"/>
  <c r="J763" i="2"/>
  <c r="BE763" i="2" s="1"/>
  <c r="BI761" i="2"/>
  <c r="BH761" i="2"/>
  <c r="BG761" i="2"/>
  <c r="BF761" i="2"/>
  <c r="BE761" i="2"/>
  <c r="T761" i="2"/>
  <c r="R761" i="2"/>
  <c r="P761" i="2"/>
  <c r="BK761" i="2"/>
  <c r="J761" i="2"/>
  <c r="BI760" i="2"/>
  <c r="BH760" i="2"/>
  <c r="BG760" i="2"/>
  <c r="BF760" i="2"/>
  <c r="BE760" i="2"/>
  <c r="T760" i="2"/>
  <c r="R760" i="2"/>
  <c r="P760" i="2"/>
  <c r="BK760" i="2"/>
  <c r="J760" i="2"/>
  <c r="BI756" i="2"/>
  <c r="BH756" i="2"/>
  <c r="BG756" i="2"/>
  <c r="BF756" i="2"/>
  <c r="BE756" i="2"/>
  <c r="T756" i="2"/>
  <c r="R756" i="2"/>
  <c r="P756" i="2"/>
  <c r="BK756" i="2"/>
  <c r="J756" i="2"/>
  <c r="BI754" i="2"/>
  <c r="BH754" i="2"/>
  <c r="BG754" i="2"/>
  <c r="BF754" i="2"/>
  <c r="BE754" i="2"/>
  <c r="T754" i="2"/>
  <c r="R754" i="2"/>
  <c r="P754" i="2"/>
  <c r="BK754" i="2"/>
  <c r="J754" i="2"/>
  <c r="BI750" i="2"/>
  <c r="BH750" i="2"/>
  <c r="BG750" i="2"/>
  <c r="BF750" i="2"/>
  <c r="BE750" i="2"/>
  <c r="T750" i="2"/>
  <c r="R750" i="2"/>
  <c r="P750" i="2"/>
  <c r="BK750" i="2"/>
  <c r="J750" i="2"/>
  <c r="BI748" i="2"/>
  <c r="BH748" i="2"/>
  <c r="BG748" i="2"/>
  <c r="BF748" i="2"/>
  <c r="BE748" i="2"/>
  <c r="T748" i="2"/>
  <c r="R748" i="2"/>
  <c r="P748" i="2"/>
  <c r="BK748" i="2"/>
  <c r="J748" i="2"/>
  <c r="BI746" i="2"/>
  <c r="BH746" i="2"/>
  <c r="BG746" i="2"/>
  <c r="BF746" i="2"/>
  <c r="BE746" i="2"/>
  <c r="T746" i="2"/>
  <c r="R746" i="2"/>
  <c r="P746" i="2"/>
  <c r="BK746" i="2"/>
  <c r="J746" i="2"/>
  <c r="BI740" i="2"/>
  <c r="BH740" i="2"/>
  <c r="BG740" i="2"/>
  <c r="BF740" i="2"/>
  <c r="BE740" i="2"/>
  <c r="T740" i="2"/>
  <c r="R740" i="2"/>
  <c r="P740" i="2"/>
  <c r="BK740" i="2"/>
  <c r="J740" i="2"/>
  <c r="BI738" i="2"/>
  <c r="BH738" i="2"/>
  <c r="BG738" i="2"/>
  <c r="BF738" i="2"/>
  <c r="BE738" i="2"/>
  <c r="T738" i="2"/>
  <c r="R738" i="2"/>
  <c r="P738" i="2"/>
  <c r="BK738" i="2"/>
  <c r="J738" i="2"/>
  <c r="BI737" i="2"/>
  <c r="BH737" i="2"/>
  <c r="BG737" i="2"/>
  <c r="BF737" i="2"/>
  <c r="BE737" i="2"/>
  <c r="T737" i="2"/>
  <c r="R737" i="2"/>
  <c r="P737" i="2"/>
  <c r="BK737" i="2"/>
  <c r="J737" i="2"/>
  <c r="BI732" i="2"/>
  <c r="BH732" i="2"/>
  <c r="BG732" i="2"/>
  <c r="BF732" i="2"/>
  <c r="BE732" i="2"/>
  <c r="T732" i="2"/>
  <c r="R732" i="2"/>
  <c r="P732" i="2"/>
  <c r="BK732" i="2"/>
  <c r="J732" i="2"/>
  <c r="BI731" i="2"/>
  <c r="BH731" i="2"/>
  <c r="BG731" i="2"/>
  <c r="BF731" i="2"/>
  <c r="BE731" i="2"/>
  <c r="T731" i="2"/>
  <c r="R731" i="2"/>
  <c r="P731" i="2"/>
  <c r="BK731" i="2"/>
  <c r="J731" i="2"/>
  <c r="BI730" i="2"/>
  <c r="BH730" i="2"/>
  <c r="BG730" i="2"/>
  <c r="BF730" i="2"/>
  <c r="BE730" i="2"/>
  <c r="T730" i="2"/>
  <c r="R730" i="2"/>
  <c r="P730" i="2"/>
  <c r="BK730" i="2"/>
  <c r="J730" i="2"/>
  <c r="BI728" i="2"/>
  <c r="BH728" i="2"/>
  <c r="BG728" i="2"/>
  <c r="BF728" i="2"/>
  <c r="BE728" i="2"/>
  <c r="T728" i="2"/>
  <c r="R728" i="2"/>
  <c r="P728" i="2"/>
  <c r="BK728" i="2"/>
  <c r="J728" i="2"/>
  <c r="BI714" i="2"/>
  <c r="BH714" i="2"/>
  <c r="BG714" i="2"/>
  <c r="BF714" i="2"/>
  <c r="BE714" i="2"/>
  <c r="T714" i="2"/>
  <c r="R714" i="2"/>
  <c r="P714" i="2"/>
  <c r="BK714" i="2"/>
  <c r="J714" i="2"/>
  <c r="BI713" i="2"/>
  <c r="BH713" i="2"/>
  <c r="BG713" i="2"/>
  <c r="BF713" i="2"/>
  <c r="BE713" i="2"/>
  <c r="T713" i="2"/>
  <c r="R713" i="2"/>
  <c r="P713" i="2"/>
  <c r="BK713" i="2"/>
  <c r="J713" i="2"/>
  <c r="BI712" i="2"/>
  <c r="BH712" i="2"/>
  <c r="BG712" i="2"/>
  <c r="BF712" i="2"/>
  <c r="BE712" i="2"/>
  <c r="T712" i="2"/>
  <c r="R712" i="2"/>
  <c r="P712" i="2"/>
  <c r="BK712" i="2"/>
  <c r="J712" i="2"/>
  <c r="BI706" i="2"/>
  <c r="BH706" i="2"/>
  <c r="BG706" i="2"/>
  <c r="BF706" i="2"/>
  <c r="BE706" i="2"/>
  <c r="T706" i="2"/>
  <c r="R706" i="2"/>
  <c r="P706" i="2"/>
  <c r="BK706" i="2"/>
  <c r="J706" i="2"/>
  <c r="BI705" i="2"/>
  <c r="BH705" i="2"/>
  <c r="BG705" i="2"/>
  <c r="BF705" i="2"/>
  <c r="BE705" i="2"/>
  <c r="T705" i="2"/>
  <c r="R705" i="2"/>
  <c r="P705" i="2"/>
  <c r="BK705" i="2"/>
  <c r="J705" i="2"/>
  <c r="BI703" i="2"/>
  <c r="BH703" i="2"/>
  <c r="BG703" i="2"/>
  <c r="BF703" i="2"/>
  <c r="BE703" i="2"/>
  <c r="T703" i="2"/>
  <c r="T702" i="2" s="1"/>
  <c r="R703" i="2"/>
  <c r="R702" i="2" s="1"/>
  <c r="P703" i="2"/>
  <c r="P702" i="2" s="1"/>
  <c r="BK703" i="2"/>
  <c r="BK702" i="2" s="1"/>
  <c r="J702" i="2" s="1"/>
  <c r="J82" i="2" s="1"/>
  <c r="J703" i="2"/>
  <c r="BI701" i="2"/>
  <c r="BH701" i="2"/>
  <c r="BG701" i="2"/>
  <c r="BF701" i="2"/>
  <c r="T701" i="2"/>
  <c r="T700" i="2" s="1"/>
  <c r="R701" i="2"/>
  <c r="R700" i="2" s="1"/>
  <c r="P701" i="2"/>
  <c r="P700" i="2" s="1"/>
  <c r="BK701" i="2"/>
  <c r="BK700" i="2" s="1"/>
  <c r="J700" i="2" s="1"/>
  <c r="J81" i="2" s="1"/>
  <c r="J701" i="2"/>
  <c r="BE701" i="2" s="1"/>
  <c r="BI699" i="2"/>
  <c r="BH699" i="2"/>
  <c r="BG699" i="2"/>
  <c r="BF699" i="2"/>
  <c r="BE699" i="2"/>
  <c r="T699" i="2"/>
  <c r="T698" i="2" s="1"/>
  <c r="R699" i="2"/>
  <c r="R698" i="2" s="1"/>
  <c r="P699" i="2"/>
  <c r="P698" i="2" s="1"/>
  <c r="BK699" i="2"/>
  <c r="BK698" i="2" s="1"/>
  <c r="J698" i="2" s="1"/>
  <c r="J80" i="2" s="1"/>
  <c r="J699" i="2"/>
  <c r="BI697" i="2"/>
  <c r="BH697" i="2"/>
  <c r="BG697" i="2"/>
  <c r="BF697" i="2"/>
  <c r="T697" i="2"/>
  <c r="T696" i="2" s="1"/>
  <c r="R697" i="2"/>
  <c r="R696" i="2" s="1"/>
  <c r="P697" i="2"/>
  <c r="P696" i="2" s="1"/>
  <c r="BK697" i="2"/>
  <c r="BK696" i="2" s="1"/>
  <c r="J696" i="2" s="1"/>
  <c r="J79" i="2" s="1"/>
  <c r="J697" i="2"/>
  <c r="BE697" i="2" s="1"/>
  <c r="BI695" i="2"/>
  <c r="BH695" i="2"/>
  <c r="BG695" i="2"/>
  <c r="BF695" i="2"/>
  <c r="BE695" i="2"/>
  <c r="T695" i="2"/>
  <c r="T694" i="2" s="1"/>
  <c r="R695" i="2"/>
  <c r="R694" i="2" s="1"/>
  <c r="P695" i="2"/>
  <c r="P694" i="2" s="1"/>
  <c r="BK695" i="2"/>
  <c r="BK694" i="2" s="1"/>
  <c r="J694" i="2" s="1"/>
  <c r="J78" i="2" s="1"/>
  <c r="J695" i="2"/>
  <c r="BI693" i="2"/>
  <c r="BH693" i="2"/>
  <c r="BG693" i="2"/>
  <c r="BF693" i="2"/>
  <c r="T693" i="2"/>
  <c r="T692" i="2" s="1"/>
  <c r="R693" i="2"/>
  <c r="R692" i="2" s="1"/>
  <c r="P693" i="2"/>
  <c r="P692" i="2" s="1"/>
  <c r="BK693" i="2"/>
  <c r="BK692" i="2" s="1"/>
  <c r="J692" i="2" s="1"/>
  <c r="J77" i="2" s="1"/>
  <c r="J693" i="2"/>
  <c r="BE693" i="2" s="1"/>
  <c r="BI691" i="2"/>
  <c r="BH691" i="2"/>
  <c r="BG691" i="2"/>
  <c r="BF691" i="2"/>
  <c r="BE691" i="2"/>
  <c r="T691" i="2"/>
  <c r="T690" i="2" s="1"/>
  <c r="R691" i="2"/>
  <c r="R690" i="2" s="1"/>
  <c r="P691" i="2"/>
  <c r="P690" i="2" s="1"/>
  <c r="BK691" i="2"/>
  <c r="BK690" i="2" s="1"/>
  <c r="J690" i="2" s="1"/>
  <c r="J76" i="2" s="1"/>
  <c r="J691" i="2"/>
  <c r="BI689" i="2"/>
  <c r="BH689" i="2"/>
  <c r="BG689" i="2"/>
  <c r="BF689" i="2"/>
  <c r="T689" i="2"/>
  <c r="R689" i="2"/>
  <c r="P689" i="2"/>
  <c r="BK689" i="2"/>
  <c r="J689" i="2"/>
  <c r="BE689" i="2" s="1"/>
  <c r="BI687" i="2"/>
  <c r="BH687" i="2"/>
  <c r="BG687" i="2"/>
  <c r="BF687" i="2"/>
  <c r="T687" i="2"/>
  <c r="R687" i="2"/>
  <c r="P687" i="2"/>
  <c r="BK687" i="2"/>
  <c r="J687" i="2"/>
  <c r="BE687" i="2" s="1"/>
  <c r="BI678" i="2"/>
  <c r="BH678" i="2"/>
  <c r="BG678" i="2"/>
  <c r="BF678" i="2"/>
  <c r="T678" i="2"/>
  <c r="R678" i="2"/>
  <c r="P678" i="2"/>
  <c r="BK678" i="2"/>
  <c r="J678" i="2"/>
  <c r="BE678" i="2" s="1"/>
  <c r="BI676" i="2"/>
  <c r="BH676" i="2"/>
  <c r="BG676" i="2"/>
  <c r="BF676" i="2"/>
  <c r="T676" i="2"/>
  <c r="R676" i="2"/>
  <c r="P676" i="2"/>
  <c r="BK676" i="2"/>
  <c r="J676" i="2"/>
  <c r="BE676" i="2" s="1"/>
  <c r="BI667" i="2"/>
  <c r="BH667" i="2"/>
  <c r="BG667" i="2"/>
  <c r="BF667" i="2"/>
  <c r="T667" i="2"/>
  <c r="R667" i="2"/>
  <c r="P667" i="2"/>
  <c r="BK667" i="2"/>
  <c r="J667" i="2"/>
  <c r="BE667" i="2" s="1"/>
  <c r="BI665" i="2"/>
  <c r="BH665" i="2"/>
  <c r="BG665" i="2"/>
  <c r="BF665" i="2"/>
  <c r="T665" i="2"/>
  <c r="R665" i="2"/>
  <c r="P665" i="2"/>
  <c r="BK665" i="2"/>
  <c r="J665" i="2"/>
  <c r="BE665" i="2" s="1"/>
  <c r="BI662" i="2"/>
  <c r="BH662" i="2"/>
  <c r="BG662" i="2"/>
  <c r="BF662" i="2"/>
  <c r="T662" i="2"/>
  <c r="T661" i="2" s="1"/>
  <c r="R662" i="2"/>
  <c r="R661" i="2" s="1"/>
  <c r="P662" i="2"/>
  <c r="P661" i="2" s="1"/>
  <c r="BK662" i="2"/>
  <c r="BK661" i="2" s="1"/>
  <c r="J661" i="2" s="1"/>
  <c r="J75" i="2" s="1"/>
  <c r="J662" i="2"/>
  <c r="BE662" i="2" s="1"/>
  <c r="BI660" i="2"/>
  <c r="BH660" i="2"/>
  <c r="BG660" i="2"/>
  <c r="BF660" i="2"/>
  <c r="BE660" i="2"/>
  <c r="T660" i="2"/>
  <c r="R660" i="2"/>
  <c r="P660" i="2"/>
  <c r="BK660" i="2"/>
  <c r="J660" i="2"/>
  <c r="BI658" i="2"/>
  <c r="BH658" i="2"/>
  <c r="BG658" i="2"/>
  <c r="BF658" i="2"/>
  <c r="BE658" i="2"/>
  <c r="T658" i="2"/>
  <c r="R658" i="2"/>
  <c r="P658" i="2"/>
  <c r="BK658" i="2"/>
  <c r="J658" i="2"/>
  <c r="BI657" i="2"/>
  <c r="BH657" i="2"/>
  <c r="BG657" i="2"/>
  <c r="BF657" i="2"/>
  <c r="BE657" i="2"/>
  <c r="T657" i="2"/>
  <c r="R657" i="2"/>
  <c r="P657" i="2"/>
  <c r="BK657" i="2"/>
  <c r="J657" i="2"/>
  <c r="BI654" i="2"/>
  <c r="BH654" i="2"/>
  <c r="BG654" i="2"/>
  <c r="BF654" i="2"/>
  <c r="BE654" i="2"/>
  <c r="T654" i="2"/>
  <c r="R654" i="2"/>
  <c r="P654" i="2"/>
  <c r="BK654" i="2"/>
  <c r="J654" i="2"/>
  <c r="BI632" i="2"/>
  <c r="BH632" i="2"/>
  <c r="BG632" i="2"/>
  <c r="BF632" i="2"/>
  <c r="BE632" i="2"/>
  <c r="T632" i="2"/>
  <c r="R632" i="2"/>
  <c r="P632" i="2"/>
  <c r="BK632" i="2"/>
  <c r="J632" i="2"/>
  <c r="BI630" i="2"/>
  <c r="BH630" i="2"/>
  <c r="BG630" i="2"/>
  <c r="BF630" i="2"/>
  <c r="BE630" i="2"/>
  <c r="T630" i="2"/>
  <c r="R630" i="2"/>
  <c r="P630" i="2"/>
  <c r="BK630" i="2"/>
  <c r="J630" i="2"/>
  <c r="BI624" i="2"/>
  <c r="BH624" i="2"/>
  <c r="BG624" i="2"/>
  <c r="BF624" i="2"/>
  <c r="BE624" i="2"/>
  <c r="T624" i="2"/>
  <c r="T623" i="2" s="1"/>
  <c r="T622" i="2" s="1"/>
  <c r="R624" i="2"/>
  <c r="R623" i="2" s="1"/>
  <c r="P624" i="2"/>
  <c r="P623" i="2" s="1"/>
  <c r="P622" i="2" s="1"/>
  <c r="BK624" i="2"/>
  <c r="BK623" i="2" s="1"/>
  <c r="J624" i="2"/>
  <c r="BI621" i="2"/>
  <c r="BH621" i="2"/>
  <c r="BG621" i="2"/>
  <c r="BF621" i="2"/>
  <c r="BE621" i="2"/>
  <c r="T621" i="2"/>
  <c r="T620" i="2" s="1"/>
  <c r="R621" i="2"/>
  <c r="R620" i="2" s="1"/>
  <c r="P621" i="2"/>
  <c r="P620" i="2" s="1"/>
  <c r="BK621" i="2"/>
  <c r="BK620" i="2" s="1"/>
  <c r="J620" i="2" s="1"/>
  <c r="J72" i="2" s="1"/>
  <c r="J621" i="2"/>
  <c r="BI619" i="2"/>
  <c r="BH619" i="2"/>
  <c r="BG619" i="2"/>
  <c r="BF619" i="2"/>
  <c r="T619" i="2"/>
  <c r="R619" i="2"/>
  <c r="P619" i="2"/>
  <c r="BK619" i="2"/>
  <c r="J619" i="2"/>
  <c r="BE619" i="2" s="1"/>
  <c r="BI617" i="2"/>
  <c r="BH617" i="2"/>
  <c r="BG617" i="2"/>
  <c r="BF617" i="2"/>
  <c r="T617" i="2"/>
  <c r="R617" i="2"/>
  <c r="P617" i="2"/>
  <c r="BK617" i="2"/>
  <c r="J617" i="2"/>
  <c r="BE617" i="2" s="1"/>
  <c r="BI616" i="2"/>
  <c r="BH616" i="2"/>
  <c r="BG616" i="2"/>
  <c r="BF616" i="2"/>
  <c r="T616" i="2"/>
  <c r="R616" i="2"/>
  <c r="P616" i="2"/>
  <c r="BK616" i="2"/>
  <c r="J616" i="2"/>
  <c r="BE616" i="2" s="1"/>
  <c r="BI615" i="2"/>
  <c r="BH615" i="2"/>
  <c r="BG615" i="2"/>
  <c r="BF615" i="2"/>
  <c r="T615" i="2"/>
  <c r="T614" i="2" s="1"/>
  <c r="R615" i="2"/>
  <c r="R614" i="2" s="1"/>
  <c r="P615" i="2"/>
  <c r="P614" i="2" s="1"/>
  <c r="BK615" i="2"/>
  <c r="BK614" i="2" s="1"/>
  <c r="J614" i="2" s="1"/>
  <c r="J71" i="2" s="1"/>
  <c r="J615" i="2"/>
  <c r="BE615" i="2" s="1"/>
  <c r="BI613" i="2"/>
  <c r="BH613" i="2"/>
  <c r="BG613" i="2"/>
  <c r="BF613" i="2"/>
  <c r="BE613" i="2"/>
  <c r="T613" i="2"/>
  <c r="R613" i="2"/>
  <c r="P613" i="2"/>
  <c r="BK613" i="2"/>
  <c r="J613" i="2"/>
  <c r="BI612" i="2"/>
  <c r="BH612" i="2"/>
  <c r="BG612" i="2"/>
  <c r="BF612" i="2"/>
  <c r="BE612" i="2"/>
  <c r="T612" i="2"/>
  <c r="R612" i="2"/>
  <c r="P612" i="2"/>
  <c r="BK612" i="2"/>
  <c r="J612" i="2"/>
  <c r="BI605" i="2"/>
  <c r="BH605" i="2"/>
  <c r="BG605" i="2"/>
  <c r="BF605" i="2"/>
  <c r="BE605" i="2"/>
  <c r="T605" i="2"/>
  <c r="R605" i="2"/>
  <c r="P605" i="2"/>
  <c r="BK605" i="2"/>
  <c r="J605" i="2"/>
  <c r="BI602" i="2"/>
  <c r="BH602" i="2"/>
  <c r="BG602" i="2"/>
  <c r="BF602" i="2"/>
  <c r="BE602" i="2"/>
  <c r="T602" i="2"/>
  <c r="R602" i="2"/>
  <c r="P602" i="2"/>
  <c r="BK602" i="2"/>
  <c r="J602" i="2"/>
  <c r="BI601" i="2"/>
  <c r="BH601" i="2"/>
  <c r="BG601" i="2"/>
  <c r="BF601" i="2"/>
  <c r="BE601" i="2"/>
  <c r="T601" i="2"/>
  <c r="R601" i="2"/>
  <c r="P601" i="2"/>
  <c r="BK601" i="2"/>
  <c r="J601" i="2"/>
  <c r="BI591" i="2"/>
  <c r="BH591" i="2"/>
  <c r="BG591" i="2"/>
  <c r="BF591" i="2"/>
  <c r="BE591" i="2"/>
  <c r="T591" i="2"/>
  <c r="R591" i="2"/>
  <c r="P591" i="2"/>
  <c r="BK591" i="2"/>
  <c r="J591" i="2"/>
  <c r="BI589" i="2"/>
  <c r="BH589" i="2"/>
  <c r="BG589" i="2"/>
  <c r="BF589" i="2"/>
  <c r="BE589" i="2"/>
  <c r="T589" i="2"/>
  <c r="R589" i="2"/>
  <c r="P589" i="2"/>
  <c r="BK589" i="2"/>
  <c r="J589" i="2"/>
  <c r="BI587" i="2"/>
  <c r="BH587" i="2"/>
  <c r="BG587" i="2"/>
  <c r="BF587" i="2"/>
  <c r="BE587" i="2"/>
  <c r="T587" i="2"/>
  <c r="R587" i="2"/>
  <c r="P587" i="2"/>
  <c r="BK587" i="2"/>
  <c r="J587" i="2"/>
  <c r="BI571" i="2"/>
  <c r="BH571" i="2"/>
  <c r="BG571" i="2"/>
  <c r="BF571" i="2"/>
  <c r="BE571" i="2"/>
  <c r="T571" i="2"/>
  <c r="R571" i="2"/>
  <c r="P571" i="2"/>
  <c r="BK571" i="2"/>
  <c r="J571" i="2"/>
  <c r="BI567" i="2"/>
  <c r="BH567" i="2"/>
  <c r="BG567" i="2"/>
  <c r="BF567" i="2"/>
  <c r="BE567" i="2"/>
  <c r="T567" i="2"/>
  <c r="R567" i="2"/>
  <c r="P567" i="2"/>
  <c r="BK567" i="2"/>
  <c r="J567" i="2"/>
  <c r="BI563" i="2"/>
  <c r="BH563" i="2"/>
  <c r="BG563" i="2"/>
  <c r="BF563" i="2"/>
  <c r="BE563" i="2"/>
  <c r="T563" i="2"/>
  <c r="R563" i="2"/>
  <c r="P563" i="2"/>
  <c r="BK563" i="2"/>
  <c r="J563" i="2"/>
  <c r="BI557" i="2"/>
  <c r="BH557" i="2"/>
  <c r="BG557" i="2"/>
  <c r="BF557" i="2"/>
  <c r="BE557" i="2"/>
  <c r="T557" i="2"/>
  <c r="T556" i="2" s="1"/>
  <c r="R557" i="2"/>
  <c r="P557" i="2"/>
  <c r="P556" i="2" s="1"/>
  <c r="BK557" i="2"/>
  <c r="BK556" i="2" s="1"/>
  <c r="J556" i="2" s="1"/>
  <c r="J70" i="2" s="1"/>
  <c r="J557" i="2"/>
  <c r="BI552" i="2"/>
  <c r="BH552" i="2"/>
  <c r="BG552" i="2"/>
  <c r="BF552" i="2"/>
  <c r="T552" i="2"/>
  <c r="R552" i="2"/>
  <c r="P552" i="2"/>
  <c r="BK552" i="2"/>
  <c r="J552" i="2"/>
  <c r="BE552" i="2" s="1"/>
  <c r="BI549" i="2"/>
  <c r="BH549" i="2"/>
  <c r="BG549" i="2"/>
  <c r="BF549" i="2"/>
  <c r="T549" i="2"/>
  <c r="R549" i="2"/>
  <c r="P549" i="2"/>
  <c r="BK549" i="2"/>
  <c r="J549" i="2"/>
  <c r="BE549" i="2" s="1"/>
  <c r="BI543" i="2"/>
  <c r="BH543" i="2"/>
  <c r="BG543" i="2"/>
  <c r="BF543" i="2"/>
  <c r="T543" i="2"/>
  <c r="R543" i="2"/>
  <c r="R542" i="2" s="1"/>
  <c r="P543" i="2"/>
  <c r="P542" i="2" s="1"/>
  <c r="BK543" i="2"/>
  <c r="BK542" i="2" s="1"/>
  <c r="J542" i="2" s="1"/>
  <c r="J69" i="2" s="1"/>
  <c r="J543" i="2"/>
  <c r="BE543" i="2" s="1"/>
  <c r="BI538" i="2"/>
  <c r="BH538" i="2"/>
  <c r="BG538" i="2"/>
  <c r="BF538" i="2"/>
  <c r="T538" i="2"/>
  <c r="R538" i="2"/>
  <c r="P538" i="2"/>
  <c r="BK538" i="2"/>
  <c r="J538" i="2"/>
  <c r="BE538" i="2" s="1"/>
  <c r="BI537" i="2"/>
  <c r="BH537" i="2"/>
  <c r="BG537" i="2"/>
  <c r="BF537" i="2"/>
  <c r="BE537" i="2"/>
  <c r="T537" i="2"/>
  <c r="R537" i="2"/>
  <c r="P537" i="2"/>
  <c r="BK537" i="2"/>
  <c r="J537" i="2"/>
  <c r="BI536" i="2"/>
  <c r="BH536" i="2"/>
  <c r="BG536" i="2"/>
  <c r="BF536" i="2"/>
  <c r="T536" i="2"/>
  <c r="R536" i="2"/>
  <c r="P536" i="2"/>
  <c r="BK536" i="2"/>
  <c r="J536" i="2"/>
  <c r="BE536" i="2" s="1"/>
  <c r="BI535" i="2"/>
  <c r="BH535" i="2"/>
  <c r="BG535" i="2"/>
  <c r="BF535" i="2"/>
  <c r="BE535" i="2"/>
  <c r="T535" i="2"/>
  <c r="R535" i="2"/>
  <c r="P535" i="2"/>
  <c r="BK535" i="2"/>
  <c r="J535" i="2"/>
  <c r="BI534" i="2"/>
  <c r="BH534" i="2"/>
  <c r="BG534" i="2"/>
  <c r="BF534" i="2"/>
  <c r="T534" i="2"/>
  <c r="R534" i="2"/>
  <c r="P534" i="2"/>
  <c r="BK534" i="2"/>
  <c r="J534" i="2"/>
  <c r="BE534" i="2" s="1"/>
  <c r="BI532" i="2"/>
  <c r="BH532" i="2"/>
  <c r="BG532" i="2"/>
  <c r="BF532" i="2"/>
  <c r="BE532" i="2"/>
  <c r="T532" i="2"/>
  <c r="R532" i="2"/>
  <c r="P532" i="2"/>
  <c r="BK532" i="2"/>
  <c r="J532" i="2"/>
  <c r="BI530" i="2"/>
  <c r="BH530" i="2"/>
  <c r="BG530" i="2"/>
  <c r="BF530" i="2"/>
  <c r="T530" i="2"/>
  <c r="T529" i="2" s="1"/>
  <c r="R530" i="2"/>
  <c r="R529" i="2" s="1"/>
  <c r="P530" i="2"/>
  <c r="P529" i="2" s="1"/>
  <c r="P528" i="2" s="1"/>
  <c r="BK530" i="2"/>
  <c r="J530" i="2"/>
  <c r="BE530" i="2" s="1"/>
  <c r="BI480" i="2"/>
  <c r="BH480" i="2"/>
  <c r="BG480" i="2"/>
  <c r="BF480" i="2"/>
  <c r="BE480" i="2"/>
  <c r="T480" i="2"/>
  <c r="R480" i="2"/>
  <c r="P480" i="2"/>
  <c r="BK480" i="2"/>
  <c r="J480" i="2"/>
  <c r="BI477" i="2"/>
  <c r="BH477" i="2"/>
  <c r="BG477" i="2"/>
  <c r="BF477" i="2"/>
  <c r="BE477" i="2"/>
  <c r="T477" i="2"/>
  <c r="R477" i="2"/>
  <c r="P477" i="2"/>
  <c r="BK477" i="2"/>
  <c r="J477" i="2"/>
  <c r="BI471" i="2"/>
  <c r="BH471" i="2"/>
  <c r="BG471" i="2"/>
  <c r="BF471" i="2"/>
  <c r="BE471" i="2"/>
  <c r="T471" i="2"/>
  <c r="R471" i="2"/>
  <c r="P471" i="2"/>
  <c r="BK471" i="2"/>
  <c r="J471" i="2"/>
  <c r="BI470" i="2"/>
  <c r="BH470" i="2"/>
  <c r="BG470" i="2"/>
  <c r="BF470" i="2"/>
  <c r="BE470" i="2"/>
  <c r="T470" i="2"/>
  <c r="R470" i="2"/>
  <c r="P470" i="2"/>
  <c r="BK470" i="2"/>
  <c r="J470" i="2"/>
  <c r="BI469" i="2"/>
  <c r="BH469" i="2"/>
  <c r="BG469" i="2"/>
  <c r="BF469" i="2"/>
  <c r="BE469" i="2"/>
  <c r="T469" i="2"/>
  <c r="R469" i="2"/>
  <c r="P469" i="2"/>
  <c r="BK469" i="2"/>
  <c r="J469" i="2"/>
  <c r="BI463" i="2"/>
  <c r="BH463" i="2"/>
  <c r="BG463" i="2"/>
  <c r="BF463" i="2"/>
  <c r="BE463" i="2"/>
  <c r="T463" i="2"/>
  <c r="T462" i="2" s="1"/>
  <c r="R463" i="2"/>
  <c r="P463" i="2"/>
  <c r="P462" i="2" s="1"/>
  <c r="BK463" i="2"/>
  <c r="BK462" i="2" s="1"/>
  <c r="J462" i="2" s="1"/>
  <c r="J66" i="2" s="1"/>
  <c r="J463" i="2"/>
  <c r="BI461" i="2"/>
  <c r="BH461" i="2"/>
  <c r="BG461" i="2"/>
  <c r="BF461" i="2"/>
  <c r="T461" i="2"/>
  <c r="R461" i="2"/>
  <c r="P461" i="2"/>
  <c r="BK461" i="2"/>
  <c r="J461" i="2"/>
  <c r="BE461" i="2" s="1"/>
  <c r="BI459" i="2"/>
  <c r="BH459" i="2"/>
  <c r="BG459" i="2"/>
  <c r="BF459" i="2"/>
  <c r="T459" i="2"/>
  <c r="R459" i="2"/>
  <c r="P459" i="2"/>
  <c r="BK459" i="2"/>
  <c r="J459" i="2"/>
  <c r="BE459" i="2" s="1"/>
  <c r="BI458" i="2"/>
  <c r="BH458" i="2"/>
  <c r="BG458" i="2"/>
  <c r="BF458" i="2"/>
  <c r="T458" i="2"/>
  <c r="R458" i="2"/>
  <c r="P458" i="2"/>
  <c r="BK458" i="2"/>
  <c r="J458" i="2"/>
  <c r="BE458" i="2" s="1"/>
  <c r="BI434" i="2"/>
  <c r="BH434" i="2"/>
  <c r="BG434" i="2"/>
  <c r="BF434" i="2"/>
  <c r="T434" i="2"/>
  <c r="R434" i="2"/>
  <c r="P434" i="2"/>
  <c r="BK434" i="2"/>
  <c r="J434" i="2"/>
  <c r="BE434" i="2" s="1"/>
  <c r="BI432" i="2"/>
  <c r="BH432" i="2"/>
  <c r="BG432" i="2"/>
  <c r="BF432" i="2"/>
  <c r="T432" i="2"/>
  <c r="R432" i="2"/>
  <c r="P432" i="2"/>
  <c r="BK432" i="2"/>
  <c r="J432" i="2"/>
  <c r="BE432" i="2" s="1"/>
  <c r="BI408" i="2"/>
  <c r="BH408" i="2"/>
  <c r="BG408" i="2"/>
  <c r="BF408" i="2"/>
  <c r="T408" i="2"/>
  <c r="R408" i="2"/>
  <c r="P408" i="2"/>
  <c r="BK408" i="2"/>
  <c r="J408" i="2"/>
  <c r="BE408" i="2" s="1"/>
  <c r="BI406" i="2"/>
  <c r="BH406" i="2"/>
  <c r="BG406" i="2"/>
  <c r="BF406" i="2"/>
  <c r="T406" i="2"/>
  <c r="R406" i="2"/>
  <c r="P406" i="2"/>
  <c r="BK406" i="2"/>
  <c r="J406" i="2"/>
  <c r="BE406" i="2" s="1"/>
  <c r="BI397" i="2"/>
  <c r="BH397" i="2"/>
  <c r="BG397" i="2"/>
  <c r="BF397" i="2"/>
  <c r="BE397" i="2"/>
  <c r="T397" i="2"/>
  <c r="R397" i="2"/>
  <c r="P397" i="2"/>
  <c r="BK397" i="2"/>
  <c r="J397" i="2"/>
  <c r="BI396" i="2"/>
  <c r="BH396" i="2"/>
  <c r="BG396" i="2"/>
  <c r="BF396" i="2"/>
  <c r="T396" i="2"/>
  <c r="R396" i="2"/>
  <c r="P396" i="2"/>
  <c r="BK396" i="2"/>
  <c r="J396" i="2"/>
  <c r="BE396" i="2" s="1"/>
  <c r="BI395" i="2"/>
  <c r="BH395" i="2"/>
  <c r="BG395" i="2"/>
  <c r="BF395" i="2"/>
  <c r="BE395" i="2"/>
  <c r="T395" i="2"/>
  <c r="R395" i="2"/>
  <c r="P395" i="2"/>
  <c r="BK395" i="2"/>
  <c r="J395" i="2"/>
  <c r="BI394" i="2"/>
  <c r="BH394" i="2"/>
  <c r="BG394" i="2"/>
  <c r="BF394" i="2"/>
  <c r="BE394" i="2"/>
  <c r="T394" i="2"/>
  <c r="R394" i="2"/>
  <c r="P394" i="2"/>
  <c r="BK394" i="2"/>
  <c r="J394" i="2"/>
  <c r="BI387" i="2"/>
  <c r="BH387" i="2"/>
  <c r="BG387" i="2"/>
  <c r="BF387" i="2"/>
  <c r="BE387" i="2"/>
  <c r="T387" i="2"/>
  <c r="T386" i="2" s="1"/>
  <c r="R387" i="2"/>
  <c r="R386" i="2" s="1"/>
  <c r="P387" i="2"/>
  <c r="P386" i="2" s="1"/>
  <c r="BK387" i="2"/>
  <c r="BK386" i="2" s="1"/>
  <c r="J386" i="2" s="1"/>
  <c r="J65" i="2" s="1"/>
  <c r="J387" i="2"/>
  <c r="BI384" i="2"/>
  <c r="BH384" i="2"/>
  <c r="BG384" i="2"/>
  <c r="BF384" i="2"/>
  <c r="T384" i="2"/>
  <c r="R384" i="2"/>
  <c r="P384" i="2"/>
  <c r="BK384" i="2"/>
  <c r="J384" i="2"/>
  <c r="BE384" i="2" s="1"/>
  <c r="BI340" i="2"/>
  <c r="BH340" i="2"/>
  <c r="BG340" i="2"/>
  <c r="BF340" i="2"/>
  <c r="T340" i="2"/>
  <c r="R340" i="2"/>
  <c r="P340" i="2"/>
  <c r="BK340" i="2"/>
  <c r="J340" i="2"/>
  <c r="BE340" i="2" s="1"/>
  <c r="BI316" i="2"/>
  <c r="BH316" i="2"/>
  <c r="BG316" i="2"/>
  <c r="BF316" i="2"/>
  <c r="T316" i="2"/>
  <c r="R316" i="2"/>
  <c r="P316" i="2"/>
  <c r="BK316" i="2"/>
  <c r="J316" i="2"/>
  <c r="BE316" i="2" s="1"/>
  <c r="BI314" i="2"/>
  <c r="BH314" i="2"/>
  <c r="BG314" i="2"/>
  <c r="BF314" i="2"/>
  <c r="T314" i="2"/>
  <c r="R314" i="2"/>
  <c r="P314" i="2"/>
  <c r="BK314" i="2"/>
  <c r="J314" i="2"/>
  <c r="BE314" i="2" s="1"/>
  <c r="BI290" i="2"/>
  <c r="BH290" i="2"/>
  <c r="BG290" i="2"/>
  <c r="BF290" i="2"/>
  <c r="T290" i="2"/>
  <c r="R290" i="2"/>
  <c r="P290" i="2"/>
  <c r="BK290" i="2"/>
  <c r="J290" i="2"/>
  <c r="BE290" i="2" s="1"/>
  <c r="BI288" i="2"/>
  <c r="BH288" i="2"/>
  <c r="BG288" i="2"/>
  <c r="BF288" i="2"/>
  <c r="BE288" i="2"/>
  <c r="T288" i="2"/>
  <c r="R288" i="2"/>
  <c r="P288" i="2"/>
  <c r="BK288" i="2"/>
  <c r="J288" i="2"/>
  <c r="BI278" i="2"/>
  <c r="BH278" i="2"/>
  <c r="BG278" i="2"/>
  <c r="BF278" i="2"/>
  <c r="BE278" i="2"/>
  <c r="T278" i="2"/>
  <c r="R278" i="2"/>
  <c r="P278" i="2"/>
  <c r="BK278" i="2"/>
  <c r="J278" i="2"/>
  <c r="BI277" i="2"/>
  <c r="BH277" i="2"/>
  <c r="BG277" i="2"/>
  <c r="BF277" i="2"/>
  <c r="BE277" i="2"/>
  <c r="T277" i="2"/>
  <c r="R277" i="2"/>
  <c r="P277" i="2"/>
  <c r="BK277" i="2"/>
  <c r="J277" i="2"/>
  <c r="BI276" i="2"/>
  <c r="BH276" i="2"/>
  <c r="BG276" i="2"/>
  <c r="BF276" i="2"/>
  <c r="BE276" i="2"/>
  <c r="T276" i="2"/>
  <c r="R276" i="2"/>
  <c r="P276" i="2"/>
  <c r="BK276" i="2"/>
  <c r="J276" i="2"/>
  <c r="BI269" i="2"/>
  <c r="BH269" i="2"/>
  <c r="BG269" i="2"/>
  <c r="BF269" i="2"/>
  <c r="BE269" i="2"/>
  <c r="T269" i="2"/>
  <c r="R269" i="2"/>
  <c r="P269" i="2"/>
  <c r="BK269" i="2"/>
  <c r="J269" i="2"/>
  <c r="BI256" i="2"/>
  <c r="BH256" i="2"/>
  <c r="BG256" i="2"/>
  <c r="BF256" i="2"/>
  <c r="BE256" i="2"/>
  <c r="T256" i="2"/>
  <c r="R256" i="2"/>
  <c r="P256" i="2"/>
  <c r="BK256" i="2"/>
  <c r="J256" i="2"/>
  <c r="BI254" i="2"/>
  <c r="BH254" i="2"/>
  <c r="BG254" i="2"/>
  <c r="BF254" i="2"/>
  <c r="BE254" i="2"/>
  <c r="T254" i="2"/>
  <c r="T253" i="2" s="1"/>
  <c r="T252" i="2" s="1"/>
  <c r="R254" i="2"/>
  <c r="R253" i="2" s="1"/>
  <c r="P254" i="2"/>
  <c r="P253" i="2" s="1"/>
  <c r="P252" i="2" s="1"/>
  <c r="BK254" i="2"/>
  <c r="BK253" i="2" s="1"/>
  <c r="J254" i="2"/>
  <c r="BI251" i="2"/>
  <c r="BH251" i="2"/>
  <c r="BG251" i="2"/>
  <c r="BF251" i="2"/>
  <c r="BE251" i="2"/>
  <c r="T251" i="2"/>
  <c r="R251" i="2"/>
  <c r="P251" i="2"/>
  <c r="BK251" i="2"/>
  <c r="J251" i="2"/>
  <c r="BI249" i="2"/>
  <c r="BH249" i="2"/>
  <c r="BG249" i="2"/>
  <c r="BF249" i="2"/>
  <c r="BE249" i="2"/>
  <c r="T249" i="2"/>
  <c r="R249" i="2"/>
  <c r="P249" i="2"/>
  <c r="BK249" i="2"/>
  <c r="J249" i="2"/>
  <c r="BI247" i="2"/>
  <c r="BH247" i="2"/>
  <c r="BG247" i="2"/>
  <c r="BF247" i="2"/>
  <c r="BE247" i="2"/>
  <c r="T247" i="2"/>
  <c r="R247" i="2"/>
  <c r="P247" i="2"/>
  <c r="BK247" i="2"/>
  <c r="J247" i="2"/>
  <c r="BI244" i="2"/>
  <c r="BH244" i="2"/>
  <c r="BG244" i="2"/>
  <c r="BF244" i="2"/>
  <c r="BE244" i="2"/>
  <c r="T244" i="2"/>
  <c r="R244" i="2"/>
  <c r="P244" i="2"/>
  <c r="BK244" i="2"/>
  <c r="J244" i="2"/>
  <c r="BI240" i="2"/>
  <c r="BH240" i="2"/>
  <c r="BG240" i="2"/>
  <c r="BF240" i="2"/>
  <c r="BE240" i="2"/>
  <c r="T240" i="2"/>
  <c r="T239" i="2" s="1"/>
  <c r="R240" i="2"/>
  <c r="R239" i="2" s="1"/>
  <c r="P240" i="2"/>
  <c r="P239" i="2" s="1"/>
  <c r="BK240" i="2"/>
  <c r="BK239" i="2" s="1"/>
  <c r="J239" i="2" s="1"/>
  <c r="J62" i="2" s="1"/>
  <c r="J240" i="2"/>
  <c r="BI238" i="2"/>
  <c r="BH238" i="2"/>
  <c r="BG238" i="2"/>
  <c r="BF238" i="2"/>
  <c r="T238" i="2"/>
  <c r="R238" i="2"/>
  <c r="P238" i="2"/>
  <c r="BK238" i="2"/>
  <c r="J238" i="2"/>
  <c r="BE238" i="2" s="1"/>
  <c r="BI237" i="2"/>
  <c r="BH237" i="2"/>
  <c r="BG237" i="2"/>
  <c r="BF237" i="2"/>
  <c r="T237" i="2"/>
  <c r="R237" i="2"/>
  <c r="P237" i="2"/>
  <c r="BK237" i="2"/>
  <c r="J237" i="2"/>
  <c r="BE237" i="2" s="1"/>
  <c r="BI236" i="2"/>
  <c r="BH236" i="2"/>
  <c r="BG236" i="2"/>
  <c r="BF236" i="2"/>
  <c r="T236" i="2"/>
  <c r="R236" i="2"/>
  <c r="P236" i="2"/>
  <c r="BK236" i="2"/>
  <c r="J236" i="2"/>
  <c r="BE236" i="2" s="1"/>
  <c r="BI234" i="2"/>
  <c r="BH234" i="2"/>
  <c r="BG234" i="2"/>
  <c r="BF234" i="2"/>
  <c r="T234" i="2"/>
  <c r="R234" i="2"/>
  <c r="P234" i="2"/>
  <c r="BK234" i="2"/>
  <c r="J234" i="2"/>
  <c r="BE234" i="2" s="1"/>
  <c r="BI233" i="2"/>
  <c r="BH233" i="2"/>
  <c r="BG233" i="2"/>
  <c r="BF233" i="2"/>
  <c r="T233" i="2"/>
  <c r="R233" i="2"/>
  <c r="P233" i="2"/>
  <c r="BK233" i="2"/>
  <c r="J233" i="2"/>
  <c r="BE233" i="2" s="1"/>
  <c r="BI231" i="2"/>
  <c r="BH231" i="2"/>
  <c r="BG231" i="2"/>
  <c r="BF231" i="2"/>
  <c r="T231" i="2"/>
  <c r="R231" i="2"/>
  <c r="P231" i="2"/>
  <c r="BK231" i="2"/>
  <c r="J231" i="2"/>
  <c r="BE231" i="2" s="1"/>
  <c r="BI227" i="2"/>
  <c r="BH227" i="2"/>
  <c r="BG227" i="2"/>
  <c r="BF227" i="2"/>
  <c r="T227" i="2"/>
  <c r="R227" i="2"/>
  <c r="P227" i="2"/>
  <c r="BK227" i="2"/>
  <c r="J227" i="2"/>
  <c r="BE227" i="2" s="1"/>
  <c r="BI225" i="2"/>
  <c r="BH225" i="2"/>
  <c r="BG225" i="2"/>
  <c r="BF225" i="2"/>
  <c r="T225" i="2"/>
  <c r="R225" i="2"/>
  <c r="R224" i="2" s="1"/>
  <c r="P225" i="2"/>
  <c r="P224" i="2" s="1"/>
  <c r="BK225" i="2"/>
  <c r="BK224" i="2" s="1"/>
  <c r="J224" i="2" s="1"/>
  <c r="J61" i="2" s="1"/>
  <c r="J225" i="2"/>
  <c r="BE225" i="2" s="1"/>
  <c r="BI220" i="2"/>
  <c r="BH220" i="2"/>
  <c r="BG220" i="2"/>
  <c r="BF220" i="2"/>
  <c r="BE220" i="2"/>
  <c r="T220" i="2"/>
  <c r="R220" i="2"/>
  <c r="P220" i="2"/>
  <c r="BK220" i="2"/>
  <c r="J220" i="2"/>
  <c r="BI216" i="2"/>
  <c r="BH216" i="2"/>
  <c r="BG216" i="2"/>
  <c r="BF216" i="2"/>
  <c r="T216" i="2"/>
  <c r="R216" i="2"/>
  <c r="P216" i="2"/>
  <c r="BK216" i="2"/>
  <c r="J216" i="2"/>
  <c r="BE216" i="2" s="1"/>
  <c r="BI205" i="2"/>
  <c r="BH205" i="2"/>
  <c r="BG205" i="2"/>
  <c r="BF205" i="2"/>
  <c r="BE205" i="2"/>
  <c r="T205" i="2"/>
  <c r="R205" i="2"/>
  <c r="P205" i="2"/>
  <c r="BK205" i="2"/>
  <c r="J205" i="2"/>
  <c r="BI203" i="2"/>
  <c r="BH203" i="2"/>
  <c r="BG203" i="2"/>
  <c r="BF203" i="2"/>
  <c r="BE203" i="2"/>
  <c r="T203" i="2"/>
  <c r="R203" i="2"/>
  <c r="P203" i="2"/>
  <c r="BK203" i="2"/>
  <c r="J203" i="2"/>
  <c r="BI202" i="2"/>
  <c r="BH202" i="2"/>
  <c r="BG202" i="2"/>
  <c r="BF202" i="2"/>
  <c r="BE202" i="2"/>
  <c r="T202" i="2"/>
  <c r="R202" i="2"/>
  <c r="P202" i="2"/>
  <c r="BK202" i="2"/>
  <c r="J202" i="2"/>
  <c r="BI201" i="2"/>
  <c r="BH201" i="2"/>
  <c r="BG201" i="2"/>
  <c r="BF201" i="2"/>
  <c r="BE201" i="2"/>
  <c r="T201" i="2"/>
  <c r="R201" i="2"/>
  <c r="P201" i="2"/>
  <c r="BK201" i="2"/>
  <c r="J201" i="2"/>
  <c r="BI200" i="2"/>
  <c r="BH200" i="2"/>
  <c r="BG200" i="2"/>
  <c r="BF200" i="2"/>
  <c r="BE200" i="2"/>
  <c r="T200" i="2"/>
  <c r="R200" i="2"/>
  <c r="P200" i="2"/>
  <c r="BK200" i="2"/>
  <c r="J200" i="2"/>
  <c r="BI199" i="2"/>
  <c r="BH199" i="2"/>
  <c r="BG199" i="2"/>
  <c r="BF199" i="2"/>
  <c r="BE199" i="2"/>
  <c r="T199" i="2"/>
  <c r="R199" i="2"/>
  <c r="P199" i="2"/>
  <c r="BK199" i="2"/>
  <c r="J199" i="2"/>
  <c r="BI195" i="2"/>
  <c r="BH195" i="2"/>
  <c r="BG195" i="2"/>
  <c r="BF195" i="2"/>
  <c r="BE195" i="2"/>
  <c r="T195" i="2"/>
  <c r="R195" i="2"/>
  <c r="P195" i="2"/>
  <c r="BK195" i="2"/>
  <c r="J195" i="2"/>
  <c r="BI194" i="2"/>
  <c r="BH194" i="2"/>
  <c r="BG194" i="2"/>
  <c r="BF194" i="2"/>
  <c r="BE194" i="2"/>
  <c r="T194" i="2"/>
  <c r="R194" i="2"/>
  <c r="P194" i="2"/>
  <c r="BK194" i="2"/>
  <c r="J194" i="2"/>
  <c r="BI193" i="2"/>
  <c r="BH193" i="2"/>
  <c r="BG193" i="2"/>
  <c r="BF193" i="2"/>
  <c r="BE193" i="2"/>
  <c r="T193" i="2"/>
  <c r="R193" i="2"/>
  <c r="P193" i="2"/>
  <c r="BK193" i="2"/>
  <c r="J193" i="2"/>
  <c r="BI192" i="2"/>
  <c r="BH192" i="2"/>
  <c r="BG192" i="2"/>
  <c r="BF192" i="2"/>
  <c r="BE192" i="2"/>
  <c r="T192" i="2"/>
  <c r="R192" i="2"/>
  <c r="P192" i="2"/>
  <c r="BK192" i="2"/>
  <c r="J192" i="2"/>
  <c r="BI185" i="2"/>
  <c r="BH185" i="2"/>
  <c r="BG185" i="2"/>
  <c r="BF185" i="2"/>
  <c r="BE185" i="2"/>
  <c r="T185" i="2"/>
  <c r="R185" i="2"/>
  <c r="P185" i="2"/>
  <c r="BK185" i="2"/>
  <c r="J185" i="2"/>
  <c r="BI179" i="2"/>
  <c r="BH179" i="2"/>
  <c r="BG179" i="2"/>
  <c r="BF179" i="2"/>
  <c r="BE179" i="2"/>
  <c r="T179" i="2"/>
  <c r="R179" i="2"/>
  <c r="P179" i="2"/>
  <c r="BK179" i="2"/>
  <c r="J179" i="2"/>
  <c r="BI173" i="2"/>
  <c r="BH173" i="2"/>
  <c r="BG173" i="2"/>
  <c r="BF173" i="2"/>
  <c r="BE173" i="2"/>
  <c r="T173" i="2"/>
  <c r="T172" i="2" s="1"/>
  <c r="R173" i="2"/>
  <c r="P173" i="2"/>
  <c r="P172" i="2" s="1"/>
  <c r="BK173" i="2"/>
  <c r="BK172" i="2" s="1"/>
  <c r="J172" i="2" s="1"/>
  <c r="J60" i="2" s="1"/>
  <c r="J173" i="2"/>
  <c r="BI169" i="2"/>
  <c r="BH169" i="2"/>
  <c r="BG169" i="2"/>
  <c r="BF169" i="2"/>
  <c r="T169" i="2"/>
  <c r="R169" i="2"/>
  <c r="P169" i="2"/>
  <c r="BK169" i="2"/>
  <c r="J169" i="2"/>
  <c r="BE169" i="2" s="1"/>
  <c r="BI165" i="2"/>
  <c r="BH165" i="2"/>
  <c r="BG165" i="2"/>
  <c r="BF165" i="2"/>
  <c r="T165" i="2"/>
  <c r="R165" i="2"/>
  <c r="P165" i="2"/>
  <c r="BK165" i="2"/>
  <c r="J165" i="2"/>
  <c r="BE165" i="2" s="1"/>
  <c r="BI159" i="2"/>
  <c r="BH159" i="2"/>
  <c r="BG159" i="2"/>
  <c r="BF159" i="2"/>
  <c r="T159" i="2"/>
  <c r="R159" i="2"/>
  <c r="P159" i="2"/>
  <c r="BK159" i="2"/>
  <c r="J159" i="2"/>
  <c r="BE159" i="2" s="1"/>
  <c r="BI156" i="2"/>
  <c r="BH156" i="2"/>
  <c r="BG156" i="2"/>
  <c r="BF156" i="2"/>
  <c r="T156" i="2"/>
  <c r="R156" i="2"/>
  <c r="P156" i="2"/>
  <c r="BK156" i="2"/>
  <c r="J156" i="2"/>
  <c r="BE156" i="2" s="1"/>
  <c r="BI153" i="2"/>
  <c r="BH153" i="2"/>
  <c r="BG153" i="2"/>
  <c r="BF153" i="2"/>
  <c r="T153" i="2"/>
  <c r="T152" i="2" s="1"/>
  <c r="R153" i="2"/>
  <c r="R152" i="2" s="1"/>
  <c r="P153" i="2"/>
  <c r="BK153" i="2"/>
  <c r="BK152" i="2" s="1"/>
  <c r="J152" i="2" s="1"/>
  <c r="J59" i="2" s="1"/>
  <c r="J153" i="2"/>
  <c r="BE153" i="2" s="1"/>
  <c r="BI148" i="2"/>
  <c r="BH148" i="2"/>
  <c r="BG148" i="2"/>
  <c r="BF148" i="2"/>
  <c r="BE148" i="2"/>
  <c r="T148" i="2"/>
  <c r="R148" i="2"/>
  <c r="P148" i="2"/>
  <c r="BK148" i="2"/>
  <c r="J148" i="2"/>
  <c r="BI146" i="2"/>
  <c r="BH146" i="2"/>
  <c r="BG146" i="2"/>
  <c r="BF146" i="2"/>
  <c r="BE146" i="2"/>
  <c r="T146" i="2"/>
  <c r="R146" i="2"/>
  <c r="P146" i="2"/>
  <c r="BK146" i="2"/>
  <c r="J146" i="2"/>
  <c r="BI145" i="2"/>
  <c r="BH145" i="2"/>
  <c r="BG145" i="2"/>
  <c r="BF145" i="2"/>
  <c r="BE145" i="2"/>
  <c r="T145" i="2"/>
  <c r="R145" i="2"/>
  <c r="P145" i="2"/>
  <c r="BK145" i="2"/>
  <c r="J145" i="2"/>
  <c r="BI144" i="2"/>
  <c r="BH144" i="2"/>
  <c r="BG144" i="2"/>
  <c r="BF144" i="2"/>
  <c r="BE144" i="2"/>
  <c r="T144" i="2"/>
  <c r="R144" i="2"/>
  <c r="P144" i="2"/>
  <c r="BK144" i="2"/>
  <c r="J144" i="2"/>
  <c r="BI142" i="2"/>
  <c r="BH142" i="2"/>
  <c r="BG142" i="2"/>
  <c r="BF142" i="2"/>
  <c r="BE142" i="2"/>
  <c r="T142" i="2"/>
  <c r="R142" i="2"/>
  <c r="P142" i="2"/>
  <c r="BK142" i="2"/>
  <c r="J142" i="2"/>
  <c r="BI140" i="2"/>
  <c r="BH140" i="2"/>
  <c r="BG140" i="2"/>
  <c r="BF140" i="2"/>
  <c r="BE140" i="2"/>
  <c r="T140" i="2"/>
  <c r="R140" i="2"/>
  <c r="P140" i="2"/>
  <c r="BK140" i="2"/>
  <c r="J140" i="2"/>
  <c r="BI139" i="2"/>
  <c r="BH139" i="2"/>
  <c r="BG139" i="2"/>
  <c r="BF139" i="2"/>
  <c r="BE139" i="2"/>
  <c r="T139" i="2"/>
  <c r="R139" i="2"/>
  <c r="P139" i="2"/>
  <c r="BK139" i="2"/>
  <c r="J139" i="2"/>
  <c r="BI138" i="2"/>
  <c r="BH138" i="2"/>
  <c r="BG138" i="2"/>
  <c r="BF138" i="2"/>
  <c r="BE138" i="2"/>
  <c r="T138" i="2"/>
  <c r="R138" i="2"/>
  <c r="P138" i="2"/>
  <c r="BK138" i="2"/>
  <c r="J138" i="2"/>
  <c r="BI137" i="2"/>
  <c r="BH137" i="2"/>
  <c r="BG137" i="2"/>
  <c r="BF137" i="2"/>
  <c r="BE137" i="2"/>
  <c r="T137" i="2"/>
  <c r="R137" i="2"/>
  <c r="P137" i="2"/>
  <c r="BK137" i="2"/>
  <c r="J137" i="2"/>
  <c r="BI133" i="2"/>
  <c r="BH133" i="2"/>
  <c r="BG133" i="2"/>
  <c r="BF133" i="2"/>
  <c r="BE133" i="2"/>
  <c r="T133" i="2"/>
  <c r="R133" i="2"/>
  <c r="P133" i="2"/>
  <c r="BK133" i="2"/>
  <c r="J133" i="2"/>
  <c r="BI132" i="2"/>
  <c r="BH132" i="2"/>
  <c r="BG132" i="2"/>
  <c r="BF132" i="2"/>
  <c r="BE132" i="2"/>
  <c r="T132" i="2"/>
  <c r="R132" i="2"/>
  <c r="P132" i="2"/>
  <c r="BK132" i="2"/>
  <c r="J132" i="2"/>
  <c r="BI125" i="2"/>
  <c r="BH125" i="2"/>
  <c r="BG125" i="2"/>
  <c r="BF125" i="2"/>
  <c r="BE125" i="2"/>
  <c r="T125" i="2"/>
  <c r="R125" i="2"/>
  <c r="P125" i="2"/>
  <c r="BK125" i="2"/>
  <c r="J125" i="2"/>
  <c r="BI124" i="2"/>
  <c r="BH124" i="2"/>
  <c r="BG124" i="2"/>
  <c r="BF124" i="2"/>
  <c r="BE124" i="2"/>
  <c r="T124" i="2"/>
  <c r="R124" i="2"/>
  <c r="P124" i="2"/>
  <c r="BK124" i="2"/>
  <c r="J124" i="2"/>
  <c r="BI120" i="2"/>
  <c r="BH120" i="2"/>
  <c r="BG120" i="2"/>
  <c r="BF120" i="2"/>
  <c r="BE120" i="2"/>
  <c r="T120" i="2"/>
  <c r="R120" i="2"/>
  <c r="P120" i="2"/>
  <c r="BK120" i="2"/>
  <c r="J120" i="2"/>
  <c r="BI119" i="2"/>
  <c r="BH119" i="2"/>
  <c r="BG119" i="2"/>
  <c r="BF119" i="2"/>
  <c r="BE119" i="2"/>
  <c r="T119" i="2"/>
  <c r="R119" i="2"/>
  <c r="P119" i="2"/>
  <c r="BK119" i="2"/>
  <c r="J119" i="2"/>
  <c r="BI115" i="2"/>
  <c r="F34" i="2" s="1"/>
  <c r="BD52" i="1" s="1"/>
  <c r="BD51" i="1" s="1"/>
  <c r="W30" i="1" s="1"/>
  <c r="BH115" i="2"/>
  <c r="F33" i="2" s="1"/>
  <c r="BC52" i="1" s="1"/>
  <c r="BG115" i="2"/>
  <c r="BF115" i="2"/>
  <c r="BE115" i="2"/>
  <c r="T115" i="2"/>
  <c r="T114" i="2" s="1"/>
  <c r="R115" i="2"/>
  <c r="P115" i="2"/>
  <c r="P114" i="2" s="1"/>
  <c r="BK115" i="2"/>
  <c r="BK114" i="2" s="1"/>
  <c r="J115" i="2"/>
  <c r="J108" i="2"/>
  <c r="F108" i="2"/>
  <c r="F106" i="2"/>
  <c r="E104" i="2"/>
  <c r="E102" i="2"/>
  <c r="J51" i="2"/>
  <c r="F51" i="2"/>
  <c r="F49" i="2"/>
  <c r="E47" i="2"/>
  <c r="E45" i="2"/>
  <c r="J18" i="2"/>
  <c r="E18" i="2"/>
  <c r="F52" i="2" s="1"/>
  <c r="J17" i="2"/>
  <c r="J12" i="2"/>
  <c r="J106" i="2" s="1"/>
  <c r="E7" i="2"/>
  <c r="BC51" i="1"/>
  <c r="AY51" i="1" s="1"/>
  <c r="AS51" i="1"/>
  <c r="L47" i="1"/>
  <c r="AM46" i="1"/>
  <c r="L46" i="1"/>
  <c r="AM44" i="1"/>
  <c r="L44" i="1"/>
  <c r="L42" i="1"/>
  <c r="L41" i="1"/>
  <c r="J49" i="2" l="1"/>
  <c r="R114" i="2"/>
  <c r="F32" i="2"/>
  <c r="BB52" i="1" s="1"/>
  <c r="BB51" i="1" s="1"/>
  <c r="P152" i="2"/>
  <c r="P113" i="2" s="1"/>
  <c r="P112" i="2" s="1"/>
  <c r="AU52" i="1" s="1"/>
  <c r="AU51" i="1" s="1"/>
  <c r="R172" i="2"/>
  <c r="T224" i="2"/>
  <c r="R528" i="2"/>
  <c r="R622" i="2"/>
  <c r="W29" i="1"/>
  <c r="BK252" i="2"/>
  <c r="J252" i="2" s="1"/>
  <c r="J63" i="2" s="1"/>
  <c r="J253" i="2"/>
  <c r="J64" i="2" s="1"/>
  <c r="R462" i="2"/>
  <c r="R252" i="2" s="1"/>
  <c r="BK529" i="2"/>
  <c r="R556" i="2"/>
  <c r="J623" i="2"/>
  <c r="J74" i="2" s="1"/>
  <c r="BK622" i="2"/>
  <c r="J622" i="2" s="1"/>
  <c r="J73" i="2" s="1"/>
  <c r="F109" i="2"/>
  <c r="J114" i="2"/>
  <c r="J58" i="2" s="1"/>
  <c r="F30" i="2"/>
  <c r="AZ52" i="1" s="1"/>
  <c r="AZ51" i="1" s="1"/>
  <c r="J30" i="2"/>
  <c r="AV52" i="1" s="1"/>
  <c r="AT52" i="1" s="1"/>
  <c r="J31" i="2"/>
  <c r="AW52" i="1" s="1"/>
  <c r="F31" i="2"/>
  <c r="BA52" i="1" s="1"/>
  <c r="BA51" i="1" s="1"/>
  <c r="T542" i="2"/>
  <c r="T528" i="2" s="1"/>
  <c r="T113" i="2" s="1"/>
  <c r="T112" i="2" s="1"/>
  <c r="BK528" i="2" l="1"/>
  <c r="J529" i="2"/>
  <c r="J68" i="2" s="1"/>
  <c r="AW51" i="1"/>
  <c r="AK27" i="1" s="1"/>
  <c r="W27" i="1"/>
  <c r="R113" i="2"/>
  <c r="R112" i="2" s="1"/>
  <c r="AV51" i="1"/>
  <c r="W26" i="1"/>
  <c r="W28" i="1"/>
  <c r="AX51" i="1"/>
  <c r="AK26" i="1" l="1"/>
  <c r="AT51" i="1"/>
  <c r="J528" i="2"/>
  <c r="J67" i="2" s="1"/>
  <c r="BK113" i="2"/>
  <c r="BK112" i="2" l="1"/>
  <c r="J112" i="2" s="1"/>
  <c r="J113" i="2"/>
  <c r="J57" i="2" s="1"/>
  <c r="J56" i="2" l="1"/>
  <c r="J27" i="2"/>
  <c r="AG52" i="1" l="1"/>
  <c r="J36" i="2"/>
  <c r="AG51" i="1" l="1"/>
  <c r="AN52" i="1"/>
  <c r="AK23" i="1" l="1"/>
  <c r="AK32" i="1" s="1"/>
  <c r="AN51" i="1"/>
</calcChain>
</file>

<file path=xl/sharedStrings.xml><?xml version="1.0" encoding="utf-8"?>
<sst xmlns="http://schemas.openxmlformats.org/spreadsheetml/2006/main" count="10715" uniqueCount="1616">
  <si>
    <t>Export VZ</t>
  </si>
  <si>
    <t>List obsahuje:</t>
  </si>
  <si>
    <t>1) Rekapitulace stavby</t>
  </si>
  <si>
    <t>2) Rekapitulace objektů stavby a soupisů prací</t>
  </si>
  <si>
    <t>3.0</t>
  </si>
  <si>
    <t/>
  </si>
  <si>
    <t>False</t>
  </si>
  <si>
    <t>{c6d01eb1-1f96-4911-b7e5-ac79384cbfd6}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</si>
  <si>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</si>
  <si>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</si>
  <si>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</si>
  <si>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</si>
  <si>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</si>
  <si>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</si>
  <si>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</si>
  <si>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</si>
  <si>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</si>
  <si>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1</t>
  </si>
  <si>
    <t>Měnit lze pouze buňky se žlutým podbarvením!_x000D_
_x000D_
1) v Rekapitulaci stavby vyplňte údaje o Uchazeči (přenesou se do ostatních sestav i v jiných listech)_x000D_
_x000D_
2) na vybraných listech vyplňte v sestavě Soupis prací ceny u položek_x000D_
_x000D_
Podrobnosti k vyplnění naleznete na poslední záložce s Pokyny pro vyplnění</t>
  </si>
  <si>
    <t>Stavba:</t>
  </si>
  <si>
    <t>Rekonstrukce statku Libín č.p. 17</t>
  </si>
  <si>
    <t>KSO:</t>
  </si>
  <si>
    <t>CC-CZ:</t>
  </si>
  <si>
    <t>Místo:</t>
  </si>
  <si>
    <t xml:space="preserve"> </t>
  </si>
  <si>
    <t>Datum:</t>
  </si>
  <si>
    <t>1.3.2017</t>
  </si>
  <si>
    <t>Zadavatel:</t>
  </si>
  <si>
    <t>IČ:</t>
  </si>
  <si>
    <t>Jan Fuxa</t>
  </si>
  <si>
    <t>DIČ:</t>
  </si>
  <si>
    <t>Uchazeč:</t>
  </si>
  <si>
    <t>Vyplň údaj</t>
  </si>
  <si>
    <t>Projektant:</t>
  </si>
  <si>
    <t>Ing. arch. Radek Zeman</t>
  </si>
  <si>
    <t>True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</si>
  <si>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</si>
  <si>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www.cs-urs.cz, sekce Cenové a technické podmínky.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</si>
  <si>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</si>
  <si>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</si>
  <si>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</si>
  <si>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</si>
  <si>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</si>
  <si>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</si>
  <si>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</si>
  <si>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</si>
  <si>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</si>
  <si>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</si>
  <si>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</si>
  <si>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</si>
  <si>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</si>
  <si>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</si>
  <si>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</si>
  <si>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</si>
  <si>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</si>
  <si>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</si>
  <si>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</si>
  <si>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</si>
  <si>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</si>
  <si>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</si>
  <si>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</si>
  <si>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</si>
  <si>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</si>
  <si>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</si>
  <si>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</si>
  <si>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</si>
  <si>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</si>
  <si>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</si>
  <si>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</si>
  <si>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</si>
  <si>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</si>
  <si>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</si>
  <si>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</si>
  <si>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</si>
  <si>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</si>
  <si>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</si>
  <si>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</si>
  <si>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Penzion</t>
  </si>
  <si>
    <t>STA</t>
  </si>
  <si>
    <t>{6f05421a-cbf2-4390-a9ea-607c17c564fe}</t>
  </si>
  <si>
    <t>2</t>
  </si>
  <si>
    <t>1) Krycí list soupisu</t>
  </si>
  <si>
    <t>2) Rekapitulace</t>
  </si>
  <si>
    <t>3) Soupis prací</t>
  </si>
  <si>
    <t>Zpět na list:</t>
  </si>
  <si>
    <t>Rekapitulace stavby</t>
  </si>
  <si>
    <t>KRYCÍ LIST SOUPISU</t>
  </si>
  <si>
    <t>Objekt:</t>
  </si>
  <si>
    <t>1 - Penzion</t>
  </si>
  <si>
    <t>Přesto, že tento výkaz výměr byl vypracován s nejvyšší péčí,  je na výhradní odpovědnosti nabízejícího zkontrolovat položky a výměry zde uvedené s výkresovou a textovou částí dokumentace a případně opravit či doplnit položky.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</si>
  <si>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</si>
  <si>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</si>
  <si>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</si>
  <si>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</si>
  <si>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</si>
  <si>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</si>
  <si>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1 - Zemní práce</t>
  </si>
  <si>
    <t xml:space="preserve">    2 - Zakládání</t>
  </si>
  <si>
    <t xml:space="preserve">    3 - Svislé a kompletní konstrukce</t>
  </si>
  <si>
    <t xml:space="preserve">    4 - Vodorovné konstrukce</t>
  </si>
  <si>
    <t xml:space="preserve">    5 - Komunikace pozemní</t>
  </si>
  <si>
    <t xml:space="preserve">    6 - Úpravy povrchů, podlahy a osazování výplní</t>
  </si>
  <si>
    <t xml:space="preserve">      61 - Úprava povrchů vnitřních</t>
  </si>
  <si>
    <t xml:space="preserve">      62 - Úprava povrchů vnějších</t>
  </si>
  <si>
    <t xml:space="preserve">      63 - Podlahy a podlahové konstrukce</t>
  </si>
  <si>
    <t xml:space="preserve">    9 - Ostatní konstrukce a práce, bourání</t>
  </si>
  <si>
    <t xml:space="preserve">      94 - Lešení a stavební výtahy</t>
  </si>
  <si>
    <t xml:space="preserve">      95 - Různé dokončovací konstrukce a práce pozemních staveb</t>
  </si>
  <si>
    <t xml:space="preserve">      96 - Bourání konstrukcí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</si>
  <si>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</si>
  <si>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</si>
  <si>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</si>
  <si>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</si>
  <si>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 xml:space="preserve">    713 - Izolace tepelné</t>
  </si>
  <si>
    <t xml:space="preserve">    721 - Zdravotechnika - vnitřní kanalizace</t>
  </si>
  <si>
    <t xml:space="preserve">    722 - Zdravotechnika - vnitřní vodovod</t>
  </si>
  <si>
    <t xml:space="preserve">    725 - Zdravotechnika - zařizovací předměty</t>
  </si>
  <si>
    <t xml:space="preserve">    731 - Ústřední vytápění </t>
  </si>
  <si>
    <t xml:space="preserve">    740 - Elektromontáže </t>
  </si>
  <si>
    <t xml:space="preserve">    751 - Vzduchotechnika</t>
  </si>
  <si>
    <t xml:space="preserve">    762 - Konstrukce tesařské</t>
  </si>
  <si>
    <t xml:space="preserve">    763 - Konstrukce suché výstavby</t>
  </si>
  <si>
    <t xml:space="preserve">    764 - Konstrukce klempířské</t>
  </si>
  <si>
    <t xml:space="preserve">    765 - Krytina skládaná</t>
  </si>
  <si>
    <t xml:space="preserve">    766 - Konstrukce truhlářské</t>
  </si>
  <si>
    <t xml:space="preserve">    771 - Podlahy z dlaždic</t>
  </si>
  <si>
    <t xml:space="preserve">    776 - Podlahy povlakové</t>
  </si>
  <si>
    <t xml:space="preserve">    781 - Dokončovací práce - obklady</t>
  </si>
  <si>
    <t xml:space="preserve">    783 - Dokončovací práce - nátěry</t>
  </si>
  <si>
    <t xml:space="preserve">    784 - Dokončovací práce - malby a tapety</t>
  </si>
  <si>
    <t>VRN - Vedlejší rozpočtové náklady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</si>
  <si>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</si>
  <si>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</si>
  <si>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</si>
  <si>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</si>
  <si>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</si>
  <si>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</si>
  <si>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</si>
  <si>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</si>
  <si>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</si>
  <si>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</si>
  <si>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hmotnost_x000D_
[t]</t>
  </si>
  <si>
    <t>Hmotnost_x000D_
celkem [t]</t>
  </si>
  <si>
    <t>J. suť [t]</t>
  </si>
  <si>
    <t>Suť Celkem [t]</t>
  </si>
  <si>
    <t>HSV</t>
  </si>
  <si>
    <t>Práce a dodávky HSV</t>
  </si>
  <si>
    <t>ROZPOCET</t>
  </si>
  <si>
    <t>Zemní práce</t>
  </si>
  <si>
    <t>K</t>
  </si>
  <si>
    <t>122201101</t>
  </si>
  <si>
    <t>Odkopávky a prokopávky nezapažené s přehozením výkopku na vzdálenost do 3 m nebo s naložením na dopravní prostředek v hornině tř. 3 do 100 m3</t>
  </si>
  <si>
    <t>m3</t>
  </si>
  <si>
    <t>CS ÚRS 2017 01</t>
  </si>
  <si>
    <t>4</t>
  </si>
  <si>
    <t>-888452624</t>
  </si>
  <si>
    <t>VV</t>
  </si>
  <si>
    <t>chodník</t>
  </si>
  <si>
    <t>76,0*(0,06+0,03+0,1)</t>
  </si>
  <si>
    <t>Součet</t>
  </si>
  <si>
    <t>122201109</t>
  </si>
  <si>
    <t>Odkopávky a prokopávky nezapažené s přehozením výkopku na vzdálenost do 3 m nebo s naložením na dopravní prostředek v hornině tř. 3 Příplatek k cenám za lepivost horniny tř. 3</t>
  </si>
  <si>
    <t>-547040730</t>
  </si>
  <si>
    <t>3</t>
  </si>
  <si>
    <t>131203101</t>
  </si>
  <si>
    <t>Hloubení zapažených i nezapažených jam ručním nebo pneumatickým nářadím s urovnáním dna do předepsaného profilu a spádu v horninách tř. 3 soudržných</t>
  </si>
  <si>
    <t>2011768691</t>
  </si>
  <si>
    <t>S3 (m103-m125)</t>
  </si>
  <si>
    <t>(22,26+22,8+6,65+1,17+5,45+2,7+16,9+61,57+7,08+1,71+1,4+2,78+3,24+13,74+3,15+3,78+3,78+3,15+14,24+6,23+13,3+12,94+3,78)*0,4</t>
  </si>
  <si>
    <t>131203109</t>
  </si>
  <si>
    <t>Hloubení zapažených i nezapažených jam ručním nebo pneumatickým nářadím s urovnáním dna do předepsaného profilu a spádu v horninách tř. 3 Příplatek k cenám za lepivost horniny tř. 3</t>
  </si>
  <si>
    <t>-1829778502</t>
  </si>
  <si>
    <t>5</t>
  </si>
  <si>
    <t>132201101</t>
  </si>
  <si>
    <t>Hloubení zapažených i nezapažených rýh šířky do 600 mm s urovnáním dna do předepsaného profilu a spádu v hornině tř. 3 do 100 m3</t>
  </si>
  <si>
    <t>-1577570196</t>
  </si>
  <si>
    <t>schodiště</t>
  </si>
  <si>
    <t>1,51*0,5*(0,95-0,23)*1,03</t>
  </si>
  <si>
    <t>přístavek</t>
  </si>
  <si>
    <t>(8,4+6,3+6,3)*0,6*(1,1-0,08)*1,03</t>
  </si>
  <si>
    <t>(8,4)*0,5*(1,1-0,08)*1,03</t>
  </si>
  <si>
    <t>6</t>
  </si>
  <si>
    <t>132201109</t>
  </si>
  <si>
    <t>Hloubení zapažených i nezapažených rýh šířky do 600 mm s urovnáním dna do předepsaného profilu a spádu v hornině tř. 3 Příplatek k cenám za lepivost horniny tř. 3</t>
  </si>
  <si>
    <t>-45416443</t>
  </si>
  <si>
    <t>7</t>
  </si>
  <si>
    <t>133201101</t>
  </si>
  <si>
    <t>Hloubení zapažených i nezapažených šachet s případným nutným přemístěním výkopku ve výkopišti v hornině tř. 3 do 100 m3</t>
  </si>
  <si>
    <t>-350831948</t>
  </si>
  <si>
    <t>0,46*0,46*(0,95-0,23)*6*1,03</t>
  </si>
  <si>
    <t>0,6*0,6*(0,95-0,23)*1,03*3</t>
  </si>
  <si>
    <t>8</t>
  </si>
  <si>
    <t>133201109</t>
  </si>
  <si>
    <t>Hloubení zapažených i nezapažených šachet s případným nutným přemístěním výkopku ve výkopišti v hornině tř. 3 Příplatek k cenám za lepivost horniny tř. 3</t>
  </si>
  <si>
    <t>-380692702</t>
  </si>
  <si>
    <t>9</t>
  </si>
  <si>
    <t>162201211</t>
  </si>
  <si>
    <t>Vodorovné přemístění výkopku nebo sypaniny stavebním kolečkem s naložením a vyprázdněním kolečka na hromady nebo do dopravního prostředku na vzdálenost do 10 m z horniny tř. 1 až 4</t>
  </si>
  <si>
    <t>587055720</t>
  </si>
  <si>
    <t>10</t>
  </si>
  <si>
    <t>162201219</t>
  </si>
  <si>
    <t>Vodorovné přemístění výkopku nebo sypaniny stavebním kolečkem s naložením a vyprázdněním kolečka na hromady nebo do dopravního prostředku na vzdálenost do 10 m z horniny Příplatek k ceně za každých dalších 10 m</t>
  </si>
  <si>
    <t>2121496060</t>
  </si>
  <si>
    <t>11</t>
  </si>
  <si>
    <t>162701105</t>
  </si>
  <si>
    <t>Vodorovné přemístění výkopku nebo sypaniny po suchu na obvyklém dopravním prostředku, bez naložení výkopku, avšak se složením bez rozhrnutí z horniny tř. 1 až 4 na vzdálenost přes 9 000 do 10 000 m</t>
  </si>
  <si>
    <t>-1854439916</t>
  </si>
  <si>
    <t>14,44+93,52+18,211+1,743</t>
  </si>
  <si>
    <t>12</t>
  </si>
  <si>
    <t>162701109</t>
  </si>
  <si>
    <t>Vodorovné přemístění výkopku nebo sypaniny po suchu na obvyklém dopravním prostředku, bez naložení výkopku, avšak se složením bez rozhrnutí z horniny tř. 1 až 4 na vzdálenost Příplatek k ceně za každých dalších i započatých 1 000 m</t>
  </si>
  <si>
    <t>-1513631583</t>
  </si>
  <si>
    <t>127,914*6</t>
  </si>
  <si>
    <t>13</t>
  </si>
  <si>
    <t>167101102</t>
  </si>
  <si>
    <t>Nakládání, skládání a překládání neulehlého výkopku nebo sypaniny nakládání, množství přes 100 m3, z hornin tř. 1 až 4</t>
  </si>
  <si>
    <t>-1278835667</t>
  </si>
  <si>
    <t>14</t>
  </si>
  <si>
    <t>171201201</t>
  </si>
  <si>
    <t>Uložení sypaniny na skládky</t>
  </si>
  <si>
    <t>-1832615664</t>
  </si>
  <si>
    <t>171201211</t>
  </si>
  <si>
    <t>Uložení sypaniny poplatek za uložení sypaniny na skládce (skládkovné)</t>
  </si>
  <si>
    <t>t</t>
  </si>
  <si>
    <t>-1569105507</t>
  </si>
  <si>
    <t>127,914*2</t>
  </si>
  <si>
    <t>16</t>
  </si>
  <si>
    <t>181951102</t>
  </si>
  <si>
    <t>Úprava pláně vyrovnáním výškových rozdílů v hornině tř. 1 až 4 se zhutněním</t>
  </si>
  <si>
    <t>m2</t>
  </si>
  <si>
    <t>-117033002</t>
  </si>
  <si>
    <t>76,0</t>
  </si>
  <si>
    <t>Zakládání</t>
  </si>
  <si>
    <t>17</t>
  </si>
  <si>
    <t>273313711</t>
  </si>
  <si>
    <t>Základy z betonu prostého desky z betonu kamenem neprokládaného tř. C 20/25</t>
  </si>
  <si>
    <t>-656273624</t>
  </si>
  <si>
    <t>(22,26+22,8+6,65+1,17+5,45+2,7+16,9+61,57+7,08+1,71+1,4+2,78+3,24+13,74+3,15+3,78+3,78+3,15+14,24+6,23+13,3+12,94+3,78)*0,1</t>
  </si>
  <si>
    <t>18</t>
  </si>
  <si>
    <t>273362021</t>
  </si>
  <si>
    <t>Výztuž základů desek ze svařovaných sítí z drátů typu KARI</t>
  </si>
  <si>
    <t>1443868065</t>
  </si>
  <si>
    <t>(22,26+22,8+6,65+1,17+5,45+2,7+16,9+61,57+7,08+1,71+1,4+2,78+3,24+13,74+3,15+3,78+3,78+3,15+14,24+6,23+13,3+12,94+3,78)*0,00444*1,15</t>
  </si>
  <si>
    <t>19</t>
  </si>
  <si>
    <t>274313711</t>
  </si>
  <si>
    <t>Základy z betonu prostého pasy betonu kamenem neprokládaného tř. C 20/25</t>
  </si>
  <si>
    <t>-1942404362</t>
  </si>
  <si>
    <t>20</t>
  </si>
  <si>
    <t>275313711</t>
  </si>
  <si>
    <t>Základy z betonu prostého patky a bloky z betonu kamenem neprokládaného tř. C 20/25</t>
  </si>
  <si>
    <t>-564114423</t>
  </si>
  <si>
    <t>98</t>
  </si>
  <si>
    <t>213311113</t>
  </si>
  <si>
    <t>Polštáře zhutněné pod základy z kameniva hrubého drceného, frakce 16 - 63 mm</t>
  </si>
  <si>
    <t>-2083490202</t>
  </si>
  <si>
    <t>(22,26+22,8+6,65+1,17+5,45+2,7+16,9+61,57+7,08+1,71+1,4+2,78+3,24+13,74+3,15+3,78+3,78+3,15+14,24+6,23+13,3+12,94+3,78)*0,15</t>
  </si>
  <si>
    <t>Svislé a kompletní konstrukce</t>
  </si>
  <si>
    <t>311238128</t>
  </si>
  <si>
    <t>Zdivo nosné jednovrstvé z cihel děrovaných vnitřní zvukově izolační z broušených cihel, lepených tenkovrstvou maltou, pevnost cihel P15, P20, tl. zdiva 300 mm</t>
  </si>
  <si>
    <t>-245498211</t>
  </si>
  <si>
    <t>(8,7)*2,85</t>
  </si>
  <si>
    <t>-(1,6*2,1*2)</t>
  </si>
  <si>
    <t>štít</t>
  </si>
  <si>
    <t>19,0</t>
  </si>
  <si>
    <t>22</t>
  </si>
  <si>
    <t>311238130</t>
  </si>
  <si>
    <t>Zdivo nosné jednovrstvé z cihel děrovaných vnitřní zvukově izolační spojené na pero a drážku tl. zdiva 190 mm, pevnost cihel P10, P 15 na maltu MVC</t>
  </si>
  <si>
    <t>7769852</t>
  </si>
  <si>
    <t>(5,0+3,5)*2,85</t>
  </si>
  <si>
    <t>2NP</t>
  </si>
  <si>
    <t>14,0</t>
  </si>
  <si>
    <t>4,5*2,7</t>
  </si>
  <si>
    <t>23</t>
  </si>
  <si>
    <t>311238244</t>
  </si>
  <si>
    <t>Zdivo nosné jednovrstvé z cihel děrovaných vnější broušené, spojené na pero a drážku, lepené tenkovrstvou maltou, pevnost cihel P8, P10, tl. zdiva 440 mm</t>
  </si>
  <si>
    <t>208673263</t>
  </si>
  <si>
    <t>(6,3+15,7+5,9+6,6)*2,85</t>
  </si>
  <si>
    <t>-(1,6*2,1+0,6*1,25+1,0*2,1+1,0*1,25*2)</t>
  </si>
  <si>
    <t>15,0</t>
  </si>
  <si>
    <t>24</t>
  </si>
  <si>
    <t>314236103</t>
  </si>
  <si>
    <t>Třísložkový komínový systém jednoprůduchový cihelný z keramických vložek s nehořlavou izolační rohoží, komínové těleso výšky 3 m s připojením kouřovodu pod úhlem 90 st., světlý průměr vložky 20 cm</t>
  </si>
  <si>
    <t>soubor</t>
  </si>
  <si>
    <t>562843702</t>
  </si>
  <si>
    <t>25</t>
  </si>
  <si>
    <t>314236113</t>
  </si>
  <si>
    <t>Třísložkový komínový systém jednoprůduchový cihelný z keramických vložek s nehořlavou izolační rohoží, komínové těleso výšky 3 m Příplatek k ceně za každý další i započatý metr výšky komínového tělesa přes 3 m světlý průměr vložky 20 cm</t>
  </si>
  <si>
    <t>m</t>
  </si>
  <si>
    <t>1921179265</t>
  </si>
  <si>
    <t>26</t>
  </si>
  <si>
    <t>314236123</t>
  </si>
  <si>
    <t>Třísložkový komínový systém jednoprůduchový cihelný z keramických vložek s nehořlavou izolační rohoží, ukončení v nadstřešní části komínu (komínová hlava) bez větrací šachty komínovým návlekem jednoprůduchovým výšky 175 cm imitace omítnutí pro světlý průměr vložky 14, 16, 20 cm</t>
  </si>
  <si>
    <t>kus</t>
  </si>
  <si>
    <t>1979060196</t>
  </si>
  <si>
    <t>27</t>
  </si>
  <si>
    <t>317168112</t>
  </si>
  <si>
    <t>Překlady keramické ploché osazené do maltového lože, výšky překladu 7,1 cm šířky 11,5 cm, délky 125 cm</t>
  </si>
  <si>
    <t>804683043</t>
  </si>
  <si>
    <t>1+1+1+1+1+1+1+1+1+1+1+1+1+1</t>
  </si>
  <si>
    <t>1+1+1+1+1+1+1+1</t>
  </si>
  <si>
    <t>28</t>
  </si>
  <si>
    <t>317168122</t>
  </si>
  <si>
    <t>Překlady keramické ploché osazené do maltového lože, výšky překladu 7,1 cm šířky 14,5 cm, délky 125 cm</t>
  </si>
  <si>
    <t>-1991223842</t>
  </si>
  <si>
    <t>29</t>
  </si>
  <si>
    <t>317168130</t>
  </si>
  <si>
    <t>Překlady keramické vysoké osazené do maltového lože, šířky překladu 7 cm výšky 23,8 cm, délky 100 cm</t>
  </si>
  <si>
    <t>178350361</t>
  </si>
  <si>
    <t>30</t>
  </si>
  <si>
    <t>317168131</t>
  </si>
  <si>
    <t>Překlady keramické vysoké osazené do maltového lože, šířky překladu 7 cm výšky 23,8 cm, délky 125 cm</t>
  </si>
  <si>
    <t>1868216718</t>
  </si>
  <si>
    <t>31</t>
  </si>
  <si>
    <t>317168134</t>
  </si>
  <si>
    <t>Překlady keramické vysoké osazené do maltového lože, šířky překladu 7 cm výšky 23,8 cm, délky 200 cm</t>
  </si>
  <si>
    <t>1793846788</t>
  </si>
  <si>
    <t>32</t>
  </si>
  <si>
    <t>317998114</t>
  </si>
  <si>
    <t>Izolace tepelná mezi překlady z pěnového polystyrénu výšky 24 cm, tloušťky 90 mm</t>
  </si>
  <si>
    <t>1550481596</t>
  </si>
  <si>
    <t>2,0+1,0+1,25+1,25+1,25</t>
  </si>
  <si>
    <t>33</t>
  </si>
  <si>
    <t>342248141</t>
  </si>
  <si>
    <t>Příčky jednoduché z cihel děrovaných spojených na pero a drážku broušených, lepených tenkovrstvou maltou, pevnost cihel P10, tl. příčky 115 mm</t>
  </si>
  <si>
    <t>416945659</t>
  </si>
  <si>
    <t>(5,5+3,2+3,2+1,3+1,9+1,9+1,6+5,1+1,4+1,4+5,1+7,7+3,5+1,4)*2,85</t>
  </si>
  <si>
    <t>-(0,9*2,0+0,8*2,0+0,8*2,0+0,7*2,0+0,9*2,0+0,7*2,0+0,8*2,0+0,7*2,0+0,7*2,0+0,8*2,0+0,8*2,0*2+0,7*2,0)</t>
  </si>
  <si>
    <t>(1,4+2,8+1,4)*2,85</t>
  </si>
  <si>
    <t>-(0,7*2,0)</t>
  </si>
  <si>
    <t>14,0+14,0+14,0</t>
  </si>
  <si>
    <t>-(0,8*2,0*2+0,7*2,0)</t>
  </si>
  <si>
    <t>(1,4+1,4+1,4+1,4+7,9+1,4+2,9)*2,7</t>
  </si>
  <si>
    <t>-(0,7*2,0*2+0,8*2,0*2+0,7*2,0)</t>
  </si>
  <si>
    <t>34</t>
  </si>
  <si>
    <t>342248142</t>
  </si>
  <si>
    <t>Příčky jednoduché z cihel děrovaných spojených na pero a drážku broušených, lepených tenkovrstvou maltou, pevnost cihel P8, P10, tl. příčky 140 mm</t>
  </si>
  <si>
    <t>-842896887</t>
  </si>
  <si>
    <t>(4,8+5,5)*2,85</t>
  </si>
  <si>
    <t>-(0,9*2,0+0,8*2,0)</t>
  </si>
  <si>
    <t>35</t>
  </si>
  <si>
    <t>342291121</t>
  </si>
  <si>
    <t>Ukotvení příček plochými kotvami, do konstrukce cihelné</t>
  </si>
  <si>
    <t>214393409</t>
  </si>
  <si>
    <t>2,85*27</t>
  </si>
  <si>
    <t>2,85*18</t>
  </si>
  <si>
    <t>Vodorovné konstrukce</t>
  </si>
  <si>
    <t>234</t>
  </si>
  <si>
    <t>411168145</t>
  </si>
  <si>
    <t>Stropy keramické z cihelných stropních vložek a keramobetonových nosníků včetně zmonolitnění konstrukce z betonu C 20/25 a svařované sítě při osové vzdálenosti nosníků 50 cm, z vložek výšky 19 cm , tloušťky stropní konstrukce 25 cm, z nosníků délky přes 5 do 6 m</t>
  </si>
  <si>
    <t>-1467787414</t>
  </si>
  <si>
    <t>109,0+42,0</t>
  </si>
  <si>
    <t>36</t>
  </si>
  <si>
    <t>417321414</t>
  </si>
  <si>
    <t>Ztužující pásy a věnce z betonu železového (bez výztuže) tř. C 20/25</t>
  </si>
  <si>
    <t>-812413304</t>
  </si>
  <si>
    <t>103,0*0,9*0,3</t>
  </si>
  <si>
    <t>39,0*0,45*0,3</t>
  </si>
  <si>
    <t>37</t>
  </si>
  <si>
    <t>417351115</t>
  </si>
  <si>
    <t>Bednění bočnic ztužujících pásů a věnců včetně vzpěr zřízení</t>
  </si>
  <si>
    <t>-1733519366</t>
  </si>
  <si>
    <t>(103,0+39,0)*2*0,4</t>
  </si>
  <si>
    <t>38</t>
  </si>
  <si>
    <t>417351116</t>
  </si>
  <si>
    <t>Bednění bočnic ztužujících pásů a věnců včetně vzpěr odstranění</t>
  </si>
  <si>
    <t>-646692773</t>
  </si>
  <si>
    <t>39</t>
  </si>
  <si>
    <t>417361821</t>
  </si>
  <si>
    <t>Výztuž ztužujících pásů a věnců z betonářské oceli 10 505 (R) nebo BSt 500</t>
  </si>
  <si>
    <t>-169182629</t>
  </si>
  <si>
    <t>33,075*0,1</t>
  </si>
  <si>
    <t>235</t>
  </si>
  <si>
    <t>417388134</t>
  </si>
  <si>
    <t>Ztužující věnce keramické stropní konstrukce pro nosné vnější zdivo z děrovaných cihel včetně věncovky, výztuže a izolantu šířka vnější zdi 44 cm, stropní konstrukce tl. 25 cm</t>
  </si>
  <si>
    <t>1682200093</t>
  </si>
  <si>
    <t>40</t>
  </si>
  <si>
    <t>x122</t>
  </si>
  <si>
    <t>D+M betonového schodiště pavlače</t>
  </si>
  <si>
    <t>kpl</t>
  </si>
  <si>
    <t>844740824</t>
  </si>
  <si>
    <t>41</t>
  </si>
  <si>
    <t>x1221</t>
  </si>
  <si>
    <t>2047691149</t>
  </si>
  <si>
    <t>Komunikace pozemní</t>
  </si>
  <si>
    <t>44</t>
  </si>
  <si>
    <t>564831111</t>
  </si>
  <si>
    <t>Podklad ze štěrkodrti ŠD s rozprostřením a zhutněním, po zhutnění tl. 100 mm</t>
  </si>
  <si>
    <t>-903876843</t>
  </si>
  <si>
    <t>46</t>
  </si>
  <si>
    <t>596211111</t>
  </si>
  <si>
    <t>Kladení dlažby z betonových zámkových dlaždic komunikací pro pěší s ložem z kameniva těženého nebo drceného tl. do 40 mm, s vyplněním spár s dvojitým hutněním, vibrováním a se smetením přebytečného materiálu na krajnici tl. 60 mm skupiny A, pro plochy přes 50 do 100 m2</t>
  </si>
  <si>
    <t>617354889</t>
  </si>
  <si>
    <t>47</t>
  </si>
  <si>
    <t>M</t>
  </si>
  <si>
    <t>592453080</t>
  </si>
  <si>
    <t>dlažba skladebná betonová základní 20 x 10 x 6 cm přírodní</t>
  </si>
  <si>
    <t>-93306580</t>
  </si>
  <si>
    <t>76*1,03 'Přepočtené koeficientem množství</t>
  </si>
  <si>
    <t>56</t>
  </si>
  <si>
    <t>916231213</t>
  </si>
  <si>
    <t>Osazení chodníkového obrubníku betonového se zřízením lože, s vyplněním a zatřením spár cementovou maltou stojatého s boční opěrou z betonu prostého tř. C 12/15, do lože z betonu prostého téže značky</t>
  </si>
  <si>
    <t>1781263465</t>
  </si>
  <si>
    <t>42,0</t>
  </si>
  <si>
    <t>57</t>
  </si>
  <si>
    <t>592174150</t>
  </si>
  <si>
    <t>obrubník betonový chodníkový 100x10x25 cm</t>
  </si>
  <si>
    <t>-1898316895</t>
  </si>
  <si>
    <t>Úpravy povrchů, podlahy a osazování výplní</t>
  </si>
  <si>
    <t>61</t>
  </si>
  <si>
    <t>Úprava povrchů vnitřních</t>
  </si>
  <si>
    <t>58</t>
  </si>
  <si>
    <t>611311141</t>
  </si>
  <si>
    <t>Omítka vápenná vnitřních ploch nanášená ručně dvouvrstvá štuková, tloušťky jádrové omítky do 10 mm a tloušťky štuku do 3 mm vodorovných konstrukcí stropů rovných</t>
  </si>
  <si>
    <t>-1300770549</t>
  </si>
  <si>
    <t>22,26+22,8+6,65+1,17+5,45+2,7+16,9+61,57+7,08+1,71+1,4+2,78+3,24+13,74+3,15+3,78+3,78+3,15+14,24+6,23+13,3+12,94+3,78+3,78+15,29+20,48</t>
  </si>
  <si>
    <t>612311141</t>
  </si>
  <si>
    <t>Omítka vápenná vnitřních ploch nanášená ručně dvouvrstvá štuková, tloušťky jádrové omítky do 10 mm a tloušťky štuku do 3 mm svislých konstrukcí stěn</t>
  </si>
  <si>
    <t>-1350469245</t>
  </si>
  <si>
    <t xml:space="preserve">nové zdivo </t>
  </si>
  <si>
    <t>tl. 300mm</t>
  </si>
  <si>
    <t>18,075</t>
  </si>
  <si>
    <t>tl. 190mm</t>
  </si>
  <si>
    <t>50,375*2</t>
  </si>
  <si>
    <t>tl. 440mm</t>
  </si>
  <si>
    <t>104,615</t>
  </si>
  <si>
    <t>tl. 115mm</t>
  </si>
  <si>
    <t>198,39*2</t>
  </si>
  <si>
    <t>tl. 140mm</t>
  </si>
  <si>
    <t>25,955*2</t>
  </si>
  <si>
    <t>62</t>
  </si>
  <si>
    <t>612325423</t>
  </si>
  <si>
    <t>Oprava vápenocementové nebo vápenné omítky vnitřních ploch štukové dvouvrstvé, tloušťky do 20 mm stěn, v rozsahu opravované plochy přes 30 do 50%</t>
  </si>
  <si>
    <t>2052821818</t>
  </si>
  <si>
    <t>stávající zdivo</t>
  </si>
  <si>
    <t>1NP</t>
  </si>
  <si>
    <t>(43,5+6,0+5,6+18,6+34,3+31,0)*2,7</t>
  </si>
  <si>
    <t>(12,0+18,8+14,0+21,0+28,0)*2,7</t>
  </si>
  <si>
    <t>63</t>
  </si>
  <si>
    <t>612325453</t>
  </si>
  <si>
    <t>Oprava vápenocementové nebo vápenné omítky vnitřních ploch Příplatek k cenám za každých dalších 10 mm tloušťky omítky stěn, v rozsahu opravované plochy přes 30 do 50%</t>
  </si>
  <si>
    <t>-894296519</t>
  </si>
  <si>
    <t>64</t>
  </si>
  <si>
    <t>612311131</t>
  </si>
  <si>
    <t>Potažení vnitřních ploch štukem tloušťky do 3 mm svislých konstrukcí stěn</t>
  </si>
  <si>
    <t>-2004645514</t>
  </si>
  <si>
    <t>65</t>
  </si>
  <si>
    <t>622143003</t>
  </si>
  <si>
    <t>Montáž omítkových profilů plastových nebo pozinkovaných, upevněných vtlačením do podkladní vrstvy nebo přibitím rohových s tkaninou</t>
  </si>
  <si>
    <t>709176354</t>
  </si>
  <si>
    <t>viz. APU lišty</t>
  </si>
  <si>
    <t>184,25</t>
  </si>
  <si>
    <t>rohy místností</t>
  </si>
  <si>
    <t>2,85*4</t>
  </si>
  <si>
    <t>2,85*1</t>
  </si>
  <si>
    <t>Mezisoučet</t>
  </si>
  <si>
    <t>rezerva 10%</t>
  </si>
  <si>
    <t>19,85</t>
  </si>
  <si>
    <t>66</t>
  </si>
  <si>
    <t>590514800</t>
  </si>
  <si>
    <t>lišta rohová Al 10/10 cm s tkaninou bal. 2,5 m</t>
  </si>
  <si>
    <t>-987644237</t>
  </si>
  <si>
    <t>218,35*1,05 'Přepočtené koeficientem množství</t>
  </si>
  <si>
    <t>67</t>
  </si>
  <si>
    <t>622143004</t>
  </si>
  <si>
    <t xml:space="preserve">Montáž omítkových profilů plastových nebo pozinkovaných, upevněných vtlačením do podkladní vrstvy nebo přibitím začišťovacích samolepících </t>
  </si>
  <si>
    <t>-1497724764</t>
  </si>
  <si>
    <t>okna</t>
  </si>
  <si>
    <t>(0,3+0,3+0,3)*8</t>
  </si>
  <si>
    <t>(0,2+0,8+0,8)</t>
  </si>
  <si>
    <t>(1,0+1,25+1,25)</t>
  </si>
  <si>
    <t>(0,45+0,8+0,8)*2</t>
  </si>
  <si>
    <t>(1,0+1,25+1,25)*2</t>
  </si>
  <si>
    <t>(1,0+1,5+1,5)</t>
  </si>
  <si>
    <t>(1,0+1,5+1,5)*3</t>
  </si>
  <si>
    <t>(0,55+0,95+0,95)</t>
  </si>
  <si>
    <t>(1,0+1,25+1,25)*5</t>
  </si>
  <si>
    <t>(0,6+1,25+1,25)</t>
  </si>
  <si>
    <t>(1,0+1,25+1,25)*7</t>
  </si>
  <si>
    <t>dveře</t>
  </si>
  <si>
    <t>(1,0+2,1+2,1)*5</t>
  </si>
  <si>
    <t>(1,2+2,1+2,1)*2</t>
  </si>
  <si>
    <t>(1,0+2,1+2,1)</t>
  </si>
  <si>
    <t>(1,6+2,1+2,1)*3</t>
  </si>
  <si>
    <t>68</t>
  </si>
  <si>
    <t>590514760</t>
  </si>
  <si>
    <t>profil okenní začišťovací se sklovláknitou armovací tkaninou 9 mm/2,4 m</t>
  </si>
  <si>
    <t>-1287625056</t>
  </si>
  <si>
    <t>184,25*1,05 'Přepočtené koeficientem množství</t>
  </si>
  <si>
    <t>69</t>
  </si>
  <si>
    <t>629991011</t>
  </si>
  <si>
    <t>Zakrytí vnějších ploch před znečištěním včetně pozdějšího odkrytí výplní otvorů a svislých ploch fólií přilepenou lepící páskou</t>
  </si>
  <si>
    <t>-1018788742</t>
  </si>
  <si>
    <t>0,3*0,3*8</t>
  </si>
  <si>
    <t>0,2*0,8</t>
  </si>
  <si>
    <t>1,0*1,25</t>
  </si>
  <si>
    <t>0,45*0,8*2</t>
  </si>
  <si>
    <t>1,0*1,25*2</t>
  </si>
  <si>
    <t>1,0*1,5</t>
  </si>
  <si>
    <t>1,0*1,5*3</t>
  </si>
  <si>
    <t>0,55*0,95</t>
  </si>
  <si>
    <t>1,0*1,25*5</t>
  </si>
  <si>
    <t>0,6*1,25</t>
  </si>
  <si>
    <t>1,0*1,25*7</t>
  </si>
  <si>
    <t>1,0*2,1*5</t>
  </si>
  <si>
    <t>1,2*2,1*2</t>
  </si>
  <si>
    <t>1,0*2,1</t>
  </si>
  <si>
    <t>1,6*2,1*3</t>
  </si>
  <si>
    <t>70</t>
  </si>
  <si>
    <t>619995001</t>
  </si>
  <si>
    <t>Začištění omítek (s dodáním hmot) kolem oken, dveří, podlah, obkladů apod.</t>
  </si>
  <si>
    <t>-1134952508</t>
  </si>
  <si>
    <t>sokl</t>
  </si>
  <si>
    <t>197,3</t>
  </si>
  <si>
    <t>obklad</t>
  </si>
  <si>
    <t>m106</t>
  </si>
  <si>
    <t>4,5</t>
  </si>
  <si>
    <t>-(0,7)</t>
  </si>
  <si>
    <t>m109</t>
  </si>
  <si>
    <t>17,3</t>
  </si>
  <si>
    <t>-(0,8*2)</t>
  </si>
  <si>
    <t>m113</t>
  </si>
  <si>
    <t>5,0</t>
  </si>
  <si>
    <t>m114</t>
  </si>
  <si>
    <t>8,3</t>
  </si>
  <si>
    <t>-(0,7+0,8)</t>
  </si>
  <si>
    <t>m115</t>
  </si>
  <si>
    <t>7,4</t>
  </si>
  <si>
    <t>-(0,9)</t>
  </si>
  <si>
    <t>m118</t>
  </si>
  <si>
    <t>8,5</t>
  </si>
  <si>
    <t>m119</t>
  </si>
  <si>
    <t>m125</t>
  </si>
  <si>
    <t>8,2</t>
  </si>
  <si>
    <t>m126</t>
  </si>
  <si>
    <t>m203</t>
  </si>
  <si>
    <t>m204</t>
  </si>
  <si>
    <t>m210</t>
  </si>
  <si>
    <t>m212</t>
  </si>
  <si>
    <t>71</t>
  </si>
  <si>
    <t>632450122</t>
  </si>
  <si>
    <t>Potěr cementový vyrovnávací ze suchých směsí v pásu o průměrné (střední) tl. přes 20 do 30 mm</t>
  </si>
  <si>
    <t>404898579</t>
  </si>
  <si>
    <t>26,45*0,5</t>
  </si>
  <si>
    <t>Úprava povrchů vnějších</t>
  </si>
  <si>
    <t>72</t>
  </si>
  <si>
    <t>622131121</t>
  </si>
  <si>
    <t>Podkladní a spojovací vrstva vnějších omítaných ploch penetrace akrylát-silikonová nanášená ručně stěn</t>
  </si>
  <si>
    <t>1273233181</t>
  </si>
  <si>
    <t>205,0+105,0+58,0+213,0+10,0</t>
  </si>
  <si>
    <t>-okna</t>
  </si>
  <si>
    <t>-68,533</t>
  </si>
  <si>
    <t>ostění</t>
  </si>
  <si>
    <t>184,25*0,3</t>
  </si>
  <si>
    <t>73</t>
  </si>
  <si>
    <t>622321141</t>
  </si>
  <si>
    <t>Omítka vápenocementová vnějších ploch nanášená ručně dvouvrstvá, tloušťky jádrové omítky do 15 mm a tloušťky štuku do 3 mm štuková stěn</t>
  </si>
  <si>
    <t>-284185411</t>
  </si>
  <si>
    <t>74</t>
  </si>
  <si>
    <t>622321191</t>
  </si>
  <si>
    <t>Omítka vápenocementová vnějších ploch nanášená ručně Příplatek k cenám za každých dalších i započatých 5 mm tloušťky omítky přes 15 mm stěn</t>
  </si>
  <si>
    <t>-183333680</t>
  </si>
  <si>
    <t>75</t>
  </si>
  <si>
    <t>629995101</t>
  </si>
  <si>
    <t>Očištění vnějších ploch tlakovou vodou omytím</t>
  </si>
  <si>
    <t>-2097706423</t>
  </si>
  <si>
    <t>76</t>
  </si>
  <si>
    <t>-1090665378</t>
  </si>
  <si>
    <t xml:space="preserve">rohy </t>
  </si>
  <si>
    <t>6,5+6,5+6,5+6,0</t>
  </si>
  <si>
    <t>20,975</t>
  </si>
  <si>
    <t>77</t>
  </si>
  <si>
    <t>1086263054</t>
  </si>
  <si>
    <t>230,725*1,05 'Přepočtené koeficientem množství</t>
  </si>
  <si>
    <t>78</t>
  </si>
  <si>
    <t>-1594298123</t>
  </si>
  <si>
    <t>79</t>
  </si>
  <si>
    <t>-1964641836</t>
  </si>
  <si>
    <t>80</t>
  </si>
  <si>
    <t>312725533</t>
  </si>
  <si>
    <t>81</t>
  </si>
  <si>
    <t>783827425</t>
  </si>
  <si>
    <t>Krycí (ochranný ) nátěr omítek dvojnásobný hladkých omítek hladkých, zrnitých tenkovrstvých nebo štukových stupně členitosti 1 a 2 silikonový</t>
  </si>
  <si>
    <t>1184834350</t>
  </si>
  <si>
    <t>82</t>
  </si>
  <si>
    <t>-322965874</t>
  </si>
  <si>
    <t>26,45*0,3</t>
  </si>
  <si>
    <t>83</t>
  </si>
  <si>
    <t>x796</t>
  </si>
  <si>
    <t>Příplatek za provedení profilací na fasádě</t>
  </si>
  <si>
    <t>-1778899069</t>
  </si>
  <si>
    <t>Podlahy a podlahové konstrukce</t>
  </si>
  <si>
    <t>84</t>
  </si>
  <si>
    <t>631311114</t>
  </si>
  <si>
    <t>Mazanina z betonu prostého bez zvýšených nároků na prostředí tl. přes 50 do 80 mm tř. C 16/20</t>
  </si>
  <si>
    <t>-1622942720</t>
  </si>
  <si>
    <t>(22,26+22,8+6,65+1,17+5,45+2,7+16,9+61,57+7,08+1,71+1,4+2,78+3,24+13,74+3,15+3,78+3,78+3,15+14,24+6,23+13,3+12,94+3,78)*0,07</t>
  </si>
  <si>
    <t>S6 m126-128</t>
  </si>
  <si>
    <t>(3,78+15,29+20,48)*0,05</t>
  </si>
  <si>
    <t>85</t>
  </si>
  <si>
    <t>631319011</t>
  </si>
  <si>
    <t>Příplatek k cenám mazanin za úpravu povrchu mazaniny přehlazením, mazanina tl. přes 50 do 80 mm</t>
  </si>
  <si>
    <t>808423895</t>
  </si>
  <si>
    <t>86</t>
  </si>
  <si>
    <t>631319171</t>
  </si>
  <si>
    <t>Příplatek k cenám mazanin za stržení povrchu spodní vrstvy mazaniny latí před vložením výztuže nebo pletiva pro tl. obou vrstev mazaniny přes 50 do 80 mm</t>
  </si>
  <si>
    <t>564223761</t>
  </si>
  <si>
    <t>87</t>
  </si>
  <si>
    <t>631362021</t>
  </si>
  <si>
    <t>Výztuž mazanin ze svařovaných sítí z drátů typu KARI</t>
  </si>
  <si>
    <t>-185403708</t>
  </si>
  <si>
    <t>(22,26+22,8+6,65+1,17+5,45+2,7+16,9+61,57+7,08+1,71+1,4+2,78+3,24+13,74+3,15+3,78+3,78+3,15+14,24+6,23+13,3+12,94+3,78)*0,00303*1,15</t>
  </si>
  <si>
    <t>(3,78+15,29+20,48)*0,00303*1,15</t>
  </si>
  <si>
    <t>88</t>
  </si>
  <si>
    <t>632481213</t>
  </si>
  <si>
    <t>Separační vrstva k oddělení podlahových vrstev z polyetylénové fólie</t>
  </si>
  <si>
    <t>-865513715</t>
  </si>
  <si>
    <t>(22,26+22,8+6,65+1,17+5,45+2,7+16,9+61,57+7,08+1,71+1,4+2,78+3,24+13,74+3,15+3,78+3,78+3,15+14,24+6,23+13,3+12,94+3,78)</t>
  </si>
  <si>
    <t>89</t>
  </si>
  <si>
    <t>634111113</t>
  </si>
  <si>
    <t>Obvodová dilatace mezi stěnou a mazaninou pružnou těsnicí páskou výšky 80 mm</t>
  </si>
  <si>
    <t>-1552875021</t>
  </si>
  <si>
    <t>m116</t>
  </si>
  <si>
    <t>15,8</t>
  </si>
  <si>
    <t>m121</t>
  </si>
  <si>
    <t>m123</t>
  </si>
  <si>
    <t>14,6</t>
  </si>
  <si>
    <t>m124</t>
  </si>
  <si>
    <t>m103</t>
  </si>
  <si>
    <t>19,3</t>
  </si>
  <si>
    <t>m104</t>
  </si>
  <si>
    <t>19,6</t>
  </si>
  <si>
    <t>m105</t>
  </si>
  <si>
    <t>10,8</t>
  </si>
  <si>
    <t>m107</t>
  </si>
  <si>
    <t>9,8</t>
  </si>
  <si>
    <t>m108</t>
  </si>
  <si>
    <t>6,7</t>
  </si>
  <si>
    <t>m110</t>
  </si>
  <si>
    <t>37,0</t>
  </si>
  <si>
    <t>m111</t>
  </si>
  <si>
    <t>12,3</t>
  </si>
  <si>
    <t>m112</t>
  </si>
  <si>
    <t>5,7</t>
  </si>
  <si>
    <t>m117</t>
  </si>
  <si>
    <t>8,0</t>
  </si>
  <si>
    <t>m120</t>
  </si>
  <si>
    <t>m122</t>
  </si>
  <si>
    <t>13,6</t>
  </si>
  <si>
    <t>Ostatní konstrukce a práce, bourání</t>
  </si>
  <si>
    <t>94</t>
  </si>
  <si>
    <t>Lešení a stavební výtahy</t>
  </si>
  <si>
    <t>90</t>
  </si>
  <si>
    <t>941211111</t>
  </si>
  <si>
    <t>Montáž lešení řadového rámového lehkého pracovního s podlahami s provozním zatížením tř. 3 do 200 kg/m2 šířky tř. SW06 přes 0,6 do 0,9 m, výšky do 10 m</t>
  </si>
  <si>
    <t>49130933</t>
  </si>
  <si>
    <t>91</t>
  </si>
  <si>
    <t>941211211</t>
  </si>
  <si>
    <t>Montáž lešení řadového rámového lehkého pracovního s podlahami s provozním zatížením tř. 3 do 200 kg/m2 Příplatek za první a každý další den použití lešení k ceně -1111 nebo -1112</t>
  </si>
  <si>
    <t>-386900591</t>
  </si>
  <si>
    <t>591*31*3</t>
  </si>
  <si>
    <t>92</t>
  </si>
  <si>
    <t>941211811</t>
  </si>
  <si>
    <t>Demontáž lešení řadového rámového lehkého pracovního s provozním zatížením tř. 3 do 200 kg/m2 šířky tř. SW06 přes 0,6 do 0,9 m, výšky do 10 m</t>
  </si>
  <si>
    <t>-1216930142</t>
  </si>
  <si>
    <t>93</t>
  </si>
  <si>
    <t>944511111</t>
  </si>
  <si>
    <t>Montáž ochranné sítě zavěšené na konstrukci lešení z textilie z umělých vláken</t>
  </si>
  <si>
    <t>1613031903</t>
  </si>
  <si>
    <t>944511211</t>
  </si>
  <si>
    <t>Montáž ochranné sítě Příplatek za první a každý další den použití sítě k ceně -1111</t>
  </si>
  <si>
    <t>-487544427</t>
  </si>
  <si>
    <t>95</t>
  </si>
  <si>
    <t>944511811</t>
  </si>
  <si>
    <t>Demontáž ochranné sítě zavěšené na konstrukci lešení z textilie z umělých vláken</t>
  </si>
  <si>
    <t>-367654700</t>
  </si>
  <si>
    <t>96</t>
  </si>
  <si>
    <t>949101111</t>
  </si>
  <si>
    <t>Lešení pomocné pracovní pro objekty pozemních staveb pro zatížení do 150 kg/m2, o výšce lešeňové podlahy do 1,9 m</t>
  </si>
  <si>
    <t>-1646239199</t>
  </si>
  <si>
    <t>20,03+15,29+3,78+3,78+12,94+6,23+13,3+15,15+3,15+3,75+3,15+3,75+14,65+17,12</t>
  </si>
  <si>
    <t>Různé dokončovací konstrukce a práce pozemních staveb</t>
  </si>
  <si>
    <t>97</t>
  </si>
  <si>
    <t>952901111</t>
  </si>
  <si>
    <t>Vyčištění budov nebo objektů před předáním do užívání budov bytové nebo občanské výstavby - zametení a umytí podlah, dlažeb, obkladů, schodů v místnostech, chodbách a schodištích, vyčištění a umytí oken, dveří s rámy, zárubněmi, umytí a vyčištění jiných zasklených a natíraných ploch a zařizovacích předmětů, při světlé výšce podlaží do 4 m</t>
  </si>
  <si>
    <t>-1795777401</t>
  </si>
  <si>
    <t>390,0</t>
  </si>
  <si>
    <t>210,0</t>
  </si>
  <si>
    <t>99</t>
  </si>
  <si>
    <t>985331215</t>
  </si>
  <si>
    <t>Dodatečné vlepování betonářské výztuže včetně vyvrtání a vyčištění otvoru chemickou maltou průměr výztuže 16 mm</t>
  </si>
  <si>
    <t>-1874190853</t>
  </si>
  <si>
    <t>propojení základů</t>
  </si>
  <si>
    <t>10*0,2</t>
  </si>
  <si>
    <t>100</t>
  </si>
  <si>
    <t>130210150</t>
  </si>
  <si>
    <t>tyč ocelová žebírková, výztuž do betonu, zn.oceli BSt 500S, v tyčích, D 16 mm</t>
  </si>
  <si>
    <t>2018270960</t>
  </si>
  <si>
    <t>10*0,5*0,00158</t>
  </si>
  <si>
    <t>0,008*1,08 'Přepočtené koeficientem množství</t>
  </si>
  <si>
    <t>Bourání konstrukcí</t>
  </si>
  <si>
    <t>101</t>
  </si>
  <si>
    <t>965042141</t>
  </si>
  <si>
    <t>Bourání mazanin betonových nebo z litého asfaltu tl. do 100 mm, plochy přes 4 m2</t>
  </si>
  <si>
    <t>-479170933</t>
  </si>
  <si>
    <t>komín</t>
  </si>
  <si>
    <t>0,6*0,6*0,25</t>
  </si>
  <si>
    <t>102</t>
  </si>
  <si>
    <t>961021311</t>
  </si>
  <si>
    <t>Bourání základů ze zdiva kamenného nebo smíšeného kamenného</t>
  </si>
  <si>
    <t>1109934093</t>
  </si>
  <si>
    <t>(8,4+6,3+6,3)*0,6*(1,1-0,08)</t>
  </si>
  <si>
    <t>(8,4)*0,5*(1,1-0,08)</t>
  </si>
  <si>
    <t>103</t>
  </si>
  <si>
    <t>963053935</t>
  </si>
  <si>
    <t>Bourání železobetonových monolitických schodišťových ramen zazděných oboustranně</t>
  </si>
  <si>
    <t>-1293209447</t>
  </si>
  <si>
    <t>2*1,0</t>
  </si>
  <si>
    <t>2,5*1,0</t>
  </si>
  <si>
    <t>104</t>
  </si>
  <si>
    <t>968062375</t>
  </si>
  <si>
    <t>Vybourání dřevěných rámů oken s křídly, dveřních zárubní, vrat, stěn, ostění nebo obkladů rámů oken s křídly zdvojených, plochy do 2 m2</t>
  </si>
  <si>
    <t>-1372987811</t>
  </si>
  <si>
    <t>0,3*0,2*7</t>
  </si>
  <si>
    <t>0,3*1,8</t>
  </si>
  <si>
    <t>0,2*1,75</t>
  </si>
  <si>
    <t>1,6*1,0</t>
  </si>
  <si>
    <t>1,0*1,0</t>
  </si>
  <si>
    <t>1,0*1,2*2</t>
  </si>
  <si>
    <t>1,0*1,0*2</t>
  </si>
  <si>
    <t>0,5*1,3</t>
  </si>
  <si>
    <t>0,25*1,3</t>
  </si>
  <si>
    <t>0,95*2,0</t>
  </si>
  <si>
    <t>0,6*1,3</t>
  </si>
  <si>
    <t>1,0*1,25*8</t>
  </si>
  <si>
    <t>105</t>
  </si>
  <si>
    <t>968072455</t>
  </si>
  <si>
    <t>Vybourání kovových rámů oken s křídly, dveřních zárubní, vrat, stěn, ostění nebo obkladů dveřních zárubní, plochy do 2 m2</t>
  </si>
  <si>
    <t>-164740880</t>
  </si>
  <si>
    <t>0,95*2,2+0,85*2,1+0,9*2,0</t>
  </si>
  <si>
    <t>106</t>
  </si>
  <si>
    <t>968072456</t>
  </si>
  <si>
    <t>Vybourání kovových rámů oken s křídly, dveřních zárubní, vrat, stěn, ostění nebo obkladů dveřních zárubní, plochy přes 2 m2</t>
  </si>
  <si>
    <t>-505937964</t>
  </si>
  <si>
    <t>1,18*2,45+1,2*2,0</t>
  </si>
  <si>
    <t>107</t>
  </si>
  <si>
    <t>962032231</t>
  </si>
  <si>
    <t>Bourání zdiva nadzákladového z cihel nebo tvárnic z cihel pálených nebo vápenopískových, na maltu vápennou nebo vápenocementovou, objemu přes 1 m3</t>
  </si>
  <si>
    <t>-1005919249</t>
  </si>
  <si>
    <t>6,6*2,8*0,65</t>
  </si>
  <si>
    <t>3,8*2,8*0,9</t>
  </si>
  <si>
    <t>4,3*2,8*0,45</t>
  </si>
  <si>
    <t>5,0*2,8*0,55</t>
  </si>
  <si>
    <t>3,4*2,8*0,25</t>
  </si>
  <si>
    <t>1,75*2,8*0,9</t>
  </si>
  <si>
    <t>rezerva</t>
  </si>
  <si>
    <t>108</t>
  </si>
  <si>
    <t>965049111</t>
  </si>
  <si>
    <t>Bourání mazanin Příplatek k cenám za bourání mazanin betonových se svařovanou sítí, tl. do 100 mm</t>
  </si>
  <si>
    <t>928590232</t>
  </si>
  <si>
    <t>109</t>
  </si>
  <si>
    <t>977312114</t>
  </si>
  <si>
    <t>Řezání stávajících betonových mazanin s vyztužením hloubky přes 150 do 200 mm</t>
  </si>
  <si>
    <t>448787997</t>
  </si>
  <si>
    <t>základ pro komín</t>
  </si>
  <si>
    <t>0,6*4</t>
  </si>
  <si>
    <t>110</t>
  </si>
  <si>
    <t>978015391</t>
  </si>
  <si>
    <t>Otlučení vápenných nebo vápenocementových omítek vnějších ploch s vyškrabáním spar a s očištěním zdiva stupně členitosti 1 a 2, v rozsahu přes 80 do 100 %</t>
  </si>
  <si>
    <t>665908409</t>
  </si>
  <si>
    <t>111</t>
  </si>
  <si>
    <t>978011161</t>
  </si>
  <si>
    <t>Otlučení vápenných nebo vápenocementových omítek vnitřních ploch stropů, v rozsahu přes 30 do 50 %</t>
  </si>
  <si>
    <t>-2127023412</t>
  </si>
  <si>
    <t>112</t>
  </si>
  <si>
    <t>978012161</t>
  </si>
  <si>
    <t>Otlučení vápenných nebo vápenocementových omítek vnitřních ploch stropů rákosovaných, v rozsahu přes 30 do 50 %</t>
  </si>
  <si>
    <t>-465917833</t>
  </si>
  <si>
    <t>997</t>
  </si>
  <si>
    <t>Přesun sutě</t>
  </si>
  <si>
    <t>113</t>
  </si>
  <si>
    <t>997013213</t>
  </si>
  <si>
    <t>Vnitrostaveništní doprava suti a vybouraných hmot vodorovně do 50 m svisle ručně (nošením po schodech) pro budovy a haly výšky přes 9 do 12 m</t>
  </si>
  <si>
    <t>425236777</t>
  </si>
  <si>
    <t>114</t>
  </si>
  <si>
    <t>997013501</t>
  </si>
  <si>
    <t>Odvoz suti a vybouraných hmot na skládku nebo meziskládku se složením, na vzdálenost do 1 km</t>
  </si>
  <si>
    <t>-1528838494</t>
  </si>
  <si>
    <t>115</t>
  </si>
  <si>
    <t>997013509</t>
  </si>
  <si>
    <t>Odvoz suti a vybouraných hmot na skládku nebo meziskládku se složením, na vzdálenost Příplatek k ceně za každý další i započatý 1 km přes 1 km</t>
  </si>
  <si>
    <t>1835891641</t>
  </si>
  <si>
    <t>291,177*16 'Přepočtené koeficientem množství</t>
  </si>
  <si>
    <t>116</t>
  </si>
  <si>
    <t>997013831</t>
  </si>
  <si>
    <t>Poplatek za uložení stavebního odpadu na skládce (skládkovné) směsného</t>
  </si>
  <si>
    <t>50676816</t>
  </si>
  <si>
    <t>998</t>
  </si>
  <si>
    <t>Přesun hmot</t>
  </si>
  <si>
    <t>117</t>
  </si>
  <si>
    <t>998011002</t>
  </si>
  <si>
    <t>Přesun hmot pro budovy občanské výstavby, bydlení, výrobu a služby s nosnou svislou konstrukcí zděnou z cihel, tvárnic nebo kamene vodorovná dopravní vzdálenost do 100 m pro budovy výšky přes 6 do 12 m</t>
  </si>
  <si>
    <t>1447707669</t>
  </si>
  <si>
    <t>PSV</t>
  </si>
  <si>
    <t>Práce a dodávky PSV</t>
  </si>
  <si>
    <t>711</t>
  </si>
  <si>
    <t>Izolace proti vodě, vlhkosti a plynům</t>
  </si>
  <si>
    <t>119</t>
  </si>
  <si>
    <t>711111001</t>
  </si>
  <si>
    <t>Provedení izolace proti zemní vlhkosti natěradly a tmely za studena na ploše vodorovné V nátěrem penetračním</t>
  </si>
  <si>
    <t>-359915794</t>
  </si>
  <si>
    <t>(22,26+22,8+6,65+1,17+5,45+2,7+16,9+61,57+7,08+1,71+1,4+2,78+3,24+13,74+3,15+3,78+3,78+3,15+14,24+6,23+13,3+12,94+3,78)*1,1</t>
  </si>
  <si>
    <t>(3,78+15,29+20,48)*1,1</t>
  </si>
  <si>
    <t>120</t>
  </si>
  <si>
    <t>111631500</t>
  </si>
  <si>
    <t>lak asfaltový penetrační (MJ t) bal 9 kg</t>
  </si>
  <si>
    <t>-1504318301</t>
  </si>
  <si>
    <t>300,685*0,0003 'Přepočtené koeficientem množství</t>
  </si>
  <si>
    <t>121</t>
  </si>
  <si>
    <t>711113117</t>
  </si>
  <si>
    <t>Izolace proti zemní vlhkosti natěradly a tmely za studena na ploše vodorovné V těsnicí stěrkou nepružnou (cementem pojená)</t>
  </si>
  <si>
    <t>1663270617</t>
  </si>
  <si>
    <t>1,17</t>
  </si>
  <si>
    <t>16,9</t>
  </si>
  <si>
    <t>3,78</t>
  </si>
  <si>
    <t>3,75</t>
  </si>
  <si>
    <t>122</t>
  </si>
  <si>
    <t>711113127</t>
  </si>
  <si>
    <t>Izolace proti zemní vlhkosti natěradly a tmely za studena na ploše svislé S těsnicí stěrkou nepružnou (cementem pojená)</t>
  </si>
  <si>
    <t>1892051532</t>
  </si>
  <si>
    <t>pod obklady</t>
  </si>
  <si>
    <t>192,11</t>
  </si>
  <si>
    <t>123</t>
  </si>
  <si>
    <t>711141559</t>
  </si>
  <si>
    <t>Provedení izolace proti zemní vlhkosti pásy přitavením NAIP na ploše vodorovné V</t>
  </si>
  <si>
    <t>-2077654535</t>
  </si>
  <si>
    <t>124</t>
  </si>
  <si>
    <t>628522560</t>
  </si>
  <si>
    <t>pásy s modifikovaným asfaltem tl. 4,2 mm vložka polyesterové rouno barevný minerální hrubozrnný posyp</t>
  </si>
  <si>
    <t>-84071597</t>
  </si>
  <si>
    <t>300,685*1,15 'Přepočtené koeficientem množství</t>
  </si>
  <si>
    <t>125</t>
  </si>
  <si>
    <t>998711102</t>
  </si>
  <si>
    <t>Přesun hmot pro izolace proti vodě, vlhkosti a plynům stanovený z hmotnosti přesunovaného materiálu vodorovná dopravní vzdálenost do 50 m v objektech výšky přes 6 do 12 m</t>
  </si>
  <si>
    <t>629683466</t>
  </si>
  <si>
    <t>713</t>
  </si>
  <si>
    <t>Izolace tepelné</t>
  </si>
  <si>
    <t>128</t>
  </si>
  <si>
    <t>713121111</t>
  </si>
  <si>
    <t>Montáž tepelné izolace podlah rohožemi, pásy, deskami, dílci, bloky (izolační materiál ve specifikaci) kladenými volně jednovrstvá</t>
  </si>
  <si>
    <t>-1286660179</t>
  </si>
  <si>
    <t>129</t>
  </si>
  <si>
    <t>283758580</t>
  </si>
  <si>
    <t>deska z pěnového polystyrenu pro vysoce zatížené konstrukce 1000 x 500 x 140 mm</t>
  </si>
  <si>
    <t>-1982251225</t>
  </si>
  <si>
    <t>233,8*1,02 'Přepočtené koeficientem množství</t>
  </si>
  <si>
    <t>130</t>
  </si>
  <si>
    <t>713151111</t>
  </si>
  <si>
    <t>Montáž tepelné izolace střech šikmých rohožemi, pásy, deskami (izolační materiál ve specifikaci) kladenými volně mezi krokve</t>
  </si>
  <si>
    <t>399075965</t>
  </si>
  <si>
    <t>řez CC</t>
  </si>
  <si>
    <t>(4,5)*17,3</t>
  </si>
  <si>
    <t>řez BB</t>
  </si>
  <si>
    <t>(6,9)*16,3</t>
  </si>
  <si>
    <t>(9,0)*21,0</t>
  </si>
  <si>
    <t>řez DD</t>
  </si>
  <si>
    <t>(11,0)*7,7</t>
  </si>
  <si>
    <t>131</t>
  </si>
  <si>
    <t>631480100</t>
  </si>
  <si>
    <t>deska izolační minerální střešní λ-0.038 600x1200 mm tl. 180 mm</t>
  </si>
  <si>
    <t>1786319691</t>
  </si>
  <si>
    <t>464,02*1,02 'Přepočtené koeficientem množství</t>
  </si>
  <si>
    <t>132</t>
  </si>
  <si>
    <t>713151121</t>
  </si>
  <si>
    <t>Montáž tepelné izolace střech šikmých rohožemi, pásy, deskami (izolační materiál ve specifikaci) kladenými volně pod krokve</t>
  </si>
  <si>
    <t>-39036765</t>
  </si>
  <si>
    <t>133</t>
  </si>
  <si>
    <t>631481040</t>
  </si>
  <si>
    <t>deska izolační minerální střešní λ-0.038 600x1200 mm tl. 100 mm</t>
  </si>
  <si>
    <t>-53553398</t>
  </si>
  <si>
    <t>134</t>
  </si>
  <si>
    <t>998713102</t>
  </si>
  <si>
    <t>Přesun hmot pro izolace tepelné stanovený z hmotnosti přesunovaného materiálu vodorovná dopravní vzdálenost do 50 m v objektech výšky přes 6 m do 12 m</t>
  </si>
  <si>
    <t>887898230</t>
  </si>
  <si>
    <t>721</t>
  </si>
  <si>
    <t>Zdravotechnika - vnitřní kanalizace</t>
  </si>
  <si>
    <t>135</t>
  </si>
  <si>
    <t>x100</t>
  </si>
  <si>
    <t>Vnitřní kanalizace</t>
  </si>
  <si>
    <t>1817629274</t>
  </si>
  <si>
    <t>722</t>
  </si>
  <si>
    <t>Zdravotechnika - vnitřní vodovod</t>
  </si>
  <si>
    <t>136</t>
  </si>
  <si>
    <t>x101</t>
  </si>
  <si>
    <t>Vnitřní vodovod</t>
  </si>
  <si>
    <t>-2089887881</t>
  </si>
  <si>
    <t>725</t>
  </si>
  <si>
    <t>Zdravotechnika - zařizovací předměty</t>
  </si>
  <si>
    <t>137</t>
  </si>
  <si>
    <t>x102</t>
  </si>
  <si>
    <t>Zařizovací předměty</t>
  </si>
  <si>
    <t>-1392963148</t>
  </si>
  <si>
    <t>731</t>
  </si>
  <si>
    <t xml:space="preserve">Ústřední vytápění </t>
  </si>
  <si>
    <t>138</t>
  </si>
  <si>
    <t>x103</t>
  </si>
  <si>
    <t>Ústřední vytápění</t>
  </si>
  <si>
    <t>-1364006790</t>
  </si>
  <si>
    <t>740</t>
  </si>
  <si>
    <t xml:space="preserve">Elektromontáže </t>
  </si>
  <si>
    <t>139</t>
  </si>
  <si>
    <t>x104</t>
  </si>
  <si>
    <t>Elektromontáže</t>
  </si>
  <si>
    <t>1439797731</t>
  </si>
  <si>
    <t>751</t>
  </si>
  <si>
    <t>Vzduchotechnika</t>
  </si>
  <si>
    <t>140</t>
  </si>
  <si>
    <t>x105</t>
  </si>
  <si>
    <t>-1302933658</t>
  </si>
  <si>
    <t>762</t>
  </si>
  <si>
    <t>Konstrukce tesařské</t>
  </si>
  <si>
    <t>141</t>
  </si>
  <si>
    <t>762081150</t>
  </si>
  <si>
    <t>Práce společné pro tesařské konstrukce hoblování hraněného řeziva přímo na staveništi</t>
  </si>
  <si>
    <t>1049403213</t>
  </si>
  <si>
    <t>24,837+2,668+0,594</t>
  </si>
  <si>
    <t>142</t>
  </si>
  <si>
    <t>762083111</t>
  </si>
  <si>
    <t>Práce společné pro tesařské konstrukce impregnace řeziva máčením proti dřevokaznému hmyzu a houbám, třída ohrožení 1 a 2 (dřevo v interiéru)</t>
  </si>
  <si>
    <t>1737886308</t>
  </si>
  <si>
    <t>143</t>
  </si>
  <si>
    <t>762085103</t>
  </si>
  <si>
    <t>Práce společné pro tesařské konstrukce montáž ocelových spojovacích prostředků (materiál ve specifikaci) kotevních želez příložek, patek, táhel</t>
  </si>
  <si>
    <t>-1476166966</t>
  </si>
  <si>
    <t>22,0</t>
  </si>
  <si>
    <t>18,0</t>
  </si>
  <si>
    <t>144</t>
  </si>
  <si>
    <t>x13</t>
  </si>
  <si>
    <t>kotva pozednice</t>
  </si>
  <si>
    <t>1986696032</t>
  </si>
  <si>
    <t>145</t>
  </si>
  <si>
    <t>762331812</t>
  </si>
  <si>
    <t>Demontáž vázaných konstrukcí krovů sklonu do 60 st. z hranolů, hranolků, fošen, průřezové plochy přes 120 do 224 cm2</t>
  </si>
  <si>
    <t>1739635213</t>
  </si>
  <si>
    <t>146</t>
  </si>
  <si>
    <t>762332132</t>
  </si>
  <si>
    <t>Montáž vázaných konstrukcí krovů střech pultových, sedlových, valbových, stanových čtvercového nebo obdélníkového půdorysu, z řeziva hraněného průřezové plochy přes 120 do 224 cm2</t>
  </si>
  <si>
    <t>1494063396</t>
  </si>
  <si>
    <t>řez AA</t>
  </si>
  <si>
    <t>(9,2+6,5+6,5+1,4+1,9+1,9+2,0+2,0+4,2)*8</t>
  </si>
  <si>
    <t>8,0*5</t>
  </si>
  <si>
    <t>řez BB bez pultu</t>
  </si>
  <si>
    <t>(5,1+5,1)*22</t>
  </si>
  <si>
    <t>22,0*4</t>
  </si>
  <si>
    <t>řez BB s pultem</t>
  </si>
  <si>
    <t>(3,8+1,5+5,1)*18</t>
  </si>
  <si>
    <t>18,0*4</t>
  </si>
  <si>
    <t>(3,3+3,3+1,2+1,2+1,1+1,1+1,1+6,3)*18</t>
  </si>
  <si>
    <t>18,0*2</t>
  </si>
  <si>
    <t>147</t>
  </si>
  <si>
    <t>605111660</t>
  </si>
  <si>
    <t>řezivo jehličnaté hranol dl 4 - 6 m jakost I.</t>
  </si>
  <si>
    <t>-1595175955</t>
  </si>
  <si>
    <t>1267,200*0,14*0,14</t>
  </si>
  <si>
    <t>148</t>
  </si>
  <si>
    <t>762342214</t>
  </si>
  <si>
    <t>Bednění a laťování montáž laťování střech jednoduchých sklonu do 60 st. při osové vzdálenosti latí přes 150 do 360 mm</t>
  </si>
  <si>
    <t>-1281762097</t>
  </si>
  <si>
    <t>149</t>
  </si>
  <si>
    <t>762342441</t>
  </si>
  <si>
    <t>Bednění a laťování montáž lišt trojúhelníkových nebo kontralatí</t>
  </si>
  <si>
    <t>1941015638</t>
  </si>
  <si>
    <t>150</t>
  </si>
  <si>
    <t>605141130</t>
  </si>
  <si>
    <t>řezivo jehličnaté,střešní latě impregnované dl 2 - 3,5 m</t>
  </si>
  <si>
    <t>-755719197</t>
  </si>
  <si>
    <t>608,83*4*0,04*0,06</t>
  </si>
  <si>
    <t>608,83*0,04*0,06</t>
  </si>
  <si>
    <t>7,306*1,1 'Přepočtené koeficientem množství</t>
  </si>
  <si>
    <t>151</t>
  </si>
  <si>
    <t>762342812</t>
  </si>
  <si>
    <t>Demontáž bednění a laťování laťování střech sklonu do 60 st. se všemi nadstřešními konstrukcemi, z latí průřezové plochy do 25 cm2 při osové vzdálenosti přes 0,22 do 0,50 m</t>
  </si>
  <si>
    <t>1429393851</t>
  </si>
  <si>
    <t>152</t>
  </si>
  <si>
    <t>762395000</t>
  </si>
  <si>
    <t>Spojovací prostředky krovů, bednění a laťování, nadstřešních konstrukcí svory, prkna, hřebíky, pásová ocel, vruty</t>
  </si>
  <si>
    <t>-1295906597</t>
  </si>
  <si>
    <t>24,837+8,037</t>
  </si>
  <si>
    <t>153</t>
  </si>
  <si>
    <t>762713120</t>
  </si>
  <si>
    <t>Montáž prostorových vázaných konstrukcí z řeziva hraněného nebo polohraněného průřezové plochy přes 120 do 224 cm2</t>
  </si>
  <si>
    <t>390089531</t>
  </si>
  <si>
    <t>pavlač</t>
  </si>
  <si>
    <t>5,5*7</t>
  </si>
  <si>
    <t>1,4*44</t>
  </si>
  <si>
    <t>4,5+15,0+16,5</t>
  </si>
  <si>
    <t>154</t>
  </si>
  <si>
    <t>-1119557229</t>
  </si>
  <si>
    <t>136,1*0,14*0,14</t>
  </si>
  <si>
    <t>156</t>
  </si>
  <si>
    <t>762811811</t>
  </si>
  <si>
    <t>Demontáž záklopů stropů vrchních a zapuštěných z hrubých prken, tl. do 32 mm</t>
  </si>
  <si>
    <t>586986481</t>
  </si>
  <si>
    <t>157</t>
  </si>
  <si>
    <t>762812370</t>
  </si>
  <si>
    <t>Záklop stropů montáž (materiál ve specifikaci) z prken hoblovaných s olištováním kolem zdí vrchního na pero a drážku, na polodrážku</t>
  </si>
  <si>
    <t>-253736869</t>
  </si>
  <si>
    <t>16,5*1,5</t>
  </si>
  <si>
    <t>158</t>
  </si>
  <si>
    <t>605151230</t>
  </si>
  <si>
    <t>řezivo jehličnaté boční prkno jakost III. 4 - 6 cm</t>
  </si>
  <si>
    <t>-1961289333</t>
  </si>
  <si>
    <t>24,75*0,024</t>
  </si>
  <si>
    <t>233</t>
  </si>
  <si>
    <t>762822830</t>
  </si>
  <si>
    <t>Demontáž stropních trámů z hraněného řeziva, průřezové plochy přes 288 do 450 cm2</t>
  </si>
  <si>
    <t>-654241359</t>
  </si>
  <si>
    <t>4,9*10</t>
  </si>
  <si>
    <t>5,9*23</t>
  </si>
  <si>
    <t>159</t>
  </si>
  <si>
    <t>x795</t>
  </si>
  <si>
    <t>D+M kotevních patek pro sloupy pavlače</t>
  </si>
  <si>
    <t>-565196547</t>
  </si>
  <si>
    <t>160</t>
  </si>
  <si>
    <t>998762102</t>
  </si>
  <si>
    <t>Přesun hmot pro konstrukce tesařské stanovený z hmotnosti přesunovaného materiálu vodorovná dopravní vzdálenost do 50 m v objektech výšky přes 6 do 12 m</t>
  </si>
  <si>
    <t>898009664</t>
  </si>
  <si>
    <t>763</t>
  </si>
  <si>
    <t>Konstrukce suché výstavby</t>
  </si>
  <si>
    <t>161</t>
  </si>
  <si>
    <t>763131751</t>
  </si>
  <si>
    <t>Podhled ze sádrokartonových desek ostatní práce a konstrukce na podhledech ze sádrokartonových desek montáž parotěsné zábrany</t>
  </si>
  <si>
    <t>-1318795909</t>
  </si>
  <si>
    <t>162</t>
  </si>
  <si>
    <t>283292600</t>
  </si>
  <si>
    <t>fólie hořlavá parotěsná pro interiér (reakce na oheň - třída F) 140 g/m2</t>
  </si>
  <si>
    <t>-1260398205</t>
  </si>
  <si>
    <t>464,02*1,1 'Přepočtené koeficientem množství</t>
  </si>
  <si>
    <t>163</t>
  </si>
  <si>
    <t>763161715</t>
  </si>
  <si>
    <t>Podkroví ze sádrokartonových desek dvouvrstvá spodní konstrukce z ocelových profilů CD, UD jednoduše opláštěná deskou standardní A, tl. 15 mm, bez TI, REI 30</t>
  </si>
  <si>
    <t>1149914691</t>
  </si>
  <si>
    <t>164</t>
  </si>
  <si>
    <t>763182411</t>
  </si>
  <si>
    <t>Výplně otvorů konstrukcí ze sádrokartonových desek opláštění obvodu střešního okna z desek a UA profilů hloubky do 0,5 m</t>
  </si>
  <si>
    <t>2007541083</t>
  </si>
  <si>
    <t>(0,8+0,8*1,2+1,2)*3</t>
  </si>
  <si>
    <t>165</t>
  </si>
  <si>
    <t>998763302</t>
  </si>
  <si>
    <t>Přesun hmot pro konstrukce montované z desek sádrokartonových, sádrovláknitých, cementovláknitých nebo cementových stanovený z hmotnosti přesunovaného materiálu vodorovná dopravní vzdálenost do 50 m v objektech výšky přes 6 do 12 m</t>
  </si>
  <si>
    <t>843938994</t>
  </si>
  <si>
    <t>764</t>
  </si>
  <si>
    <t>Konstrukce klempířské</t>
  </si>
  <si>
    <t>166</t>
  </si>
  <si>
    <t>764001891</t>
  </si>
  <si>
    <t>Demontáž klempířských konstrukcí oplechování úžlabí do suti</t>
  </si>
  <si>
    <t>1756367610</t>
  </si>
  <si>
    <t>167</t>
  </si>
  <si>
    <t>764002801</t>
  </si>
  <si>
    <t>Demontáž klempířských konstrukcí závětrné lišty do suti</t>
  </si>
  <si>
    <t>-179721371</t>
  </si>
  <si>
    <t>168</t>
  </si>
  <si>
    <t>764002851</t>
  </si>
  <si>
    <t>Demontáž klempířských konstrukcí oplechování parapetů do suti</t>
  </si>
  <si>
    <t>-1381669695</t>
  </si>
  <si>
    <t>169</t>
  </si>
  <si>
    <t>764004801</t>
  </si>
  <si>
    <t>Demontáž klempířských konstrukcí žlabu podokapního do suti</t>
  </si>
  <si>
    <t>-190708516</t>
  </si>
  <si>
    <t>170</t>
  </si>
  <si>
    <t>764004861</t>
  </si>
  <si>
    <t>Demontáž klempířských konstrukcí svodu do suti</t>
  </si>
  <si>
    <t>1873504428</t>
  </si>
  <si>
    <t>4,0*3</t>
  </si>
  <si>
    <t>4,0*2</t>
  </si>
  <si>
    <t>6,0</t>
  </si>
  <si>
    <t>6,5*3</t>
  </si>
  <si>
    <t>171</t>
  </si>
  <si>
    <t>764242434</t>
  </si>
  <si>
    <t>Oplechování střešních prvků z titanzinkového předzvětralého plechu okapu okapovým plechem střechy rovné rš 330 mm</t>
  </si>
  <si>
    <t>-6684793</t>
  </si>
  <si>
    <t>172</t>
  </si>
  <si>
    <t>764246404</t>
  </si>
  <si>
    <t>Oplechování parapetů z titanzinkového předzvětralého plechu rovných mechanicky kotvené, bez rohů rš 330 mm</t>
  </si>
  <si>
    <t>-881266310</t>
  </si>
  <si>
    <t>0,3*8+0,2+1,0+0,45*2+1,0+1,0+1,0+0,45*2+1,0*3+0,55+1,0*5+0,6</t>
  </si>
  <si>
    <t>1,0+0,45+0,45+1,0*7</t>
  </si>
  <si>
    <t>173</t>
  </si>
  <si>
    <t>764541405</t>
  </si>
  <si>
    <t>Žlab podokapní z titanzinkového předzvětralého plechu včetně háků a čel půlkruhový rš 330 mm</t>
  </si>
  <si>
    <t>420162481</t>
  </si>
  <si>
    <t>174</t>
  </si>
  <si>
    <t>764541446</t>
  </si>
  <si>
    <t>Žlab podokapní z titanzinkového předzvětralého plechu včetně háků a čel kotlík oválný (trychtýřový), rš žlabu/průměr svodu 330/100 mm</t>
  </si>
  <si>
    <t>1763325862</t>
  </si>
  <si>
    <t>175</t>
  </si>
  <si>
    <t>764548423</t>
  </si>
  <si>
    <t>Svod z titanzinkového předzvětralého plechu včetně objímek, kolen a odskoků kruhový, průměru 100 mm</t>
  </si>
  <si>
    <t>-1426799542</t>
  </si>
  <si>
    <t>176</t>
  </si>
  <si>
    <t>998764102</t>
  </si>
  <si>
    <t>Přesun hmot pro konstrukce klempířské stanovený z hmotnosti přesunovaného materiálu vodorovná dopravní vzdálenost do 50 m v objektech výšky přes 6 do 12 m</t>
  </si>
  <si>
    <t>-1498542870</t>
  </si>
  <si>
    <t>765</t>
  </si>
  <si>
    <t>Krytina skládaná</t>
  </si>
  <si>
    <t>177</t>
  </si>
  <si>
    <t>765111801</t>
  </si>
  <si>
    <t>Demontáž krytiny keramické drážkové, sklonu do 30 st. na sucho do suti</t>
  </si>
  <si>
    <t>181882037</t>
  </si>
  <si>
    <t>(3,4+3,4)*17,3</t>
  </si>
  <si>
    <t>(3,7+1,6+5,2)*16,3</t>
  </si>
  <si>
    <t>(5,2+5,2)*21,0</t>
  </si>
  <si>
    <t>(6,6+6,6)*7,7</t>
  </si>
  <si>
    <t>178</t>
  </si>
  <si>
    <t>765111811</t>
  </si>
  <si>
    <t>Demontáž krytiny keramické Příplatek k cenám za sklon přes 30 st. do suti</t>
  </si>
  <si>
    <t>-1403018328</t>
  </si>
  <si>
    <t>179</t>
  </si>
  <si>
    <t>765111865</t>
  </si>
  <si>
    <t>Demontáž krytiny keramické hřebenů a nároží, sklonu do 30 st. z hřebenáčů se zvětralou maltou do suti</t>
  </si>
  <si>
    <t>530584982</t>
  </si>
  <si>
    <t>41,5+17,6+7,5</t>
  </si>
  <si>
    <t>180</t>
  </si>
  <si>
    <t>765111881</t>
  </si>
  <si>
    <t>198097800</t>
  </si>
  <si>
    <t>181</t>
  </si>
  <si>
    <t>765113015</t>
  </si>
  <si>
    <t>Krytina keramická drážková sklonu střechy do 30 st. na sucho maloformátová režná</t>
  </si>
  <si>
    <t>-1997649726</t>
  </si>
  <si>
    <t>182</t>
  </si>
  <si>
    <t>765113112</t>
  </si>
  <si>
    <t>Krytina keramická drážková sklonu střechy do 30 st. okapová hrana s větracím pásem kovovým</t>
  </si>
  <si>
    <t>-1765890227</t>
  </si>
  <si>
    <t>35,5+35,5+8,9+17,5</t>
  </si>
  <si>
    <t>183</t>
  </si>
  <si>
    <t>765113311</t>
  </si>
  <si>
    <t>Krytina keramická drážková sklonu střechy do 30 st. hřeben na sucho s větracím pásem kovovým režných z hřebenáčů</t>
  </si>
  <si>
    <t>-2052789592</t>
  </si>
  <si>
    <t>184</t>
  </si>
  <si>
    <t>765113411</t>
  </si>
  <si>
    <t>Krytina keramická drážková sklonu střechy do 30 st. úžlabí na plech do malty</t>
  </si>
  <si>
    <t>464320340</t>
  </si>
  <si>
    <t>6,0+6,0+5,0+5,0+17,5</t>
  </si>
  <si>
    <t>185</t>
  </si>
  <si>
    <t>765113515</t>
  </si>
  <si>
    <t>Krytina keramická drážková sklonu střechy do 30 st. štítová hrana do malty z okrajových tašek režných maloformátových</t>
  </si>
  <si>
    <t>-238294299</t>
  </si>
  <si>
    <t>3,3*4</t>
  </si>
  <si>
    <t>6,7*2</t>
  </si>
  <si>
    <t>186</t>
  </si>
  <si>
    <t>765113712</t>
  </si>
  <si>
    <t>Krytina keramická drážková sklonu střechy do 30 st. lemování prostupů těsnícím pásem plochy jednotlivě přes 0,25 do 0,5 m2</t>
  </si>
  <si>
    <t>-1255116816</t>
  </si>
  <si>
    <t>187</t>
  </si>
  <si>
    <t>765191021</t>
  </si>
  <si>
    <t>Montáž pojistné hydroizolační fólie kladené ve sklonu přes 20 st. s lepenými přesahy na krokve</t>
  </si>
  <si>
    <t>-1676012293</t>
  </si>
  <si>
    <t>188</t>
  </si>
  <si>
    <t>283292950</t>
  </si>
  <si>
    <t>membrána podstřešní (reakce na oheň - třída E) 150 g/m2 s aplikovanou spojovací páskou</t>
  </si>
  <si>
    <t>-2068728721</t>
  </si>
  <si>
    <t>608,83*1,1 'Přepočtené koeficientem množství</t>
  </si>
  <si>
    <t>236</t>
  </si>
  <si>
    <t>x999</t>
  </si>
  <si>
    <t>D+M doplňků střešní krytiny</t>
  </si>
  <si>
    <t>-502173293</t>
  </si>
  <si>
    <t>189</t>
  </si>
  <si>
    <t>998765102</t>
  </si>
  <si>
    <t>Přesun hmot pro krytiny skládané stanovený z hmotnosti přesunovaného materiálu vodorovná dopravní vzdálenost do 50 m na objektech výšky přes 6 do 12 m</t>
  </si>
  <si>
    <t>-30951325</t>
  </si>
  <si>
    <t>766</t>
  </si>
  <si>
    <t>Konstrukce truhlářské</t>
  </si>
  <si>
    <t>190</t>
  </si>
  <si>
    <t>766660196</t>
  </si>
  <si>
    <t>Montáž dveřních křídel dřevěných nebo plastových otevíravých do obložkové zárubně z masivního dřeva bez polodrážky do 800 mm jednokřídlových, šířky</t>
  </si>
  <si>
    <t>84732213</t>
  </si>
  <si>
    <t>191</t>
  </si>
  <si>
    <t>611603210</t>
  </si>
  <si>
    <t xml:space="preserve">dveře dřevěné vnitřní hladké plné 1křídlové </t>
  </si>
  <si>
    <t>913304996</t>
  </si>
  <si>
    <t>192</t>
  </si>
  <si>
    <t>766660722</t>
  </si>
  <si>
    <t>Montáž dveřních křídel dřevěných nebo plastových ostatní práce dveřního kování zámku</t>
  </si>
  <si>
    <t>-1403918115</t>
  </si>
  <si>
    <t>193</t>
  </si>
  <si>
    <t>549164x</t>
  </si>
  <si>
    <t xml:space="preserve">kování </t>
  </si>
  <si>
    <t>198079625</t>
  </si>
  <si>
    <t>194</t>
  </si>
  <si>
    <t>766671474</t>
  </si>
  <si>
    <t>Okna střešní řada okna kyvná osazení do krytiny tvarované včetně montáže okenního rámu, lemování a plisovaného límce rozměru 78 x 118 cm</t>
  </si>
  <si>
    <t>-271431901</t>
  </si>
  <si>
    <t>195</t>
  </si>
  <si>
    <t>766682111</t>
  </si>
  <si>
    <t>Montáž zárubní dřevěných, plastových nebo z lamina obložkových, pro dveře jednokřídlové, tloušťky stěny do 170 mm</t>
  </si>
  <si>
    <t>1448753310</t>
  </si>
  <si>
    <t>196</t>
  </si>
  <si>
    <t>611822580</t>
  </si>
  <si>
    <t>zárubeň obložková pro dveře 1křídlové 60,70,80,90x197 cm, tl. 6 - 17 cm,dub,buk</t>
  </si>
  <si>
    <t>1172574352</t>
  </si>
  <si>
    <t>197</t>
  </si>
  <si>
    <t>766694122</t>
  </si>
  <si>
    <t>Montáž ostatních truhlářských konstrukcí parapetních desek dřevěných nebo plastových šířky přes 300 mm, délky přes 1000 do 1600 mm</t>
  </si>
  <si>
    <t>-1068488469</t>
  </si>
  <si>
    <t>198</t>
  </si>
  <si>
    <t>607941060</t>
  </si>
  <si>
    <t xml:space="preserve">deska parapetní </t>
  </si>
  <si>
    <t>1324112103</t>
  </si>
  <si>
    <t>26,45*1,1 'Přepočtené koeficientem množství</t>
  </si>
  <si>
    <t>199</t>
  </si>
  <si>
    <t>x7896</t>
  </si>
  <si>
    <t>D+M euro oken</t>
  </si>
  <si>
    <t>-55114814</t>
  </si>
  <si>
    <t>200</t>
  </si>
  <si>
    <t>x896</t>
  </si>
  <si>
    <t>D+M zábradlí u pavlače</t>
  </si>
  <si>
    <t>618843610</t>
  </si>
  <si>
    <t>15,0+1,2+5,0</t>
  </si>
  <si>
    <t>201</t>
  </si>
  <si>
    <t>x8961</t>
  </si>
  <si>
    <t>765114507</t>
  </si>
  <si>
    <t>202</t>
  </si>
  <si>
    <t>x898</t>
  </si>
  <si>
    <t>D+M vchodových dveří</t>
  </si>
  <si>
    <t>-381962463</t>
  </si>
  <si>
    <t>203</t>
  </si>
  <si>
    <t>998766202</t>
  </si>
  <si>
    <t>Přesun hmot pro konstrukce truhlářské stanovený procentní sazbou (%) z ceny vodorovná dopravní vzdálenost do 50 m v objektech výšky přes 6 do 12 m</t>
  </si>
  <si>
    <t>%</t>
  </si>
  <si>
    <t>-1279962926</t>
  </si>
  <si>
    <t>771</t>
  </si>
  <si>
    <t>Podlahy z dlaždic</t>
  </si>
  <si>
    <t>204</t>
  </si>
  <si>
    <t>771474113</t>
  </si>
  <si>
    <t>Montáž soklíků z dlaždic keramických lepených flexibilním lepidlem rovných výšky přes 90 do 120 mm</t>
  </si>
  <si>
    <t>-2146951874</t>
  </si>
  <si>
    <t>19,3-(1,6+1,6+0,9)</t>
  </si>
  <si>
    <t>19,6-(0,9+1,6)</t>
  </si>
  <si>
    <t>10,8-(0,8)</t>
  </si>
  <si>
    <t>9,8-(0,8*3+1,0)</t>
  </si>
  <si>
    <t>6,7-(0,8+0,7)</t>
  </si>
  <si>
    <t>37,0-(0,9+1,2+0,8)</t>
  </si>
  <si>
    <t>12,3-(0,7+0,8+0,9*2+1,2)</t>
  </si>
  <si>
    <t>5,7-(0,7)</t>
  </si>
  <si>
    <t>8,0-(0,8*2+0,7)</t>
  </si>
  <si>
    <t>13,6-(0,8*2+0,7+0,8)</t>
  </si>
  <si>
    <t>m128</t>
  </si>
  <si>
    <t>21,5-(0,8)</t>
  </si>
  <si>
    <t>m201</t>
  </si>
  <si>
    <t>18,1</t>
  </si>
  <si>
    <t>m206</t>
  </si>
  <si>
    <t>13,2-(0,8*2+0,7+0,8)</t>
  </si>
  <si>
    <t>m209</t>
  </si>
  <si>
    <t>6,6-(0,7+0,8+0,8)</t>
  </si>
  <si>
    <t>m211</t>
  </si>
  <si>
    <t>m214</t>
  </si>
  <si>
    <t>17,9-(0,8)</t>
  </si>
  <si>
    <t>205</t>
  </si>
  <si>
    <t>597613x</t>
  </si>
  <si>
    <t xml:space="preserve">sokl </t>
  </si>
  <si>
    <t>977136441</t>
  </si>
  <si>
    <t>197,3*1,1 'Přepočtené koeficientem množství</t>
  </si>
  <si>
    <t>206</t>
  </si>
  <si>
    <t>771574113</t>
  </si>
  <si>
    <t>Montáž podlah z dlaždic keramických lepených flexibilním lepidlem režných nebo glazovaných hladkých přes 9 do 12 ks/ m2</t>
  </si>
  <si>
    <t>1074113891</t>
  </si>
  <si>
    <t>(6,65+1,17+5,45+16,9+61,57+7,08+1,71+1,4+2,78+3,24+3,15+3,78+3,78+3,15+6,23+3,78)</t>
  </si>
  <si>
    <t>(3,78+20,48+4,18+1,8+1,8)</t>
  </si>
  <si>
    <t>(20,03+3,78+3,78+6,23+3,15+3,75+3,15+3,75+17,12)</t>
  </si>
  <si>
    <t>207</t>
  </si>
  <si>
    <t>597611350</t>
  </si>
  <si>
    <t>dlaždice keramické</t>
  </si>
  <si>
    <t>244701326</t>
  </si>
  <si>
    <t>228,6*1,1 'Přepočtené koeficientem množství</t>
  </si>
  <si>
    <t>208</t>
  </si>
  <si>
    <t>771591111</t>
  </si>
  <si>
    <t>Podlahy - ostatní práce penetrace podkladu</t>
  </si>
  <si>
    <t>-1893673091</t>
  </si>
  <si>
    <t>209</t>
  </si>
  <si>
    <t>771591115</t>
  </si>
  <si>
    <t>Podlahy - ostatní práce spárování silikonem</t>
  </si>
  <si>
    <t>1165250564</t>
  </si>
  <si>
    <t>210</t>
  </si>
  <si>
    <t>771990113</t>
  </si>
  <si>
    <t>Vyrovnání podkladní vrstvy samonivelační stěrkou tl. 4 mm, min. pevnosti 40 MPa</t>
  </si>
  <si>
    <t>1254524086</t>
  </si>
  <si>
    <t>S5</t>
  </si>
  <si>
    <t>(3,78+15,29+20,48)</t>
  </si>
  <si>
    <t>211</t>
  </si>
  <si>
    <t>998771102</t>
  </si>
  <si>
    <t>Přesun hmot pro podlahy z dlaždic stanovený z hmotnosti přesunovaného materiálu vodorovná dopravní vzdálenost do 50 m v objektech výšky přes 6 do 12 m</t>
  </si>
  <si>
    <t>-826825721</t>
  </si>
  <si>
    <t>776</t>
  </si>
  <si>
    <t>Podlahy povlakové</t>
  </si>
  <si>
    <t>212</t>
  </si>
  <si>
    <t>776111311</t>
  </si>
  <si>
    <t>Příprava podkladu vysátí podlah</t>
  </si>
  <si>
    <t>261757669</t>
  </si>
  <si>
    <t>213</t>
  </si>
  <si>
    <t>776121111</t>
  </si>
  <si>
    <t>Příprava podkladu penetrace vodou ředitelná na savý podklad (válečkováním) ředěná v poměru 1:3 podlah</t>
  </si>
  <si>
    <t>-364698090</t>
  </si>
  <si>
    <t>214</t>
  </si>
  <si>
    <t>776221111</t>
  </si>
  <si>
    <t>Montáž podlahovin z PVC lepením standardním lepidlem z pásů standardních</t>
  </si>
  <si>
    <t>1385896063</t>
  </si>
  <si>
    <t>13,74+14,24+13,3+12,94+15,29</t>
  </si>
  <si>
    <t>215</t>
  </si>
  <si>
    <t>284110000</t>
  </si>
  <si>
    <t xml:space="preserve">PVC </t>
  </si>
  <si>
    <t>286974304</t>
  </si>
  <si>
    <t>69,51*1,1 'Přepočtené koeficientem množství</t>
  </si>
  <si>
    <t>216</t>
  </si>
  <si>
    <t>776411111</t>
  </si>
  <si>
    <t>Montáž soklíků lepením obvodových, výšky do 80 mm</t>
  </si>
  <si>
    <t>1916220990</t>
  </si>
  <si>
    <t>15,8-(0,8)</t>
  </si>
  <si>
    <t>14,6-(0,8)</t>
  </si>
  <si>
    <t>m127</t>
  </si>
  <si>
    <t>19,8-(0,8+0,7)</t>
  </si>
  <si>
    <t>m202</t>
  </si>
  <si>
    <t>19,0-(1,0+0,7)</t>
  </si>
  <si>
    <t>m205</t>
  </si>
  <si>
    <t>14,4-(0,8)</t>
  </si>
  <si>
    <t>m207</t>
  </si>
  <si>
    <t>14,8-(0,8)</t>
  </si>
  <si>
    <t>m208</t>
  </si>
  <si>
    <t>16,2-(0,8)</t>
  </si>
  <si>
    <t>m213</t>
  </si>
  <si>
    <t>16,0-(0,8)</t>
  </si>
  <si>
    <t>217</t>
  </si>
  <si>
    <t>614181130</t>
  </si>
  <si>
    <t xml:space="preserve">lišta </t>
  </si>
  <si>
    <t>1142087427</t>
  </si>
  <si>
    <t>151,4*1,05 'Přepočtené koeficientem množství</t>
  </si>
  <si>
    <t>218</t>
  </si>
  <si>
    <t>998776102</t>
  </si>
  <si>
    <t>Přesun hmot pro podlahy povlakové stanovený z hmotnosti přesunovaného materiálu vodorovná dopravní vzdálenost do 50 m v objektech výšky přes 6 do 12 m</t>
  </si>
  <si>
    <t>996369486</t>
  </si>
  <si>
    <t>781</t>
  </si>
  <si>
    <t>Dokončovací práce - obklady</t>
  </si>
  <si>
    <t>219</t>
  </si>
  <si>
    <t>781474117</t>
  </si>
  <si>
    <t>Montáž obkladů vnitřních stěn z dlaždic keramických lepených flexibilním lepidlem režných nebo glazovaných hladkých přes 35 do 45 ks/m2</t>
  </si>
  <si>
    <t>-112873587</t>
  </si>
  <si>
    <t>4,5*2,0</t>
  </si>
  <si>
    <t>17,3*2,0</t>
  </si>
  <si>
    <t>-(0,8*2,0*2+1,0*1,15*2)</t>
  </si>
  <si>
    <t>5,0*2,0</t>
  </si>
  <si>
    <t>8,3*2,0</t>
  </si>
  <si>
    <t>-(0,7*2,0+0,8*2,0)</t>
  </si>
  <si>
    <t>7,4*2,0</t>
  </si>
  <si>
    <t>-(0,9*2,0)</t>
  </si>
  <si>
    <t>8,5*2,0</t>
  </si>
  <si>
    <t>-(0,7*2,0+0,45*0,1)</t>
  </si>
  <si>
    <t>8,2*2,0</t>
  </si>
  <si>
    <t>-(0,7*2,0+0,45*0,5)</t>
  </si>
  <si>
    <t>220</t>
  </si>
  <si>
    <t>597610000</t>
  </si>
  <si>
    <t xml:space="preserve">obkládačky keramické </t>
  </si>
  <si>
    <t>-1791568620</t>
  </si>
  <si>
    <t>192,097756675801*1,1 'Přepočtené koeficientem množství</t>
  </si>
  <si>
    <t>221</t>
  </si>
  <si>
    <t>781495111</t>
  </si>
  <si>
    <t>Ostatní prvky ostatní práce penetrace podkladu</t>
  </si>
  <si>
    <t>1693520824</t>
  </si>
  <si>
    <t>222</t>
  </si>
  <si>
    <t>781495115</t>
  </si>
  <si>
    <t>Ostatní prvky ostatní práce spárování silikonem</t>
  </si>
  <si>
    <t>1370084219</t>
  </si>
  <si>
    <t>4,5+2,0*4</t>
  </si>
  <si>
    <t>17,3+2,0*4</t>
  </si>
  <si>
    <t>5,0+2,0*4</t>
  </si>
  <si>
    <t>8,3+2,0*6</t>
  </si>
  <si>
    <t>7,4+2,0*6</t>
  </si>
  <si>
    <t>8,5+2,0*4</t>
  </si>
  <si>
    <t>8,2+2,0*4</t>
  </si>
  <si>
    <t>223</t>
  </si>
  <si>
    <t>781734112</t>
  </si>
  <si>
    <t>Montáž obkladů vnějších stěn z obkladaček cihelných lepených flexibilním lepidlem přes 50 do 85 ks/m2</t>
  </si>
  <si>
    <t>958326690</t>
  </si>
  <si>
    <t>2,5+2,5+2,5+2,5+2,5</t>
  </si>
  <si>
    <t>224</t>
  </si>
  <si>
    <t>596231130</t>
  </si>
  <si>
    <t>pásek obkladový</t>
  </si>
  <si>
    <t>-695860</t>
  </si>
  <si>
    <t>12,5*60 'Přepočtené koeficientem množství</t>
  </si>
  <si>
    <t>225</t>
  </si>
  <si>
    <t>998781102</t>
  </si>
  <si>
    <t>Přesun hmot pro obklady keramické stanovený z hmotnosti přesunovaného materiálu vodorovná dopravní vzdálenost do 50 m v objektech výšky přes 6 do 12 m</t>
  </si>
  <si>
    <t>1821738459</t>
  </si>
  <si>
    <t>783</t>
  </si>
  <si>
    <t>Dokončovací práce - nátěry</t>
  </si>
  <si>
    <t>226</t>
  </si>
  <si>
    <t>783218111</t>
  </si>
  <si>
    <t>Lazurovací nátěr tesařských konstrukcí dvojnásobný syntetický</t>
  </si>
  <si>
    <t>-1013554733</t>
  </si>
  <si>
    <t>24,75*2</t>
  </si>
  <si>
    <t>5,5*7*(0,14*4)</t>
  </si>
  <si>
    <t>1,4*44*(0,14*4)</t>
  </si>
  <si>
    <t>(4,5+15,0+16,5)*(0,14*4)</t>
  </si>
  <si>
    <t>784</t>
  </si>
  <si>
    <t>Dokončovací práce - malby a tapety</t>
  </si>
  <si>
    <t>227</t>
  </si>
  <si>
    <t>784121001</t>
  </si>
  <si>
    <t>Oškrabání malby v místnostech výšky do 3,80 m</t>
  </si>
  <si>
    <t>-1573843307</t>
  </si>
  <si>
    <t>273,35</t>
  </si>
  <si>
    <t>628,56</t>
  </si>
  <si>
    <t>228</t>
  </si>
  <si>
    <t>784171101</t>
  </si>
  <si>
    <t>Zakrytí nemalovaných ploch (materiál ve specifikaci) včetně pozdějšího odkrytí podlah</t>
  </si>
  <si>
    <t>-13169571</t>
  </si>
  <si>
    <t>229</t>
  </si>
  <si>
    <t>581248420</t>
  </si>
  <si>
    <t>fólie pro malířské potřeby zakrývací,  7µ,  4 x 5 m</t>
  </si>
  <si>
    <t>-1647072907</t>
  </si>
  <si>
    <t>409,42*1,05 'Přepočtené koeficientem množství</t>
  </si>
  <si>
    <t>230</t>
  </si>
  <si>
    <t>784181111</t>
  </si>
  <si>
    <t>Penetrace podkladu jednonásobná základní silikátová v místnostech výšky do 3,80 m</t>
  </si>
  <si>
    <t>386278324</t>
  </si>
  <si>
    <t>273,35+672,13+628,56+464,02</t>
  </si>
  <si>
    <t>-obklad</t>
  </si>
  <si>
    <t>-192,11</t>
  </si>
  <si>
    <t>231</t>
  </si>
  <si>
    <t>784221101</t>
  </si>
  <si>
    <t>Malby z malířských směsí otěruvzdorných za sucha dvojnásobné, bílé za sucha otěruvzdorné dobře v místnostech výšky do 3,80 m</t>
  </si>
  <si>
    <t>-211745073</t>
  </si>
  <si>
    <t>VRN</t>
  </si>
  <si>
    <t>Vedlejší rozpočtové náklady</t>
  </si>
  <si>
    <t>232</t>
  </si>
  <si>
    <t>x132</t>
  </si>
  <si>
    <t>442124062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</si>
  <si>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</si>
  <si>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</si>
  <si>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</si>
  <si>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</si>
  <si>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charset val="238"/>
      </rPr>
      <t xml:space="preserve">Rekapitulace stavby </t>
    </r>
    <r>
      <rPr>
        <sz val="9"/>
        <rFont val="Trebuchet MS"/>
        <charset val="238"/>
      </rPr>
      <t>obsahuje sestavu Rekapitulace stavby a Rekapitulace objektů stavby a soupisů prací.</t>
    </r>
  </si>
  <si>
    <r>
      <rPr>
        <sz val="8"/>
        <rFont val="Trebuchet MS"/>
        <charset val="238"/>
      </rPr>
      <t xml:space="preserve">V sestavě </t>
    </r>
    <r>
      <rPr>
        <b/>
        <sz val="9"/>
        <rFont val="Trebuchet MS"/>
        <charset val="238"/>
      </rPr>
      <t>Rekapitulace stavby</t>
    </r>
    <r>
      <rPr>
        <sz val="9"/>
        <rFont val="Trebuchet MS"/>
        <charset val="238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</si>
  <si>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</si>
  <si>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rPr>
        <sz val="8"/>
        <rFont val="Trebuchet MS"/>
        <charset val="238"/>
      </rPr>
      <t xml:space="preserve">V sestavě </t>
    </r>
    <r>
      <rPr>
        <b/>
        <sz val="9"/>
        <rFont val="Trebuchet MS"/>
        <charset val="238"/>
      </rPr>
      <t>Rekapitulace objektů stavby a soupisů prací</t>
    </r>
    <r>
      <rPr>
        <sz val="9"/>
        <rFont val="Trebuchet MS"/>
        <charset val="238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</si>
  <si>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</si>
  <si>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</si>
  <si>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</si>
  <si>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</si>
  <si>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</si>
  <si>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</si>
  <si>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</si>
  <si>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</si>
  <si>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</si>
  <si>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</si>
  <si>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</si>
  <si>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</si>
  <si>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</si>
  <si>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9"/>
        <rFont val="Trebuchet MS"/>
        <charset val="238"/>
      </rPr>
      <t xml:space="preserve">Soupis prací </t>
    </r>
    <r>
      <rPr>
        <sz val="9"/>
        <rFont val="Trebuchet MS"/>
        <charset val="238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</si>
  <si>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</si>
  <si>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charset val="238"/>
      </rPr>
      <t>Krycí list soupisu</t>
    </r>
    <r>
      <rPr>
        <sz val="9"/>
        <rFont val="Trebuchet MS"/>
        <charset val="238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</si>
  <si>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</si>
  <si>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charset val="238"/>
      </rPr>
      <t>Rekapitulace členění soupisu prací</t>
    </r>
    <r>
      <rPr>
        <sz val="9"/>
        <rFont val="Trebuchet MS"/>
        <charset val="238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</si>
  <si>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</si>
  <si>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charset val="238"/>
      </rPr>
      <t xml:space="preserve">Soupis prací </t>
    </r>
    <r>
      <rPr>
        <sz val="9"/>
        <rFont val="Trebuchet MS"/>
        <charset val="238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</si>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</sst>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50">
    <font>
      <sz val="8"/>
      <name val="Trebuchet MS"/>
      <family val="2"/>
    </font>
    <font>
      <sz val="8"/>
      <color rgb="FF969696"/>
      <name val="Trebuchet MS"/>
    </font>
    <font>
      <sz val="9"/>
      <name val="Trebuchet MS"/>
    </font>
    <font>
      <b/>
      <sz val="12"/>
      <name val="Trebuchet MS"/>
    </font>
    <font>
      <sz val="11"/>
      <name val="Trebuchet MS"/>
    </font>
    <font>
      <sz val="12"/>
      <color rgb="FF003366"/>
      <name val="Trebuchet MS"/>
    </font>
    <font>
      <sz val="10"/>
      <color rgb="FF003366"/>
      <name val="Trebuchet MS"/>
    </font>
    <font>
      <sz val="8"/>
      <color rgb="FF003366"/>
      <name val="Trebuchet MS"/>
    </font>
    <font>
      <sz val="8"/>
      <color rgb="FF800080"/>
      <name val="Trebuchet MS"/>
    </font>
    <font>
      <sz val="8"/>
      <color rgb="FF505050"/>
      <name val="Trebuchet MS"/>
    </font>
    <font>
      <sz val="8"/>
      <color rgb="FFFF0000"/>
      <name val="Trebuchet MS"/>
    </font>
    <font>
      <sz val="8"/>
      <color rgb="FF0000A8"/>
      <name val="Trebuchet MS"/>
    </font>
    <font>
      <sz val="8"/>
      <name val="Trebuchet MS"/>
      <charset val="238"/>
    </font>
    <font>
      <sz val="8"/>
      <color rgb="FFFAE682"/>
      <name val="Trebuchet MS"/>
    </font>
    <font>
      <sz val="10"/>
      <name val="Trebuchet MS"/>
    </font>
    <font>
      <sz val="10"/>
      <color rgb="FF960000"/>
      <name val="Trebuchet MS"/>
    </font>
    <font>
      <u/>
      <sz val="10"/>
      <color theme="10"/>
      <name val="Trebuchet MS"/>
    </font>
    <font>
      <sz val="8"/>
      <color rgb="FF3366FF"/>
      <name val="Trebuchet MS"/>
    </font>
    <font>
      <b/>
      <sz val="16"/>
      <name val="Trebuchet MS"/>
    </font>
    <font>
      <b/>
      <sz val="12"/>
      <color rgb="FF969696"/>
      <name val="Trebuchet MS"/>
    </font>
    <font>
      <sz val="9"/>
      <color rgb="FF969696"/>
      <name val="Trebuchet MS"/>
    </font>
    <font>
      <b/>
      <sz val="8"/>
      <color rgb="FF969696"/>
      <name val="Trebuchet MS"/>
    </font>
    <font>
      <b/>
      <sz val="10"/>
      <name val="Trebuchet MS"/>
    </font>
    <font>
      <b/>
      <sz val="9"/>
      <name val="Trebuchet MS"/>
    </font>
    <font>
      <sz val="12"/>
      <color rgb="FF969696"/>
      <name val="Trebuchet MS"/>
    </font>
    <font>
      <b/>
      <sz val="12"/>
      <color rgb="FF960000"/>
      <name val="Trebuchet MS"/>
    </font>
    <font>
      <sz val="12"/>
      <name val="Trebuchet MS"/>
    </font>
    <font>
      <sz val="18"/>
      <color theme="10"/>
      <name val="Wingdings 2"/>
    </font>
    <font>
      <b/>
      <sz val="11"/>
      <color rgb="FF003366"/>
      <name val="Trebuchet MS"/>
    </font>
    <font>
      <sz val="11"/>
      <color rgb="FF003366"/>
      <name val="Trebuchet MS"/>
    </font>
    <font>
      <b/>
      <sz val="11"/>
      <name val="Trebuchet MS"/>
    </font>
    <font>
      <sz val="11"/>
      <color rgb="FF969696"/>
      <name val="Trebuchet MS"/>
    </font>
    <font>
      <sz val="10"/>
      <color theme="10"/>
      <name val="Trebuchet MS"/>
    </font>
    <font>
      <b/>
      <sz val="12"/>
      <color rgb="FF800000"/>
      <name val="Trebuchet MS"/>
    </font>
    <font>
      <sz val="9"/>
      <color rgb="FF000000"/>
      <name val="Trebuchet MS"/>
    </font>
    <font>
      <sz val="8"/>
      <color rgb="FF960000"/>
      <name val="Trebuchet MS"/>
    </font>
    <font>
      <b/>
      <sz val="8"/>
      <name val="Trebuchet MS"/>
    </font>
    <font>
      <sz val="7"/>
      <color rgb="FF969696"/>
      <name val="Trebuchet MS"/>
    </font>
    <font>
      <sz val="8"/>
      <color rgb="FF800080"/>
      <name val="Trebuchet MS"/>
    </font>
    <font>
      <sz val="8"/>
      <color rgb="FFFF0000"/>
      <name val="Trebuchet MS"/>
    </font>
    <font>
      <i/>
      <sz val="8"/>
      <color rgb="FF0000FF"/>
      <name val="Trebuchet MS"/>
    </font>
    <font>
      <sz val="8"/>
      <name val="Trebuchet MS"/>
      <charset val="238"/>
    </font>
    <font>
      <b/>
      <sz val="16"/>
      <name val="Trebuchet MS"/>
      <charset val="238"/>
    </font>
    <font>
      <b/>
      <sz val="11"/>
      <name val="Trebuchet MS"/>
      <charset val="238"/>
    </font>
    <font>
      <sz val="9"/>
      <name val="Trebuchet MS"/>
      <charset val="238"/>
    </font>
    <font>
      <sz val="10"/>
      <name val="Trebuchet MS"/>
      <charset val="238"/>
    </font>
    <font>
      <sz val="11"/>
      <name val="Trebuchet MS"/>
      <charset val="238"/>
    </font>
    <font>
      <b/>
      <sz val="9"/>
      <name val="Trebuchet MS"/>
      <charset val="238"/>
    </font>
    <font>
      <u/>
      <sz val="11"/>
      <color theme="10"/>
      <name val="Calibri"/>
      <scheme val="minor"/>
    </font>
    <font>
      <i/>
      <sz val="9"/>
      <name val="Trebuchet MS"/>
      <charset val="238"/>
    </font>
  </fonts>
  <fills count="8">
    <fill>
      <patternFill patternType="none"/>
    </fill>
    <fill>
      <patternFill patternType="gray125"/>
    </fill>
    <fill>
      <patternFill patternType="none"/>
    </fill>
    <fill>
      <patternFill patternType="solid">
        <fgColor rgb="FFFAE682"/>
      </patternFill>
    </fill>
    <fill>
      <patternFill patternType="solid">
        <fgColor rgb="FFC0C0C0"/>
      </patternFill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37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/>
      <right style="thin">
        <color rgb="FF000000"/>
      </right>
      <top style="hair">
        <color rgb="FF969696"/>
      </top>
      <bottom/>
      <diagonal/>
    </border>
    <border>
      <left/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8" fillId="0" borderId="0" applyNumberFormat="0" applyFill="0" applyBorder="0" applyAlignment="0" applyProtection="0"/>
  </cellStyleXfs>
  <cellXfs count="374">
    <xf numFmtId="0" fontId="0" fillId="0" borderId="0" xfId="0"/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7" fillId="0" borderId="0" xfId="0" applyFont="1" applyAlignment="1"/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Alignment="1" applyProtection="1">
      <alignment horizontal="center" vertical="center"/>
      <protection locked="0"/>
    </xf>
    <xf numFmtId="0" fontId="13" fillId="3" borderId="0" xfId="0" applyFont="1" applyFill="1" applyAlignment="1" applyProtection="1">
      <alignment horizontal="left" vertical="center"/>
    </xf>
    <xf numFmtId="0" fontId="14" fillId="3" borderId="0" xfId="0" applyFont="1" applyFill="1" applyAlignment="1" applyProtection="1">
      <alignment vertical="center"/>
    </xf>
    <xf numFmtId="0" fontId="15" fillId="3" borderId="0" xfId="0" applyFont="1" applyFill="1" applyAlignment="1" applyProtection="1">
      <alignment horizontal="left" vertical="center"/>
    </xf>
    <xf numFmtId="0" fontId="16" fillId="3" borderId="0" xfId="1" applyFont="1" applyFill="1" applyAlignment="1" applyProtection="1">
      <alignment vertical="center"/>
    </xf>
    <xf numFmtId="0" fontId="48" fillId="3" borderId="0" xfId="1" applyFill="1"/>
    <xf numFmtId="0" fontId="0" fillId="3" borderId="0" xfId="0" applyFill="1"/>
    <xf numFmtId="0" fontId="13" fillId="3" borderId="0" xfId="0" applyFont="1" applyFill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18" fillId="0" borderId="0" xfId="0" applyFont="1" applyBorder="1" applyAlignment="1">
      <alignment horizontal="left" vertical="center"/>
    </xf>
    <xf numFmtId="0" fontId="0" fillId="0" borderId="6" xfId="0" applyBorder="1"/>
    <xf numFmtId="0" fontId="17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20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top"/>
    </xf>
    <xf numFmtId="0" fontId="20" fillId="0" borderId="0" xfId="0" applyFont="1" applyBorder="1" applyAlignment="1">
      <alignment horizontal="left" vertical="center"/>
    </xf>
    <xf numFmtId="0" fontId="2" fillId="5" borderId="0" xfId="0" applyFont="1" applyFill="1" applyBorder="1" applyAlignment="1" applyProtection="1">
      <alignment horizontal="left" vertical="center"/>
      <protection locked="0"/>
    </xf>
    <xf numFmtId="49" fontId="2" fillId="5" borderId="0" xfId="0" applyNumberFormat="1" applyFont="1" applyFill="1" applyBorder="1" applyAlignment="1" applyProtection="1">
      <alignment horizontal="left" vertical="center"/>
      <protection locked="0"/>
    </xf>
    <xf numFmtId="0" fontId="0" fillId="0" borderId="7" xfId="0" applyBorder="1"/>
    <xf numFmtId="0" fontId="0" fillId="0" borderId="5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2" fillId="0" borderId="8" xfId="0" applyFont="1" applyBorder="1" applyAlignment="1">
      <alignment horizontal="left" vertical="center"/>
    </xf>
    <xf numFmtId="0" fontId="0" fillId="0" borderId="8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1" fillId="0" borderId="0" xfId="0" applyFont="1" applyBorder="1" applyAlignment="1">
      <alignment horizontal="right" vertical="center"/>
    </xf>
    <xf numFmtId="0" fontId="1" fillId="0" borderId="5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1" fillId="0" borderId="6" xfId="0" applyFont="1" applyBorder="1" applyAlignment="1">
      <alignment vertical="center"/>
    </xf>
    <xf numFmtId="0" fontId="0" fillId="6" borderId="0" xfId="0" applyFont="1" applyFill="1" applyBorder="1" applyAlignment="1">
      <alignment vertical="center"/>
    </xf>
    <xf numFmtId="0" fontId="3" fillId="6" borderId="9" xfId="0" applyFont="1" applyFill="1" applyBorder="1" applyAlignment="1">
      <alignment horizontal="left" vertical="center"/>
    </xf>
    <xf numFmtId="0" fontId="0" fillId="6" borderId="10" xfId="0" applyFont="1" applyFill="1" applyBorder="1" applyAlignment="1">
      <alignment vertical="center"/>
    </xf>
    <xf numFmtId="0" fontId="3" fillId="6" borderId="10" xfId="0" applyFont="1" applyFill="1" applyBorder="1" applyAlignment="1">
      <alignment horizontal="center" vertical="center"/>
    </xf>
    <xf numFmtId="0" fontId="0" fillId="6" borderId="6" xfId="0" applyFont="1" applyFill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0" fontId="2" fillId="0" borderId="5" xfId="0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0" fontId="3" fillId="0" borderId="5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23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7" borderId="10" xfId="0" applyFont="1" applyFill="1" applyBorder="1" applyAlignment="1">
      <alignment vertical="center"/>
    </xf>
    <xf numFmtId="0" fontId="2" fillId="7" borderId="11" xfId="0" applyFont="1" applyFill="1" applyBorder="1" applyAlignment="1">
      <alignment horizontal="center" vertical="center"/>
    </xf>
    <xf numFmtId="0" fontId="20" fillId="0" borderId="20" xfId="0" applyFont="1" applyBorder="1" applyAlignment="1">
      <alignment horizontal="center" vertical="center" wrapText="1"/>
    </xf>
    <xf numFmtId="0" fontId="20" fillId="0" borderId="21" xfId="0" applyFont="1" applyBorder="1" applyAlignment="1">
      <alignment horizontal="center" vertical="center" wrapText="1"/>
    </xf>
    <xf numFmtId="0" fontId="20" fillId="0" borderId="22" xfId="0" applyFont="1" applyBorder="1" applyAlignment="1">
      <alignment horizontal="center" vertical="center" wrapText="1"/>
    </xf>
    <xf numFmtId="0" fontId="0" fillId="0" borderId="15" xfId="0" applyFont="1" applyBorder="1" applyAlignment="1">
      <alignment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" fontId="24" fillId="0" borderId="18" xfId="0" applyNumberFormat="1" applyFont="1" applyBorder="1" applyAlignment="1">
      <alignment vertical="center"/>
    </xf>
    <xf numFmtId="4" fontId="24" fillId="0" borderId="0" xfId="0" applyNumberFormat="1" applyFont="1" applyBorder="1" applyAlignment="1">
      <alignment vertical="center"/>
    </xf>
    <xf numFmtId="166" fontId="24" fillId="0" borderId="0" xfId="0" applyNumberFormat="1" applyFont="1" applyBorder="1" applyAlignment="1">
      <alignment vertical="center"/>
    </xf>
    <xf numFmtId="4" fontId="24" fillId="0" borderId="19" xfId="0" applyNumberFormat="1" applyFont="1" applyBorder="1" applyAlignment="1">
      <alignment vertical="center"/>
    </xf>
    <xf numFmtId="0" fontId="26" fillId="0" borderId="0" xfId="0" applyFont="1" applyAlignment="1">
      <alignment horizontal="left" vertical="center"/>
    </xf>
    <xf numFmtId="0" fontId="27" fillId="0" borderId="0" xfId="1" applyFont="1" applyAlignment="1">
      <alignment horizontal="center" vertical="center"/>
    </xf>
    <xf numFmtId="0" fontId="4" fillId="0" borderId="5" xfId="0" applyFont="1" applyBorder="1" applyAlignment="1">
      <alignment vertical="center"/>
    </xf>
    <xf numFmtId="0" fontId="28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30" fillId="0" borderId="0" xfId="0" applyFont="1" applyAlignment="1">
      <alignment horizontal="center" vertical="center"/>
    </xf>
    <xf numFmtId="4" fontId="31" fillId="0" borderId="23" xfId="0" applyNumberFormat="1" applyFont="1" applyBorder="1" applyAlignment="1">
      <alignment vertical="center"/>
    </xf>
    <xf numFmtId="4" fontId="31" fillId="0" borderId="24" xfId="0" applyNumberFormat="1" applyFont="1" applyBorder="1" applyAlignment="1">
      <alignment vertical="center"/>
    </xf>
    <xf numFmtId="166" fontId="31" fillId="0" borderId="24" xfId="0" applyNumberFormat="1" applyFont="1" applyBorder="1" applyAlignment="1">
      <alignment vertical="center"/>
    </xf>
    <xf numFmtId="4" fontId="31" fillId="0" borderId="2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0" fillId="0" borderId="0" xfId="0" applyProtection="1">
      <protection locked="0"/>
    </xf>
    <xf numFmtId="0" fontId="14" fillId="3" borderId="0" xfId="0" applyFont="1" applyFill="1" applyAlignment="1">
      <alignment vertical="center"/>
    </xf>
    <xf numFmtId="0" fontId="15" fillId="3" borderId="0" xfId="0" applyFont="1" applyFill="1" applyAlignment="1">
      <alignment horizontal="left" vertical="center"/>
    </xf>
    <xf numFmtId="0" fontId="32" fillId="3" borderId="0" xfId="1" applyFont="1" applyFill="1" applyAlignment="1">
      <alignment vertical="center"/>
    </xf>
    <xf numFmtId="0" fontId="14" fillId="3" borderId="0" xfId="0" applyFont="1" applyFill="1" applyAlignment="1" applyProtection="1">
      <alignment vertical="center"/>
      <protection locked="0"/>
    </xf>
    <xf numFmtId="0" fontId="0" fillId="0" borderId="3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20" fillId="0" borderId="0" xfId="0" applyFont="1" applyBorder="1" applyAlignment="1" applyProtection="1">
      <alignment horizontal="left" vertical="center"/>
      <protection locked="0"/>
    </xf>
    <xf numFmtId="165" fontId="2" fillId="0" borderId="0" xfId="0" applyNumberFormat="1" applyFont="1" applyBorder="1" applyAlignment="1">
      <alignment horizontal="left" vertical="center"/>
    </xf>
    <xf numFmtId="0" fontId="0" fillId="0" borderId="5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6" xfId="0" applyFont="1" applyBorder="1" applyAlignment="1">
      <alignment vertical="center" wrapText="1"/>
    </xf>
    <xf numFmtId="0" fontId="0" fillId="0" borderId="16" xfId="0" applyFont="1" applyBorder="1" applyAlignment="1" applyProtection="1">
      <alignment vertical="center"/>
      <protection locked="0"/>
    </xf>
    <xf numFmtId="0" fontId="0" fillId="0" borderId="26" xfId="0" applyFont="1" applyBorder="1" applyAlignment="1">
      <alignment vertical="center"/>
    </xf>
    <xf numFmtId="0" fontId="22" fillId="0" borderId="0" xfId="0" applyFont="1" applyBorder="1" applyAlignment="1">
      <alignment horizontal="left" vertical="center"/>
    </xf>
    <xf numFmtId="4" fontId="25" fillId="0" borderId="0" xfId="0" applyNumberFormat="1" applyFont="1" applyBorder="1" applyAlignment="1">
      <alignment vertical="center"/>
    </xf>
    <xf numFmtId="0" fontId="1" fillId="0" borderId="0" xfId="0" applyFont="1" applyBorder="1" applyAlignment="1" applyProtection="1">
      <alignment horizontal="right" vertical="center"/>
      <protection locked="0"/>
    </xf>
    <xf numFmtId="4" fontId="1" fillId="0" borderId="0" xfId="0" applyNumberFormat="1" applyFont="1" applyBorder="1" applyAlignment="1">
      <alignment vertical="center"/>
    </xf>
    <xf numFmtId="164" fontId="1" fillId="0" borderId="0" xfId="0" applyNumberFormat="1" applyFont="1" applyBorder="1" applyAlignment="1" applyProtection="1">
      <alignment horizontal="right" vertical="center"/>
      <protection locked="0"/>
    </xf>
    <xf numFmtId="0" fontId="0" fillId="7" borderId="0" xfId="0" applyFont="1" applyFill="1" applyBorder="1" applyAlignment="1">
      <alignment vertical="center"/>
    </xf>
    <xf numFmtId="0" fontId="3" fillId="7" borderId="9" xfId="0" applyFont="1" applyFill="1" applyBorder="1" applyAlignment="1">
      <alignment horizontal="left" vertical="center"/>
    </xf>
    <xf numFmtId="0" fontId="3" fillId="7" borderId="10" xfId="0" applyFont="1" applyFill="1" applyBorder="1" applyAlignment="1">
      <alignment horizontal="right" vertical="center"/>
    </xf>
    <xf numFmtId="0" fontId="3" fillId="7" borderId="10" xfId="0" applyFont="1" applyFill="1" applyBorder="1" applyAlignment="1">
      <alignment horizontal="center" vertical="center"/>
    </xf>
    <xf numFmtId="0" fontId="0" fillId="7" borderId="10" xfId="0" applyFont="1" applyFill="1" applyBorder="1" applyAlignment="1" applyProtection="1">
      <alignment vertical="center"/>
      <protection locked="0"/>
    </xf>
    <xf numFmtId="4" fontId="3" fillId="7" borderId="10" xfId="0" applyNumberFormat="1" applyFont="1" applyFill="1" applyBorder="1" applyAlignment="1">
      <alignment vertical="center"/>
    </xf>
    <xf numFmtId="0" fontId="0" fillId="7" borderId="27" xfId="0" applyFont="1" applyFill="1" applyBorder="1" applyAlignment="1">
      <alignment vertical="center"/>
    </xf>
    <xf numFmtId="0" fontId="0" fillId="0" borderId="13" xfId="0" applyFont="1" applyBorder="1" applyAlignment="1" applyProtection="1">
      <alignment vertical="center"/>
      <protection locked="0"/>
    </xf>
    <xf numFmtId="0" fontId="0" fillId="0" borderId="3" xfId="0" applyFont="1" applyBorder="1" applyAlignment="1" applyProtection="1">
      <alignment vertical="center"/>
      <protection locked="0"/>
    </xf>
    <xf numFmtId="0" fontId="0" fillId="0" borderId="4" xfId="0" applyFont="1" applyBorder="1" applyAlignment="1">
      <alignment vertical="center"/>
    </xf>
    <xf numFmtId="0" fontId="2" fillId="7" borderId="0" xfId="0" applyFont="1" applyFill="1" applyBorder="1" applyAlignment="1">
      <alignment horizontal="left" vertical="center"/>
    </xf>
    <xf numFmtId="0" fontId="0" fillId="7" borderId="0" xfId="0" applyFont="1" applyFill="1" applyBorder="1" applyAlignment="1" applyProtection="1">
      <alignment vertical="center"/>
      <protection locked="0"/>
    </xf>
    <xf numFmtId="0" fontId="2" fillId="7" borderId="0" xfId="0" applyFont="1" applyFill="1" applyBorder="1" applyAlignment="1">
      <alignment horizontal="right" vertical="center"/>
    </xf>
    <xf numFmtId="0" fontId="0" fillId="7" borderId="6" xfId="0" applyFont="1" applyFill="1" applyBorder="1" applyAlignment="1">
      <alignment vertical="center"/>
    </xf>
    <xf numFmtId="0" fontId="33" fillId="0" borderId="0" xfId="0" applyFont="1" applyBorder="1" applyAlignment="1">
      <alignment horizontal="left" vertical="center"/>
    </xf>
    <xf numFmtId="0" fontId="5" fillId="0" borderId="5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24" xfId="0" applyFont="1" applyBorder="1" applyAlignment="1">
      <alignment horizontal="left" vertical="center"/>
    </xf>
    <xf numFmtId="0" fontId="5" fillId="0" borderId="24" xfId="0" applyFont="1" applyBorder="1" applyAlignment="1">
      <alignment vertical="center"/>
    </xf>
    <xf numFmtId="0" fontId="5" fillId="0" borderId="24" xfId="0" applyFont="1" applyBorder="1" applyAlignment="1" applyProtection="1">
      <alignment vertical="center"/>
      <protection locked="0"/>
    </xf>
    <xf numFmtId="4" fontId="5" fillId="0" borderId="24" xfId="0" applyNumberFormat="1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24" xfId="0" applyFont="1" applyBorder="1" applyAlignment="1">
      <alignment horizontal="left" vertical="center"/>
    </xf>
    <xf numFmtId="0" fontId="6" fillId="0" borderId="24" xfId="0" applyFont="1" applyBorder="1" applyAlignment="1">
      <alignment vertical="center"/>
    </xf>
    <xf numFmtId="0" fontId="6" fillId="0" borderId="24" xfId="0" applyFont="1" applyBorder="1" applyAlignment="1" applyProtection="1">
      <alignment vertical="center"/>
      <protection locked="0"/>
    </xf>
    <xf numFmtId="4" fontId="6" fillId="0" borderId="24" xfId="0" applyNumberFormat="1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20" fillId="0" borderId="0" xfId="0" applyFont="1" applyAlignment="1" applyProtection="1">
      <alignment horizontal="left" vertical="center"/>
      <protection locked="0"/>
    </xf>
    <xf numFmtId="0" fontId="0" fillId="0" borderId="5" xfId="0" applyFont="1" applyBorder="1" applyAlignment="1">
      <alignment horizontal="center" vertical="center" wrapText="1"/>
    </xf>
    <xf numFmtId="0" fontId="2" fillId="7" borderId="20" xfId="0" applyFont="1" applyFill="1" applyBorder="1" applyAlignment="1">
      <alignment horizontal="center" vertical="center" wrapText="1"/>
    </xf>
    <xf numFmtId="0" fontId="2" fillId="7" borderId="21" xfId="0" applyFont="1" applyFill="1" applyBorder="1" applyAlignment="1">
      <alignment horizontal="center" vertical="center" wrapText="1"/>
    </xf>
    <xf numFmtId="0" fontId="34" fillId="7" borderId="21" xfId="0" applyFont="1" applyFill="1" applyBorder="1" applyAlignment="1" applyProtection="1">
      <alignment horizontal="center" vertical="center" wrapText="1"/>
      <protection locked="0"/>
    </xf>
    <xf numFmtId="0" fontId="2" fillId="7" borderId="22" xfId="0" applyFont="1" applyFill="1" applyBorder="1" applyAlignment="1">
      <alignment horizontal="center" vertical="center" wrapText="1"/>
    </xf>
    <xf numFmtId="4" fontId="25" fillId="0" borderId="0" xfId="0" applyNumberFormat="1" applyFont="1" applyAlignment="1"/>
    <xf numFmtId="166" fontId="35" fillId="0" borderId="16" xfId="0" applyNumberFormat="1" applyFont="1" applyBorder="1" applyAlignment="1"/>
    <xf numFmtId="166" fontId="35" fillId="0" borderId="17" xfId="0" applyNumberFormat="1" applyFont="1" applyBorder="1" applyAlignment="1"/>
    <xf numFmtId="4" fontId="36" fillId="0" borderId="0" xfId="0" applyNumberFormat="1" applyFont="1" applyAlignment="1">
      <alignment vertical="center"/>
    </xf>
    <xf numFmtId="0" fontId="7" fillId="0" borderId="5" xfId="0" applyFont="1" applyBorder="1" applyAlignment="1"/>
    <xf numFmtId="0" fontId="7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7" fillId="0" borderId="0" xfId="0" applyFont="1" applyAlignment="1" applyProtection="1">
      <protection locked="0"/>
    </xf>
    <xf numFmtId="4" fontId="5" fillId="0" borderId="0" xfId="0" applyNumberFormat="1" applyFont="1" applyAlignment="1"/>
    <xf numFmtId="0" fontId="7" fillId="0" borderId="18" xfId="0" applyFont="1" applyBorder="1" applyAlignment="1"/>
    <xf numFmtId="0" fontId="7" fillId="0" borderId="0" xfId="0" applyFont="1" applyBorder="1" applyAlignment="1"/>
    <xf numFmtId="166" fontId="7" fillId="0" borderId="0" xfId="0" applyNumberFormat="1" applyFont="1" applyBorder="1" applyAlignment="1"/>
    <xf numFmtId="166" fontId="7" fillId="0" borderId="19" xfId="0" applyNumberFormat="1" applyFont="1" applyBorder="1" applyAlignment="1"/>
    <xf numFmtId="0" fontId="7" fillId="0" borderId="0" xfId="0" applyFont="1" applyAlignment="1">
      <alignment horizontal="center"/>
    </xf>
    <xf numFmtId="4" fontId="7" fillId="0" borderId="0" xfId="0" applyNumberFormat="1" applyFont="1" applyAlignment="1">
      <alignment vertical="center"/>
    </xf>
    <xf numFmtId="0" fontId="7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4" fontId="6" fillId="0" borderId="0" xfId="0" applyNumberFormat="1" applyFont="1" applyBorder="1" applyAlignment="1"/>
    <xf numFmtId="0" fontId="0" fillId="0" borderId="5" xfId="0" applyFont="1" applyBorder="1" applyAlignment="1" applyProtection="1">
      <alignment vertical="center"/>
      <protection locked="0"/>
    </xf>
    <xf numFmtId="0" fontId="0" fillId="0" borderId="28" xfId="0" applyFont="1" applyBorder="1" applyAlignment="1" applyProtection="1">
      <alignment horizontal="center" vertical="center"/>
      <protection locked="0"/>
    </xf>
    <xf numFmtId="49" fontId="0" fillId="0" borderId="28" xfId="0" applyNumberFormat="1" applyFont="1" applyBorder="1" applyAlignment="1" applyProtection="1">
      <alignment horizontal="left" vertical="center" wrapText="1"/>
      <protection locked="0"/>
    </xf>
    <xf numFmtId="0" fontId="0" fillId="0" borderId="28" xfId="0" applyFont="1" applyBorder="1" applyAlignment="1" applyProtection="1">
      <alignment horizontal="left" vertical="center" wrapText="1"/>
      <protection locked="0"/>
    </xf>
    <xf numFmtId="0" fontId="0" fillId="0" borderId="28" xfId="0" applyFont="1" applyBorder="1" applyAlignment="1" applyProtection="1">
      <alignment horizontal="center" vertical="center" wrapText="1"/>
      <protection locked="0"/>
    </xf>
    <xf numFmtId="167" fontId="0" fillId="0" borderId="28" xfId="0" applyNumberFormat="1" applyFont="1" applyBorder="1" applyAlignment="1" applyProtection="1">
      <alignment vertical="center"/>
      <protection locked="0"/>
    </xf>
    <xf numFmtId="4" fontId="0" fillId="5" borderId="28" xfId="0" applyNumberFormat="1" applyFont="1" applyFill="1" applyBorder="1" applyAlignment="1" applyProtection="1">
      <alignment vertical="center"/>
      <protection locked="0"/>
    </xf>
    <xf numFmtId="4" fontId="0" fillId="0" borderId="28" xfId="0" applyNumberFormat="1" applyFont="1" applyBorder="1" applyAlignment="1" applyProtection="1">
      <alignment vertical="center"/>
      <protection locked="0"/>
    </xf>
    <xf numFmtId="0" fontId="1" fillId="5" borderId="28" xfId="0" applyFont="1" applyFill="1" applyBorder="1" applyAlignment="1" applyProtection="1">
      <alignment horizontal="left" vertical="center"/>
      <protection locked="0"/>
    </xf>
    <xf numFmtId="0" fontId="1" fillId="0" borderId="0" xfId="0" applyFont="1" applyBorder="1" applyAlignment="1">
      <alignment horizontal="center" vertical="center"/>
    </xf>
    <xf numFmtId="166" fontId="1" fillId="0" borderId="0" xfId="0" applyNumberFormat="1" applyFont="1" applyBorder="1" applyAlignment="1">
      <alignment vertical="center"/>
    </xf>
    <xf numFmtId="166" fontId="1" fillId="0" borderId="19" xfId="0" applyNumberFormat="1" applyFont="1" applyBorder="1" applyAlignment="1">
      <alignment vertical="center"/>
    </xf>
    <xf numFmtId="4" fontId="0" fillId="0" borderId="0" xfId="0" applyNumberFormat="1" applyFont="1" applyAlignment="1">
      <alignment vertical="center"/>
    </xf>
    <xf numFmtId="0" fontId="8" fillId="0" borderId="5" xfId="0" applyFont="1" applyBorder="1" applyAlignment="1">
      <alignment vertical="center"/>
    </xf>
    <xf numFmtId="0" fontId="37" fillId="0" borderId="0" xfId="0" applyFont="1" applyAlignment="1">
      <alignment horizontal="left" vertical="center"/>
    </xf>
    <xf numFmtId="0" fontId="38" fillId="0" borderId="0" xfId="0" applyFont="1" applyAlignment="1">
      <alignment horizontal="left" vertical="center"/>
    </xf>
    <xf numFmtId="0" fontId="38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/>
    </xf>
    <xf numFmtId="0" fontId="8" fillId="0" borderId="0" xfId="0" applyFont="1" applyAlignment="1" applyProtection="1">
      <alignment vertical="center"/>
      <protection locked="0"/>
    </xf>
    <xf numFmtId="0" fontId="8" fillId="0" borderId="18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19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167" fontId="9" fillId="0" borderId="0" xfId="0" applyNumberFormat="1" applyFont="1" applyAlignment="1">
      <alignment vertical="center"/>
    </xf>
    <xf numFmtId="0" fontId="9" fillId="0" borderId="0" xfId="0" applyFont="1" applyAlignment="1" applyProtection="1">
      <alignment vertical="center"/>
      <protection locked="0"/>
    </xf>
    <xf numFmtId="0" fontId="9" fillId="0" borderId="18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9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37" fillId="0" borderId="0" xfId="0" applyFont="1" applyBorder="1" applyAlignment="1">
      <alignment horizontal="left" vertical="center"/>
    </xf>
    <xf numFmtId="0" fontId="39" fillId="0" borderId="0" xfId="0" applyFont="1" applyBorder="1" applyAlignment="1">
      <alignment horizontal="left" vertical="center"/>
    </xf>
    <xf numFmtId="0" fontId="39" fillId="0" borderId="0" xfId="0" applyFont="1" applyBorder="1" applyAlignment="1">
      <alignment horizontal="left" vertical="center" wrapText="1"/>
    </xf>
    <xf numFmtId="167" fontId="10" fillId="0" borderId="0" xfId="0" applyNumberFormat="1" applyFont="1" applyBorder="1" applyAlignment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18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9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 wrapText="1"/>
    </xf>
    <xf numFmtId="167" fontId="9" fillId="0" borderId="0" xfId="0" applyNumberFormat="1" applyFont="1" applyBorder="1" applyAlignment="1">
      <alignment vertical="center"/>
    </xf>
    <xf numFmtId="0" fontId="39" fillId="0" borderId="0" xfId="0" applyFont="1" applyAlignment="1">
      <alignment horizontal="left" vertical="center"/>
    </xf>
    <xf numFmtId="0" fontId="39" fillId="0" borderId="0" xfId="0" applyFont="1" applyAlignment="1">
      <alignment horizontal="left" vertical="center" wrapText="1"/>
    </xf>
    <xf numFmtId="167" fontId="10" fillId="0" borderId="0" xfId="0" applyNumberFormat="1" applyFont="1" applyAlignment="1">
      <alignment vertical="center"/>
    </xf>
    <xf numFmtId="0" fontId="40" fillId="0" borderId="28" xfId="0" applyFont="1" applyBorder="1" applyAlignment="1" applyProtection="1">
      <alignment horizontal="center" vertical="center"/>
      <protection locked="0"/>
    </xf>
    <xf numFmtId="49" fontId="40" fillId="0" borderId="28" xfId="0" applyNumberFormat="1" applyFont="1" applyBorder="1" applyAlignment="1" applyProtection="1">
      <alignment horizontal="left" vertical="center" wrapText="1"/>
      <protection locked="0"/>
    </xf>
    <xf numFmtId="0" fontId="40" fillId="0" borderId="28" xfId="0" applyFont="1" applyBorder="1" applyAlignment="1" applyProtection="1">
      <alignment horizontal="left" vertical="center" wrapText="1"/>
      <protection locked="0"/>
    </xf>
    <xf numFmtId="0" fontId="40" fillId="0" borderId="28" xfId="0" applyFont="1" applyBorder="1" applyAlignment="1" applyProtection="1">
      <alignment horizontal="center" vertical="center" wrapText="1"/>
      <protection locked="0"/>
    </xf>
    <xf numFmtId="167" fontId="40" fillId="0" borderId="28" xfId="0" applyNumberFormat="1" applyFont="1" applyBorder="1" applyAlignment="1" applyProtection="1">
      <alignment vertical="center"/>
      <protection locked="0"/>
    </xf>
    <xf numFmtId="4" fontId="40" fillId="5" borderId="28" xfId="0" applyNumberFormat="1" applyFont="1" applyFill="1" applyBorder="1" applyAlignment="1" applyProtection="1">
      <alignment vertical="center"/>
      <protection locked="0"/>
    </xf>
    <xf numFmtId="4" fontId="40" fillId="0" borderId="28" xfId="0" applyNumberFormat="1" applyFont="1" applyBorder="1" applyAlignment="1" applyProtection="1">
      <alignment vertical="center"/>
      <protection locked="0"/>
    </xf>
    <xf numFmtId="0" fontId="40" fillId="0" borderId="5" xfId="0" applyFont="1" applyBorder="1" applyAlignment="1">
      <alignment vertical="center"/>
    </xf>
    <xf numFmtId="0" fontId="40" fillId="5" borderId="28" xfId="0" applyFont="1" applyFill="1" applyBorder="1" applyAlignment="1" applyProtection="1">
      <alignment horizontal="left" vertical="center"/>
      <protection locked="0"/>
    </xf>
    <xf numFmtId="0" fontId="40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left"/>
    </xf>
    <xf numFmtId="4" fontId="6" fillId="0" borderId="0" xfId="0" applyNumberFormat="1" applyFont="1" applyAlignment="1"/>
    <xf numFmtId="0" fontId="11" fillId="0" borderId="5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167" fontId="11" fillId="0" borderId="0" xfId="0" applyNumberFormat="1" applyFont="1" applyAlignment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18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9" xfId="0" applyFont="1" applyBorder="1" applyAlignment="1">
      <alignment vertical="center"/>
    </xf>
    <xf numFmtId="167" fontId="0" fillId="5" borderId="28" xfId="0" applyNumberFormat="1" applyFont="1" applyFill="1" applyBorder="1" applyAlignment="1" applyProtection="1">
      <alignment vertical="center"/>
      <protection locked="0"/>
    </xf>
    <xf numFmtId="0" fontId="5" fillId="0" borderId="0" xfId="0" applyFont="1" applyBorder="1" applyAlignment="1">
      <alignment horizontal="left"/>
    </xf>
    <xf numFmtId="4" fontId="5" fillId="0" borderId="0" xfId="0" applyNumberFormat="1" applyFont="1" applyBorder="1" applyAlignment="1"/>
    <xf numFmtId="0" fontId="1" fillId="0" borderId="24" xfId="0" applyFont="1" applyBorder="1" applyAlignment="1">
      <alignment horizontal="center" vertical="center"/>
    </xf>
    <xf numFmtId="0" fontId="0" fillId="0" borderId="24" xfId="0" applyFont="1" applyBorder="1" applyAlignment="1">
      <alignment vertical="center"/>
    </xf>
    <xf numFmtId="166" fontId="1" fillId="0" borderId="24" xfId="0" applyNumberFormat="1" applyFont="1" applyBorder="1" applyAlignment="1">
      <alignment vertical="center"/>
    </xf>
    <xf numFmtId="166" fontId="1" fillId="0" borderId="25" xfId="0" applyNumberFormat="1" applyFont="1" applyBorder="1" applyAlignment="1">
      <alignment vertical="center"/>
    </xf>
    <xf numFmtId="0" fontId="0" fillId="0" borderId="0" xfId="0" applyAlignment="1" applyProtection="1">
      <alignment vertical="top"/>
      <protection locked="0"/>
    </xf>
    <xf numFmtId="0" fontId="41" fillId="0" borderId="29" xfId="0" applyFont="1" applyBorder="1" applyAlignment="1" applyProtection="1">
      <alignment vertical="center" wrapText="1"/>
      <protection locked="0"/>
    </xf>
    <xf numFmtId="0" fontId="41" fillId="0" borderId="30" xfId="0" applyFont="1" applyBorder="1" applyAlignment="1" applyProtection="1">
      <alignment vertical="center" wrapText="1"/>
      <protection locked="0"/>
    </xf>
    <xf numFmtId="0" fontId="41" fillId="0" borderId="31" xfId="0" applyFont="1" applyBorder="1" applyAlignment="1" applyProtection="1">
      <alignment vertical="center" wrapText="1"/>
      <protection locked="0"/>
    </xf>
    <xf numFmtId="0" fontId="41" fillId="0" borderId="32" xfId="0" applyFont="1" applyBorder="1" applyAlignment="1" applyProtection="1">
      <alignment horizontal="center" vertical="center" wrapText="1"/>
      <protection locked="0"/>
    </xf>
    <xf numFmtId="0" fontId="41" fillId="0" borderId="33" xfId="0" applyFont="1" applyBorder="1" applyAlignment="1" applyProtection="1">
      <alignment horizontal="center" vertical="center" wrapText="1"/>
      <protection locked="0"/>
    </xf>
    <xf numFmtId="0" fontId="41" fillId="0" borderId="32" xfId="0" applyFont="1" applyBorder="1" applyAlignment="1" applyProtection="1">
      <alignment vertical="center" wrapText="1"/>
      <protection locked="0"/>
    </xf>
    <xf numFmtId="0" fontId="41" fillId="0" borderId="33" xfId="0" applyFont="1" applyBorder="1" applyAlignment="1" applyProtection="1">
      <alignment vertical="center" wrapText="1"/>
      <protection locked="0"/>
    </xf>
    <xf numFmtId="0" fontId="43" fillId="0" borderId="1" xfId="0" applyFont="1" applyBorder="1" applyAlignment="1" applyProtection="1">
      <alignment horizontal="left" vertical="center" wrapText="1"/>
      <protection locked="0"/>
    </xf>
    <xf numFmtId="0" fontId="44" fillId="0" borderId="1" xfId="0" applyFont="1" applyBorder="1" applyAlignment="1" applyProtection="1">
      <alignment horizontal="left" vertical="center" wrapText="1"/>
      <protection locked="0"/>
    </xf>
    <xf numFmtId="0" fontId="44" fillId="0" borderId="32" xfId="0" applyFont="1" applyBorder="1" applyAlignment="1" applyProtection="1">
      <alignment vertical="center" wrapText="1"/>
      <protection locked="0"/>
    </xf>
    <xf numFmtId="0" fontId="44" fillId="0" borderId="1" xfId="0" applyFont="1" applyBorder="1" applyAlignment="1" applyProtection="1">
      <alignment vertical="center" wrapText="1"/>
      <protection locked="0"/>
    </xf>
    <xf numFmtId="0" fontId="44" fillId="0" borderId="1" xfId="0" applyFont="1" applyBorder="1" applyAlignment="1" applyProtection="1">
      <alignment vertical="center"/>
      <protection locked="0"/>
    </xf>
    <xf numFmtId="0" fontId="44" fillId="0" borderId="1" xfId="0" applyFont="1" applyBorder="1" applyAlignment="1" applyProtection="1">
      <alignment horizontal="left" vertical="center"/>
      <protection locked="0"/>
    </xf>
    <xf numFmtId="49" fontId="44" fillId="0" borderId="1" xfId="0" applyNumberFormat="1" applyFont="1" applyBorder="1" applyAlignment="1" applyProtection="1">
      <alignment vertical="center" wrapText="1"/>
      <protection locked="0"/>
    </xf>
    <xf numFmtId="0" fontId="41" fillId="0" borderId="35" xfId="0" applyFont="1" applyBorder="1" applyAlignment="1" applyProtection="1">
      <alignment vertical="center" wrapText="1"/>
      <protection locked="0"/>
    </xf>
    <xf numFmtId="0" fontId="45" fillId="0" borderId="34" xfId="0" applyFont="1" applyBorder="1" applyAlignment="1" applyProtection="1">
      <alignment vertical="center" wrapText="1"/>
      <protection locked="0"/>
    </xf>
    <xf numFmtId="0" fontId="41" fillId="0" borderId="36" xfId="0" applyFont="1" applyBorder="1" applyAlignment="1" applyProtection="1">
      <alignment vertical="center" wrapText="1"/>
      <protection locked="0"/>
    </xf>
    <xf numFmtId="0" fontId="41" fillId="0" borderId="1" xfId="0" applyFont="1" applyBorder="1" applyAlignment="1" applyProtection="1">
      <alignment vertical="top"/>
      <protection locked="0"/>
    </xf>
    <xf numFmtId="0" fontId="41" fillId="0" borderId="0" xfId="0" applyFont="1" applyAlignment="1" applyProtection="1">
      <alignment vertical="top"/>
      <protection locked="0"/>
    </xf>
    <xf numFmtId="0" fontId="41" fillId="0" borderId="29" xfId="0" applyFont="1" applyBorder="1" applyAlignment="1" applyProtection="1">
      <alignment horizontal="left" vertical="center"/>
      <protection locked="0"/>
    </xf>
    <xf numFmtId="0" fontId="41" fillId="0" borderId="30" xfId="0" applyFont="1" applyBorder="1" applyAlignment="1" applyProtection="1">
      <alignment horizontal="left" vertical="center"/>
      <protection locked="0"/>
    </xf>
    <xf numFmtId="0" fontId="41" fillId="0" borderId="31" xfId="0" applyFont="1" applyBorder="1" applyAlignment="1" applyProtection="1">
      <alignment horizontal="left" vertical="center"/>
      <protection locked="0"/>
    </xf>
    <xf numFmtId="0" fontId="41" fillId="0" borderId="32" xfId="0" applyFont="1" applyBorder="1" applyAlignment="1" applyProtection="1">
      <alignment horizontal="left" vertical="center"/>
      <protection locked="0"/>
    </xf>
    <xf numFmtId="0" fontId="41" fillId="0" borderId="33" xfId="0" applyFont="1" applyBorder="1" applyAlignment="1" applyProtection="1">
      <alignment horizontal="left" vertical="center"/>
      <protection locked="0"/>
    </xf>
    <xf numFmtId="0" fontId="43" fillId="0" borderId="1" xfId="0" applyFont="1" applyBorder="1" applyAlignment="1" applyProtection="1">
      <alignment horizontal="left" vertical="center"/>
      <protection locked="0"/>
    </xf>
    <xf numFmtId="0" fontId="46" fillId="0" borderId="0" xfId="0" applyFont="1" applyAlignment="1" applyProtection="1">
      <alignment horizontal="left" vertical="center"/>
      <protection locked="0"/>
    </xf>
    <xf numFmtId="0" fontId="43" fillId="0" borderId="34" xfId="0" applyFont="1" applyBorder="1" applyAlignment="1" applyProtection="1">
      <alignment horizontal="left" vertical="center"/>
      <protection locked="0"/>
    </xf>
    <xf numFmtId="0" fontId="43" fillId="0" borderId="34" xfId="0" applyFont="1" applyBorder="1" applyAlignment="1" applyProtection="1">
      <alignment horizontal="center" vertical="center"/>
      <protection locked="0"/>
    </xf>
    <xf numFmtId="0" fontId="46" fillId="0" borderId="34" xfId="0" applyFont="1" applyBorder="1" applyAlignment="1" applyProtection="1">
      <alignment horizontal="left" vertical="center"/>
      <protection locked="0"/>
    </xf>
    <xf numFmtId="0" fontId="47" fillId="0" borderId="1" xfId="0" applyFont="1" applyBorder="1" applyAlignment="1" applyProtection="1">
      <alignment horizontal="left" vertical="center"/>
      <protection locked="0"/>
    </xf>
    <xf numFmtId="0" fontId="44" fillId="0" borderId="0" xfId="0" applyFont="1" applyAlignment="1" applyProtection="1">
      <alignment horizontal="left" vertical="center"/>
      <protection locked="0"/>
    </xf>
    <xf numFmtId="0" fontId="44" fillId="0" borderId="1" xfId="0" applyFont="1" applyBorder="1" applyAlignment="1" applyProtection="1">
      <alignment horizontal="center" vertical="center"/>
      <protection locked="0"/>
    </xf>
    <xf numFmtId="0" fontId="44" fillId="0" borderId="32" xfId="0" applyFont="1" applyBorder="1" applyAlignment="1" applyProtection="1">
      <alignment horizontal="left" vertical="center"/>
      <protection locked="0"/>
    </xf>
    <xf numFmtId="0" fontId="44" fillId="2" borderId="1" xfId="0" applyFont="1" applyFill="1" applyBorder="1" applyAlignment="1" applyProtection="1">
      <alignment horizontal="left" vertical="center"/>
      <protection locked="0"/>
    </xf>
    <xf numFmtId="0" fontId="44" fillId="2" borderId="1" xfId="0" applyFont="1" applyFill="1" applyBorder="1" applyAlignment="1" applyProtection="1">
      <alignment horizontal="center" vertical="center"/>
      <protection locked="0"/>
    </xf>
    <xf numFmtId="0" fontId="41" fillId="0" borderId="35" xfId="0" applyFont="1" applyBorder="1" applyAlignment="1" applyProtection="1">
      <alignment horizontal="left" vertical="center"/>
      <protection locked="0"/>
    </xf>
    <xf numFmtId="0" fontId="45" fillId="0" borderId="34" xfId="0" applyFont="1" applyBorder="1" applyAlignment="1" applyProtection="1">
      <alignment horizontal="left" vertical="center"/>
      <protection locked="0"/>
    </xf>
    <xf numFmtId="0" fontId="41" fillId="0" borderId="36" xfId="0" applyFont="1" applyBorder="1" applyAlignment="1" applyProtection="1">
      <alignment horizontal="left" vertical="center"/>
      <protection locked="0"/>
    </xf>
    <xf numFmtId="0" fontId="41" fillId="0" borderId="1" xfId="0" applyFont="1" applyBorder="1" applyAlignment="1" applyProtection="1">
      <alignment horizontal="left" vertical="center"/>
      <protection locked="0"/>
    </xf>
    <xf numFmtId="0" fontId="45" fillId="0" borderId="1" xfId="0" applyFont="1" applyBorder="1" applyAlignment="1" applyProtection="1">
      <alignment horizontal="left" vertical="center"/>
      <protection locked="0"/>
    </xf>
    <xf numFmtId="0" fontId="46" fillId="0" borderId="1" xfId="0" applyFont="1" applyBorder="1" applyAlignment="1" applyProtection="1">
      <alignment horizontal="left" vertical="center"/>
      <protection locked="0"/>
    </xf>
    <xf numFmtId="0" fontId="44" fillId="0" borderId="34" xfId="0" applyFont="1" applyBorder="1" applyAlignment="1" applyProtection="1">
      <alignment horizontal="left" vertical="center"/>
      <protection locked="0"/>
    </xf>
    <xf numFmtId="0" fontId="41" fillId="0" borderId="1" xfId="0" applyFont="1" applyBorder="1" applyAlignment="1" applyProtection="1">
      <alignment horizontal="left" vertical="center" wrapText="1"/>
      <protection locked="0"/>
    </xf>
    <xf numFmtId="0" fontId="44" fillId="0" borderId="1" xfId="0" applyFont="1" applyBorder="1" applyAlignment="1" applyProtection="1">
      <alignment horizontal="center" vertical="center" wrapText="1"/>
      <protection locked="0"/>
    </xf>
    <xf numFmtId="0" fontId="41" fillId="0" borderId="29" xfId="0" applyFont="1" applyBorder="1" applyAlignment="1" applyProtection="1">
      <alignment horizontal="left" vertical="center" wrapText="1"/>
      <protection locked="0"/>
    </xf>
    <xf numFmtId="0" fontId="41" fillId="0" borderId="30" xfId="0" applyFont="1" applyBorder="1" applyAlignment="1" applyProtection="1">
      <alignment horizontal="left" vertical="center" wrapText="1"/>
      <protection locked="0"/>
    </xf>
    <xf numFmtId="0" fontId="41" fillId="0" borderId="31" xfId="0" applyFont="1" applyBorder="1" applyAlignment="1" applyProtection="1">
      <alignment horizontal="left" vertical="center" wrapText="1"/>
      <protection locked="0"/>
    </xf>
    <xf numFmtId="0" fontId="41" fillId="0" borderId="32" xfId="0" applyFont="1" applyBorder="1" applyAlignment="1" applyProtection="1">
      <alignment horizontal="left" vertical="center" wrapText="1"/>
      <protection locked="0"/>
    </xf>
    <xf numFmtId="0" fontId="41" fillId="0" borderId="33" xfId="0" applyFont="1" applyBorder="1" applyAlignment="1" applyProtection="1">
      <alignment horizontal="left" vertical="center" wrapText="1"/>
      <protection locked="0"/>
    </xf>
    <xf numFmtId="0" fontId="46" fillId="0" borderId="32" xfId="0" applyFont="1" applyBorder="1" applyAlignment="1" applyProtection="1">
      <alignment horizontal="left" vertical="center" wrapText="1"/>
      <protection locked="0"/>
    </xf>
    <xf numFmtId="0" fontId="46" fillId="0" borderId="33" xfId="0" applyFont="1" applyBorder="1" applyAlignment="1" applyProtection="1">
      <alignment horizontal="left" vertical="center" wrapText="1"/>
      <protection locked="0"/>
    </xf>
    <xf numFmtId="0" fontId="44" fillId="0" borderId="32" xfId="0" applyFont="1" applyBorder="1" applyAlignment="1" applyProtection="1">
      <alignment horizontal="left" vertical="center" wrapText="1"/>
      <protection locked="0"/>
    </xf>
    <xf numFmtId="0" fontId="44" fillId="0" borderId="33" xfId="0" applyFont="1" applyBorder="1" applyAlignment="1" applyProtection="1">
      <alignment horizontal="left" vertical="center" wrapText="1"/>
      <protection locked="0"/>
    </xf>
    <xf numFmtId="0" fontId="44" fillId="0" borderId="33" xfId="0" applyFont="1" applyBorder="1" applyAlignment="1" applyProtection="1">
      <alignment horizontal="left" vertical="center"/>
      <protection locked="0"/>
    </xf>
    <xf numFmtId="0" fontId="44" fillId="0" borderId="35" xfId="0" applyFont="1" applyBorder="1" applyAlignment="1" applyProtection="1">
      <alignment horizontal="left" vertical="center" wrapText="1"/>
      <protection locked="0"/>
    </xf>
    <xf numFmtId="0" fontId="44" fillId="0" borderId="34" xfId="0" applyFont="1" applyBorder="1" applyAlignment="1" applyProtection="1">
      <alignment horizontal="left" vertical="center" wrapText="1"/>
      <protection locked="0"/>
    </xf>
    <xf numFmtId="0" fontId="44" fillId="0" borderId="36" xfId="0" applyFont="1" applyBorder="1" applyAlignment="1" applyProtection="1">
      <alignment horizontal="left" vertical="center" wrapText="1"/>
      <protection locked="0"/>
    </xf>
    <xf numFmtId="0" fontId="44" fillId="0" borderId="1" xfId="0" applyFont="1" applyBorder="1" applyAlignment="1" applyProtection="1">
      <alignment horizontal="left" vertical="top"/>
      <protection locked="0"/>
    </xf>
    <xf numFmtId="0" fontId="44" fillId="0" borderId="1" xfId="0" applyFont="1" applyBorder="1" applyAlignment="1" applyProtection="1">
      <alignment horizontal="center" vertical="top"/>
      <protection locked="0"/>
    </xf>
    <xf numFmtId="0" fontId="44" fillId="0" borderId="35" xfId="0" applyFont="1" applyBorder="1" applyAlignment="1" applyProtection="1">
      <alignment horizontal="left" vertical="center"/>
      <protection locked="0"/>
    </xf>
    <xf numFmtId="0" fontId="44" fillId="0" borderId="36" xfId="0" applyFont="1" applyBorder="1" applyAlignment="1" applyProtection="1">
      <alignment horizontal="left" vertical="center"/>
      <protection locked="0"/>
    </xf>
    <xf numFmtId="0" fontId="46" fillId="0" borderId="0" xfId="0" applyFont="1" applyAlignment="1" applyProtection="1">
      <alignment vertical="center"/>
      <protection locked="0"/>
    </xf>
    <xf numFmtId="0" fontId="43" fillId="0" borderId="1" xfId="0" applyFont="1" applyBorder="1" applyAlignment="1" applyProtection="1">
      <alignment vertical="center"/>
      <protection locked="0"/>
    </xf>
    <xf numFmtId="0" fontId="46" fillId="0" borderId="34" xfId="0" applyFont="1" applyBorder="1" applyAlignment="1" applyProtection="1">
      <alignment vertical="center"/>
      <protection locked="0"/>
    </xf>
    <xf numFmtId="0" fontId="43" fillId="0" borderId="34" xfId="0" applyFont="1" applyBorder="1" applyAlignment="1" applyProtection="1">
      <alignment vertical="center"/>
      <protection locked="0"/>
    </xf>
    <xf numFmtId="0" fontId="0" fillId="0" borderId="1" xfId="0" applyBorder="1" applyAlignment="1" applyProtection="1">
      <alignment vertical="top"/>
      <protection locked="0"/>
    </xf>
    <xf numFmtId="49" fontId="44" fillId="0" borderId="1" xfId="0" applyNumberFormat="1" applyFont="1" applyBorder="1" applyAlignment="1" applyProtection="1">
      <alignment horizontal="left" vertical="center"/>
      <protection locked="0"/>
    </xf>
    <xf numFmtId="0" fontId="0" fillId="0" borderId="34" xfId="0" applyBorder="1" applyAlignment="1" applyProtection="1">
      <alignment vertical="top"/>
      <protection locked="0"/>
    </xf>
    <xf numFmtId="0" fontId="43" fillId="0" borderId="34" xfId="0" applyFont="1" applyBorder="1" applyAlignment="1" applyProtection="1">
      <alignment horizontal="left"/>
      <protection locked="0"/>
    </xf>
    <xf numFmtId="0" fontId="46" fillId="0" borderId="34" xfId="0" applyFont="1" applyBorder="1" applyAlignment="1" applyProtection="1">
      <protection locked="0"/>
    </xf>
    <xf numFmtId="0" fontId="41" fillId="0" borderId="32" xfId="0" applyFont="1" applyBorder="1" applyAlignment="1" applyProtection="1">
      <alignment vertical="top"/>
      <protection locked="0"/>
    </xf>
    <xf numFmtId="0" fontId="41" fillId="0" borderId="33" xfId="0" applyFont="1" applyBorder="1" applyAlignment="1" applyProtection="1">
      <alignment vertical="top"/>
      <protection locked="0"/>
    </xf>
    <xf numFmtId="0" fontId="41" fillId="0" borderId="1" xfId="0" applyFont="1" applyBorder="1" applyAlignment="1" applyProtection="1">
      <alignment horizontal="center" vertical="center"/>
      <protection locked="0"/>
    </xf>
    <xf numFmtId="0" fontId="41" fillId="0" borderId="1" xfId="0" applyFont="1" applyBorder="1" applyAlignment="1" applyProtection="1">
      <alignment horizontal="left" vertical="top"/>
      <protection locked="0"/>
    </xf>
    <xf numFmtId="0" fontId="41" fillId="0" borderId="35" xfId="0" applyFont="1" applyBorder="1" applyAlignment="1" applyProtection="1">
      <alignment vertical="top"/>
      <protection locked="0"/>
    </xf>
    <xf numFmtId="0" fontId="41" fillId="0" borderId="34" xfId="0" applyFont="1" applyBorder="1" applyAlignment="1" applyProtection="1">
      <alignment vertical="top"/>
      <protection locked="0"/>
    </xf>
    <xf numFmtId="0" fontId="41" fillId="0" borderId="36" xfId="0" applyFont="1" applyBorder="1" applyAlignment="1" applyProtection="1">
      <alignment vertical="top"/>
      <protection locked="0"/>
    </xf>
    <xf numFmtId="0" fontId="21" fillId="0" borderId="0" xfId="0" applyFont="1" applyAlignment="1">
      <alignment horizontal="left" vertical="top" wrapText="1"/>
    </xf>
    <xf numFmtId="0" fontId="21" fillId="0" borderId="0" xfId="0" applyFont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Border="1"/>
    <xf numFmtId="0" fontId="3" fillId="0" borderId="0" xfId="0" applyFont="1" applyBorder="1" applyAlignment="1">
      <alignment horizontal="left" vertical="top" wrapText="1"/>
    </xf>
    <xf numFmtId="49" fontId="2" fillId="5" borderId="0" xfId="0" applyNumberFormat="1" applyFont="1" applyFill="1" applyBorder="1" applyAlignment="1" applyProtection="1">
      <alignment horizontal="left" vertical="center"/>
      <protection locked="0"/>
    </xf>
    <xf numFmtId="49" fontId="2" fillId="0" borderId="0" xfId="0" applyNumberFormat="1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 wrapText="1"/>
    </xf>
    <xf numFmtId="4" fontId="22" fillId="0" borderId="8" xfId="0" applyNumberFormat="1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1" fillId="0" borderId="0" xfId="0" applyFont="1" applyBorder="1" applyAlignment="1">
      <alignment horizontal="right" vertical="center"/>
    </xf>
    <xf numFmtId="164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4" fontId="21" fillId="0" borderId="0" xfId="0" applyNumberFormat="1" applyFont="1" applyBorder="1" applyAlignment="1">
      <alignment vertical="center"/>
    </xf>
    <xf numFmtId="0" fontId="3" fillId="6" borderId="10" xfId="0" applyFont="1" applyFill="1" applyBorder="1" applyAlignment="1">
      <alignment horizontal="left" vertical="center"/>
    </xf>
    <xf numFmtId="0" fontId="0" fillId="6" borderId="10" xfId="0" applyFont="1" applyFill="1" applyBorder="1" applyAlignment="1">
      <alignment vertical="center"/>
    </xf>
    <xf numFmtId="4" fontId="3" fillId="6" borderId="10" xfId="0" applyNumberFormat="1" applyFont="1" applyFill="1" applyBorder="1" applyAlignment="1">
      <alignment vertical="center"/>
    </xf>
    <xf numFmtId="0" fontId="0" fillId="6" borderId="11" xfId="0" applyFont="1" applyFill="1" applyBorder="1" applyAlignment="1">
      <alignment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/>
    </xf>
    <xf numFmtId="0" fontId="24" fillId="0" borderId="15" xfId="0" applyFont="1" applyBorder="1" applyAlignment="1">
      <alignment horizontal="center" vertical="center"/>
    </xf>
    <xf numFmtId="0" fontId="24" fillId="0" borderId="16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2" fillId="7" borderId="9" xfId="0" applyFont="1" applyFill="1" applyBorder="1" applyAlignment="1">
      <alignment horizontal="center" vertical="center"/>
    </xf>
    <xf numFmtId="0" fontId="2" fillId="7" borderId="10" xfId="0" applyFont="1" applyFill="1" applyBorder="1" applyAlignment="1">
      <alignment horizontal="left" vertical="center"/>
    </xf>
    <xf numFmtId="0" fontId="2" fillId="7" borderId="10" xfId="0" applyFont="1" applyFill="1" applyBorder="1" applyAlignment="1">
      <alignment horizontal="center" vertical="center"/>
    </xf>
    <xf numFmtId="0" fontId="2" fillId="7" borderId="10" xfId="0" applyFont="1" applyFill="1" applyBorder="1" applyAlignment="1">
      <alignment horizontal="right" vertical="center"/>
    </xf>
    <xf numFmtId="4" fontId="29" fillId="0" borderId="0" xfId="0" applyNumberFormat="1" applyFont="1" applyAlignment="1">
      <alignment vertical="center"/>
    </xf>
    <xf numFmtId="0" fontId="29" fillId="0" borderId="0" xfId="0" applyFont="1" applyAlignment="1">
      <alignment vertical="center"/>
    </xf>
    <xf numFmtId="0" fontId="28" fillId="0" borderId="0" xfId="0" applyFont="1" applyAlignment="1">
      <alignment horizontal="left" vertical="center" wrapText="1"/>
    </xf>
    <xf numFmtId="4" fontId="25" fillId="0" borderId="0" xfId="0" applyNumberFormat="1" applyFont="1" applyAlignment="1">
      <alignment horizontal="right" vertical="center"/>
    </xf>
    <xf numFmtId="4" fontId="25" fillId="0" borderId="0" xfId="0" applyNumberFormat="1" applyFont="1" applyAlignment="1">
      <alignment vertical="center"/>
    </xf>
    <xf numFmtId="0" fontId="17" fillId="4" borderId="0" xfId="0" applyFont="1" applyFill="1" applyAlignment="1">
      <alignment horizontal="center" vertical="center"/>
    </xf>
    <xf numFmtId="0" fontId="0" fillId="0" borderId="0" xfId="0"/>
    <xf numFmtId="0" fontId="20" fillId="0" borderId="0" xfId="0" applyFont="1" applyBorder="1" applyAlignment="1">
      <alignment horizontal="left" vertical="center" wrapText="1"/>
    </xf>
    <xf numFmtId="0" fontId="20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vertical="center"/>
    </xf>
    <xf numFmtId="0" fontId="20" fillId="0" borderId="0" xfId="0" applyFont="1" applyAlignment="1">
      <alignment horizontal="left" vertical="center" wrapText="1"/>
    </xf>
    <xf numFmtId="0" fontId="20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32" fillId="3" borderId="0" xfId="1" applyFont="1" applyFill="1" applyAlignment="1">
      <alignment vertical="center"/>
    </xf>
    <xf numFmtId="0" fontId="44" fillId="0" borderId="1" xfId="0" applyFont="1" applyBorder="1" applyAlignment="1" applyProtection="1">
      <alignment horizontal="left" vertical="center"/>
      <protection locked="0"/>
    </xf>
    <xf numFmtId="0" fontId="44" fillId="0" borderId="1" xfId="0" applyFont="1" applyBorder="1" applyAlignment="1" applyProtection="1">
      <alignment horizontal="left" vertical="top"/>
      <protection locked="0"/>
    </xf>
    <xf numFmtId="0" fontId="43" fillId="0" borderId="34" xfId="0" applyFont="1" applyBorder="1" applyAlignment="1" applyProtection="1">
      <alignment horizontal="left"/>
      <protection locked="0"/>
    </xf>
    <xf numFmtId="0" fontId="42" fillId="0" borderId="1" xfId="0" applyFont="1" applyBorder="1" applyAlignment="1" applyProtection="1">
      <alignment horizontal="center" vertical="center" wrapText="1"/>
      <protection locked="0"/>
    </xf>
    <xf numFmtId="0" fontId="42" fillId="0" borderId="1" xfId="0" applyFont="1" applyBorder="1" applyAlignment="1" applyProtection="1">
      <alignment horizontal="center" vertical="center"/>
      <protection locked="0"/>
    </xf>
    <xf numFmtId="49" fontId="44" fillId="0" borderId="1" xfId="0" applyNumberFormat="1" applyFont="1" applyBorder="1" applyAlignment="1" applyProtection="1">
      <alignment horizontal="left" vertical="center" wrapText="1"/>
      <protection locked="0"/>
    </xf>
    <xf numFmtId="0" fontId="44" fillId="0" borderId="1" xfId="0" applyFont="1" applyBorder="1" applyAlignment="1" applyProtection="1">
      <alignment horizontal="left" vertical="center" wrapText="1"/>
      <protection locked="0"/>
    </xf>
    <xf numFmtId="0" fontId="43" fillId="0" borderId="34" xfId="0" applyFont="1" applyBorder="1" applyAlignment="1" applyProtection="1">
      <alignment horizontal="left" wrapText="1"/>
      <protection locked="0"/>
    </xf>
  </cellXfs>
  <cellStyles count="2">
    <cellStyle name="Hypertextový odkaz" xfId="1" builtinId="8"/>
    <cellStyle name="Normální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71145" cy="271145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54"/>
  <sheetViews>
    <sheetView showGridLines="0" tabSelected="1" workbookViewId="0">
      <pane ySplit="1" topLeftCell="A2" activePane="bottomLeft" state="frozen"/>
      <selection pane="bottomLeft"/>
    </sheetView>
  </sheetViews>
  <sheetFormatPr defaultRowHeight="15"/>
  <cols>
    <col min="1" max="1" width="8.33203125" customWidth="1"/>
    <col min="2" max="2" width="1.6640625" customWidth="1"/>
    <col min="3" max="3" width="4.1640625" customWidth="1"/>
    <col min="4" max="33" width="2.6640625" customWidth="1"/>
    <col min="34" max="34" width="3.33203125" customWidth="1"/>
    <col min="35" max="35" width="31.6640625" customWidth="1"/>
    <col min="36" max="37" width="2.5" customWidth="1"/>
    <col min="38" max="38" width="8.33203125" customWidth="1"/>
    <col min="39" max="39" width="3.33203125" customWidth="1"/>
    <col min="40" max="40" width="13.33203125" customWidth="1"/>
    <col min="41" max="41" width="7.5" customWidth="1"/>
    <col min="42" max="42" width="4.1640625" customWidth="1"/>
    <col min="43" max="43" width="15.6640625" customWidth="1"/>
    <col min="44" max="44" width="13.6640625" customWidth="1"/>
    <col min="45" max="47" width="25.83203125" hidden="1" customWidth="1"/>
    <col min="48" max="52" width="21.6640625" hidden="1" customWidth="1"/>
    <col min="53" max="53" width="19.1640625" hidden="1" customWidth="1"/>
    <col min="54" max="54" width="25" hidden="1" customWidth="1"/>
    <col min="55" max="56" width="19.1640625" hidden="1" customWidth="1"/>
    <col min="57" max="57" width="66.5" customWidth="1"/>
    <col min="71" max="91" width="9.33203125" hidden="1"/>
  </cols>
  <sheetData>
    <row r="1" spans="1:74" ht="21.4" customHeight="1">
      <c r="A1" s="16" t="s">
        <v>0</v>
      </c>
      <c r="B1" s="17"/>
      <c r="C1" s="17"/>
      <c r="D1" s="18" t="s">
        <v>1</v>
      </c>
      <c r="E1" s="17"/>
      <c r="F1" s="17"/>
      <c r="G1" s="17"/>
      <c r="H1" s="17"/>
      <c r="I1" s="17"/>
      <c r="J1" s="17"/>
      <c r="K1" s="19" t="s">
        <v>2</v>
      </c>
      <c r="L1" s="19"/>
      <c r="M1" s="19"/>
      <c r="N1" s="19"/>
      <c r="O1" s="19"/>
      <c r="P1" s="19"/>
      <c r="Q1" s="19"/>
      <c r="R1" s="19"/>
      <c r="S1" s="19"/>
      <c r="T1" s="17"/>
      <c r="U1" s="17"/>
      <c r="V1" s="17"/>
      <c r="W1" s="19" t="s">
        <v>3</v>
      </c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20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2" t="s">
        <v>4</v>
      </c>
      <c r="BB1" s="22" t="s">
        <v>5</v>
      </c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  <c r="BT1" s="23" t="s">
        <v>6</v>
      </c>
      <c r="BU1" s="23" t="s">
        <v>6</v>
      </c>
      <c r="BV1" s="23" t="s">
        <v>7</v>
      </c>
    </row>
    <row r="2" spans="1:74" ht="36.950000000000003" customHeight="1">
      <c r="AR2" s="356" t="s">
        <v>8</v>
      </c>
      <c r="AS2" s="357"/>
      <c r="AT2" s="357"/>
      <c r="AU2" s="357"/>
      <c r="AV2" s="357"/>
      <c r="AW2" s="357"/>
      <c r="AX2" s="357"/>
      <c r="AY2" s="357"/>
      <c r="AZ2" s="357"/>
      <c r="BA2" s="357"/>
      <c r="BB2" s="357"/>
      <c r="BC2" s="357"/>
      <c r="BD2" s="357"/>
      <c r="BE2" s="357"/>
      <c r="BS2" s="24" t="s">
        <v>9</v>
      </c>
      <c r="BT2" s="24" t="s">
        <v>10</v>
      </c>
    </row>
    <row r="3" spans="1:74" ht="6.95" customHeight="1">
      <c r="B3" s="25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7"/>
      <c r="BS3" s="24" t="s">
        <v>9</v>
      </c>
      <c r="BT3" s="24" t="s">
        <v>11</v>
      </c>
    </row>
    <row r="4" spans="1:74" ht="36.950000000000003" customHeight="1">
      <c r="B4" s="28"/>
      <c r="C4" s="29"/>
      <c r="D4" s="30" t="s">
        <v>12</v>
      </c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31"/>
      <c r="AS4" s="32" t="s">
        <v>13</v>
      </c>
      <c r="BE4" s="33" t="s">
        <v>14</v>
      </c>
      <c r="BS4" s="24" t="s">
        <v>15</v>
      </c>
    </row>
    <row r="5" spans="1:74" ht="14.45" customHeight="1">
      <c r="B5" s="28"/>
      <c r="C5" s="29"/>
      <c r="D5" s="34" t="s">
        <v>16</v>
      </c>
      <c r="E5" s="29"/>
      <c r="F5" s="29"/>
      <c r="G5" s="29"/>
      <c r="H5" s="29"/>
      <c r="I5" s="29"/>
      <c r="J5" s="29"/>
      <c r="K5" s="323" t="s">
        <v>17</v>
      </c>
      <c r="L5" s="324"/>
      <c r="M5" s="324"/>
      <c r="N5" s="324"/>
      <c r="O5" s="324"/>
      <c r="P5" s="324"/>
      <c r="Q5" s="324"/>
      <c r="R5" s="324"/>
      <c r="S5" s="324"/>
      <c r="T5" s="324"/>
      <c r="U5" s="324"/>
      <c r="V5" s="324"/>
      <c r="W5" s="324"/>
      <c r="X5" s="324"/>
      <c r="Y5" s="324"/>
      <c r="Z5" s="324"/>
      <c r="AA5" s="324"/>
      <c r="AB5" s="324"/>
      <c r="AC5" s="324"/>
      <c r="AD5" s="324"/>
      <c r="AE5" s="324"/>
      <c r="AF5" s="324"/>
      <c r="AG5" s="324"/>
      <c r="AH5" s="324"/>
      <c r="AI5" s="324"/>
      <c r="AJ5" s="324"/>
      <c r="AK5" s="324"/>
      <c r="AL5" s="324"/>
      <c r="AM5" s="324"/>
      <c r="AN5" s="324"/>
      <c r="AO5" s="324"/>
      <c r="AP5" s="29"/>
      <c r="AQ5" s="31"/>
      <c r="BE5" s="321" t="s">
        <v>18</v>
      </c>
      <c r="BS5" s="24" t="s">
        <v>9</v>
      </c>
    </row>
    <row r="6" spans="1:74" ht="36.950000000000003" customHeight="1">
      <c r="B6" s="28"/>
      <c r="C6" s="29"/>
      <c r="D6" s="36" t="s">
        <v>19</v>
      </c>
      <c r="E6" s="29"/>
      <c r="F6" s="29"/>
      <c r="G6" s="29"/>
      <c r="H6" s="29"/>
      <c r="I6" s="29"/>
      <c r="J6" s="29"/>
      <c r="K6" s="325" t="s">
        <v>20</v>
      </c>
      <c r="L6" s="324"/>
      <c r="M6" s="324"/>
      <c r="N6" s="324"/>
      <c r="O6" s="324"/>
      <c r="P6" s="324"/>
      <c r="Q6" s="324"/>
      <c r="R6" s="324"/>
      <c r="S6" s="324"/>
      <c r="T6" s="324"/>
      <c r="U6" s="324"/>
      <c r="V6" s="324"/>
      <c r="W6" s="324"/>
      <c r="X6" s="324"/>
      <c r="Y6" s="324"/>
      <c r="Z6" s="324"/>
      <c r="AA6" s="324"/>
      <c r="AB6" s="324"/>
      <c r="AC6" s="324"/>
      <c r="AD6" s="324"/>
      <c r="AE6" s="324"/>
      <c r="AF6" s="324"/>
      <c r="AG6" s="324"/>
      <c r="AH6" s="324"/>
      <c r="AI6" s="324"/>
      <c r="AJ6" s="324"/>
      <c r="AK6" s="324"/>
      <c r="AL6" s="324"/>
      <c r="AM6" s="324"/>
      <c r="AN6" s="324"/>
      <c r="AO6" s="324"/>
      <c r="AP6" s="29"/>
      <c r="AQ6" s="31"/>
      <c r="BE6" s="322"/>
      <c r="BS6" s="24" t="s">
        <v>9</v>
      </c>
    </row>
    <row r="7" spans="1:74" ht="14.45" customHeight="1">
      <c r="B7" s="28"/>
      <c r="C7" s="29"/>
      <c r="D7" s="37" t="s">
        <v>21</v>
      </c>
      <c r="E7" s="29"/>
      <c r="F7" s="29"/>
      <c r="G7" s="29"/>
      <c r="H7" s="29"/>
      <c r="I7" s="29"/>
      <c r="J7" s="29"/>
      <c r="K7" s="35" t="s">
        <v>5</v>
      </c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37" t="s">
        <v>22</v>
      </c>
      <c r="AL7" s="29"/>
      <c r="AM7" s="29"/>
      <c r="AN7" s="35" t="s">
        <v>5</v>
      </c>
      <c r="AO7" s="29"/>
      <c r="AP7" s="29"/>
      <c r="AQ7" s="31"/>
      <c r="BE7" s="322"/>
      <c r="BS7" s="24" t="s">
        <v>9</v>
      </c>
    </row>
    <row r="8" spans="1:74" ht="14.45" customHeight="1">
      <c r="B8" s="28"/>
      <c r="C8" s="29"/>
      <c r="D8" s="37" t="s">
        <v>23</v>
      </c>
      <c r="E8" s="29"/>
      <c r="F8" s="29"/>
      <c r="G8" s="29"/>
      <c r="H8" s="29"/>
      <c r="I8" s="29"/>
      <c r="J8" s="29"/>
      <c r="K8" s="35" t="s">
        <v>24</v>
      </c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37" t="s">
        <v>25</v>
      </c>
      <c r="AL8" s="29"/>
      <c r="AM8" s="29"/>
      <c r="AN8" s="38" t="s">
        <v>26</v>
      </c>
      <c r="AO8" s="29"/>
      <c r="AP8" s="29"/>
      <c r="AQ8" s="31"/>
      <c r="BE8" s="322"/>
      <c r="BS8" s="24" t="s">
        <v>9</v>
      </c>
    </row>
    <row r="9" spans="1:74" ht="14.45" customHeight="1">
      <c r="B9" s="28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31"/>
      <c r="BE9" s="322"/>
      <c r="BS9" s="24" t="s">
        <v>9</v>
      </c>
    </row>
    <row r="10" spans="1:74" ht="14.45" customHeight="1">
      <c r="B10" s="28"/>
      <c r="C10" s="29"/>
      <c r="D10" s="37" t="s">
        <v>27</v>
      </c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37" t="s">
        <v>28</v>
      </c>
      <c r="AL10" s="29"/>
      <c r="AM10" s="29"/>
      <c r="AN10" s="35" t="s">
        <v>5</v>
      </c>
      <c r="AO10" s="29"/>
      <c r="AP10" s="29"/>
      <c r="AQ10" s="31"/>
      <c r="BE10" s="322"/>
      <c r="BS10" s="24" t="s">
        <v>9</v>
      </c>
    </row>
    <row r="11" spans="1:74" ht="18.399999999999999" customHeight="1">
      <c r="B11" s="28"/>
      <c r="C11" s="29"/>
      <c r="D11" s="29"/>
      <c r="E11" s="35" t="s">
        <v>29</v>
      </c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37" t="s">
        <v>30</v>
      </c>
      <c r="AL11" s="29"/>
      <c r="AM11" s="29"/>
      <c r="AN11" s="35" t="s">
        <v>5</v>
      </c>
      <c r="AO11" s="29"/>
      <c r="AP11" s="29"/>
      <c r="AQ11" s="31"/>
      <c r="BE11" s="322"/>
      <c r="BS11" s="24" t="s">
        <v>9</v>
      </c>
    </row>
    <row r="12" spans="1:74" ht="6.95" customHeight="1">
      <c r="B12" s="28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31"/>
      <c r="BE12" s="322"/>
      <c r="BS12" s="24" t="s">
        <v>9</v>
      </c>
    </row>
    <row r="13" spans="1:74" ht="14.45" customHeight="1">
      <c r="B13" s="28"/>
      <c r="C13" s="29"/>
      <c r="D13" s="37" t="s">
        <v>31</v>
      </c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37" t="s">
        <v>28</v>
      </c>
      <c r="AL13" s="29"/>
      <c r="AM13" s="29"/>
      <c r="AN13" s="39" t="s">
        <v>32</v>
      </c>
      <c r="AO13" s="29"/>
      <c r="AP13" s="29"/>
      <c r="AQ13" s="31"/>
      <c r="BE13" s="322"/>
      <c r="BS13" s="24" t="s">
        <v>9</v>
      </c>
    </row>
    <row r="14" spans="1:74">
      <c r="B14" s="28"/>
      <c r="C14" s="29"/>
      <c r="D14" s="29"/>
      <c r="E14" s="326" t="s">
        <v>32</v>
      </c>
      <c r="F14" s="327"/>
      <c r="G14" s="327"/>
      <c r="H14" s="327"/>
      <c r="I14" s="327"/>
      <c r="J14" s="327"/>
      <c r="K14" s="327"/>
      <c r="L14" s="327"/>
      <c r="M14" s="327"/>
      <c r="N14" s="327"/>
      <c r="O14" s="327"/>
      <c r="P14" s="327"/>
      <c r="Q14" s="327"/>
      <c r="R14" s="327"/>
      <c r="S14" s="327"/>
      <c r="T14" s="327"/>
      <c r="U14" s="327"/>
      <c r="V14" s="327"/>
      <c r="W14" s="327"/>
      <c r="X14" s="327"/>
      <c r="Y14" s="327"/>
      <c r="Z14" s="327"/>
      <c r="AA14" s="327"/>
      <c r="AB14" s="327"/>
      <c r="AC14" s="327"/>
      <c r="AD14" s="327"/>
      <c r="AE14" s="327"/>
      <c r="AF14" s="327"/>
      <c r="AG14" s="327"/>
      <c r="AH14" s="327"/>
      <c r="AI14" s="327"/>
      <c r="AJ14" s="327"/>
      <c r="AK14" s="37" t="s">
        <v>30</v>
      </c>
      <c r="AL14" s="29"/>
      <c r="AM14" s="29"/>
      <c r="AN14" s="39" t="s">
        <v>32</v>
      </c>
      <c r="AO14" s="29"/>
      <c r="AP14" s="29"/>
      <c r="AQ14" s="31"/>
      <c r="BE14" s="322"/>
      <c r="BS14" s="24" t="s">
        <v>9</v>
      </c>
    </row>
    <row r="15" spans="1:74" ht="6.95" customHeight="1">
      <c r="B15" s="28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31"/>
      <c r="BE15" s="322"/>
      <c r="BS15" s="24" t="s">
        <v>6</v>
      </c>
    </row>
    <row r="16" spans="1:74" ht="14.45" customHeight="1">
      <c r="B16" s="28"/>
      <c r="C16" s="29"/>
      <c r="D16" s="37" t="s">
        <v>33</v>
      </c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37" t="s">
        <v>28</v>
      </c>
      <c r="AL16" s="29"/>
      <c r="AM16" s="29"/>
      <c r="AN16" s="35" t="s">
        <v>5</v>
      </c>
      <c r="AO16" s="29"/>
      <c r="AP16" s="29"/>
      <c r="AQ16" s="31"/>
      <c r="BE16" s="322"/>
      <c r="BS16" s="24" t="s">
        <v>6</v>
      </c>
    </row>
    <row r="17" spans="2:71" ht="18.399999999999999" customHeight="1">
      <c r="B17" s="28"/>
      <c r="C17" s="29"/>
      <c r="D17" s="29"/>
      <c r="E17" s="35" t="s">
        <v>34</v>
      </c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37" t="s">
        <v>30</v>
      </c>
      <c r="AL17" s="29"/>
      <c r="AM17" s="29"/>
      <c r="AN17" s="35" t="s">
        <v>5</v>
      </c>
      <c r="AO17" s="29"/>
      <c r="AP17" s="29"/>
      <c r="AQ17" s="31"/>
      <c r="BE17" s="322"/>
      <c r="BS17" s="24" t="s">
        <v>35</v>
      </c>
    </row>
    <row r="18" spans="2:71" ht="6.95" customHeight="1">
      <c r="B18" s="28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31"/>
      <c r="BE18" s="322"/>
      <c r="BS18" s="24" t="s">
        <v>9</v>
      </c>
    </row>
    <row r="19" spans="2:71" ht="14.45" customHeight="1">
      <c r="B19" s="28"/>
      <c r="C19" s="29"/>
      <c r="D19" s="37" t="s">
        <v>36</v>
      </c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31"/>
      <c r="BE19" s="322"/>
      <c r="BS19" s="24" t="s">
        <v>9</v>
      </c>
    </row>
    <row r="20" spans="2:71" ht="48.75" customHeight="1">
      <c r="B20" s="28"/>
      <c r="C20" s="29"/>
      <c r="D20" s="29"/>
      <c r="E20" s="328" t="s">
        <v>37</v>
      </c>
      <c r="F20" s="328"/>
      <c r="G20" s="328"/>
      <c r="H20" s="328"/>
      <c r="I20" s="328"/>
      <c r="J20" s="328"/>
      <c r="K20" s="328"/>
      <c r="L20" s="328"/>
      <c r="M20" s="328"/>
      <c r="N20" s="328"/>
      <c r="O20" s="328"/>
      <c r="P20" s="328"/>
      <c r="Q20" s="328"/>
      <c r="R20" s="328"/>
      <c r="S20" s="328"/>
      <c r="T20" s="328"/>
      <c r="U20" s="328"/>
      <c r="V20" s="328"/>
      <c r="W20" s="328"/>
      <c r="X20" s="328"/>
      <c r="Y20" s="328"/>
      <c r="Z20" s="328"/>
      <c r="AA20" s="328"/>
      <c r="AB20" s="328"/>
      <c r="AC20" s="328"/>
      <c r="AD20" s="328"/>
      <c r="AE20" s="328"/>
      <c r="AF20" s="328"/>
      <c r="AG20" s="328"/>
      <c r="AH20" s="328"/>
      <c r="AI20" s="328"/>
      <c r="AJ20" s="328"/>
      <c r="AK20" s="328"/>
      <c r="AL20" s="328"/>
      <c r="AM20" s="328"/>
      <c r="AN20" s="328"/>
      <c r="AO20" s="29"/>
      <c r="AP20" s="29"/>
      <c r="AQ20" s="31"/>
      <c r="BE20" s="322"/>
      <c r="BS20" s="24" t="s">
        <v>6</v>
      </c>
    </row>
    <row r="21" spans="2:71" ht="6.95" customHeight="1">
      <c r="B21" s="28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31"/>
      <c r="BE21" s="322"/>
    </row>
    <row r="22" spans="2:71" ht="6.95" customHeight="1">
      <c r="B22" s="28"/>
      <c r="C22" s="29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29"/>
      <c r="AQ22" s="31"/>
      <c r="BE22" s="322"/>
    </row>
    <row r="23" spans="2:71" s="1" customFormat="1" ht="25.9" customHeight="1">
      <c r="B23" s="41"/>
      <c r="C23" s="42"/>
      <c r="D23" s="43" t="s">
        <v>38</v>
      </c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329">
        <f>ROUND(AG51,2)</f>
        <v>0</v>
      </c>
      <c r="AL23" s="330"/>
      <c r="AM23" s="330"/>
      <c r="AN23" s="330"/>
      <c r="AO23" s="330"/>
      <c r="AP23" s="42"/>
      <c r="AQ23" s="45"/>
      <c r="BE23" s="322"/>
    </row>
    <row r="24" spans="2:71" s="1" customFormat="1" ht="6.95" customHeight="1">
      <c r="B24" s="41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5"/>
      <c r="BE24" s="322"/>
    </row>
    <row r="25" spans="2:71" s="1" customFormat="1" ht="13.5">
      <c r="B25" s="41"/>
      <c r="C25" s="42"/>
      <c r="D25" s="42"/>
      <c r="E25" s="42"/>
      <c r="F25" s="42"/>
      <c r="G25" s="42"/>
      <c r="H25" s="42"/>
      <c r="I25" s="42"/>
      <c r="J25" s="42"/>
      <c r="K25" s="42"/>
      <c r="L25" s="331" t="s">
        <v>39</v>
      </c>
      <c r="M25" s="331"/>
      <c r="N25" s="331"/>
      <c r="O25" s="331"/>
      <c r="P25" s="42"/>
      <c r="Q25" s="42"/>
      <c r="R25" s="42"/>
      <c r="S25" s="42"/>
      <c r="T25" s="42"/>
      <c r="U25" s="42"/>
      <c r="V25" s="42"/>
      <c r="W25" s="331" t="s">
        <v>40</v>
      </c>
      <c r="X25" s="331"/>
      <c r="Y25" s="331"/>
      <c r="Z25" s="331"/>
      <c r="AA25" s="331"/>
      <c r="AB25" s="331"/>
      <c r="AC25" s="331"/>
      <c r="AD25" s="331"/>
      <c r="AE25" s="331"/>
      <c r="AF25" s="42"/>
      <c r="AG25" s="42"/>
      <c r="AH25" s="42"/>
      <c r="AI25" s="42"/>
      <c r="AJ25" s="42"/>
      <c r="AK25" s="331" t="s">
        <v>41</v>
      </c>
      <c r="AL25" s="331"/>
      <c r="AM25" s="331"/>
      <c r="AN25" s="331"/>
      <c r="AO25" s="331"/>
      <c r="AP25" s="42"/>
      <c r="AQ25" s="45"/>
      <c r="BE25" s="322"/>
    </row>
    <row r="26" spans="2:71" s="2" customFormat="1" ht="14.45" customHeight="1">
      <c r="B26" s="47"/>
      <c r="C26" s="48"/>
      <c r="D26" s="49" t="s">
        <v>42</v>
      </c>
      <c r="E26" s="48"/>
      <c r="F26" s="49" t="s">
        <v>43</v>
      </c>
      <c r="G26" s="48"/>
      <c r="H26" s="48"/>
      <c r="I26" s="48"/>
      <c r="J26" s="48"/>
      <c r="K26" s="48"/>
      <c r="L26" s="332">
        <v>0.21</v>
      </c>
      <c r="M26" s="333"/>
      <c r="N26" s="333"/>
      <c r="O26" s="333"/>
      <c r="P26" s="48"/>
      <c r="Q26" s="48"/>
      <c r="R26" s="48"/>
      <c r="S26" s="48"/>
      <c r="T26" s="48"/>
      <c r="U26" s="48"/>
      <c r="V26" s="48"/>
      <c r="W26" s="334">
        <f>ROUND(AZ51,2)</f>
        <v>0</v>
      </c>
      <c r="X26" s="333"/>
      <c r="Y26" s="333"/>
      <c r="Z26" s="333"/>
      <c r="AA26" s="333"/>
      <c r="AB26" s="333"/>
      <c r="AC26" s="333"/>
      <c r="AD26" s="333"/>
      <c r="AE26" s="333"/>
      <c r="AF26" s="48"/>
      <c r="AG26" s="48"/>
      <c r="AH26" s="48"/>
      <c r="AI26" s="48"/>
      <c r="AJ26" s="48"/>
      <c r="AK26" s="334">
        <f>ROUND(AV51,2)</f>
        <v>0</v>
      </c>
      <c r="AL26" s="333"/>
      <c r="AM26" s="333"/>
      <c r="AN26" s="333"/>
      <c r="AO26" s="333"/>
      <c r="AP26" s="48"/>
      <c r="AQ26" s="50"/>
      <c r="BE26" s="322"/>
    </row>
    <row r="27" spans="2:71" s="2" customFormat="1" ht="14.45" customHeight="1">
      <c r="B27" s="47"/>
      <c r="C27" s="48"/>
      <c r="D27" s="48"/>
      <c r="E27" s="48"/>
      <c r="F27" s="49" t="s">
        <v>44</v>
      </c>
      <c r="G27" s="48"/>
      <c r="H27" s="48"/>
      <c r="I27" s="48"/>
      <c r="J27" s="48"/>
      <c r="K27" s="48"/>
      <c r="L27" s="332">
        <v>0.15</v>
      </c>
      <c r="M27" s="333"/>
      <c r="N27" s="333"/>
      <c r="O27" s="333"/>
      <c r="P27" s="48"/>
      <c r="Q27" s="48"/>
      <c r="R27" s="48"/>
      <c r="S27" s="48"/>
      <c r="T27" s="48"/>
      <c r="U27" s="48"/>
      <c r="V27" s="48"/>
      <c r="W27" s="334">
        <f>ROUND(BA51,2)</f>
        <v>0</v>
      </c>
      <c r="X27" s="333"/>
      <c r="Y27" s="333"/>
      <c r="Z27" s="333"/>
      <c r="AA27" s="333"/>
      <c r="AB27" s="333"/>
      <c r="AC27" s="333"/>
      <c r="AD27" s="333"/>
      <c r="AE27" s="333"/>
      <c r="AF27" s="48"/>
      <c r="AG27" s="48"/>
      <c r="AH27" s="48"/>
      <c r="AI27" s="48"/>
      <c r="AJ27" s="48"/>
      <c r="AK27" s="334">
        <f>ROUND(AW51,2)</f>
        <v>0</v>
      </c>
      <c r="AL27" s="333"/>
      <c r="AM27" s="333"/>
      <c r="AN27" s="333"/>
      <c r="AO27" s="333"/>
      <c r="AP27" s="48"/>
      <c r="AQ27" s="50"/>
      <c r="BE27" s="322"/>
    </row>
    <row r="28" spans="2:71" s="2" customFormat="1" ht="14.45" hidden="1" customHeight="1">
      <c r="B28" s="47"/>
      <c r="C28" s="48"/>
      <c r="D28" s="48"/>
      <c r="E28" s="48"/>
      <c r="F28" s="49" t="s">
        <v>45</v>
      </c>
      <c r="G28" s="48"/>
      <c r="H28" s="48"/>
      <c r="I28" s="48"/>
      <c r="J28" s="48"/>
      <c r="K28" s="48"/>
      <c r="L28" s="332">
        <v>0.21</v>
      </c>
      <c r="M28" s="333"/>
      <c r="N28" s="333"/>
      <c r="O28" s="333"/>
      <c r="P28" s="48"/>
      <c r="Q28" s="48"/>
      <c r="R28" s="48"/>
      <c r="S28" s="48"/>
      <c r="T28" s="48"/>
      <c r="U28" s="48"/>
      <c r="V28" s="48"/>
      <c r="W28" s="334">
        <f>ROUND(BB51,2)</f>
        <v>0</v>
      </c>
      <c r="X28" s="333"/>
      <c r="Y28" s="333"/>
      <c r="Z28" s="333"/>
      <c r="AA28" s="333"/>
      <c r="AB28" s="333"/>
      <c r="AC28" s="333"/>
      <c r="AD28" s="333"/>
      <c r="AE28" s="333"/>
      <c r="AF28" s="48"/>
      <c r="AG28" s="48"/>
      <c r="AH28" s="48"/>
      <c r="AI28" s="48"/>
      <c r="AJ28" s="48"/>
      <c r="AK28" s="334">
        <v>0</v>
      </c>
      <c r="AL28" s="333"/>
      <c r="AM28" s="333"/>
      <c r="AN28" s="333"/>
      <c r="AO28" s="333"/>
      <c r="AP28" s="48"/>
      <c r="AQ28" s="50"/>
      <c r="BE28" s="322"/>
    </row>
    <row r="29" spans="2:71" s="2" customFormat="1" ht="14.45" hidden="1" customHeight="1">
      <c r="B29" s="47"/>
      <c r="C29" s="48"/>
      <c r="D29" s="48"/>
      <c r="E29" s="48"/>
      <c r="F29" s="49" t="s">
        <v>46</v>
      </c>
      <c r="G29" s="48"/>
      <c r="H29" s="48"/>
      <c r="I29" s="48"/>
      <c r="J29" s="48"/>
      <c r="K29" s="48"/>
      <c r="L29" s="332">
        <v>0.15</v>
      </c>
      <c r="M29" s="333"/>
      <c r="N29" s="333"/>
      <c r="O29" s="333"/>
      <c r="P29" s="48"/>
      <c r="Q29" s="48"/>
      <c r="R29" s="48"/>
      <c r="S29" s="48"/>
      <c r="T29" s="48"/>
      <c r="U29" s="48"/>
      <c r="V29" s="48"/>
      <c r="W29" s="334">
        <f>ROUND(BC51,2)</f>
        <v>0</v>
      </c>
      <c r="X29" s="333"/>
      <c r="Y29" s="333"/>
      <c r="Z29" s="333"/>
      <c r="AA29" s="333"/>
      <c r="AB29" s="333"/>
      <c r="AC29" s="333"/>
      <c r="AD29" s="333"/>
      <c r="AE29" s="333"/>
      <c r="AF29" s="48"/>
      <c r="AG29" s="48"/>
      <c r="AH29" s="48"/>
      <c r="AI29" s="48"/>
      <c r="AJ29" s="48"/>
      <c r="AK29" s="334">
        <v>0</v>
      </c>
      <c r="AL29" s="333"/>
      <c r="AM29" s="333"/>
      <c r="AN29" s="333"/>
      <c r="AO29" s="333"/>
      <c r="AP29" s="48"/>
      <c r="AQ29" s="50"/>
      <c r="BE29" s="322"/>
    </row>
    <row r="30" spans="2:71" s="2" customFormat="1" ht="14.45" hidden="1" customHeight="1">
      <c r="B30" s="47"/>
      <c r="C30" s="48"/>
      <c r="D30" s="48"/>
      <c r="E30" s="48"/>
      <c r="F30" s="49" t="s">
        <v>47</v>
      </c>
      <c r="G30" s="48"/>
      <c r="H30" s="48"/>
      <c r="I30" s="48"/>
      <c r="J30" s="48"/>
      <c r="K30" s="48"/>
      <c r="L30" s="332">
        <v>0</v>
      </c>
      <c r="M30" s="333"/>
      <c r="N30" s="333"/>
      <c r="O30" s="333"/>
      <c r="P30" s="48"/>
      <c r="Q30" s="48"/>
      <c r="R30" s="48"/>
      <c r="S30" s="48"/>
      <c r="T30" s="48"/>
      <c r="U30" s="48"/>
      <c r="V30" s="48"/>
      <c r="W30" s="334">
        <f>ROUND(BD51,2)</f>
        <v>0</v>
      </c>
      <c r="X30" s="333"/>
      <c r="Y30" s="333"/>
      <c r="Z30" s="333"/>
      <c r="AA30" s="333"/>
      <c r="AB30" s="333"/>
      <c r="AC30" s="333"/>
      <c r="AD30" s="333"/>
      <c r="AE30" s="333"/>
      <c r="AF30" s="48"/>
      <c r="AG30" s="48"/>
      <c r="AH30" s="48"/>
      <c r="AI30" s="48"/>
      <c r="AJ30" s="48"/>
      <c r="AK30" s="334">
        <v>0</v>
      </c>
      <c r="AL30" s="333"/>
      <c r="AM30" s="333"/>
      <c r="AN30" s="333"/>
      <c r="AO30" s="333"/>
      <c r="AP30" s="48"/>
      <c r="AQ30" s="50"/>
      <c r="BE30" s="322"/>
    </row>
    <row r="31" spans="2:71" s="1" customFormat="1" ht="6.95" customHeight="1">
      <c r="B31" s="41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5"/>
      <c r="BE31" s="322"/>
    </row>
    <row r="32" spans="2:71" s="1" customFormat="1" ht="25.9" customHeight="1">
      <c r="B32" s="41"/>
      <c r="C32" s="51"/>
      <c r="D32" s="52" t="s">
        <v>48</v>
      </c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4" t="s">
        <v>49</v>
      </c>
      <c r="U32" s="53"/>
      <c r="V32" s="53"/>
      <c r="W32" s="53"/>
      <c r="X32" s="335" t="s">
        <v>50</v>
      </c>
      <c r="Y32" s="336"/>
      <c r="Z32" s="336"/>
      <c r="AA32" s="336"/>
      <c r="AB32" s="336"/>
      <c r="AC32" s="53"/>
      <c r="AD32" s="53"/>
      <c r="AE32" s="53"/>
      <c r="AF32" s="53"/>
      <c r="AG32" s="53"/>
      <c r="AH32" s="53"/>
      <c r="AI32" s="53"/>
      <c r="AJ32" s="53"/>
      <c r="AK32" s="337">
        <f>SUM(AK23:AK30)</f>
        <v>0</v>
      </c>
      <c r="AL32" s="336"/>
      <c r="AM32" s="336"/>
      <c r="AN32" s="336"/>
      <c r="AO32" s="338"/>
      <c r="AP32" s="51"/>
      <c r="AQ32" s="55"/>
      <c r="BE32" s="322"/>
    </row>
    <row r="33" spans="2:56" s="1" customFormat="1" ht="6.95" customHeight="1">
      <c r="B33" s="41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5"/>
    </row>
    <row r="34" spans="2:56" s="1" customFormat="1" ht="6.95" customHeight="1">
      <c r="B34" s="56"/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57"/>
      <c r="AL34" s="57"/>
      <c r="AM34" s="57"/>
      <c r="AN34" s="57"/>
      <c r="AO34" s="57"/>
      <c r="AP34" s="57"/>
      <c r="AQ34" s="58"/>
    </row>
    <row r="38" spans="2:56" s="1" customFormat="1" ht="6.95" customHeight="1">
      <c r="B38" s="59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60"/>
      <c r="AG38" s="60"/>
      <c r="AH38" s="60"/>
      <c r="AI38" s="60"/>
      <c r="AJ38" s="60"/>
      <c r="AK38" s="60"/>
      <c r="AL38" s="60"/>
      <c r="AM38" s="60"/>
      <c r="AN38" s="60"/>
      <c r="AO38" s="60"/>
      <c r="AP38" s="60"/>
      <c r="AQ38" s="60"/>
      <c r="AR38" s="41"/>
    </row>
    <row r="39" spans="2:56" s="1" customFormat="1" ht="36.950000000000003" customHeight="1">
      <c r="B39" s="41"/>
      <c r="C39" s="61" t="s">
        <v>51</v>
      </c>
      <c r="AR39" s="41"/>
    </row>
    <row r="40" spans="2:56" s="1" customFormat="1" ht="6.95" customHeight="1">
      <c r="B40" s="41"/>
      <c r="AR40" s="41"/>
    </row>
    <row r="41" spans="2:56" s="3" customFormat="1" ht="14.45" customHeight="1">
      <c r="B41" s="62"/>
      <c r="C41" s="63" t="s">
        <v>16</v>
      </c>
      <c r="L41" s="3" t="str">
        <f>K5</f>
        <v>1</v>
      </c>
      <c r="AR41" s="62"/>
    </row>
    <row r="42" spans="2:56" s="4" customFormat="1" ht="36.950000000000003" customHeight="1">
      <c r="B42" s="64"/>
      <c r="C42" s="65" t="s">
        <v>19</v>
      </c>
      <c r="L42" s="339" t="str">
        <f>K6</f>
        <v>Rekonstrukce statku Libín č.p. 17</v>
      </c>
      <c r="M42" s="340"/>
      <c r="N42" s="340"/>
      <c r="O42" s="340"/>
      <c r="P42" s="340"/>
      <c r="Q42" s="340"/>
      <c r="R42" s="340"/>
      <c r="S42" s="340"/>
      <c r="T42" s="340"/>
      <c r="U42" s="340"/>
      <c r="V42" s="340"/>
      <c r="W42" s="340"/>
      <c r="X42" s="340"/>
      <c r="Y42" s="340"/>
      <c r="Z42" s="340"/>
      <c r="AA42" s="340"/>
      <c r="AB42" s="340"/>
      <c r="AC42" s="340"/>
      <c r="AD42" s="340"/>
      <c r="AE42" s="340"/>
      <c r="AF42" s="340"/>
      <c r="AG42" s="340"/>
      <c r="AH42" s="340"/>
      <c r="AI42" s="340"/>
      <c r="AJ42" s="340"/>
      <c r="AK42" s="340"/>
      <c r="AL42" s="340"/>
      <c r="AM42" s="340"/>
      <c r="AN42" s="340"/>
      <c r="AO42" s="340"/>
      <c r="AR42" s="64"/>
    </row>
    <row r="43" spans="2:56" s="1" customFormat="1" ht="6.95" customHeight="1">
      <c r="B43" s="41"/>
      <c r="AR43" s="41"/>
    </row>
    <row r="44" spans="2:56" s="1" customFormat="1">
      <c r="B44" s="41"/>
      <c r="C44" s="63" t="s">
        <v>23</v>
      </c>
      <c r="L44" s="66" t="str">
        <f>IF(K8="","",K8)</f>
        <v xml:space="preserve"> </v>
      </c>
      <c r="AI44" s="63" t="s">
        <v>25</v>
      </c>
      <c r="AM44" s="341" t="str">
        <f>IF(AN8= "","",AN8)</f>
        <v>1.3.2017</v>
      </c>
      <c r="AN44" s="341"/>
      <c r="AR44" s="41"/>
    </row>
    <row r="45" spans="2:56" s="1" customFormat="1" ht="6.95" customHeight="1">
      <c r="B45" s="41"/>
      <c r="AR45" s="41"/>
    </row>
    <row r="46" spans="2:56" s="1" customFormat="1">
      <c r="B46" s="41"/>
      <c r="C46" s="63" t="s">
        <v>27</v>
      </c>
      <c r="L46" s="3" t="str">
        <f>IF(E11= "","",E11)</f>
        <v>Jan Fuxa</v>
      </c>
      <c r="AI46" s="63" t="s">
        <v>33</v>
      </c>
      <c r="AM46" s="342" t="str">
        <f>IF(E17="","",E17)</f>
        <v>Ing. arch. Radek Zeman</v>
      </c>
      <c r="AN46" s="342"/>
      <c r="AO46" s="342"/>
      <c r="AP46" s="342"/>
      <c r="AR46" s="41"/>
      <c r="AS46" s="343" t="s">
        <v>52</v>
      </c>
      <c r="AT46" s="344"/>
      <c r="AU46" s="68"/>
      <c r="AV46" s="68"/>
      <c r="AW46" s="68"/>
      <c r="AX46" s="68"/>
      <c r="AY46" s="68"/>
      <c r="AZ46" s="68"/>
      <c r="BA46" s="68"/>
      <c r="BB46" s="68"/>
      <c r="BC46" s="68"/>
      <c r="BD46" s="69"/>
    </row>
    <row r="47" spans="2:56" s="1" customFormat="1">
      <c r="B47" s="41"/>
      <c r="C47" s="63" t="s">
        <v>31</v>
      </c>
      <c r="L47" s="3" t="str">
        <f>IF(E14= "Vyplň údaj","",E14)</f>
        <v/>
      </c>
      <c r="AR47" s="41"/>
      <c r="AS47" s="345"/>
      <c r="AT47" s="346"/>
      <c r="AU47" s="42"/>
      <c r="AV47" s="42"/>
      <c r="AW47" s="42"/>
      <c r="AX47" s="42"/>
      <c r="AY47" s="42"/>
      <c r="AZ47" s="42"/>
      <c r="BA47" s="42"/>
      <c r="BB47" s="42"/>
      <c r="BC47" s="42"/>
      <c r="BD47" s="70"/>
    </row>
    <row r="48" spans="2:56" s="1" customFormat="1" ht="10.9" customHeight="1">
      <c r="B48" s="41"/>
      <c r="AR48" s="41"/>
      <c r="AS48" s="345"/>
      <c r="AT48" s="346"/>
      <c r="AU48" s="42"/>
      <c r="AV48" s="42"/>
      <c r="AW48" s="42"/>
      <c r="AX48" s="42"/>
      <c r="AY48" s="42"/>
      <c r="AZ48" s="42"/>
      <c r="BA48" s="42"/>
      <c r="BB48" s="42"/>
      <c r="BC48" s="42"/>
      <c r="BD48" s="70"/>
    </row>
    <row r="49" spans="1:91" s="1" customFormat="1" ht="29.25" customHeight="1">
      <c r="B49" s="41"/>
      <c r="C49" s="347" t="s">
        <v>53</v>
      </c>
      <c r="D49" s="348"/>
      <c r="E49" s="348"/>
      <c r="F49" s="348"/>
      <c r="G49" s="348"/>
      <c r="H49" s="71"/>
      <c r="I49" s="349" t="s">
        <v>54</v>
      </c>
      <c r="J49" s="348"/>
      <c r="K49" s="348"/>
      <c r="L49" s="348"/>
      <c r="M49" s="348"/>
      <c r="N49" s="348"/>
      <c r="O49" s="348"/>
      <c r="P49" s="348"/>
      <c r="Q49" s="348"/>
      <c r="R49" s="348"/>
      <c r="S49" s="348"/>
      <c r="T49" s="348"/>
      <c r="U49" s="348"/>
      <c r="V49" s="348"/>
      <c r="W49" s="348"/>
      <c r="X49" s="348"/>
      <c r="Y49" s="348"/>
      <c r="Z49" s="348"/>
      <c r="AA49" s="348"/>
      <c r="AB49" s="348"/>
      <c r="AC49" s="348"/>
      <c r="AD49" s="348"/>
      <c r="AE49" s="348"/>
      <c r="AF49" s="348"/>
      <c r="AG49" s="350" t="s">
        <v>55</v>
      </c>
      <c r="AH49" s="348"/>
      <c r="AI49" s="348"/>
      <c r="AJ49" s="348"/>
      <c r="AK49" s="348"/>
      <c r="AL49" s="348"/>
      <c r="AM49" s="348"/>
      <c r="AN49" s="349" t="s">
        <v>56</v>
      </c>
      <c r="AO49" s="348"/>
      <c r="AP49" s="348"/>
      <c r="AQ49" s="72" t="s">
        <v>57</v>
      </c>
      <c r="AR49" s="41"/>
      <c r="AS49" s="73" t="s">
        <v>58</v>
      </c>
      <c r="AT49" s="74" t="s">
        <v>59</v>
      </c>
      <c r="AU49" s="74" t="s">
        <v>60</v>
      </c>
      <c r="AV49" s="74" t="s">
        <v>61</v>
      </c>
      <c r="AW49" s="74" t="s">
        <v>62</v>
      </c>
      <c r="AX49" s="74" t="s">
        <v>63</v>
      </c>
      <c r="AY49" s="74" t="s">
        <v>64</v>
      </c>
      <c r="AZ49" s="74" t="s">
        <v>65</v>
      </c>
      <c r="BA49" s="74" t="s">
        <v>66</v>
      </c>
      <c r="BB49" s="74" t="s">
        <v>67</v>
      </c>
      <c r="BC49" s="74" t="s">
        <v>68</v>
      </c>
      <c r="BD49" s="75" t="s">
        <v>69</v>
      </c>
    </row>
    <row r="50" spans="1:91" s="1" customFormat="1" ht="10.9" customHeight="1">
      <c r="B50" s="41"/>
      <c r="AR50" s="41"/>
      <c r="AS50" s="76"/>
      <c r="AT50" s="68"/>
      <c r="AU50" s="68"/>
      <c r="AV50" s="68"/>
      <c r="AW50" s="68"/>
      <c r="AX50" s="68"/>
      <c r="AY50" s="68"/>
      <c r="AZ50" s="68"/>
      <c r="BA50" s="68"/>
      <c r="BB50" s="68"/>
      <c r="BC50" s="68"/>
      <c r="BD50" s="69"/>
    </row>
    <row r="51" spans="1:91" s="4" customFormat="1" ht="32.450000000000003" customHeight="1">
      <c r="B51" s="64"/>
      <c r="C51" s="77" t="s">
        <v>70</v>
      </c>
      <c r="D51" s="78"/>
      <c r="E51" s="78"/>
      <c r="F51" s="78"/>
      <c r="G51" s="78"/>
      <c r="H51" s="78"/>
      <c r="I51" s="78"/>
      <c r="J51" s="78"/>
      <c r="K51" s="78"/>
      <c r="L51" s="78"/>
      <c r="M51" s="78"/>
      <c r="N51" s="78"/>
      <c r="O51" s="78"/>
      <c r="P51" s="78"/>
      <c r="Q51" s="78"/>
      <c r="R51" s="78"/>
      <c r="S51" s="78"/>
      <c r="T51" s="78"/>
      <c r="U51" s="78"/>
      <c r="V51" s="78"/>
      <c r="W51" s="78"/>
      <c r="X51" s="78"/>
      <c r="Y51" s="78"/>
      <c r="Z51" s="78"/>
      <c r="AA51" s="78"/>
      <c r="AB51" s="78"/>
      <c r="AC51" s="78"/>
      <c r="AD51" s="78"/>
      <c r="AE51" s="78"/>
      <c r="AF51" s="78"/>
      <c r="AG51" s="354">
        <f>ROUND(AG52,2)</f>
        <v>0</v>
      </c>
      <c r="AH51" s="354"/>
      <c r="AI51" s="354"/>
      <c r="AJ51" s="354"/>
      <c r="AK51" s="354"/>
      <c r="AL51" s="354"/>
      <c r="AM51" s="354"/>
      <c r="AN51" s="355">
        <f>SUM(AG51,AT51)</f>
        <v>0</v>
      </c>
      <c r="AO51" s="355"/>
      <c r="AP51" s="355"/>
      <c r="AQ51" s="79" t="s">
        <v>5</v>
      </c>
      <c r="AR51" s="64"/>
      <c r="AS51" s="80">
        <f>ROUND(AS52,2)</f>
        <v>0</v>
      </c>
      <c r="AT51" s="81">
        <f>ROUND(SUM(AV51:AW51),2)</f>
        <v>0</v>
      </c>
      <c r="AU51" s="82">
        <f>ROUND(AU52,5)</f>
        <v>0</v>
      </c>
      <c r="AV51" s="81">
        <f>ROUND(AZ51*L26,2)</f>
        <v>0</v>
      </c>
      <c r="AW51" s="81">
        <f>ROUND(BA51*L27,2)</f>
        <v>0</v>
      </c>
      <c r="AX51" s="81">
        <f>ROUND(BB51*L26,2)</f>
        <v>0</v>
      </c>
      <c r="AY51" s="81">
        <f>ROUND(BC51*L27,2)</f>
        <v>0</v>
      </c>
      <c r="AZ51" s="81">
        <f>ROUND(AZ52,2)</f>
        <v>0</v>
      </c>
      <c r="BA51" s="81">
        <f>ROUND(BA52,2)</f>
        <v>0</v>
      </c>
      <c r="BB51" s="81">
        <f>ROUND(BB52,2)</f>
        <v>0</v>
      </c>
      <c r="BC51" s="81">
        <f>ROUND(BC52,2)</f>
        <v>0</v>
      </c>
      <c r="BD51" s="83">
        <f>ROUND(BD52,2)</f>
        <v>0</v>
      </c>
      <c r="BS51" s="65" t="s">
        <v>71</v>
      </c>
      <c r="BT51" s="65" t="s">
        <v>72</v>
      </c>
      <c r="BU51" s="84" t="s">
        <v>73</v>
      </c>
      <c r="BV51" s="65" t="s">
        <v>74</v>
      </c>
      <c r="BW51" s="65" t="s">
        <v>7</v>
      </c>
      <c r="BX51" s="65" t="s">
        <v>75</v>
      </c>
      <c r="CL51" s="65" t="s">
        <v>5</v>
      </c>
    </row>
    <row r="52" spans="1:91" s="5" customFormat="1" ht="22.5" customHeight="1">
      <c r="A52" s="85" t="s">
        <v>76</v>
      </c>
      <c r="B52" s="86"/>
      <c r="C52" s="87"/>
      <c r="D52" s="353" t="s">
        <v>17</v>
      </c>
      <c r="E52" s="353"/>
      <c r="F52" s="353"/>
      <c r="G52" s="353"/>
      <c r="H52" s="353"/>
      <c r="I52" s="88"/>
      <c r="J52" s="353" t="s">
        <v>77</v>
      </c>
      <c r="K52" s="353"/>
      <c r="L52" s="353"/>
      <c r="M52" s="353"/>
      <c r="N52" s="353"/>
      <c r="O52" s="353"/>
      <c r="P52" s="353"/>
      <c r="Q52" s="353"/>
      <c r="R52" s="353"/>
      <c r="S52" s="353"/>
      <c r="T52" s="353"/>
      <c r="U52" s="353"/>
      <c r="V52" s="353"/>
      <c r="W52" s="353"/>
      <c r="X52" s="353"/>
      <c r="Y52" s="353"/>
      <c r="Z52" s="353"/>
      <c r="AA52" s="353"/>
      <c r="AB52" s="353"/>
      <c r="AC52" s="353"/>
      <c r="AD52" s="353"/>
      <c r="AE52" s="353"/>
      <c r="AF52" s="353"/>
      <c r="AG52" s="351">
        <f>'1 - Penzion'!J27</f>
        <v>0</v>
      </c>
      <c r="AH52" s="352"/>
      <c r="AI52" s="352"/>
      <c r="AJ52" s="352"/>
      <c r="AK52" s="352"/>
      <c r="AL52" s="352"/>
      <c r="AM52" s="352"/>
      <c r="AN52" s="351">
        <f>SUM(AG52,AT52)</f>
        <v>0</v>
      </c>
      <c r="AO52" s="352"/>
      <c r="AP52" s="352"/>
      <c r="AQ52" s="89" t="s">
        <v>78</v>
      </c>
      <c r="AR52" s="86"/>
      <c r="AS52" s="90">
        <v>0</v>
      </c>
      <c r="AT52" s="91">
        <f>ROUND(SUM(AV52:AW52),2)</f>
        <v>0</v>
      </c>
      <c r="AU52" s="92">
        <f>'1 - Penzion'!P112</f>
        <v>0</v>
      </c>
      <c r="AV52" s="91">
        <f>'1 - Penzion'!J30</f>
        <v>0</v>
      </c>
      <c r="AW52" s="91">
        <f>'1 - Penzion'!J31</f>
        <v>0</v>
      </c>
      <c r="AX52" s="91">
        <f>'1 - Penzion'!J32</f>
        <v>0</v>
      </c>
      <c r="AY52" s="91">
        <f>'1 - Penzion'!J33</f>
        <v>0</v>
      </c>
      <c r="AZ52" s="91">
        <f>'1 - Penzion'!F30</f>
        <v>0</v>
      </c>
      <c r="BA52" s="91">
        <f>'1 - Penzion'!F31</f>
        <v>0</v>
      </c>
      <c r="BB52" s="91">
        <f>'1 - Penzion'!F32</f>
        <v>0</v>
      </c>
      <c r="BC52" s="91">
        <f>'1 - Penzion'!F33</f>
        <v>0</v>
      </c>
      <c r="BD52" s="93">
        <f>'1 - Penzion'!F34</f>
        <v>0</v>
      </c>
      <c r="BT52" s="94" t="s">
        <v>17</v>
      </c>
      <c r="BV52" s="94" t="s">
        <v>74</v>
      </c>
      <c r="BW52" s="94" t="s">
        <v>79</v>
      </c>
      <c r="BX52" s="94" t="s">
        <v>7</v>
      </c>
      <c r="CL52" s="94" t="s">
        <v>5</v>
      </c>
      <c r="CM52" s="94" t="s">
        <v>80</v>
      </c>
    </row>
    <row r="53" spans="1:91" s="1" customFormat="1" ht="30" customHeight="1">
      <c r="B53" s="41"/>
      <c r="AR53" s="41"/>
    </row>
    <row r="54" spans="1:91" s="1" customFormat="1" ht="6.95" customHeight="1">
      <c r="B54" s="56"/>
      <c r="C54" s="57"/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  <c r="Z54" s="57"/>
      <c r="AA54" s="57"/>
      <c r="AB54" s="57"/>
      <c r="AC54" s="57"/>
      <c r="AD54" s="57"/>
      <c r="AE54" s="57"/>
      <c r="AF54" s="57"/>
      <c r="AG54" s="57"/>
      <c r="AH54" s="57"/>
      <c r="AI54" s="57"/>
      <c r="AJ54" s="57"/>
      <c r="AK54" s="57"/>
      <c r="AL54" s="57"/>
      <c r="AM54" s="57"/>
      <c r="AN54" s="57"/>
      <c r="AO54" s="57"/>
      <c r="AP54" s="57"/>
      <c r="AQ54" s="57"/>
      <c r="AR54" s="41"/>
    </row>
  </sheetData>
  <mergeCells count="41">
    <mergeCell ref="AR2:BE2"/>
    <mergeCell ref="AN52:AP52"/>
    <mergeCell ref="AG52:AM52"/>
    <mergeCell ref="D52:H52"/>
    <mergeCell ref="J52:AF52"/>
    <mergeCell ref="AG51:AM51"/>
    <mergeCell ref="AN51:AP51"/>
    <mergeCell ref="L42:AO42"/>
    <mergeCell ref="AM44:AN44"/>
    <mergeCell ref="AM46:AP46"/>
    <mergeCell ref="AS46:AT48"/>
    <mergeCell ref="C49:G49"/>
    <mergeCell ref="I49:AF49"/>
    <mergeCell ref="AG49:AM49"/>
    <mergeCell ref="AN49:AP49"/>
    <mergeCell ref="L30:O30"/>
    <mergeCell ref="W30:AE30"/>
    <mergeCell ref="AK30:AO30"/>
    <mergeCell ref="X32:AB32"/>
    <mergeCell ref="AK32:AO32"/>
    <mergeCell ref="W28:AE28"/>
    <mergeCell ref="AK28:AO28"/>
    <mergeCell ref="L29:O29"/>
    <mergeCell ref="W29:AE29"/>
    <mergeCell ref="AK29:AO29"/>
    <mergeCell ref="BE5:BE32"/>
    <mergeCell ref="K5:AO5"/>
    <mergeCell ref="K6:AO6"/>
    <mergeCell ref="E14:AJ14"/>
    <mergeCell ref="E20:AN20"/>
    <mergeCell ref="AK23:AO23"/>
    <mergeCell ref="L25:O25"/>
    <mergeCell ref="W25:AE25"/>
    <mergeCell ref="AK25:AO25"/>
    <mergeCell ref="L26:O26"/>
    <mergeCell ref="W26:AE26"/>
    <mergeCell ref="AK26:AO26"/>
    <mergeCell ref="L27:O27"/>
    <mergeCell ref="W27:AE27"/>
    <mergeCell ref="AK27:AO27"/>
    <mergeCell ref="L28:O28"/>
  </mergeCells>
  <hyperlinks>
    <hyperlink ref="K1:S1" location="C2" display="1) Rekapitulace stavby"/>
    <hyperlink ref="W1:AI1" location="C51" display="2) Rekapitulace objektů stavby a soupisů prací"/>
    <hyperlink ref="A52" location="'1 - Penzion'!C2" display="/"/>
  </hyperlinks>
  <pageMargins left="0.58333330000000005" right="0.58333330000000005" top="0.58333330000000005" bottom="0.58333330000000005" header="0" footer="0"/>
  <pageSetup paperSize="9" fitToHeight="100" orientation="landscape" blackAndWhite="1" r:id="rId1"/>
  <headerFooter>
    <oddFooter>&amp;CStrana &amp;P z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065"/>
  <sheetViews>
    <sheetView showGridLines="0" workbookViewId="0">
      <pane ySplit="1" topLeftCell="A2" activePane="bottomLeft" state="frozen"/>
      <selection pane="bottomLeft"/>
    </sheetView>
  </sheetViews>
  <sheetFormatPr defaultRowHeight="1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75" customWidth="1"/>
    <col min="7" max="7" width="8.6640625" customWidth="1"/>
    <col min="8" max="8" width="11.1640625" customWidth="1"/>
    <col min="9" max="9" width="12.6640625" style="95" customWidth="1"/>
    <col min="10" max="10" width="23.5" customWidth="1"/>
    <col min="11" max="11" width="15.5" customWidth="1"/>
    <col min="13" max="18" width="9.33203125" hidden="1"/>
    <col min="19" max="19" width="8.1640625" hidden="1" customWidth="1"/>
    <col min="20" max="20" width="29.6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70" ht="21.75" customHeight="1">
      <c r="A1" s="21"/>
      <c r="B1" s="96"/>
      <c r="C1" s="96"/>
      <c r="D1" s="97" t="s">
        <v>1</v>
      </c>
      <c r="E1" s="96"/>
      <c r="F1" s="98" t="s">
        <v>81</v>
      </c>
      <c r="G1" s="365" t="s">
        <v>82</v>
      </c>
      <c r="H1" s="365"/>
      <c r="I1" s="99"/>
      <c r="J1" s="98" t="s">
        <v>83</v>
      </c>
      <c r="K1" s="97" t="s">
        <v>84</v>
      </c>
      <c r="L1" s="98" t="s">
        <v>85</v>
      </c>
      <c r="M1" s="98"/>
      <c r="N1" s="98"/>
      <c r="O1" s="98"/>
      <c r="P1" s="98"/>
      <c r="Q1" s="98"/>
      <c r="R1" s="98"/>
      <c r="S1" s="98"/>
      <c r="T1" s="98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spans="1:70" ht="36.950000000000003" customHeight="1">
      <c r="L2" s="356" t="s">
        <v>8</v>
      </c>
      <c r="M2" s="357"/>
      <c r="N2" s="357"/>
      <c r="O2" s="357"/>
      <c r="P2" s="357"/>
      <c r="Q2" s="357"/>
      <c r="R2" s="357"/>
      <c r="S2" s="357"/>
      <c r="T2" s="357"/>
      <c r="U2" s="357"/>
      <c r="V2" s="357"/>
      <c r="AT2" s="24" t="s">
        <v>79</v>
      </c>
    </row>
    <row r="3" spans="1:70" ht="6.95" customHeight="1">
      <c r="B3" s="25"/>
      <c r="C3" s="26"/>
      <c r="D3" s="26"/>
      <c r="E3" s="26"/>
      <c r="F3" s="26"/>
      <c r="G3" s="26"/>
      <c r="H3" s="26"/>
      <c r="I3" s="100"/>
      <c r="J3" s="26"/>
      <c r="K3" s="27"/>
      <c r="AT3" s="24" t="s">
        <v>80</v>
      </c>
    </row>
    <row r="4" spans="1:70" ht="36.950000000000003" customHeight="1">
      <c r="B4" s="28"/>
      <c r="C4" s="29"/>
      <c r="D4" s="30" t="s">
        <v>86</v>
      </c>
      <c r="E4" s="29"/>
      <c r="F4" s="29"/>
      <c r="G4" s="29"/>
      <c r="H4" s="29"/>
      <c r="I4" s="101"/>
      <c r="J4" s="29"/>
      <c r="K4" s="31"/>
      <c r="M4" s="32" t="s">
        <v>13</v>
      </c>
      <c r="AT4" s="24" t="s">
        <v>6</v>
      </c>
    </row>
    <row r="5" spans="1:70" ht="6.95" customHeight="1">
      <c r="B5" s="28"/>
      <c r="C5" s="29"/>
      <c r="D5" s="29"/>
      <c r="E5" s="29"/>
      <c r="F5" s="29"/>
      <c r="G5" s="29"/>
      <c r="H5" s="29"/>
      <c r="I5" s="101"/>
      <c r="J5" s="29"/>
      <c r="K5" s="31"/>
    </row>
    <row r="6" spans="1:70">
      <c r="B6" s="28"/>
      <c r="C6" s="29"/>
      <c r="D6" s="37" t="s">
        <v>19</v>
      </c>
      <c r="E6" s="29"/>
      <c r="F6" s="29"/>
      <c r="G6" s="29"/>
      <c r="H6" s="29"/>
      <c r="I6" s="101"/>
      <c r="J6" s="29"/>
      <c r="K6" s="31"/>
    </row>
    <row r="7" spans="1:70" ht="22.5" customHeight="1">
      <c r="B7" s="28"/>
      <c r="C7" s="29"/>
      <c r="D7" s="29"/>
      <c r="E7" s="358" t="str">
        <f>'Rekapitulace stavby'!K6</f>
        <v>Rekonstrukce statku Libín č.p. 17</v>
      </c>
      <c r="F7" s="359"/>
      <c r="G7" s="359"/>
      <c r="H7" s="359"/>
      <c r="I7" s="101"/>
      <c r="J7" s="29"/>
      <c r="K7" s="31"/>
    </row>
    <row r="8" spans="1:70" s="1" customFormat="1">
      <c r="B8" s="41"/>
      <c r="C8" s="42"/>
      <c r="D8" s="37" t="s">
        <v>87</v>
      </c>
      <c r="E8" s="42"/>
      <c r="F8" s="42"/>
      <c r="G8" s="42"/>
      <c r="H8" s="42"/>
      <c r="I8" s="102"/>
      <c r="J8" s="42"/>
      <c r="K8" s="45"/>
    </row>
    <row r="9" spans="1:70" s="1" customFormat="1" ht="36.950000000000003" customHeight="1">
      <c r="B9" s="41"/>
      <c r="C9" s="42"/>
      <c r="D9" s="42"/>
      <c r="E9" s="360" t="s">
        <v>88</v>
      </c>
      <c r="F9" s="361"/>
      <c r="G9" s="361"/>
      <c r="H9" s="361"/>
      <c r="I9" s="102"/>
      <c r="J9" s="42"/>
      <c r="K9" s="45"/>
    </row>
    <row r="10" spans="1:70" s="1" customFormat="1" ht="13.5">
      <c r="B10" s="41"/>
      <c r="C10" s="42"/>
      <c r="D10" s="42"/>
      <c r="E10" s="42"/>
      <c r="F10" s="42"/>
      <c r="G10" s="42"/>
      <c r="H10" s="42"/>
      <c r="I10" s="102"/>
      <c r="J10" s="42"/>
      <c r="K10" s="45"/>
    </row>
    <row r="11" spans="1:70" s="1" customFormat="1" ht="14.45" customHeight="1">
      <c r="B11" s="41"/>
      <c r="C11" s="42"/>
      <c r="D11" s="37" t="s">
        <v>21</v>
      </c>
      <c r="E11" s="42"/>
      <c r="F11" s="35" t="s">
        <v>5</v>
      </c>
      <c r="G11" s="42"/>
      <c r="H11" s="42"/>
      <c r="I11" s="103" t="s">
        <v>22</v>
      </c>
      <c r="J11" s="35" t="s">
        <v>5</v>
      </c>
      <c r="K11" s="45"/>
    </row>
    <row r="12" spans="1:70" s="1" customFormat="1" ht="14.45" customHeight="1">
      <c r="B12" s="41"/>
      <c r="C12" s="42"/>
      <c r="D12" s="37" t="s">
        <v>23</v>
      </c>
      <c r="E12" s="42"/>
      <c r="F12" s="35" t="s">
        <v>24</v>
      </c>
      <c r="G12" s="42"/>
      <c r="H12" s="42"/>
      <c r="I12" s="103" t="s">
        <v>25</v>
      </c>
      <c r="J12" s="104" t="str">
        <f>'Rekapitulace stavby'!AN8</f>
        <v>1.3.2017</v>
      </c>
      <c r="K12" s="45"/>
    </row>
    <row r="13" spans="1:70" s="1" customFormat="1" ht="10.9" customHeight="1">
      <c r="B13" s="41"/>
      <c r="C13" s="42"/>
      <c r="D13" s="42"/>
      <c r="E13" s="42"/>
      <c r="F13" s="42"/>
      <c r="G13" s="42"/>
      <c r="H13" s="42"/>
      <c r="I13" s="102"/>
      <c r="J13" s="42"/>
      <c r="K13" s="45"/>
    </row>
    <row r="14" spans="1:70" s="1" customFormat="1" ht="14.45" customHeight="1">
      <c r="B14" s="41"/>
      <c r="C14" s="42"/>
      <c r="D14" s="37" t="s">
        <v>27</v>
      </c>
      <c r="E14" s="42"/>
      <c r="F14" s="42"/>
      <c r="G14" s="42"/>
      <c r="H14" s="42"/>
      <c r="I14" s="103" t="s">
        <v>28</v>
      </c>
      <c r="J14" s="35" t="s">
        <v>5</v>
      </c>
      <c r="K14" s="45"/>
    </row>
    <row r="15" spans="1:70" s="1" customFormat="1" ht="18" customHeight="1">
      <c r="B15" s="41"/>
      <c r="C15" s="42"/>
      <c r="D15" s="42"/>
      <c r="E15" s="35" t="s">
        <v>29</v>
      </c>
      <c r="F15" s="42"/>
      <c r="G15" s="42"/>
      <c r="H15" s="42"/>
      <c r="I15" s="103" t="s">
        <v>30</v>
      </c>
      <c r="J15" s="35" t="s">
        <v>5</v>
      </c>
      <c r="K15" s="45"/>
    </row>
    <row r="16" spans="1:70" s="1" customFormat="1" ht="6.95" customHeight="1">
      <c r="B16" s="41"/>
      <c r="C16" s="42"/>
      <c r="D16" s="42"/>
      <c r="E16" s="42"/>
      <c r="F16" s="42"/>
      <c r="G16" s="42"/>
      <c r="H16" s="42"/>
      <c r="I16" s="102"/>
      <c r="J16" s="42"/>
      <c r="K16" s="45"/>
    </row>
    <row r="17" spans="2:11" s="1" customFormat="1" ht="14.45" customHeight="1">
      <c r="B17" s="41"/>
      <c r="C17" s="42"/>
      <c r="D17" s="37" t="s">
        <v>31</v>
      </c>
      <c r="E17" s="42"/>
      <c r="F17" s="42"/>
      <c r="G17" s="42"/>
      <c r="H17" s="42"/>
      <c r="I17" s="103" t="s">
        <v>28</v>
      </c>
      <c r="J17" s="35" t="str">
        <f>IF('Rekapitulace stavby'!AN13="Vyplň údaj","",IF('Rekapitulace stavby'!AN13="","",'Rekapitulace stavby'!AN13))</f>
        <v/>
      </c>
      <c r="K17" s="45"/>
    </row>
    <row r="18" spans="2:11" s="1" customFormat="1" ht="18" customHeight="1">
      <c r="B18" s="41"/>
      <c r="C18" s="42"/>
      <c r="D18" s="42"/>
      <c r="E18" s="35" t="str">
        <f>IF('Rekapitulace stavby'!E14="Vyplň údaj","",IF('Rekapitulace stavby'!E14="","",'Rekapitulace stavby'!E14))</f>
        <v/>
      </c>
      <c r="F18" s="42"/>
      <c r="G18" s="42"/>
      <c r="H18" s="42"/>
      <c r="I18" s="103" t="s">
        <v>30</v>
      </c>
      <c r="J18" s="35" t="str">
        <f>IF('Rekapitulace stavby'!AN14="Vyplň údaj","",IF('Rekapitulace stavby'!AN14="","",'Rekapitulace stavby'!AN14))</f>
        <v/>
      </c>
      <c r="K18" s="45"/>
    </row>
    <row r="19" spans="2:11" s="1" customFormat="1" ht="6.95" customHeight="1">
      <c r="B19" s="41"/>
      <c r="C19" s="42"/>
      <c r="D19" s="42"/>
      <c r="E19" s="42"/>
      <c r="F19" s="42"/>
      <c r="G19" s="42"/>
      <c r="H19" s="42"/>
      <c r="I19" s="102"/>
      <c r="J19" s="42"/>
      <c r="K19" s="45"/>
    </row>
    <row r="20" spans="2:11" s="1" customFormat="1" ht="14.45" customHeight="1">
      <c r="B20" s="41"/>
      <c r="C20" s="42"/>
      <c r="D20" s="37" t="s">
        <v>33</v>
      </c>
      <c r="E20" s="42"/>
      <c r="F20" s="42"/>
      <c r="G20" s="42"/>
      <c r="H20" s="42"/>
      <c r="I20" s="103" t="s">
        <v>28</v>
      </c>
      <c r="J20" s="35" t="s">
        <v>5</v>
      </c>
      <c r="K20" s="45"/>
    </row>
    <row r="21" spans="2:11" s="1" customFormat="1" ht="18" customHeight="1">
      <c r="B21" s="41"/>
      <c r="C21" s="42"/>
      <c r="D21" s="42"/>
      <c r="E21" s="35" t="s">
        <v>34</v>
      </c>
      <c r="F21" s="42"/>
      <c r="G21" s="42"/>
      <c r="H21" s="42"/>
      <c r="I21" s="103" t="s">
        <v>30</v>
      </c>
      <c r="J21" s="35" t="s">
        <v>5</v>
      </c>
      <c r="K21" s="45"/>
    </row>
    <row r="22" spans="2:11" s="1" customFormat="1" ht="6.95" customHeight="1">
      <c r="B22" s="41"/>
      <c r="C22" s="42"/>
      <c r="D22" s="42"/>
      <c r="E22" s="42"/>
      <c r="F22" s="42"/>
      <c r="G22" s="42"/>
      <c r="H22" s="42"/>
      <c r="I22" s="102"/>
      <c r="J22" s="42"/>
      <c r="K22" s="45"/>
    </row>
    <row r="23" spans="2:11" s="1" customFormat="1" ht="14.45" customHeight="1">
      <c r="B23" s="41"/>
      <c r="C23" s="42"/>
      <c r="D23" s="37" t="s">
        <v>36</v>
      </c>
      <c r="E23" s="42"/>
      <c r="F23" s="42"/>
      <c r="G23" s="42"/>
      <c r="H23" s="42"/>
      <c r="I23" s="102"/>
      <c r="J23" s="42"/>
      <c r="K23" s="45"/>
    </row>
    <row r="24" spans="2:11" s="6" customFormat="1" ht="34.5" customHeight="1">
      <c r="B24" s="105"/>
      <c r="C24" s="106"/>
      <c r="D24" s="106"/>
      <c r="E24" s="328" t="s">
        <v>89</v>
      </c>
      <c r="F24" s="328"/>
      <c r="G24" s="328"/>
      <c r="H24" s="328"/>
      <c r="I24" s="107"/>
      <c r="J24" s="106"/>
      <c r="K24" s="108"/>
    </row>
    <row r="25" spans="2:11" s="1" customFormat="1" ht="6.95" customHeight="1">
      <c r="B25" s="41"/>
      <c r="C25" s="42"/>
      <c r="D25" s="42"/>
      <c r="E25" s="42"/>
      <c r="F25" s="42"/>
      <c r="G25" s="42"/>
      <c r="H25" s="42"/>
      <c r="I25" s="102"/>
      <c r="J25" s="42"/>
      <c r="K25" s="45"/>
    </row>
    <row r="26" spans="2:11" s="1" customFormat="1" ht="6.95" customHeight="1">
      <c r="B26" s="41"/>
      <c r="C26" s="42"/>
      <c r="D26" s="68"/>
      <c r="E26" s="68"/>
      <c r="F26" s="68"/>
      <c r="G26" s="68"/>
      <c r="H26" s="68"/>
      <c r="I26" s="109"/>
      <c r="J26" s="68"/>
      <c r="K26" s="110"/>
    </row>
    <row r="27" spans="2:11" s="1" customFormat="1" ht="25.35" customHeight="1">
      <c r="B27" s="41"/>
      <c r="C27" s="42"/>
      <c r="D27" s="111" t="s">
        <v>38</v>
      </c>
      <c r="E27" s="42"/>
      <c r="F27" s="42"/>
      <c r="G27" s="42"/>
      <c r="H27" s="42"/>
      <c r="I27" s="102"/>
      <c r="J27" s="112">
        <f>ROUND(J112,2)</f>
        <v>0</v>
      </c>
      <c r="K27" s="45"/>
    </row>
    <row r="28" spans="2:11" s="1" customFormat="1" ht="6.95" customHeight="1">
      <c r="B28" s="41"/>
      <c r="C28" s="42"/>
      <c r="D28" s="68"/>
      <c r="E28" s="68"/>
      <c r="F28" s="68"/>
      <c r="G28" s="68"/>
      <c r="H28" s="68"/>
      <c r="I28" s="109"/>
      <c r="J28" s="68"/>
      <c r="K28" s="110"/>
    </row>
    <row r="29" spans="2:11" s="1" customFormat="1" ht="14.45" customHeight="1">
      <c r="B29" s="41"/>
      <c r="C29" s="42"/>
      <c r="D29" s="42"/>
      <c r="E29" s="42"/>
      <c r="F29" s="46" t="s">
        <v>40</v>
      </c>
      <c r="G29" s="42"/>
      <c r="H29" s="42"/>
      <c r="I29" s="113" t="s">
        <v>39</v>
      </c>
      <c r="J29" s="46" t="s">
        <v>41</v>
      </c>
      <c r="K29" s="45"/>
    </row>
    <row r="30" spans="2:11" s="1" customFormat="1" ht="14.45" customHeight="1">
      <c r="B30" s="41"/>
      <c r="C30" s="42"/>
      <c r="D30" s="49" t="s">
        <v>42</v>
      </c>
      <c r="E30" s="49" t="s">
        <v>43</v>
      </c>
      <c r="F30" s="114">
        <f>ROUND(SUM(BE112:BE1064), 2)</f>
        <v>0</v>
      </c>
      <c r="G30" s="42"/>
      <c r="H30" s="42"/>
      <c r="I30" s="115">
        <v>0.21</v>
      </c>
      <c r="J30" s="114">
        <f>ROUND(ROUND((SUM(BE112:BE1064)), 2)*I30, 2)</f>
        <v>0</v>
      </c>
      <c r="K30" s="45"/>
    </row>
    <row r="31" spans="2:11" s="1" customFormat="1" ht="14.45" customHeight="1">
      <c r="B31" s="41"/>
      <c r="C31" s="42"/>
      <c r="D31" s="42"/>
      <c r="E31" s="49" t="s">
        <v>44</v>
      </c>
      <c r="F31" s="114">
        <f>ROUND(SUM(BF112:BF1064), 2)</f>
        <v>0</v>
      </c>
      <c r="G31" s="42"/>
      <c r="H31" s="42"/>
      <c r="I31" s="115">
        <v>0.15</v>
      </c>
      <c r="J31" s="114">
        <f>ROUND(ROUND((SUM(BF112:BF1064)), 2)*I31, 2)</f>
        <v>0</v>
      </c>
      <c r="K31" s="45"/>
    </row>
    <row r="32" spans="2:11" s="1" customFormat="1" ht="14.45" hidden="1" customHeight="1">
      <c r="B32" s="41"/>
      <c r="C32" s="42"/>
      <c r="D32" s="42"/>
      <c r="E32" s="49" t="s">
        <v>45</v>
      </c>
      <c r="F32" s="114">
        <f>ROUND(SUM(BG112:BG1064), 2)</f>
        <v>0</v>
      </c>
      <c r="G32" s="42"/>
      <c r="H32" s="42"/>
      <c r="I32" s="115">
        <v>0.21</v>
      </c>
      <c r="J32" s="114">
        <v>0</v>
      </c>
      <c r="K32" s="45"/>
    </row>
    <row r="33" spans="2:11" s="1" customFormat="1" ht="14.45" hidden="1" customHeight="1">
      <c r="B33" s="41"/>
      <c r="C33" s="42"/>
      <c r="D33" s="42"/>
      <c r="E33" s="49" t="s">
        <v>46</v>
      </c>
      <c r="F33" s="114">
        <f>ROUND(SUM(BH112:BH1064), 2)</f>
        <v>0</v>
      </c>
      <c r="G33" s="42"/>
      <c r="H33" s="42"/>
      <c r="I33" s="115">
        <v>0.15</v>
      </c>
      <c r="J33" s="114">
        <v>0</v>
      </c>
      <c r="K33" s="45"/>
    </row>
    <row r="34" spans="2:11" s="1" customFormat="1" ht="14.45" hidden="1" customHeight="1">
      <c r="B34" s="41"/>
      <c r="C34" s="42"/>
      <c r="D34" s="42"/>
      <c r="E34" s="49" t="s">
        <v>47</v>
      </c>
      <c r="F34" s="114">
        <f>ROUND(SUM(BI112:BI1064), 2)</f>
        <v>0</v>
      </c>
      <c r="G34" s="42"/>
      <c r="H34" s="42"/>
      <c r="I34" s="115">
        <v>0</v>
      </c>
      <c r="J34" s="114">
        <v>0</v>
      </c>
      <c r="K34" s="45"/>
    </row>
    <row r="35" spans="2:11" s="1" customFormat="1" ht="6.95" customHeight="1">
      <c r="B35" s="41"/>
      <c r="C35" s="42"/>
      <c r="D35" s="42"/>
      <c r="E35" s="42"/>
      <c r="F35" s="42"/>
      <c r="G35" s="42"/>
      <c r="H35" s="42"/>
      <c r="I35" s="102"/>
      <c r="J35" s="42"/>
      <c r="K35" s="45"/>
    </row>
    <row r="36" spans="2:11" s="1" customFormat="1" ht="25.35" customHeight="1">
      <c r="B36" s="41"/>
      <c r="C36" s="116"/>
      <c r="D36" s="117" t="s">
        <v>48</v>
      </c>
      <c r="E36" s="71"/>
      <c r="F36" s="71"/>
      <c r="G36" s="118" t="s">
        <v>49</v>
      </c>
      <c r="H36" s="119" t="s">
        <v>50</v>
      </c>
      <c r="I36" s="120"/>
      <c r="J36" s="121">
        <f>SUM(J27:J34)</f>
        <v>0</v>
      </c>
      <c r="K36" s="122"/>
    </row>
    <row r="37" spans="2:11" s="1" customFormat="1" ht="14.45" customHeight="1">
      <c r="B37" s="56"/>
      <c r="C37" s="57"/>
      <c r="D37" s="57"/>
      <c r="E37" s="57"/>
      <c r="F37" s="57"/>
      <c r="G37" s="57"/>
      <c r="H37" s="57"/>
      <c r="I37" s="123"/>
      <c r="J37" s="57"/>
      <c r="K37" s="58"/>
    </row>
    <row r="41" spans="2:11" s="1" customFormat="1" ht="6.95" customHeight="1">
      <c r="B41" s="59"/>
      <c r="C41" s="60"/>
      <c r="D41" s="60"/>
      <c r="E41" s="60"/>
      <c r="F41" s="60"/>
      <c r="G41" s="60"/>
      <c r="H41" s="60"/>
      <c r="I41" s="124"/>
      <c r="J41" s="60"/>
      <c r="K41" s="125"/>
    </row>
    <row r="42" spans="2:11" s="1" customFormat="1" ht="36.950000000000003" customHeight="1">
      <c r="B42" s="41"/>
      <c r="C42" s="30" t="s">
        <v>90</v>
      </c>
      <c r="D42" s="42"/>
      <c r="E42" s="42"/>
      <c r="F42" s="42"/>
      <c r="G42" s="42"/>
      <c r="H42" s="42"/>
      <c r="I42" s="102"/>
      <c r="J42" s="42"/>
      <c r="K42" s="45"/>
    </row>
    <row r="43" spans="2:11" s="1" customFormat="1" ht="6.95" customHeight="1">
      <c r="B43" s="41"/>
      <c r="C43" s="42"/>
      <c r="D43" s="42"/>
      <c r="E43" s="42"/>
      <c r="F43" s="42"/>
      <c r="G43" s="42"/>
      <c r="H43" s="42"/>
      <c r="I43" s="102"/>
      <c r="J43" s="42"/>
      <c r="K43" s="45"/>
    </row>
    <row r="44" spans="2:11" s="1" customFormat="1" ht="14.45" customHeight="1">
      <c r="B44" s="41"/>
      <c r="C44" s="37" t="s">
        <v>19</v>
      </c>
      <c r="D44" s="42"/>
      <c r="E44" s="42"/>
      <c r="F44" s="42"/>
      <c r="G44" s="42"/>
      <c r="H44" s="42"/>
      <c r="I44" s="102"/>
      <c r="J44" s="42"/>
      <c r="K44" s="45"/>
    </row>
    <row r="45" spans="2:11" s="1" customFormat="1" ht="22.5" customHeight="1">
      <c r="B45" s="41"/>
      <c r="C45" s="42"/>
      <c r="D45" s="42"/>
      <c r="E45" s="358" t="str">
        <f>E7</f>
        <v>Rekonstrukce statku Libín č.p. 17</v>
      </c>
      <c r="F45" s="359"/>
      <c r="G45" s="359"/>
      <c r="H45" s="359"/>
      <c r="I45" s="102"/>
      <c r="J45" s="42"/>
      <c r="K45" s="45"/>
    </row>
    <row r="46" spans="2:11" s="1" customFormat="1" ht="14.45" customHeight="1">
      <c r="B46" s="41"/>
      <c r="C46" s="37" t="s">
        <v>87</v>
      </c>
      <c r="D46" s="42"/>
      <c r="E46" s="42"/>
      <c r="F46" s="42"/>
      <c r="G46" s="42"/>
      <c r="H46" s="42"/>
      <c r="I46" s="102"/>
      <c r="J46" s="42"/>
      <c r="K46" s="45"/>
    </row>
    <row r="47" spans="2:11" s="1" customFormat="1" ht="23.25" customHeight="1">
      <c r="B47" s="41"/>
      <c r="C47" s="42"/>
      <c r="D47" s="42"/>
      <c r="E47" s="360" t="str">
        <f>E9</f>
        <v>1 - Penzion</v>
      </c>
      <c r="F47" s="361"/>
      <c r="G47" s="361"/>
      <c r="H47" s="361"/>
      <c r="I47" s="102"/>
      <c r="J47" s="42"/>
      <c r="K47" s="45"/>
    </row>
    <row r="48" spans="2:11" s="1" customFormat="1" ht="6.95" customHeight="1">
      <c r="B48" s="41"/>
      <c r="C48" s="42"/>
      <c r="D48" s="42"/>
      <c r="E48" s="42"/>
      <c r="F48" s="42"/>
      <c r="G48" s="42"/>
      <c r="H48" s="42"/>
      <c r="I48" s="102"/>
      <c r="J48" s="42"/>
      <c r="K48" s="45"/>
    </row>
    <row r="49" spans="2:47" s="1" customFormat="1" ht="18" customHeight="1">
      <c r="B49" s="41"/>
      <c r="C49" s="37" t="s">
        <v>23</v>
      </c>
      <c r="D49" s="42"/>
      <c r="E49" s="42"/>
      <c r="F49" s="35" t="str">
        <f>F12</f>
        <v xml:space="preserve"> </v>
      </c>
      <c r="G49" s="42"/>
      <c r="H49" s="42"/>
      <c r="I49" s="103" t="s">
        <v>25</v>
      </c>
      <c r="J49" s="104" t="str">
        <f>IF(J12="","",J12)</f>
        <v>1.3.2017</v>
      </c>
      <c r="K49" s="45"/>
    </row>
    <row r="50" spans="2:47" s="1" customFormat="1" ht="6.95" customHeight="1">
      <c r="B50" s="41"/>
      <c r="C50" s="42"/>
      <c r="D50" s="42"/>
      <c r="E50" s="42"/>
      <c r="F50" s="42"/>
      <c r="G50" s="42"/>
      <c r="H50" s="42"/>
      <c r="I50" s="102"/>
      <c r="J50" s="42"/>
      <c r="K50" s="45"/>
    </row>
    <row r="51" spans="2:47" s="1" customFormat="1">
      <c r="B51" s="41"/>
      <c r="C51" s="37" t="s">
        <v>27</v>
      </c>
      <c r="D51" s="42"/>
      <c r="E51" s="42"/>
      <c r="F51" s="35" t="str">
        <f>E15</f>
        <v>Jan Fuxa</v>
      </c>
      <c r="G51" s="42"/>
      <c r="H51" s="42"/>
      <c r="I51" s="103" t="s">
        <v>33</v>
      </c>
      <c r="J51" s="35" t="str">
        <f>E21</f>
        <v>Ing. arch. Radek Zeman</v>
      </c>
      <c r="K51" s="45"/>
    </row>
    <row r="52" spans="2:47" s="1" customFormat="1" ht="14.45" customHeight="1">
      <c r="B52" s="41"/>
      <c r="C52" s="37" t="s">
        <v>31</v>
      </c>
      <c r="D52" s="42"/>
      <c r="E52" s="42"/>
      <c r="F52" s="35" t="str">
        <f>IF(E18="","",E18)</f>
        <v/>
      </c>
      <c r="G52" s="42"/>
      <c r="H52" s="42"/>
      <c r="I52" s="102"/>
      <c r="J52" s="42"/>
      <c r="K52" s="45"/>
    </row>
    <row r="53" spans="2:47" s="1" customFormat="1" ht="10.35" customHeight="1">
      <c r="B53" s="41"/>
      <c r="C53" s="42"/>
      <c r="D53" s="42"/>
      <c r="E53" s="42"/>
      <c r="F53" s="42"/>
      <c r="G53" s="42"/>
      <c r="H53" s="42"/>
      <c r="I53" s="102"/>
      <c r="J53" s="42"/>
      <c r="K53" s="45"/>
    </row>
    <row r="54" spans="2:47" s="1" customFormat="1" ht="29.25" customHeight="1">
      <c r="B54" s="41"/>
      <c r="C54" s="126" t="s">
        <v>91</v>
      </c>
      <c r="D54" s="116"/>
      <c r="E54" s="116"/>
      <c r="F54" s="116"/>
      <c r="G54" s="116"/>
      <c r="H54" s="116"/>
      <c r="I54" s="127"/>
      <c r="J54" s="128" t="s">
        <v>92</v>
      </c>
      <c r="K54" s="129"/>
    </row>
    <row r="55" spans="2:47" s="1" customFormat="1" ht="10.35" customHeight="1">
      <c r="B55" s="41"/>
      <c r="C55" s="42"/>
      <c r="D55" s="42"/>
      <c r="E55" s="42"/>
      <c r="F55" s="42"/>
      <c r="G55" s="42"/>
      <c r="H55" s="42"/>
      <c r="I55" s="102"/>
      <c r="J55" s="42"/>
      <c r="K55" s="45"/>
    </row>
    <row r="56" spans="2:47" s="1" customFormat="1" ht="29.25" customHeight="1">
      <c r="B56" s="41"/>
      <c r="C56" s="130" t="s">
        <v>93</v>
      </c>
      <c r="D56" s="42"/>
      <c r="E56" s="42"/>
      <c r="F56" s="42"/>
      <c r="G56" s="42"/>
      <c r="H56" s="42"/>
      <c r="I56" s="102"/>
      <c r="J56" s="112">
        <f>J112</f>
        <v>0</v>
      </c>
      <c r="K56" s="45"/>
      <c r="AU56" s="24" t="s">
        <v>94</v>
      </c>
    </row>
    <row r="57" spans="2:47" s="7" customFormat="1" ht="24.95" customHeight="1">
      <c r="B57" s="131"/>
      <c r="C57" s="132"/>
      <c r="D57" s="133" t="s">
        <v>95</v>
      </c>
      <c r="E57" s="134"/>
      <c r="F57" s="134"/>
      <c r="G57" s="134"/>
      <c r="H57" s="134"/>
      <c r="I57" s="135"/>
      <c r="J57" s="136">
        <f>J113</f>
        <v>0</v>
      </c>
      <c r="K57" s="137"/>
    </row>
    <row r="58" spans="2:47" s="8" customFormat="1" ht="19.899999999999999" customHeight="1">
      <c r="B58" s="138"/>
      <c r="C58" s="139"/>
      <c r="D58" s="140" t="s">
        <v>96</v>
      </c>
      <c r="E58" s="141"/>
      <c r="F58" s="141"/>
      <c r="G58" s="141"/>
      <c r="H58" s="141"/>
      <c r="I58" s="142"/>
      <c r="J58" s="143">
        <f>J114</f>
        <v>0</v>
      </c>
      <c r="K58" s="144"/>
    </row>
    <row r="59" spans="2:47" s="8" customFormat="1" ht="19.899999999999999" customHeight="1">
      <c r="B59" s="138"/>
      <c r="C59" s="139"/>
      <c r="D59" s="140" t="s">
        <v>97</v>
      </c>
      <c r="E59" s="141"/>
      <c r="F59" s="141"/>
      <c r="G59" s="141"/>
      <c r="H59" s="141"/>
      <c r="I59" s="142"/>
      <c r="J59" s="143">
        <f>J152</f>
        <v>0</v>
      </c>
      <c r="K59" s="144"/>
    </row>
    <row r="60" spans="2:47" s="8" customFormat="1" ht="19.899999999999999" customHeight="1">
      <c r="B60" s="138"/>
      <c r="C60" s="139"/>
      <c r="D60" s="140" t="s">
        <v>98</v>
      </c>
      <c r="E60" s="141"/>
      <c r="F60" s="141"/>
      <c r="G60" s="141"/>
      <c r="H60" s="141"/>
      <c r="I60" s="142"/>
      <c r="J60" s="143">
        <f>J172</f>
        <v>0</v>
      </c>
      <c r="K60" s="144"/>
    </row>
    <row r="61" spans="2:47" s="8" customFormat="1" ht="19.899999999999999" customHeight="1">
      <c r="B61" s="138"/>
      <c r="C61" s="139"/>
      <c r="D61" s="140" t="s">
        <v>99</v>
      </c>
      <c r="E61" s="141"/>
      <c r="F61" s="141"/>
      <c r="G61" s="141"/>
      <c r="H61" s="141"/>
      <c r="I61" s="142"/>
      <c r="J61" s="143">
        <f>J224</f>
        <v>0</v>
      </c>
      <c r="K61" s="144"/>
    </row>
    <row r="62" spans="2:47" s="8" customFormat="1" ht="19.899999999999999" customHeight="1">
      <c r="B62" s="138"/>
      <c r="C62" s="139"/>
      <c r="D62" s="140" t="s">
        <v>100</v>
      </c>
      <c r="E62" s="141"/>
      <c r="F62" s="141"/>
      <c r="G62" s="141"/>
      <c r="H62" s="141"/>
      <c r="I62" s="142"/>
      <c r="J62" s="143">
        <f>J239</f>
        <v>0</v>
      </c>
      <c r="K62" s="144"/>
    </row>
    <row r="63" spans="2:47" s="8" customFormat="1" ht="19.899999999999999" customHeight="1">
      <c r="B63" s="138"/>
      <c r="C63" s="139"/>
      <c r="D63" s="140" t="s">
        <v>101</v>
      </c>
      <c r="E63" s="141"/>
      <c r="F63" s="141"/>
      <c r="G63" s="141"/>
      <c r="H63" s="141"/>
      <c r="I63" s="142"/>
      <c r="J63" s="143">
        <f>J252</f>
        <v>0</v>
      </c>
      <c r="K63" s="144"/>
    </row>
    <row r="64" spans="2:47" s="8" customFormat="1" ht="14.85" customHeight="1">
      <c r="B64" s="138"/>
      <c r="C64" s="139"/>
      <c r="D64" s="140" t="s">
        <v>102</v>
      </c>
      <c r="E64" s="141"/>
      <c r="F64" s="141"/>
      <c r="G64" s="141"/>
      <c r="H64" s="141"/>
      <c r="I64" s="142"/>
      <c r="J64" s="143">
        <f>J253</f>
        <v>0</v>
      </c>
      <c r="K64" s="144"/>
    </row>
    <row r="65" spans="2:11" s="8" customFormat="1" ht="14.85" customHeight="1">
      <c r="B65" s="138"/>
      <c r="C65" s="139"/>
      <c r="D65" s="140" t="s">
        <v>103</v>
      </c>
      <c r="E65" s="141"/>
      <c r="F65" s="141"/>
      <c r="G65" s="141"/>
      <c r="H65" s="141"/>
      <c r="I65" s="142"/>
      <c r="J65" s="143">
        <f>J386</f>
        <v>0</v>
      </c>
      <c r="K65" s="144"/>
    </row>
    <row r="66" spans="2:11" s="8" customFormat="1" ht="14.85" customHeight="1">
      <c r="B66" s="138"/>
      <c r="C66" s="139"/>
      <c r="D66" s="140" t="s">
        <v>104</v>
      </c>
      <c r="E66" s="141"/>
      <c r="F66" s="141"/>
      <c r="G66" s="141"/>
      <c r="H66" s="141"/>
      <c r="I66" s="142"/>
      <c r="J66" s="143">
        <f>J462</f>
        <v>0</v>
      </c>
      <c r="K66" s="144"/>
    </row>
    <row r="67" spans="2:11" s="8" customFormat="1" ht="19.899999999999999" customHeight="1">
      <c r="B67" s="138"/>
      <c r="C67" s="139"/>
      <c r="D67" s="140" t="s">
        <v>105</v>
      </c>
      <c r="E67" s="141"/>
      <c r="F67" s="141"/>
      <c r="G67" s="141"/>
      <c r="H67" s="141"/>
      <c r="I67" s="142"/>
      <c r="J67" s="143">
        <f>J528</f>
        <v>0</v>
      </c>
      <c r="K67" s="144"/>
    </row>
    <row r="68" spans="2:11" s="8" customFormat="1" ht="14.85" customHeight="1">
      <c r="B68" s="138"/>
      <c r="C68" s="139"/>
      <c r="D68" s="140" t="s">
        <v>106</v>
      </c>
      <c r="E68" s="141"/>
      <c r="F68" s="141"/>
      <c r="G68" s="141"/>
      <c r="H68" s="141"/>
      <c r="I68" s="142"/>
      <c r="J68" s="143">
        <f>J529</f>
        <v>0</v>
      </c>
      <c r="K68" s="144"/>
    </row>
    <row r="69" spans="2:11" s="8" customFormat="1" ht="14.85" customHeight="1">
      <c r="B69" s="138"/>
      <c r="C69" s="139"/>
      <c r="D69" s="140" t="s">
        <v>107</v>
      </c>
      <c r="E69" s="141"/>
      <c r="F69" s="141"/>
      <c r="G69" s="141"/>
      <c r="H69" s="141"/>
      <c r="I69" s="142"/>
      <c r="J69" s="143">
        <f>J542</f>
        <v>0</v>
      </c>
      <c r="K69" s="144"/>
    </row>
    <row r="70" spans="2:11" s="8" customFormat="1" ht="14.85" customHeight="1">
      <c r="B70" s="138"/>
      <c r="C70" s="139"/>
      <c r="D70" s="140" t="s">
        <v>108</v>
      </c>
      <c r="E70" s="141"/>
      <c r="F70" s="141"/>
      <c r="G70" s="141"/>
      <c r="H70" s="141"/>
      <c r="I70" s="142"/>
      <c r="J70" s="143">
        <f>J556</f>
        <v>0</v>
      </c>
      <c r="K70" s="144"/>
    </row>
    <row r="71" spans="2:11" s="8" customFormat="1" ht="19.899999999999999" customHeight="1">
      <c r="B71" s="138"/>
      <c r="C71" s="139"/>
      <c r="D71" s="140" t="s">
        <v>109</v>
      </c>
      <c r="E71" s="141"/>
      <c r="F71" s="141"/>
      <c r="G71" s="141"/>
      <c r="H71" s="141"/>
      <c r="I71" s="142"/>
      <c r="J71" s="143">
        <f>J614</f>
        <v>0</v>
      </c>
      <c r="K71" s="144"/>
    </row>
    <row r="72" spans="2:11" s="8" customFormat="1" ht="19.899999999999999" customHeight="1">
      <c r="B72" s="138"/>
      <c r="C72" s="139"/>
      <c r="D72" s="140" t="s">
        <v>110</v>
      </c>
      <c r="E72" s="141"/>
      <c r="F72" s="141"/>
      <c r="G72" s="141"/>
      <c r="H72" s="141"/>
      <c r="I72" s="142"/>
      <c r="J72" s="143">
        <f>J620</f>
        <v>0</v>
      </c>
      <c r="K72" s="144"/>
    </row>
    <row r="73" spans="2:11" s="7" customFormat="1" ht="24.95" customHeight="1">
      <c r="B73" s="131"/>
      <c r="C73" s="132"/>
      <c r="D73" s="133" t="s">
        <v>111</v>
      </c>
      <c r="E73" s="134"/>
      <c r="F73" s="134"/>
      <c r="G73" s="134"/>
      <c r="H73" s="134"/>
      <c r="I73" s="135"/>
      <c r="J73" s="136">
        <f>J622</f>
        <v>0</v>
      </c>
      <c r="K73" s="137"/>
    </row>
    <row r="74" spans="2:11" s="8" customFormat="1" ht="19.899999999999999" customHeight="1">
      <c r="B74" s="138"/>
      <c r="C74" s="139"/>
      <c r="D74" s="140" t="s">
        <v>112</v>
      </c>
      <c r="E74" s="141"/>
      <c r="F74" s="141"/>
      <c r="G74" s="141"/>
      <c r="H74" s="141"/>
      <c r="I74" s="142"/>
      <c r="J74" s="143">
        <f>J623</f>
        <v>0</v>
      </c>
      <c r="K74" s="144"/>
    </row>
    <row r="75" spans="2:11" s="8" customFormat="1" ht="19.899999999999999" customHeight="1">
      <c r="B75" s="138"/>
      <c r="C75" s="139"/>
      <c r="D75" s="140" t="s">
        <v>113</v>
      </c>
      <c r="E75" s="141"/>
      <c r="F75" s="141"/>
      <c r="G75" s="141"/>
      <c r="H75" s="141"/>
      <c r="I75" s="142"/>
      <c r="J75" s="143">
        <f>J661</f>
        <v>0</v>
      </c>
      <c r="K75" s="144"/>
    </row>
    <row r="76" spans="2:11" s="8" customFormat="1" ht="19.899999999999999" customHeight="1">
      <c r="B76" s="138"/>
      <c r="C76" s="139"/>
      <c r="D76" s="140" t="s">
        <v>114</v>
      </c>
      <c r="E76" s="141"/>
      <c r="F76" s="141"/>
      <c r="G76" s="141"/>
      <c r="H76" s="141"/>
      <c r="I76" s="142"/>
      <c r="J76" s="143">
        <f>J690</f>
        <v>0</v>
      </c>
      <c r="K76" s="144"/>
    </row>
    <row r="77" spans="2:11" s="8" customFormat="1" ht="19.899999999999999" customHeight="1">
      <c r="B77" s="138"/>
      <c r="C77" s="139"/>
      <c r="D77" s="140" t="s">
        <v>115</v>
      </c>
      <c r="E77" s="141"/>
      <c r="F77" s="141"/>
      <c r="G77" s="141"/>
      <c r="H77" s="141"/>
      <c r="I77" s="142"/>
      <c r="J77" s="143">
        <f>J692</f>
        <v>0</v>
      </c>
      <c r="K77" s="144"/>
    </row>
    <row r="78" spans="2:11" s="8" customFormat="1" ht="19.899999999999999" customHeight="1">
      <c r="B78" s="138"/>
      <c r="C78" s="139"/>
      <c r="D78" s="140" t="s">
        <v>116</v>
      </c>
      <c r="E78" s="141"/>
      <c r="F78" s="141"/>
      <c r="G78" s="141"/>
      <c r="H78" s="141"/>
      <c r="I78" s="142"/>
      <c r="J78" s="143">
        <f>J694</f>
        <v>0</v>
      </c>
      <c r="K78" s="144"/>
    </row>
    <row r="79" spans="2:11" s="8" customFormat="1" ht="19.899999999999999" customHeight="1">
      <c r="B79" s="138"/>
      <c r="C79" s="139"/>
      <c r="D79" s="140" t="s">
        <v>117</v>
      </c>
      <c r="E79" s="141"/>
      <c r="F79" s="141"/>
      <c r="G79" s="141"/>
      <c r="H79" s="141"/>
      <c r="I79" s="142"/>
      <c r="J79" s="143">
        <f>J696</f>
        <v>0</v>
      </c>
      <c r="K79" s="144"/>
    </row>
    <row r="80" spans="2:11" s="8" customFormat="1" ht="19.899999999999999" customHeight="1">
      <c r="B80" s="138"/>
      <c r="C80" s="139"/>
      <c r="D80" s="140" t="s">
        <v>118</v>
      </c>
      <c r="E80" s="141"/>
      <c r="F80" s="141"/>
      <c r="G80" s="141"/>
      <c r="H80" s="141"/>
      <c r="I80" s="142"/>
      <c r="J80" s="143">
        <f>J698</f>
        <v>0</v>
      </c>
      <c r="K80" s="144"/>
    </row>
    <row r="81" spans="2:11" s="8" customFormat="1" ht="19.899999999999999" customHeight="1">
      <c r="B81" s="138"/>
      <c r="C81" s="139"/>
      <c r="D81" s="140" t="s">
        <v>119</v>
      </c>
      <c r="E81" s="141"/>
      <c r="F81" s="141"/>
      <c r="G81" s="141"/>
      <c r="H81" s="141"/>
      <c r="I81" s="142"/>
      <c r="J81" s="143">
        <f>J700</f>
        <v>0</v>
      </c>
      <c r="K81" s="144"/>
    </row>
    <row r="82" spans="2:11" s="8" customFormat="1" ht="19.899999999999999" customHeight="1">
      <c r="B82" s="138"/>
      <c r="C82" s="139"/>
      <c r="D82" s="140" t="s">
        <v>120</v>
      </c>
      <c r="E82" s="141"/>
      <c r="F82" s="141"/>
      <c r="G82" s="141"/>
      <c r="H82" s="141"/>
      <c r="I82" s="142"/>
      <c r="J82" s="143">
        <f>J702</f>
        <v>0</v>
      </c>
      <c r="K82" s="144"/>
    </row>
    <row r="83" spans="2:11" s="8" customFormat="1" ht="19.899999999999999" customHeight="1">
      <c r="B83" s="138"/>
      <c r="C83" s="139"/>
      <c r="D83" s="140" t="s">
        <v>121</v>
      </c>
      <c r="E83" s="141"/>
      <c r="F83" s="141"/>
      <c r="G83" s="141"/>
      <c r="H83" s="141"/>
      <c r="I83" s="142"/>
      <c r="J83" s="143">
        <f>J762</f>
        <v>0</v>
      </c>
      <c r="K83" s="144"/>
    </row>
    <row r="84" spans="2:11" s="8" customFormat="1" ht="19.899999999999999" customHeight="1">
      <c r="B84" s="138"/>
      <c r="C84" s="139"/>
      <c r="D84" s="140" t="s">
        <v>122</v>
      </c>
      <c r="E84" s="141"/>
      <c r="F84" s="141"/>
      <c r="G84" s="141"/>
      <c r="H84" s="141"/>
      <c r="I84" s="142"/>
      <c r="J84" s="143">
        <f>J778</f>
        <v>0</v>
      </c>
      <c r="K84" s="144"/>
    </row>
    <row r="85" spans="2:11" s="8" customFormat="1" ht="19.899999999999999" customHeight="1">
      <c r="B85" s="138"/>
      <c r="C85" s="139"/>
      <c r="D85" s="140" t="s">
        <v>123</v>
      </c>
      <c r="E85" s="141"/>
      <c r="F85" s="141"/>
      <c r="G85" s="141"/>
      <c r="H85" s="141"/>
      <c r="I85" s="142"/>
      <c r="J85" s="143">
        <f>J798</f>
        <v>0</v>
      </c>
      <c r="K85" s="144"/>
    </row>
    <row r="86" spans="2:11" s="8" customFormat="1" ht="19.899999999999999" customHeight="1">
      <c r="B86" s="138"/>
      <c r="C86" s="139"/>
      <c r="D86" s="140" t="s">
        <v>124</v>
      </c>
      <c r="E86" s="141"/>
      <c r="F86" s="141"/>
      <c r="G86" s="141"/>
      <c r="H86" s="141"/>
      <c r="I86" s="142"/>
      <c r="J86" s="143">
        <f>J828</f>
        <v>0</v>
      </c>
      <c r="K86" s="144"/>
    </row>
    <row r="87" spans="2:11" s="8" customFormat="1" ht="19.899999999999999" customHeight="1">
      <c r="B87" s="138"/>
      <c r="C87" s="139"/>
      <c r="D87" s="140" t="s">
        <v>125</v>
      </c>
      <c r="E87" s="141"/>
      <c r="F87" s="141"/>
      <c r="G87" s="141"/>
      <c r="H87" s="141"/>
      <c r="I87" s="142"/>
      <c r="J87" s="143">
        <f>J869</f>
        <v>0</v>
      </c>
      <c r="K87" s="144"/>
    </row>
    <row r="88" spans="2:11" s="8" customFormat="1" ht="19.899999999999999" customHeight="1">
      <c r="B88" s="138"/>
      <c r="C88" s="139"/>
      <c r="D88" s="140" t="s">
        <v>126</v>
      </c>
      <c r="E88" s="141"/>
      <c r="F88" s="141"/>
      <c r="G88" s="141"/>
      <c r="H88" s="141"/>
      <c r="I88" s="142"/>
      <c r="J88" s="143">
        <f>J927</f>
        <v>0</v>
      </c>
      <c r="K88" s="144"/>
    </row>
    <row r="89" spans="2:11" s="8" customFormat="1" ht="19.899999999999999" customHeight="1">
      <c r="B89" s="138"/>
      <c r="C89" s="139"/>
      <c r="D89" s="140" t="s">
        <v>127</v>
      </c>
      <c r="E89" s="141"/>
      <c r="F89" s="141"/>
      <c r="G89" s="141"/>
      <c r="H89" s="141"/>
      <c r="I89" s="142"/>
      <c r="J89" s="143">
        <f>J960</f>
        <v>0</v>
      </c>
      <c r="K89" s="144"/>
    </row>
    <row r="90" spans="2:11" s="8" customFormat="1" ht="19.899999999999999" customHeight="1">
      <c r="B90" s="138"/>
      <c r="C90" s="139"/>
      <c r="D90" s="140" t="s">
        <v>128</v>
      </c>
      <c r="E90" s="141"/>
      <c r="F90" s="141"/>
      <c r="G90" s="141"/>
      <c r="H90" s="141"/>
      <c r="I90" s="142"/>
      <c r="J90" s="143">
        <f>J1038</f>
        <v>0</v>
      </c>
      <c r="K90" s="144"/>
    </row>
    <row r="91" spans="2:11" s="8" customFormat="1" ht="19.899999999999999" customHeight="1">
      <c r="B91" s="138"/>
      <c r="C91" s="139"/>
      <c r="D91" s="140" t="s">
        <v>129</v>
      </c>
      <c r="E91" s="141"/>
      <c r="F91" s="141"/>
      <c r="G91" s="141"/>
      <c r="H91" s="141"/>
      <c r="I91" s="142"/>
      <c r="J91" s="143">
        <f>J1046</f>
        <v>0</v>
      </c>
      <c r="K91" s="144"/>
    </row>
    <row r="92" spans="2:11" s="7" customFormat="1" ht="24.95" customHeight="1">
      <c r="B92" s="131"/>
      <c r="C92" s="132"/>
      <c r="D92" s="133" t="s">
        <v>130</v>
      </c>
      <c r="E92" s="134"/>
      <c r="F92" s="134"/>
      <c r="G92" s="134"/>
      <c r="H92" s="134"/>
      <c r="I92" s="135"/>
      <c r="J92" s="136">
        <f>J1063</f>
        <v>0</v>
      </c>
      <c r="K92" s="137"/>
    </row>
    <row r="93" spans="2:11" s="1" customFormat="1" ht="21.75" customHeight="1">
      <c r="B93" s="41"/>
      <c r="C93" s="42"/>
      <c r="D93" s="42"/>
      <c r="E93" s="42"/>
      <c r="F93" s="42"/>
      <c r="G93" s="42"/>
      <c r="H93" s="42"/>
      <c r="I93" s="102"/>
      <c r="J93" s="42"/>
      <c r="K93" s="45"/>
    </row>
    <row r="94" spans="2:11" s="1" customFormat="1" ht="6.95" customHeight="1">
      <c r="B94" s="56"/>
      <c r="C94" s="57"/>
      <c r="D94" s="57"/>
      <c r="E94" s="57"/>
      <c r="F94" s="57"/>
      <c r="G94" s="57"/>
      <c r="H94" s="57"/>
      <c r="I94" s="123"/>
      <c r="J94" s="57"/>
      <c r="K94" s="58"/>
    </row>
    <row r="98" spans="2:63" s="1" customFormat="1" ht="6.95" customHeight="1">
      <c r="B98" s="59"/>
      <c r="C98" s="60"/>
      <c r="D98" s="60"/>
      <c r="E98" s="60"/>
      <c r="F98" s="60"/>
      <c r="G98" s="60"/>
      <c r="H98" s="60"/>
      <c r="I98" s="124"/>
      <c r="J98" s="60"/>
      <c r="K98" s="60"/>
      <c r="L98" s="41"/>
    </row>
    <row r="99" spans="2:63" s="1" customFormat="1" ht="36.950000000000003" customHeight="1">
      <c r="B99" s="41"/>
      <c r="C99" s="61" t="s">
        <v>131</v>
      </c>
      <c r="L99" s="41"/>
    </row>
    <row r="100" spans="2:63" s="1" customFormat="1" ht="6.95" customHeight="1">
      <c r="B100" s="41"/>
      <c r="L100" s="41"/>
    </row>
    <row r="101" spans="2:63" s="1" customFormat="1" ht="14.45" customHeight="1">
      <c r="B101" s="41"/>
      <c r="C101" s="63" t="s">
        <v>19</v>
      </c>
      <c r="L101" s="41"/>
    </row>
    <row r="102" spans="2:63" s="1" customFormat="1" ht="22.5" customHeight="1">
      <c r="B102" s="41"/>
      <c r="E102" s="362" t="str">
        <f>E7</f>
        <v>Rekonstrukce statku Libín č.p. 17</v>
      </c>
      <c r="F102" s="363"/>
      <c r="G102" s="363"/>
      <c r="H102" s="363"/>
      <c r="L102" s="41"/>
    </row>
    <row r="103" spans="2:63" s="1" customFormat="1" ht="14.45" customHeight="1">
      <c r="B103" s="41"/>
      <c r="C103" s="63" t="s">
        <v>87</v>
      </c>
      <c r="L103" s="41"/>
    </row>
    <row r="104" spans="2:63" s="1" customFormat="1" ht="23.25" customHeight="1">
      <c r="B104" s="41"/>
      <c r="E104" s="339" t="str">
        <f>E9</f>
        <v>1 - Penzion</v>
      </c>
      <c r="F104" s="364"/>
      <c r="G104" s="364"/>
      <c r="H104" s="364"/>
      <c r="L104" s="41"/>
    </row>
    <row r="105" spans="2:63" s="1" customFormat="1" ht="6.95" customHeight="1">
      <c r="B105" s="41"/>
      <c r="L105" s="41"/>
    </row>
    <row r="106" spans="2:63" s="1" customFormat="1" ht="18" customHeight="1">
      <c r="B106" s="41"/>
      <c r="C106" s="63" t="s">
        <v>23</v>
      </c>
      <c r="F106" s="145" t="str">
        <f>F12</f>
        <v xml:space="preserve"> </v>
      </c>
      <c r="I106" s="146" t="s">
        <v>25</v>
      </c>
      <c r="J106" s="67" t="str">
        <f>IF(J12="","",J12)</f>
        <v>1.3.2017</v>
      </c>
      <c r="L106" s="41"/>
    </row>
    <row r="107" spans="2:63" s="1" customFormat="1" ht="6.95" customHeight="1">
      <c r="B107" s="41"/>
      <c r="L107" s="41"/>
    </row>
    <row r="108" spans="2:63" s="1" customFormat="1">
      <c r="B108" s="41"/>
      <c r="C108" s="63" t="s">
        <v>27</v>
      </c>
      <c r="F108" s="145" t="str">
        <f>E15</f>
        <v>Jan Fuxa</v>
      </c>
      <c r="I108" s="146" t="s">
        <v>33</v>
      </c>
      <c r="J108" s="145" t="str">
        <f>E21</f>
        <v>Ing. arch. Radek Zeman</v>
      </c>
      <c r="L108" s="41"/>
    </row>
    <row r="109" spans="2:63" s="1" customFormat="1" ht="14.45" customHeight="1">
      <c r="B109" s="41"/>
      <c r="C109" s="63" t="s">
        <v>31</v>
      </c>
      <c r="F109" s="145" t="str">
        <f>IF(E18="","",E18)</f>
        <v/>
      </c>
      <c r="L109" s="41"/>
    </row>
    <row r="110" spans="2:63" s="1" customFormat="1" ht="10.35" customHeight="1">
      <c r="B110" s="41"/>
      <c r="L110" s="41"/>
    </row>
    <row r="111" spans="2:63" s="9" customFormat="1" ht="29.25" customHeight="1">
      <c r="B111" s="147"/>
      <c r="C111" s="148" t="s">
        <v>132</v>
      </c>
      <c r="D111" s="149" t="s">
        <v>57</v>
      </c>
      <c r="E111" s="149" t="s">
        <v>53</v>
      </c>
      <c r="F111" s="149" t="s">
        <v>133</v>
      </c>
      <c r="G111" s="149" t="s">
        <v>134</v>
      </c>
      <c r="H111" s="149" t="s">
        <v>135</v>
      </c>
      <c r="I111" s="150" t="s">
        <v>136</v>
      </c>
      <c r="J111" s="149" t="s">
        <v>92</v>
      </c>
      <c r="K111" s="151" t="s">
        <v>137</v>
      </c>
      <c r="L111" s="147"/>
      <c r="M111" s="73" t="s">
        <v>138</v>
      </c>
      <c r="N111" s="74" t="s">
        <v>42</v>
      </c>
      <c r="O111" s="74" t="s">
        <v>139</v>
      </c>
      <c r="P111" s="74" t="s">
        <v>140</v>
      </c>
      <c r="Q111" s="74" t="s">
        <v>141</v>
      </c>
      <c r="R111" s="74" t="s">
        <v>142</v>
      </c>
      <c r="S111" s="74" t="s">
        <v>143</v>
      </c>
      <c r="T111" s="75" t="s">
        <v>144</v>
      </c>
    </row>
    <row r="112" spans="2:63" s="1" customFormat="1" ht="29.25" customHeight="1">
      <c r="B112" s="41"/>
      <c r="C112" s="77" t="s">
        <v>93</v>
      </c>
      <c r="J112" s="152">
        <f>BK112</f>
        <v>0</v>
      </c>
      <c r="L112" s="41"/>
      <c r="M112" s="76"/>
      <c r="N112" s="68"/>
      <c r="O112" s="68"/>
      <c r="P112" s="153">
        <f>P113+P622+P1063</f>
        <v>0</v>
      </c>
      <c r="Q112" s="68"/>
      <c r="R112" s="153">
        <f>R113+R622+R1063</f>
        <v>639.50235094000004</v>
      </c>
      <c r="S112" s="68"/>
      <c r="T112" s="154">
        <f>T113+T622+T1063</f>
        <v>291.17736760000003</v>
      </c>
      <c r="AT112" s="24" t="s">
        <v>71</v>
      </c>
      <c r="AU112" s="24" t="s">
        <v>94</v>
      </c>
      <c r="BK112" s="155">
        <f>BK113+BK622+BK1063</f>
        <v>0</v>
      </c>
    </row>
    <row r="113" spans="2:65" s="10" customFormat="1" ht="37.35" customHeight="1">
      <c r="B113" s="156"/>
      <c r="D113" s="157" t="s">
        <v>71</v>
      </c>
      <c r="E113" s="158" t="s">
        <v>145</v>
      </c>
      <c r="F113" s="158" t="s">
        <v>146</v>
      </c>
      <c r="I113" s="159"/>
      <c r="J113" s="160">
        <f>BK113</f>
        <v>0</v>
      </c>
      <c r="L113" s="156"/>
      <c r="M113" s="161"/>
      <c r="N113" s="162"/>
      <c r="O113" s="162"/>
      <c r="P113" s="163">
        <f>P114+P152+P172+P224+P239+P252+P528+P614+P620</f>
        <v>0</v>
      </c>
      <c r="Q113" s="162"/>
      <c r="R113" s="163">
        <f>R114+R152+R172+R224+R239+R252+R528+R614+R620</f>
        <v>559.60713893000002</v>
      </c>
      <c r="S113" s="162"/>
      <c r="T113" s="164">
        <f>T114+T152+T172+T224+T239+T252+T528+T614+T620</f>
        <v>234.63392100000004</v>
      </c>
      <c r="AR113" s="157" t="s">
        <v>17</v>
      </c>
      <c r="AT113" s="165" t="s">
        <v>71</v>
      </c>
      <c r="AU113" s="165" t="s">
        <v>72</v>
      </c>
      <c r="AY113" s="157" t="s">
        <v>147</v>
      </c>
      <c r="BK113" s="166">
        <f>BK114+BK152+BK172+BK224+BK239+BK252+BK528+BK614+BK620</f>
        <v>0</v>
      </c>
    </row>
    <row r="114" spans="2:65" s="10" customFormat="1" ht="19.899999999999999" customHeight="1">
      <c r="B114" s="156"/>
      <c r="D114" s="167" t="s">
        <v>71</v>
      </c>
      <c r="E114" s="168" t="s">
        <v>17</v>
      </c>
      <c r="F114" s="168" t="s">
        <v>148</v>
      </c>
      <c r="I114" s="159"/>
      <c r="J114" s="169">
        <f>BK114</f>
        <v>0</v>
      </c>
      <c r="L114" s="156"/>
      <c r="M114" s="161"/>
      <c r="N114" s="162"/>
      <c r="O114" s="162"/>
      <c r="P114" s="163">
        <f>SUM(P115:P151)</f>
        <v>0</v>
      </c>
      <c r="Q114" s="162"/>
      <c r="R114" s="163">
        <f>SUM(R115:R151)</f>
        <v>0</v>
      </c>
      <c r="S114" s="162"/>
      <c r="T114" s="164">
        <f>SUM(T115:T151)</f>
        <v>0</v>
      </c>
      <c r="AR114" s="157" t="s">
        <v>17</v>
      </c>
      <c r="AT114" s="165" t="s">
        <v>71</v>
      </c>
      <c r="AU114" s="165" t="s">
        <v>17</v>
      </c>
      <c r="AY114" s="157" t="s">
        <v>147</v>
      </c>
      <c r="BK114" s="166">
        <f>SUM(BK115:BK151)</f>
        <v>0</v>
      </c>
    </row>
    <row r="115" spans="2:65" s="1" customFormat="1" ht="31.5" customHeight="1">
      <c r="B115" s="170"/>
      <c r="C115" s="171" t="s">
        <v>17</v>
      </c>
      <c r="D115" s="171" t="s">
        <v>149</v>
      </c>
      <c r="E115" s="172" t="s">
        <v>150</v>
      </c>
      <c r="F115" s="173" t="s">
        <v>151</v>
      </c>
      <c r="G115" s="174" t="s">
        <v>152</v>
      </c>
      <c r="H115" s="175">
        <v>14.44</v>
      </c>
      <c r="I115" s="176"/>
      <c r="J115" s="177">
        <f>ROUND(I115*H115,2)</f>
        <v>0</v>
      </c>
      <c r="K115" s="173" t="s">
        <v>153</v>
      </c>
      <c r="L115" s="41"/>
      <c r="M115" s="178" t="s">
        <v>5</v>
      </c>
      <c r="N115" s="179" t="s">
        <v>43</v>
      </c>
      <c r="O115" s="42"/>
      <c r="P115" s="180">
        <f>O115*H115</f>
        <v>0</v>
      </c>
      <c r="Q115" s="180">
        <v>0</v>
      </c>
      <c r="R115" s="180">
        <f>Q115*H115</f>
        <v>0</v>
      </c>
      <c r="S115" s="180">
        <v>0</v>
      </c>
      <c r="T115" s="181">
        <f>S115*H115</f>
        <v>0</v>
      </c>
      <c r="AR115" s="24" t="s">
        <v>154</v>
      </c>
      <c r="AT115" s="24" t="s">
        <v>149</v>
      </c>
      <c r="AU115" s="24" t="s">
        <v>80</v>
      </c>
      <c r="AY115" s="24" t="s">
        <v>147</v>
      </c>
      <c r="BE115" s="182">
        <f>IF(N115="základní",J115,0)</f>
        <v>0</v>
      </c>
      <c r="BF115" s="182">
        <f>IF(N115="snížená",J115,0)</f>
        <v>0</v>
      </c>
      <c r="BG115" s="182">
        <f>IF(N115="zákl. přenesená",J115,0)</f>
        <v>0</v>
      </c>
      <c r="BH115" s="182">
        <f>IF(N115="sníž. přenesená",J115,0)</f>
        <v>0</v>
      </c>
      <c r="BI115" s="182">
        <f>IF(N115="nulová",J115,0)</f>
        <v>0</v>
      </c>
      <c r="BJ115" s="24" t="s">
        <v>17</v>
      </c>
      <c r="BK115" s="182">
        <f>ROUND(I115*H115,2)</f>
        <v>0</v>
      </c>
      <c r="BL115" s="24" t="s">
        <v>154</v>
      </c>
      <c r="BM115" s="24" t="s">
        <v>155</v>
      </c>
    </row>
    <row r="116" spans="2:65" s="11" customFormat="1" ht="13.5">
      <c r="B116" s="183"/>
      <c r="D116" s="184" t="s">
        <v>156</v>
      </c>
      <c r="E116" s="185" t="s">
        <v>5</v>
      </c>
      <c r="F116" s="186" t="s">
        <v>157</v>
      </c>
      <c r="H116" s="187" t="s">
        <v>5</v>
      </c>
      <c r="I116" s="188"/>
      <c r="L116" s="183"/>
      <c r="M116" s="189"/>
      <c r="N116" s="190"/>
      <c r="O116" s="190"/>
      <c r="P116" s="190"/>
      <c r="Q116" s="190"/>
      <c r="R116" s="190"/>
      <c r="S116" s="190"/>
      <c r="T116" s="191"/>
      <c r="AT116" s="187" t="s">
        <v>156</v>
      </c>
      <c r="AU116" s="187" t="s">
        <v>80</v>
      </c>
      <c r="AV116" s="11" t="s">
        <v>17</v>
      </c>
      <c r="AW116" s="11" t="s">
        <v>35</v>
      </c>
      <c r="AX116" s="11" t="s">
        <v>72</v>
      </c>
      <c r="AY116" s="187" t="s">
        <v>147</v>
      </c>
    </row>
    <row r="117" spans="2:65" s="12" customFormat="1" ht="13.5">
      <c r="B117" s="192"/>
      <c r="D117" s="184" t="s">
        <v>156</v>
      </c>
      <c r="E117" s="193" t="s">
        <v>5</v>
      </c>
      <c r="F117" s="194" t="s">
        <v>158</v>
      </c>
      <c r="H117" s="195">
        <v>14.44</v>
      </c>
      <c r="I117" s="196"/>
      <c r="L117" s="192"/>
      <c r="M117" s="197"/>
      <c r="N117" s="198"/>
      <c r="O117" s="198"/>
      <c r="P117" s="198"/>
      <c r="Q117" s="198"/>
      <c r="R117" s="198"/>
      <c r="S117" s="198"/>
      <c r="T117" s="199"/>
      <c r="AT117" s="193" t="s">
        <v>156</v>
      </c>
      <c r="AU117" s="193" t="s">
        <v>80</v>
      </c>
      <c r="AV117" s="12" t="s">
        <v>80</v>
      </c>
      <c r="AW117" s="12" t="s">
        <v>35</v>
      </c>
      <c r="AX117" s="12" t="s">
        <v>72</v>
      </c>
      <c r="AY117" s="193" t="s">
        <v>147</v>
      </c>
    </row>
    <row r="118" spans="2:65" s="13" customFormat="1" ht="13.5">
      <c r="B118" s="200"/>
      <c r="D118" s="201" t="s">
        <v>156</v>
      </c>
      <c r="E118" s="202" t="s">
        <v>5</v>
      </c>
      <c r="F118" s="203" t="s">
        <v>159</v>
      </c>
      <c r="H118" s="204">
        <v>14.44</v>
      </c>
      <c r="I118" s="205"/>
      <c r="L118" s="200"/>
      <c r="M118" s="206"/>
      <c r="N118" s="207"/>
      <c r="O118" s="207"/>
      <c r="P118" s="207"/>
      <c r="Q118" s="207"/>
      <c r="R118" s="207"/>
      <c r="S118" s="207"/>
      <c r="T118" s="208"/>
      <c r="AT118" s="209" t="s">
        <v>156</v>
      </c>
      <c r="AU118" s="209" t="s">
        <v>80</v>
      </c>
      <c r="AV118" s="13" t="s">
        <v>154</v>
      </c>
      <c r="AW118" s="13" t="s">
        <v>35</v>
      </c>
      <c r="AX118" s="13" t="s">
        <v>17</v>
      </c>
      <c r="AY118" s="209" t="s">
        <v>147</v>
      </c>
    </row>
    <row r="119" spans="2:65" s="1" customFormat="1" ht="44.25" customHeight="1">
      <c r="B119" s="170"/>
      <c r="C119" s="171" t="s">
        <v>80</v>
      </c>
      <c r="D119" s="171" t="s">
        <v>149</v>
      </c>
      <c r="E119" s="172" t="s">
        <v>160</v>
      </c>
      <c r="F119" s="173" t="s">
        <v>161</v>
      </c>
      <c r="G119" s="174" t="s">
        <v>152</v>
      </c>
      <c r="H119" s="175">
        <v>14.44</v>
      </c>
      <c r="I119" s="176"/>
      <c r="J119" s="177">
        <f>ROUND(I119*H119,2)</f>
        <v>0</v>
      </c>
      <c r="K119" s="173" t="s">
        <v>153</v>
      </c>
      <c r="L119" s="41"/>
      <c r="M119" s="178" t="s">
        <v>5</v>
      </c>
      <c r="N119" s="179" t="s">
        <v>43</v>
      </c>
      <c r="O119" s="42"/>
      <c r="P119" s="180">
        <f>O119*H119</f>
        <v>0</v>
      </c>
      <c r="Q119" s="180">
        <v>0</v>
      </c>
      <c r="R119" s="180">
        <f>Q119*H119</f>
        <v>0</v>
      </c>
      <c r="S119" s="180">
        <v>0</v>
      </c>
      <c r="T119" s="181">
        <f>S119*H119</f>
        <v>0</v>
      </c>
      <c r="AR119" s="24" t="s">
        <v>154</v>
      </c>
      <c r="AT119" s="24" t="s">
        <v>149</v>
      </c>
      <c r="AU119" s="24" t="s">
        <v>80</v>
      </c>
      <c r="AY119" s="24" t="s">
        <v>147</v>
      </c>
      <c r="BE119" s="182">
        <f>IF(N119="základní",J119,0)</f>
        <v>0</v>
      </c>
      <c r="BF119" s="182">
        <f>IF(N119="snížená",J119,0)</f>
        <v>0</v>
      </c>
      <c r="BG119" s="182">
        <f>IF(N119="zákl. přenesená",J119,0)</f>
        <v>0</v>
      </c>
      <c r="BH119" s="182">
        <f>IF(N119="sníž. přenesená",J119,0)</f>
        <v>0</v>
      </c>
      <c r="BI119" s="182">
        <f>IF(N119="nulová",J119,0)</f>
        <v>0</v>
      </c>
      <c r="BJ119" s="24" t="s">
        <v>17</v>
      </c>
      <c r="BK119" s="182">
        <f>ROUND(I119*H119,2)</f>
        <v>0</v>
      </c>
      <c r="BL119" s="24" t="s">
        <v>154</v>
      </c>
      <c r="BM119" s="24" t="s">
        <v>162</v>
      </c>
    </row>
    <row r="120" spans="2:65" s="1" customFormat="1" ht="31.5" customHeight="1">
      <c r="B120" s="170"/>
      <c r="C120" s="171" t="s">
        <v>163</v>
      </c>
      <c r="D120" s="171" t="s">
        <v>149</v>
      </c>
      <c r="E120" s="172" t="s">
        <v>164</v>
      </c>
      <c r="F120" s="173" t="s">
        <v>165</v>
      </c>
      <c r="G120" s="174" t="s">
        <v>152</v>
      </c>
      <c r="H120" s="175">
        <v>93.52</v>
      </c>
      <c r="I120" s="176"/>
      <c r="J120" s="177">
        <f>ROUND(I120*H120,2)</f>
        <v>0</v>
      </c>
      <c r="K120" s="173" t="s">
        <v>153</v>
      </c>
      <c r="L120" s="41"/>
      <c r="M120" s="178" t="s">
        <v>5</v>
      </c>
      <c r="N120" s="179" t="s">
        <v>43</v>
      </c>
      <c r="O120" s="42"/>
      <c r="P120" s="180">
        <f>O120*H120</f>
        <v>0</v>
      </c>
      <c r="Q120" s="180">
        <v>0</v>
      </c>
      <c r="R120" s="180">
        <f>Q120*H120</f>
        <v>0</v>
      </c>
      <c r="S120" s="180">
        <v>0</v>
      </c>
      <c r="T120" s="181">
        <f>S120*H120</f>
        <v>0</v>
      </c>
      <c r="AR120" s="24" t="s">
        <v>154</v>
      </c>
      <c r="AT120" s="24" t="s">
        <v>149</v>
      </c>
      <c r="AU120" s="24" t="s">
        <v>80</v>
      </c>
      <c r="AY120" s="24" t="s">
        <v>147</v>
      </c>
      <c r="BE120" s="182">
        <f>IF(N120="základní",J120,0)</f>
        <v>0</v>
      </c>
      <c r="BF120" s="182">
        <f>IF(N120="snížená",J120,0)</f>
        <v>0</v>
      </c>
      <c r="BG120" s="182">
        <f>IF(N120="zákl. přenesená",J120,0)</f>
        <v>0</v>
      </c>
      <c r="BH120" s="182">
        <f>IF(N120="sníž. přenesená",J120,0)</f>
        <v>0</v>
      </c>
      <c r="BI120" s="182">
        <f>IF(N120="nulová",J120,0)</f>
        <v>0</v>
      </c>
      <c r="BJ120" s="24" t="s">
        <v>17</v>
      </c>
      <c r="BK120" s="182">
        <f>ROUND(I120*H120,2)</f>
        <v>0</v>
      </c>
      <c r="BL120" s="24" t="s">
        <v>154</v>
      </c>
      <c r="BM120" s="24" t="s">
        <v>166</v>
      </c>
    </row>
    <row r="121" spans="2:65" s="11" customFormat="1" ht="13.5">
      <c r="B121" s="183"/>
      <c r="D121" s="184" t="s">
        <v>156</v>
      </c>
      <c r="E121" s="185" t="s">
        <v>5</v>
      </c>
      <c r="F121" s="186" t="s">
        <v>167</v>
      </c>
      <c r="H121" s="187" t="s">
        <v>5</v>
      </c>
      <c r="I121" s="188"/>
      <c r="L121" s="183"/>
      <c r="M121" s="189"/>
      <c r="N121" s="190"/>
      <c r="O121" s="190"/>
      <c r="P121" s="190"/>
      <c r="Q121" s="190"/>
      <c r="R121" s="190"/>
      <c r="S121" s="190"/>
      <c r="T121" s="191"/>
      <c r="AT121" s="187" t="s">
        <v>156</v>
      </c>
      <c r="AU121" s="187" t="s">
        <v>80</v>
      </c>
      <c r="AV121" s="11" t="s">
        <v>17</v>
      </c>
      <c r="AW121" s="11" t="s">
        <v>35</v>
      </c>
      <c r="AX121" s="11" t="s">
        <v>72</v>
      </c>
      <c r="AY121" s="187" t="s">
        <v>147</v>
      </c>
    </row>
    <row r="122" spans="2:65" s="12" customFormat="1" ht="27">
      <c r="B122" s="192"/>
      <c r="D122" s="184" t="s">
        <v>156</v>
      </c>
      <c r="E122" s="193" t="s">
        <v>5</v>
      </c>
      <c r="F122" s="194" t="s">
        <v>168</v>
      </c>
      <c r="H122" s="195">
        <v>93.52</v>
      </c>
      <c r="I122" s="196"/>
      <c r="L122" s="192"/>
      <c r="M122" s="197"/>
      <c r="N122" s="198"/>
      <c r="O122" s="198"/>
      <c r="P122" s="198"/>
      <c r="Q122" s="198"/>
      <c r="R122" s="198"/>
      <c r="S122" s="198"/>
      <c r="T122" s="199"/>
      <c r="AT122" s="193" t="s">
        <v>156</v>
      </c>
      <c r="AU122" s="193" t="s">
        <v>80</v>
      </c>
      <c r="AV122" s="12" t="s">
        <v>80</v>
      </c>
      <c r="AW122" s="12" t="s">
        <v>35</v>
      </c>
      <c r="AX122" s="12" t="s">
        <v>72</v>
      </c>
      <c r="AY122" s="193" t="s">
        <v>147</v>
      </c>
    </row>
    <row r="123" spans="2:65" s="13" customFormat="1" ht="13.5">
      <c r="B123" s="200"/>
      <c r="D123" s="201" t="s">
        <v>156</v>
      </c>
      <c r="E123" s="202" t="s">
        <v>5</v>
      </c>
      <c r="F123" s="203" t="s">
        <v>159</v>
      </c>
      <c r="H123" s="204">
        <v>93.52</v>
      </c>
      <c r="I123" s="205"/>
      <c r="L123" s="200"/>
      <c r="M123" s="206"/>
      <c r="N123" s="207"/>
      <c r="O123" s="207"/>
      <c r="P123" s="207"/>
      <c r="Q123" s="207"/>
      <c r="R123" s="207"/>
      <c r="S123" s="207"/>
      <c r="T123" s="208"/>
      <c r="AT123" s="209" t="s">
        <v>156</v>
      </c>
      <c r="AU123" s="209" t="s">
        <v>80</v>
      </c>
      <c r="AV123" s="13" t="s">
        <v>154</v>
      </c>
      <c r="AW123" s="13" t="s">
        <v>35</v>
      </c>
      <c r="AX123" s="13" t="s">
        <v>17</v>
      </c>
      <c r="AY123" s="209" t="s">
        <v>147</v>
      </c>
    </row>
    <row r="124" spans="2:65" s="1" customFormat="1" ht="44.25" customHeight="1">
      <c r="B124" s="170"/>
      <c r="C124" s="171" t="s">
        <v>154</v>
      </c>
      <c r="D124" s="171" t="s">
        <v>149</v>
      </c>
      <c r="E124" s="172" t="s">
        <v>169</v>
      </c>
      <c r="F124" s="173" t="s">
        <v>170</v>
      </c>
      <c r="G124" s="174" t="s">
        <v>152</v>
      </c>
      <c r="H124" s="175">
        <v>93.52</v>
      </c>
      <c r="I124" s="176"/>
      <c r="J124" s="177">
        <f>ROUND(I124*H124,2)</f>
        <v>0</v>
      </c>
      <c r="K124" s="173" t="s">
        <v>153</v>
      </c>
      <c r="L124" s="41"/>
      <c r="M124" s="178" t="s">
        <v>5</v>
      </c>
      <c r="N124" s="179" t="s">
        <v>43</v>
      </c>
      <c r="O124" s="42"/>
      <c r="P124" s="180">
        <f>O124*H124</f>
        <v>0</v>
      </c>
      <c r="Q124" s="180">
        <v>0</v>
      </c>
      <c r="R124" s="180">
        <f>Q124*H124</f>
        <v>0</v>
      </c>
      <c r="S124" s="180">
        <v>0</v>
      </c>
      <c r="T124" s="181">
        <f>S124*H124</f>
        <v>0</v>
      </c>
      <c r="AR124" s="24" t="s">
        <v>154</v>
      </c>
      <c r="AT124" s="24" t="s">
        <v>149</v>
      </c>
      <c r="AU124" s="24" t="s">
        <v>80</v>
      </c>
      <c r="AY124" s="24" t="s">
        <v>147</v>
      </c>
      <c r="BE124" s="182">
        <f>IF(N124="základní",J124,0)</f>
        <v>0</v>
      </c>
      <c r="BF124" s="182">
        <f>IF(N124="snížená",J124,0)</f>
        <v>0</v>
      </c>
      <c r="BG124" s="182">
        <f>IF(N124="zákl. přenesená",J124,0)</f>
        <v>0</v>
      </c>
      <c r="BH124" s="182">
        <f>IF(N124="sníž. přenesená",J124,0)</f>
        <v>0</v>
      </c>
      <c r="BI124" s="182">
        <f>IF(N124="nulová",J124,0)</f>
        <v>0</v>
      </c>
      <c r="BJ124" s="24" t="s">
        <v>17</v>
      </c>
      <c r="BK124" s="182">
        <f>ROUND(I124*H124,2)</f>
        <v>0</v>
      </c>
      <c r="BL124" s="24" t="s">
        <v>154</v>
      </c>
      <c r="BM124" s="24" t="s">
        <v>171</v>
      </c>
    </row>
    <row r="125" spans="2:65" s="1" customFormat="1" ht="31.5" customHeight="1">
      <c r="B125" s="170"/>
      <c r="C125" s="171" t="s">
        <v>172</v>
      </c>
      <c r="D125" s="171" t="s">
        <v>149</v>
      </c>
      <c r="E125" s="172" t="s">
        <v>173</v>
      </c>
      <c r="F125" s="173" t="s">
        <v>174</v>
      </c>
      <c r="G125" s="174" t="s">
        <v>152</v>
      </c>
      <c r="H125" s="175">
        <v>18.210999999999999</v>
      </c>
      <c r="I125" s="176"/>
      <c r="J125" s="177">
        <f>ROUND(I125*H125,2)</f>
        <v>0</v>
      </c>
      <c r="K125" s="173" t="s">
        <v>153</v>
      </c>
      <c r="L125" s="41"/>
      <c r="M125" s="178" t="s">
        <v>5</v>
      </c>
      <c r="N125" s="179" t="s">
        <v>43</v>
      </c>
      <c r="O125" s="42"/>
      <c r="P125" s="180">
        <f>O125*H125</f>
        <v>0</v>
      </c>
      <c r="Q125" s="180">
        <v>0</v>
      </c>
      <c r="R125" s="180">
        <f>Q125*H125</f>
        <v>0</v>
      </c>
      <c r="S125" s="180">
        <v>0</v>
      </c>
      <c r="T125" s="181">
        <f>S125*H125</f>
        <v>0</v>
      </c>
      <c r="AR125" s="24" t="s">
        <v>154</v>
      </c>
      <c r="AT125" s="24" t="s">
        <v>149</v>
      </c>
      <c r="AU125" s="24" t="s">
        <v>80</v>
      </c>
      <c r="AY125" s="24" t="s">
        <v>147</v>
      </c>
      <c r="BE125" s="182">
        <f>IF(N125="základní",J125,0)</f>
        <v>0</v>
      </c>
      <c r="BF125" s="182">
        <f>IF(N125="snížená",J125,0)</f>
        <v>0</v>
      </c>
      <c r="BG125" s="182">
        <f>IF(N125="zákl. přenesená",J125,0)</f>
        <v>0</v>
      </c>
      <c r="BH125" s="182">
        <f>IF(N125="sníž. přenesená",J125,0)</f>
        <v>0</v>
      </c>
      <c r="BI125" s="182">
        <f>IF(N125="nulová",J125,0)</f>
        <v>0</v>
      </c>
      <c r="BJ125" s="24" t="s">
        <v>17</v>
      </c>
      <c r="BK125" s="182">
        <f>ROUND(I125*H125,2)</f>
        <v>0</v>
      </c>
      <c r="BL125" s="24" t="s">
        <v>154</v>
      </c>
      <c r="BM125" s="24" t="s">
        <v>175</v>
      </c>
    </row>
    <row r="126" spans="2:65" s="11" customFormat="1" ht="13.5">
      <c r="B126" s="183"/>
      <c r="D126" s="184" t="s">
        <v>156</v>
      </c>
      <c r="E126" s="185" t="s">
        <v>5</v>
      </c>
      <c r="F126" s="186" t="s">
        <v>176</v>
      </c>
      <c r="H126" s="187" t="s">
        <v>5</v>
      </c>
      <c r="I126" s="188"/>
      <c r="L126" s="183"/>
      <c r="M126" s="189"/>
      <c r="N126" s="190"/>
      <c r="O126" s="190"/>
      <c r="P126" s="190"/>
      <c r="Q126" s="190"/>
      <c r="R126" s="190"/>
      <c r="S126" s="190"/>
      <c r="T126" s="191"/>
      <c r="AT126" s="187" t="s">
        <v>156</v>
      </c>
      <c r="AU126" s="187" t="s">
        <v>80</v>
      </c>
      <c r="AV126" s="11" t="s">
        <v>17</v>
      </c>
      <c r="AW126" s="11" t="s">
        <v>35</v>
      </c>
      <c r="AX126" s="11" t="s">
        <v>72</v>
      </c>
      <c r="AY126" s="187" t="s">
        <v>147</v>
      </c>
    </row>
    <row r="127" spans="2:65" s="12" customFormat="1" ht="13.5">
      <c r="B127" s="192"/>
      <c r="D127" s="184" t="s">
        <v>156</v>
      </c>
      <c r="E127" s="193" t="s">
        <v>5</v>
      </c>
      <c r="F127" s="194" t="s">
        <v>177</v>
      </c>
      <c r="H127" s="195">
        <v>0.56000000000000005</v>
      </c>
      <c r="I127" s="196"/>
      <c r="L127" s="192"/>
      <c r="M127" s="197"/>
      <c r="N127" s="198"/>
      <c r="O127" s="198"/>
      <c r="P127" s="198"/>
      <c r="Q127" s="198"/>
      <c r="R127" s="198"/>
      <c r="S127" s="198"/>
      <c r="T127" s="199"/>
      <c r="AT127" s="193" t="s">
        <v>156</v>
      </c>
      <c r="AU127" s="193" t="s">
        <v>80</v>
      </c>
      <c r="AV127" s="12" t="s">
        <v>80</v>
      </c>
      <c r="AW127" s="12" t="s">
        <v>35</v>
      </c>
      <c r="AX127" s="12" t="s">
        <v>72</v>
      </c>
      <c r="AY127" s="193" t="s">
        <v>147</v>
      </c>
    </row>
    <row r="128" spans="2:65" s="11" customFormat="1" ht="13.5">
      <c r="B128" s="183"/>
      <c r="D128" s="184" t="s">
        <v>156</v>
      </c>
      <c r="E128" s="185" t="s">
        <v>5</v>
      </c>
      <c r="F128" s="186" t="s">
        <v>178</v>
      </c>
      <c r="H128" s="187" t="s">
        <v>5</v>
      </c>
      <c r="I128" s="188"/>
      <c r="L128" s="183"/>
      <c r="M128" s="189"/>
      <c r="N128" s="190"/>
      <c r="O128" s="190"/>
      <c r="P128" s="190"/>
      <c r="Q128" s="190"/>
      <c r="R128" s="190"/>
      <c r="S128" s="190"/>
      <c r="T128" s="191"/>
      <c r="AT128" s="187" t="s">
        <v>156</v>
      </c>
      <c r="AU128" s="187" t="s">
        <v>80</v>
      </c>
      <c r="AV128" s="11" t="s">
        <v>17</v>
      </c>
      <c r="AW128" s="11" t="s">
        <v>35</v>
      </c>
      <c r="AX128" s="11" t="s">
        <v>72</v>
      </c>
      <c r="AY128" s="187" t="s">
        <v>147</v>
      </c>
    </row>
    <row r="129" spans="2:65" s="12" customFormat="1" ht="13.5">
      <c r="B129" s="192"/>
      <c r="D129" s="184" t="s">
        <v>156</v>
      </c>
      <c r="E129" s="193" t="s">
        <v>5</v>
      </c>
      <c r="F129" s="194" t="s">
        <v>179</v>
      </c>
      <c r="H129" s="195">
        <v>13.238</v>
      </c>
      <c r="I129" s="196"/>
      <c r="L129" s="192"/>
      <c r="M129" s="197"/>
      <c r="N129" s="198"/>
      <c r="O129" s="198"/>
      <c r="P129" s="198"/>
      <c r="Q129" s="198"/>
      <c r="R129" s="198"/>
      <c r="S129" s="198"/>
      <c r="T129" s="199"/>
      <c r="AT129" s="193" t="s">
        <v>156</v>
      </c>
      <c r="AU129" s="193" t="s">
        <v>80</v>
      </c>
      <c r="AV129" s="12" t="s">
        <v>80</v>
      </c>
      <c r="AW129" s="12" t="s">
        <v>35</v>
      </c>
      <c r="AX129" s="12" t="s">
        <v>72</v>
      </c>
      <c r="AY129" s="193" t="s">
        <v>147</v>
      </c>
    </row>
    <row r="130" spans="2:65" s="12" customFormat="1" ht="13.5">
      <c r="B130" s="192"/>
      <c r="D130" s="184" t="s">
        <v>156</v>
      </c>
      <c r="E130" s="193" t="s">
        <v>5</v>
      </c>
      <c r="F130" s="194" t="s">
        <v>180</v>
      </c>
      <c r="H130" s="195">
        <v>4.4130000000000003</v>
      </c>
      <c r="I130" s="196"/>
      <c r="L130" s="192"/>
      <c r="M130" s="197"/>
      <c r="N130" s="198"/>
      <c r="O130" s="198"/>
      <c r="P130" s="198"/>
      <c r="Q130" s="198"/>
      <c r="R130" s="198"/>
      <c r="S130" s="198"/>
      <c r="T130" s="199"/>
      <c r="AT130" s="193" t="s">
        <v>156</v>
      </c>
      <c r="AU130" s="193" t="s">
        <v>80</v>
      </c>
      <c r="AV130" s="12" t="s">
        <v>80</v>
      </c>
      <c r="AW130" s="12" t="s">
        <v>35</v>
      </c>
      <c r="AX130" s="12" t="s">
        <v>72</v>
      </c>
      <c r="AY130" s="193" t="s">
        <v>147</v>
      </c>
    </row>
    <row r="131" spans="2:65" s="13" customFormat="1" ht="13.5">
      <c r="B131" s="200"/>
      <c r="D131" s="201" t="s">
        <v>156</v>
      </c>
      <c r="E131" s="202" t="s">
        <v>5</v>
      </c>
      <c r="F131" s="203" t="s">
        <v>159</v>
      </c>
      <c r="H131" s="204">
        <v>18.210999999999999</v>
      </c>
      <c r="I131" s="205"/>
      <c r="L131" s="200"/>
      <c r="M131" s="206"/>
      <c r="N131" s="207"/>
      <c r="O131" s="207"/>
      <c r="P131" s="207"/>
      <c r="Q131" s="207"/>
      <c r="R131" s="207"/>
      <c r="S131" s="207"/>
      <c r="T131" s="208"/>
      <c r="AT131" s="209" t="s">
        <v>156</v>
      </c>
      <c r="AU131" s="209" t="s">
        <v>80</v>
      </c>
      <c r="AV131" s="13" t="s">
        <v>154</v>
      </c>
      <c r="AW131" s="13" t="s">
        <v>35</v>
      </c>
      <c r="AX131" s="13" t="s">
        <v>17</v>
      </c>
      <c r="AY131" s="209" t="s">
        <v>147</v>
      </c>
    </row>
    <row r="132" spans="2:65" s="1" customFormat="1" ht="31.5" customHeight="1">
      <c r="B132" s="170"/>
      <c r="C132" s="171" t="s">
        <v>181</v>
      </c>
      <c r="D132" s="171" t="s">
        <v>149</v>
      </c>
      <c r="E132" s="172" t="s">
        <v>182</v>
      </c>
      <c r="F132" s="173" t="s">
        <v>183</v>
      </c>
      <c r="G132" s="174" t="s">
        <v>152</v>
      </c>
      <c r="H132" s="175">
        <v>18.210999999999999</v>
      </c>
      <c r="I132" s="176"/>
      <c r="J132" s="177">
        <f>ROUND(I132*H132,2)</f>
        <v>0</v>
      </c>
      <c r="K132" s="173" t="s">
        <v>153</v>
      </c>
      <c r="L132" s="41"/>
      <c r="M132" s="178" t="s">
        <v>5</v>
      </c>
      <c r="N132" s="179" t="s">
        <v>43</v>
      </c>
      <c r="O132" s="42"/>
      <c r="P132" s="180">
        <f>O132*H132</f>
        <v>0</v>
      </c>
      <c r="Q132" s="180">
        <v>0</v>
      </c>
      <c r="R132" s="180">
        <f>Q132*H132</f>
        <v>0</v>
      </c>
      <c r="S132" s="180">
        <v>0</v>
      </c>
      <c r="T132" s="181">
        <f>S132*H132</f>
        <v>0</v>
      </c>
      <c r="AR132" s="24" t="s">
        <v>154</v>
      </c>
      <c r="AT132" s="24" t="s">
        <v>149</v>
      </c>
      <c r="AU132" s="24" t="s">
        <v>80</v>
      </c>
      <c r="AY132" s="24" t="s">
        <v>147</v>
      </c>
      <c r="BE132" s="182">
        <f>IF(N132="základní",J132,0)</f>
        <v>0</v>
      </c>
      <c r="BF132" s="182">
        <f>IF(N132="snížená",J132,0)</f>
        <v>0</v>
      </c>
      <c r="BG132" s="182">
        <f>IF(N132="zákl. přenesená",J132,0)</f>
        <v>0</v>
      </c>
      <c r="BH132" s="182">
        <f>IF(N132="sníž. přenesená",J132,0)</f>
        <v>0</v>
      </c>
      <c r="BI132" s="182">
        <f>IF(N132="nulová",J132,0)</f>
        <v>0</v>
      </c>
      <c r="BJ132" s="24" t="s">
        <v>17</v>
      </c>
      <c r="BK132" s="182">
        <f>ROUND(I132*H132,2)</f>
        <v>0</v>
      </c>
      <c r="BL132" s="24" t="s">
        <v>154</v>
      </c>
      <c r="BM132" s="24" t="s">
        <v>184</v>
      </c>
    </row>
    <row r="133" spans="2:65" s="1" customFormat="1" ht="31.5" customHeight="1">
      <c r="B133" s="170"/>
      <c r="C133" s="171" t="s">
        <v>185</v>
      </c>
      <c r="D133" s="171" t="s">
        <v>149</v>
      </c>
      <c r="E133" s="172" t="s">
        <v>186</v>
      </c>
      <c r="F133" s="173" t="s">
        <v>187</v>
      </c>
      <c r="G133" s="174" t="s">
        <v>152</v>
      </c>
      <c r="H133" s="175">
        <v>1.7430000000000001</v>
      </c>
      <c r="I133" s="176"/>
      <c r="J133" s="177">
        <f>ROUND(I133*H133,2)</f>
        <v>0</v>
      </c>
      <c r="K133" s="173" t="s">
        <v>153</v>
      </c>
      <c r="L133" s="41"/>
      <c r="M133" s="178" t="s">
        <v>5</v>
      </c>
      <c r="N133" s="179" t="s">
        <v>43</v>
      </c>
      <c r="O133" s="42"/>
      <c r="P133" s="180">
        <f>O133*H133</f>
        <v>0</v>
      </c>
      <c r="Q133" s="180">
        <v>0</v>
      </c>
      <c r="R133" s="180">
        <f>Q133*H133</f>
        <v>0</v>
      </c>
      <c r="S133" s="180">
        <v>0</v>
      </c>
      <c r="T133" s="181">
        <f>S133*H133</f>
        <v>0</v>
      </c>
      <c r="AR133" s="24" t="s">
        <v>154</v>
      </c>
      <c r="AT133" s="24" t="s">
        <v>149</v>
      </c>
      <c r="AU133" s="24" t="s">
        <v>80</v>
      </c>
      <c r="AY133" s="24" t="s">
        <v>147</v>
      </c>
      <c r="BE133" s="182">
        <f>IF(N133="základní",J133,0)</f>
        <v>0</v>
      </c>
      <c r="BF133" s="182">
        <f>IF(N133="snížená",J133,0)</f>
        <v>0</v>
      </c>
      <c r="BG133" s="182">
        <f>IF(N133="zákl. přenesená",J133,0)</f>
        <v>0</v>
      </c>
      <c r="BH133" s="182">
        <f>IF(N133="sníž. přenesená",J133,0)</f>
        <v>0</v>
      </c>
      <c r="BI133" s="182">
        <f>IF(N133="nulová",J133,0)</f>
        <v>0</v>
      </c>
      <c r="BJ133" s="24" t="s">
        <v>17</v>
      </c>
      <c r="BK133" s="182">
        <f>ROUND(I133*H133,2)</f>
        <v>0</v>
      </c>
      <c r="BL133" s="24" t="s">
        <v>154</v>
      </c>
      <c r="BM133" s="24" t="s">
        <v>188</v>
      </c>
    </row>
    <row r="134" spans="2:65" s="12" customFormat="1" ht="13.5">
      <c r="B134" s="192"/>
      <c r="D134" s="184" t="s">
        <v>156</v>
      </c>
      <c r="E134" s="193" t="s">
        <v>5</v>
      </c>
      <c r="F134" s="194" t="s">
        <v>189</v>
      </c>
      <c r="H134" s="195">
        <v>0.94199999999999995</v>
      </c>
      <c r="I134" s="196"/>
      <c r="L134" s="192"/>
      <c r="M134" s="197"/>
      <c r="N134" s="198"/>
      <c r="O134" s="198"/>
      <c r="P134" s="198"/>
      <c r="Q134" s="198"/>
      <c r="R134" s="198"/>
      <c r="S134" s="198"/>
      <c r="T134" s="199"/>
      <c r="AT134" s="193" t="s">
        <v>156</v>
      </c>
      <c r="AU134" s="193" t="s">
        <v>80</v>
      </c>
      <c r="AV134" s="12" t="s">
        <v>80</v>
      </c>
      <c r="AW134" s="12" t="s">
        <v>35</v>
      </c>
      <c r="AX134" s="12" t="s">
        <v>72</v>
      </c>
      <c r="AY134" s="193" t="s">
        <v>147</v>
      </c>
    </row>
    <row r="135" spans="2:65" s="12" customFormat="1" ht="13.5">
      <c r="B135" s="192"/>
      <c r="D135" s="184" t="s">
        <v>156</v>
      </c>
      <c r="E135" s="193" t="s">
        <v>5</v>
      </c>
      <c r="F135" s="194" t="s">
        <v>190</v>
      </c>
      <c r="H135" s="195">
        <v>0.80100000000000005</v>
      </c>
      <c r="I135" s="196"/>
      <c r="L135" s="192"/>
      <c r="M135" s="197"/>
      <c r="N135" s="198"/>
      <c r="O135" s="198"/>
      <c r="P135" s="198"/>
      <c r="Q135" s="198"/>
      <c r="R135" s="198"/>
      <c r="S135" s="198"/>
      <c r="T135" s="199"/>
      <c r="AT135" s="193" t="s">
        <v>156</v>
      </c>
      <c r="AU135" s="193" t="s">
        <v>80</v>
      </c>
      <c r="AV135" s="12" t="s">
        <v>80</v>
      </c>
      <c r="AW135" s="12" t="s">
        <v>35</v>
      </c>
      <c r="AX135" s="12" t="s">
        <v>72</v>
      </c>
      <c r="AY135" s="193" t="s">
        <v>147</v>
      </c>
    </row>
    <row r="136" spans="2:65" s="13" customFormat="1" ht="13.5">
      <c r="B136" s="200"/>
      <c r="D136" s="201" t="s">
        <v>156</v>
      </c>
      <c r="E136" s="202" t="s">
        <v>5</v>
      </c>
      <c r="F136" s="203" t="s">
        <v>159</v>
      </c>
      <c r="H136" s="204">
        <v>1.7430000000000001</v>
      </c>
      <c r="I136" s="205"/>
      <c r="L136" s="200"/>
      <c r="M136" s="206"/>
      <c r="N136" s="207"/>
      <c r="O136" s="207"/>
      <c r="P136" s="207"/>
      <c r="Q136" s="207"/>
      <c r="R136" s="207"/>
      <c r="S136" s="207"/>
      <c r="T136" s="208"/>
      <c r="AT136" s="209" t="s">
        <v>156</v>
      </c>
      <c r="AU136" s="209" t="s">
        <v>80</v>
      </c>
      <c r="AV136" s="13" t="s">
        <v>154</v>
      </c>
      <c r="AW136" s="13" t="s">
        <v>35</v>
      </c>
      <c r="AX136" s="13" t="s">
        <v>17</v>
      </c>
      <c r="AY136" s="209" t="s">
        <v>147</v>
      </c>
    </row>
    <row r="137" spans="2:65" s="1" customFormat="1" ht="31.5" customHeight="1">
      <c r="B137" s="170"/>
      <c r="C137" s="171" t="s">
        <v>191</v>
      </c>
      <c r="D137" s="171" t="s">
        <v>149</v>
      </c>
      <c r="E137" s="172" t="s">
        <v>192</v>
      </c>
      <c r="F137" s="173" t="s">
        <v>193</v>
      </c>
      <c r="G137" s="174" t="s">
        <v>152</v>
      </c>
      <c r="H137" s="175">
        <v>1.7430000000000001</v>
      </c>
      <c r="I137" s="176"/>
      <c r="J137" s="177">
        <f>ROUND(I137*H137,2)</f>
        <v>0</v>
      </c>
      <c r="K137" s="173" t="s">
        <v>153</v>
      </c>
      <c r="L137" s="41"/>
      <c r="M137" s="178" t="s">
        <v>5</v>
      </c>
      <c r="N137" s="179" t="s">
        <v>43</v>
      </c>
      <c r="O137" s="42"/>
      <c r="P137" s="180">
        <f>O137*H137</f>
        <v>0</v>
      </c>
      <c r="Q137" s="180">
        <v>0</v>
      </c>
      <c r="R137" s="180">
        <f>Q137*H137</f>
        <v>0</v>
      </c>
      <c r="S137" s="180">
        <v>0</v>
      </c>
      <c r="T137" s="181">
        <f>S137*H137</f>
        <v>0</v>
      </c>
      <c r="AR137" s="24" t="s">
        <v>154</v>
      </c>
      <c r="AT137" s="24" t="s">
        <v>149</v>
      </c>
      <c r="AU137" s="24" t="s">
        <v>80</v>
      </c>
      <c r="AY137" s="24" t="s">
        <v>147</v>
      </c>
      <c r="BE137" s="182">
        <f>IF(N137="základní",J137,0)</f>
        <v>0</v>
      </c>
      <c r="BF137" s="182">
        <f>IF(N137="snížená",J137,0)</f>
        <v>0</v>
      </c>
      <c r="BG137" s="182">
        <f>IF(N137="zákl. přenesená",J137,0)</f>
        <v>0</v>
      </c>
      <c r="BH137" s="182">
        <f>IF(N137="sníž. přenesená",J137,0)</f>
        <v>0</v>
      </c>
      <c r="BI137" s="182">
        <f>IF(N137="nulová",J137,0)</f>
        <v>0</v>
      </c>
      <c r="BJ137" s="24" t="s">
        <v>17</v>
      </c>
      <c r="BK137" s="182">
        <f>ROUND(I137*H137,2)</f>
        <v>0</v>
      </c>
      <c r="BL137" s="24" t="s">
        <v>154</v>
      </c>
      <c r="BM137" s="24" t="s">
        <v>194</v>
      </c>
    </row>
    <row r="138" spans="2:65" s="1" customFormat="1" ht="44.25" customHeight="1">
      <c r="B138" s="170"/>
      <c r="C138" s="171" t="s">
        <v>195</v>
      </c>
      <c r="D138" s="171" t="s">
        <v>149</v>
      </c>
      <c r="E138" s="172" t="s">
        <v>196</v>
      </c>
      <c r="F138" s="173" t="s">
        <v>197</v>
      </c>
      <c r="G138" s="174" t="s">
        <v>152</v>
      </c>
      <c r="H138" s="175">
        <v>93.52</v>
      </c>
      <c r="I138" s="176"/>
      <c r="J138" s="177">
        <f>ROUND(I138*H138,2)</f>
        <v>0</v>
      </c>
      <c r="K138" s="173" t="s">
        <v>153</v>
      </c>
      <c r="L138" s="41"/>
      <c r="M138" s="178" t="s">
        <v>5</v>
      </c>
      <c r="N138" s="179" t="s">
        <v>43</v>
      </c>
      <c r="O138" s="42"/>
      <c r="P138" s="180">
        <f>O138*H138</f>
        <v>0</v>
      </c>
      <c r="Q138" s="180">
        <v>0</v>
      </c>
      <c r="R138" s="180">
        <f>Q138*H138</f>
        <v>0</v>
      </c>
      <c r="S138" s="180">
        <v>0</v>
      </c>
      <c r="T138" s="181">
        <f>S138*H138</f>
        <v>0</v>
      </c>
      <c r="AR138" s="24" t="s">
        <v>154</v>
      </c>
      <c r="AT138" s="24" t="s">
        <v>149</v>
      </c>
      <c r="AU138" s="24" t="s">
        <v>80</v>
      </c>
      <c r="AY138" s="24" t="s">
        <v>147</v>
      </c>
      <c r="BE138" s="182">
        <f>IF(N138="základní",J138,0)</f>
        <v>0</v>
      </c>
      <c r="BF138" s="182">
        <f>IF(N138="snížená",J138,0)</f>
        <v>0</v>
      </c>
      <c r="BG138" s="182">
        <f>IF(N138="zákl. přenesená",J138,0)</f>
        <v>0</v>
      </c>
      <c r="BH138" s="182">
        <f>IF(N138="sníž. přenesená",J138,0)</f>
        <v>0</v>
      </c>
      <c r="BI138" s="182">
        <f>IF(N138="nulová",J138,0)</f>
        <v>0</v>
      </c>
      <c r="BJ138" s="24" t="s">
        <v>17</v>
      </c>
      <c r="BK138" s="182">
        <f>ROUND(I138*H138,2)</f>
        <v>0</v>
      </c>
      <c r="BL138" s="24" t="s">
        <v>154</v>
      </c>
      <c r="BM138" s="24" t="s">
        <v>198</v>
      </c>
    </row>
    <row r="139" spans="2:65" s="1" customFormat="1" ht="44.25" customHeight="1">
      <c r="B139" s="170"/>
      <c r="C139" s="171" t="s">
        <v>199</v>
      </c>
      <c r="D139" s="171" t="s">
        <v>149</v>
      </c>
      <c r="E139" s="172" t="s">
        <v>200</v>
      </c>
      <c r="F139" s="173" t="s">
        <v>201</v>
      </c>
      <c r="G139" s="174" t="s">
        <v>152</v>
      </c>
      <c r="H139" s="175">
        <v>93.52</v>
      </c>
      <c r="I139" s="176"/>
      <c r="J139" s="177">
        <f>ROUND(I139*H139,2)</f>
        <v>0</v>
      </c>
      <c r="K139" s="173" t="s">
        <v>153</v>
      </c>
      <c r="L139" s="41"/>
      <c r="M139" s="178" t="s">
        <v>5</v>
      </c>
      <c r="N139" s="179" t="s">
        <v>43</v>
      </c>
      <c r="O139" s="42"/>
      <c r="P139" s="180">
        <f>O139*H139</f>
        <v>0</v>
      </c>
      <c r="Q139" s="180">
        <v>0</v>
      </c>
      <c r="R139" s="180">
        <f>Q139*H139</f>
        <v>0</v>
      </c>
      <c r="S139" s="180">
        <v>0</v>
      </c>
      <c r="T139" s="181">
        <f>S139*H139</f>
        <v>0</v>
      </c>
      <c r="AR139" s="24" t="s">
        <v>154</v>
      </c>
      <c r="AT139" s="24" t="s">
        <v>149</v>
      </c>
      <c r="AU139" s="24" t="s">
        <v>80</v>
      </c>
      <c r="AY139" s="24" t="s">
        <v>147</v>
      </c>
      <c r="BE139" s="182">
        <f>IF(N139="základní",J139,0)</f>
        <v>0</v>
      </c>
      <c r="BF139" s="182">
        <f>IF(N139="snížená",J139,0)</f>
        <v>0</v>
      </c>
      <c r="BG139" s="182">
        <f>IF(N139="zákl. přenesená",J139,0)</f>
        <v>0</v>
      </c>
      <c r="BH139" s="182">
        <f>IF(N139="sníž. přenesená",J139,0)</f>
        <v>0</v>
      </c>
      <c r="BI139" s="182">
        <f>IF(N139="nulová",J139,0)</f>
        <v>0</v>
      </c>
      <c r="BJ139" s="24" t="s">
        <v>17</v>
      </c>
      <c r="BK139" s="182">
        <f>ROUND(I139*H139,2)</f>
        <v>0</v>
      </c>
      <c r="BL139" s="24" t="s">
        <v>154</v>
      </c>
      <c r="BM139" s="24" t="s">
        <v>202</v>
      </c>
    </row>
    <row r="140" spans="2:65" s="1" customFormat="1" ht="44.25" customHeight="1">
      <c r="B140" s="170"/>
      <c r="C140" s="171" t="s">
        <v>203</v>
      </c>
      <c r="D140" s="171" t="s">
        <v>149</v>
      </c>
      <c r="E140" s="172" t="s">
        <v>204</v>
      </c>
      <c r="F140" s="173" t="s">
        <v>205</v>
      </c>
      <c r="G140" s="174" t="s">
        <v>152</v>
      </c>
      <c r="H140" s="175">
        <v>127.914</v>
      </c>
      <c r="I140" s="176"/>
      <c r="J140" s="177">
        <f>ROUND(I140*H140,2)</f>
        <v>0</v>
      </c>
      <c r="K140" s="173" t="s">
        <v>153</v>
      </c>
      <c r="L140" s="41"/>
      <c r="M140" s="178" t="s">
        <v>5</v>
      </c>
      <c r="N140" s="179" t="s">
        <v>43</v>
      </c>
      <c r="O140" s="42"/>
      <c r="P140" s="180">
        <f>O140*H140</f>
        <v>0</v>
      </c>
      <c r="Q140" s="180">
        <v>0</v>
      </c>
      <c r="R140" s="180">
        <f>Q140*H140</f>
        <v>0</v>
      </c>
      <c r="S140" s="180">
        <v>0</v>
      </c>
      <c r="T140" s="181">
        <f>S140*H140</f>
        <v>0</v>
      </c>
      <c r="AR140" s="24" t="s">
        <v>154</v>
      </c>
      <c r="AT140" s="24" t="s">
        <v>149</v>
      </c>
      <c r="AU140" s="24" t="s">
        <v>80</v>
      </c>
      <c r="AY140" s="24" t="s">
        <v>147</v>
      </c>
      <c r="BE140" s="182">
        <f>IF(N140="základní",J140,0)</f>
        <v>0</v>
      </c>
      <c r="BF140" s="182">
        <f>IF(N140="snížená",J140,0)</f>
        <v>0</v>
      </c>
      <c r="BG140" s="182">
        <f>IF(N140="zákl. přenesená",J140,0)</f>
        <v>0</v>
      </c>
      <c r="BH140" s="182">
        <f>IF(N140="sníž. přenesená",J140,0)</f>
        <v>0</v>
      </c>
      <c r="BI140" s="182">
        <f>IF(N140="nulová",J140,0)</f>
        <v>0</v>
      </c>
      <c r="BJ140" s="24" t="s">
        <v>17</v>
      </c>
      <c r="BK140" s="182">
        <f>ROUND(I140*H140,2)</f>
        <v>0</v>
      </c>
      <c r="BL140" s="24" t="s">
        <v>154</v>
      </c>
      <c r="BM140" s="24" t="s">
        <v>206</v>
      </c>
    </row>
    <row r="141" spans="2:65" s="12" customFormat="1" ht="13.5">
      <c r="B141" s="192"/>
      <c r="D141" s="201" t="s">
        <v>156</v>
      </c>
      <c r="E141" s="210" t="s">
        <v>5</v>
      </c>
      <c r="F141" s="211" t="s">
        <v>207</v>
      </c>
      <c r="H141" s="212">
        <v>127.914</v>
      </c>
      <c r="I141" s="196"/>
      <c r="L141" s="192"/>
      <c r="M141" s="197"/>
      <c r="N141" s="198"/>
      <c r="O141" s="198"/>
      <c r="P141" s="198"/>
      <c r="Q141" s="198"/>
      <c r="R141" s="198"/>
      <c r="S141" s="198"/>
      <c r="T141" s="199"/>
      <c r="AT141" s="193" t="s">
        <v>156</v>
      </c>
      <c r="AU141" s="193" t="s">
        <v>80</v>
      </c>
      <c r="AV141" s="12" t="s">
        <v>80</v>
      </c>
      <c r="AW141" s="12" t="s">
        <v>35</v>
      </c>
      <c r="AX141" s="12" t="s">
        <v>17</v>
      </c>
      <c r="AY141" s="193" t="s">
        <v>147</v>
      </c>
    </row>
    <row r="142" spans="2:65" s="1" customFormat="1" ht="44.25" customHeight="1">
      <c r="B142" s="170"/>
      <c r="C142" s="171" t="s">
        <v>208</v>
      </c>
      <c r="D142" s="171" t="s">
        <v>149</v>
      </c>
      <c r="E142" s="172" t="s">
        <v>209</v>
      </c>
      <c r="F142" s="173" t="s">
        <v>210</v>
      </c>
      <c r="G142" s="174" t="s">
        <v>152</v>
      </c>
      <c r="H142" s="175">
        <v>767.48400000000004</v>
      </c>
      <c r="I142" s="176"/>
      <c r="J142" s="177">
        <f>ROUND(I142*H142,2)</f>
        <v>0</v>
      </c>
      <c r="K142" s="173" t="s">
        <v>153</v>
      </c>
      <c r="L142" s="41"/>
      <c r="M142" s="178" t="s">
        <v>5</v>
      </c>
      <c r="N142" s="179" t="s">
        <v>43</v>
      </c>
      <c r="O142" s="42"/>
      <c r="P142" s="180">
        <f>O142*H142</f>
        <v>0</v>
      </c>
      <c r="Q142" s="180">
        <v>0</v>
      </c>
      <c r="R142" s="180">
        <f>Q142*H142</f>
        <v>0</v>
      </c>
      <c r="S142" s="180">
        <v>0</v>
      </c>
      <c r="T142" s="181">
        <f>S142*H142</f>
        <v>0</v>
      </c>
      <c r="AR142" s="24" t="s">
        <v>154</v>
      </c>
      <c r="AT142" s="24" t="s">
        <v>149</v>
      </c>
      <c r="AU142" s="24" t="s">
        <v>80</v>
      </c>
      <c r="AY142" s="24" t="s">
        <v>147</v>
      </c>
      <c r="BE142" s="182">
        <f>IF(N142="základní",J142,0)</f>
        <v>0</v>
      </c>
      <c r="BF142" s="182">
        <f>IF(N142="snížená",J142,0)</f>
        <v>0</v>
      </c>
      <c r="BG142" s="182">
        <f>IF(N142="zákl. přenesená",J142,0)</f>
        <v>0</v>
      </c>
      <c r="BH142" s="182">
        <f>IF(N142="sníž. přenesená",J142,0)</f>
        <v>0</v>
      </c>
      <c r="BI142" s="182">
        <f>IF(N142="nulová",J142,0)</f>
        <v>0</v>
      </c>
      <c r="BJ142" s="24" t="s">
        <v>17</v>
      </c>
      <c r="BK142" s="182">
        <f>ROUND(I142*H142,2)</f>
        <v>0</v>
      </c>
      <c r="BL142" s="24" t="s">
        <v>154</v>
      </c>
      <c r="BM142" s="24" t="s">
        <v>211</v>
      </c>
    </row>
    <row r="143" spans="2:65" s="12" customFormat="1" ht="13.5">
      <c r="B143" s="192"/>
      <c r="D143" s="201" t="s">
        <v>156</v>
      </c>
      <c r="E143" s="210" t="s">
        <v>5</v>
      </c>
      <c r="F143" s="211" t="s">
        <v>212</v>
      </c>
      <c r="H143" s="212">
        <v>767.48400000000004</v>
      </c>
      <c r="I143" s="196"/>
      <c r="L143" s="192"/>
      <c r="M143" s="197"/>
      <c r="N143" s="198"/>
      <c r="O143" s="198"/>
      <c r="P143" s="198"/>
      <c r="Q143" s="198"/>
      <c r="R143" s="198"/>
      <c r="S143" s="198"/>
      <c r="T143" s="199"/>
      <c r="AT143" s="193" t="s">
        <v>156</v>
      </c>
      <c r="AU143" s="193" t="s">
        <v>80</v>
      </c>
      <c r="AV143" s="12" t="s">
        <v>80</v>
      </c>
      <c r="AW143" s="12" t="s">
        <v>35</v>
      </c>
      <c r="AX143" s="12" t="s">
        <v>17</v>
      </c>
      <c r="AY143" s="193" t="s">
        <v>147</v>
      </c>
    </row>
    <row r="144" spans="2:65" s="1" customFormat="1" ht="31.5" customHeight="1">
      <c r="B144" s="170"/>
      <c r="C144" s="171" t="s">
        <v>213</v>
      </c>
      <c r="D144" s="171" t="s">
        <v>149</v>
      </c>
      <c r="E144" s="172" t="s">
        <v>214</v>
      </c>
      <c r="F144" s="173" t="s">
        <v>215</v>
      </c>
      <c r="G144" s="174" t="s">
        <v>152</v>
      </c>
      <c r="H144" s="175">
        <v>127.914</v>
      </c>
      <c r="I144" s="176"/>
      <c r="J144" s="177">
        <f>ROUND(I144*H144,2)</f>
        <v>0</v>
      </c>
      <c r="K144" s="173" t="s">
        <v>153</v>
      </c>
      <c r="L144" s="41"/>
      <c r="M144" s="178" t="s">
        <v>5</v>
      </c>
      <c r="N144" s="179" t="s">
        <v>43</v>
      </c>
      <c r="O144" s="42"/>
      <c r="P144" s="180">
        <f>O144*H144</f>
        <v>0</v>
      </c>
      <c r="Q144" s="180">
        <v>0</v>
      </c>
      <c r="R144" s="180">
        <f>Q144*H144</f>
        <v>0</v>
      </c>
      <c r="S144" s="180">
        <v>0</v>
      </c>
      <c r="T144" s="181">
        <f>S144*H144</f>
        <v>0</v>
      </c>
      <c r="AR144" s="24" t="s">
        <v>154</v>
      </c>
      <c r="AT144" s="24" t="s">
        <v>149</v>
      </c>
      <c r="AU144" s="24" t="s">
        <v>80</v>
      </c>
      <c r="AY144" s="24" t="s">
        <v>147</v>
      </c>
      <c r="BE144" s="182">
        <f>IF(N144="základní",J144,0)</f>
        <v>0</v>
      </c>
      <c r="BF144" s="182">
        <f>IF(N144="snížená",J144,0)</f>
        <v>0</v>
      </c>
      <c r="BG144" s="182">
        <f>IF(N144="zákl. přenesená",J144,0)</f>
        <v>0</v>
      </c>
      <c r="BH144" s="182">
        <f>IF(N144="sníž. přenesená",J144,0)</f>
        <v>0</v>
      </c>
      <c r="BI144" s="182">
        <f>IF(N144="nulová",J144,0)</f>
        <v>0</v>
      </c>
      <c r="BJ144" s="24" t="s">
        <v>17</v>
      </c>
      <c r="BK144" s="182">
        <f>ROUND(I144*H144,2)</f>
        <v>0</v>
      </c>
      <c r="BL144" s="24" t="s">
        <v>154</v>
      </c>
      <c r="BM144" s="24" t="s">
        <v>216</v>
      </c>
    </row>
    <row r="145" spans="2:65" s="1" customFormat="1" ht="22.5" customHeight="1">
      <c r="B145" s="170"/>
      <c r="C145" s="171" t="s">
        <v>217</v>
      </c>
      <c r="D145" s="171" t="s">
        <v>149</v>
      </c>
      <c r="E145" s="172" t="s">
        <v>218</v>
      </c>
      <c r="F145" s="173" t="s">
        <v>219</v>
      </c>
      <c r="G145" s="174" t="s">
        <v>152</v>
      </c>
      <c r="H145" s="175">
        <v>127.914</v>
      </c>
      <c r="I145" s="176"/>
      <c r="J145" s="177">
        <f>ROUND(I145*H145,2)</f>
        <v>0</v>
      </c>
      <c r="K145" s="173" t="s">
        <v>153</v>
      </c>
      <c r="L145" s="41"/>
      <c r="M145" s="178" t="s">
        <v>5</v>
      </c>
      <c r="N145" s="179" t="s">
        <v>43</v>
      </c>
      <c r="O145" s="42"/>
      <c r="P145" s="180">
        <f>O145*H145</f>
        <v>0</v>
      </c>
      <c r="Q145" s="180">
        <v>0</v>
      </c>
      <c r="R145" s="180">
        <f>Q145*H145</f>
        <v>0</v>
      </c>
      <c r="S145" s="180">
        <v>0</v>
      </c>
      <c r="T145" s="181">
        <f>S145*H145</f>
        <v>0</v>
      </c>
      <c r="AR145" s="24" t="s">
        <v>154</v>
      </c>
      <c r="AT145" s="24" t="s">
        <v>149</v>
      </c>
      <c r="AU145" s="24" t="s">
        <v>80</v>
      </c>
      <c r="AY145" s="24" t="s">
        <v>147</v>
      </c>
      <c r="BE145" s="182">
        <f>IF(N145="základní",J145,0)</f>
        <v>0</v>
      </c>
      <c r="BF145" s="182">
        <f>IF(N145="snížená",J145,0)</f>
        <v>0</v>
      </c>
      <c r="BG145" s="182">
        <f>IF(N145="zákl. přenesená",J145,0)</f>
        <v>0</v>
      </c>
      <c r="BH145" s="182">
        <f>IF(N145="sníž. přenesená",J145,0)</f>
        <v>0</v>
      </c>
      <c r="BI145" s="182">
        <f>IF(N145="nulová",J145,0)</f>
        <v>0</v>
      </c>
      <c r="BJ145" s="24" t="s">
        <v>17</v>
      </c>
      <c r="BK145" s="182">
        <f>ROUND(I145*H145,2)</f>
        <v>0</v>
      </c>
      <c r="BL145" s="24" t="s">
        <v>154</v>
      </c>
      <c r="BM145" s="24" t="s">
        <v>220</v>
      </c>
    </row>
    <row r="146" spans="2:65" s="1" customFormat="1" ht="22.5" customHeight="1">
      <c r="B146" s="170"/>
      <c r="C146" s="171" t="s">
        <v>11</v>
      </c>
      <c r="D146" s="171" t="s">
        <v>149</v>
      </c>
      <c r="E146" s="172" t="s">
        <v>221</v>
      </c>
      <c r="F146" s="173" t="s">
        <v>222</v>
      </c>
      <c r="G146" s="174" t="s">
        <v>223</v>
      </c>
      <c r="H146" s="175">
        <v>255.828</v>
      </c>
      <c r="I146" s="176"/>
      <c r="J146" s="177">
        <f>ROUND(I146*H146,2)</f>
        <v>0</v>
      </c>
      <c r="K146" s="173" t="s">
        <v>153</v>
      </c>
      <c r="L146" s="41"/>
      <c r="M146" s="178" t="s">
        <v>5</v>
      </c>
      <c r="N146" s="179" t="s">
        <v>43</v>
      </c>
      <c r="O146" s="42"/>
      <c r="P146" s="180">
        <f>O146*H146</f>
        <v>0</v>
      </c>
      <c r="Q146" s="180">
        <v>0</v>
      </c>
      <c r="R146" s="180">
        <f>Q146*H146</f>
        <v>0</v>
      </c>
      <c r="S146" s="180">
        <v>0</v>
      </c>
      <c r="T146" s="181">
        <f>S146*H146</f>
        <v>0</v>
      </c>
      <c r="AR146" s="24" t="s">
        <v>154</v>
      </c>
      <c r="AT146" s="24" t="s">
        <v>149</v>
      </c>
      <c r="AU146" s="24" t="s">
        <v>80</v>
      </c>
      <c r="AY146" s="24" t="s">
        <v>147</v>
      </c>
      <c r="BE146" s="182">
        <f>IF(N146="základní",J146,0)</f>
        <v>0</v>
      </c>
      <c r="BF146" s="182">
        <f>IF(N146="snížená",J146,0)</f>
        <v>0</v>
      </c>
      <c r="BG146" s="182">
        <f>IF(N146="zákl. přenesená",J146,0)</f>
        <v>0</v>
      </c>
      <c r="BH146" s="182">
        <f>IF(N146="sníž. přenesená",J146,0)</f>
        <v>0</v>
      </c>
      <c r="BI146" s="182">
        <f>IF(N146="nulová",J146,0)</f>
        <v>0</v>
      </c>
      <c r="BJ146" s="24" t="s">
        <v>17</v>
      </c>
      <c r="BK146" s="182">
        <f>ROUND(I146*H146,2)</f>
        <v>0</v>
      </c>
      <c r="BL146" s="24" t="s">
        <v>154</v>
      </c>
      <c r="BM146" s="24" t="s">
        <v>224</v>
      </c>
    </row>
    <row r="147" spans="2:65" s="12" customFormat="1" ht="13.5">
      <c r="B147" s="192"/>
      <c r="D147" s="201" t="s">
        <v>156</v>
      </c>
      <c r="E147" s="210" t="s">
        <v>5</v>
      </c>
      <c r="F147" s="211" t="s">
        <v>225</v>
      </c>
      <c r="H147" s="212">
        <v>255.828</v>
      </c>
      <c r="I147" s="196"/>
      <c r="L147" s="192"/>
      <c r="M147" s="197"/>
      <c r="N147" s="198"/>
      <c r="O147" s="198"/>
      <c r="P147" s="198"/>
      <c r="Q147" s="198"/>
      <c r="R147" s="198"/>
      <c r="S147" s="198"/>
      <c r="T147" s="199"/>
      <c r="AT147" s="193" t="s">
        <v>156</v>
      </c>
      <c r="AU147" s="193" t="s">
        <v>80</v>
      </c>
      <c r="AV147" s="12" t="s">
        <v>80</v>
      </c>
      <c r="AW147" s="12" t="s">
        <v>35</v>
      </c>
      <c r="AX147" s="12" t="s">
        <v>17</v>
      </c>
      <c r="AY147" s="193" t="s">
        <v>147</v>
      </c>
    </row>
    <row r="148" spans="2:65" s="1" customFormat="1" ht="22.5" customHeight="1">
      <c r="B148" s="170"/>
      <c r="C148" s="171" t="s">
        <v>226</v>
      </c>
      <c r="D148" s="171" t="s">
        <v>149</v>
      </c>
      <c r="E148" s="172" t="s">
        <v>227</v>
      </c>
      <c r="F148" s="173" t="s">
        <v>228</v>
      </c>
      <c r="G148" s="174" t="s">
        <v>229</v>
      </c>
      <c r="H148" s="175">
        <v>76</v>
      </c>
      <c r="I148" s="176"/>
      <c r="J148" s="177">
        <f>ROUND(I148*H148,2)</f>
        <v>0</v>
      </c>
      <c r="K148" s="173" t="s">
        <v>153</v>
      </c>
      <c r="L148" s="41"/>
      <c r="M148" s="178" t="s">
        <v>5</v>
      </c>
      <c r="N148" s="179" t="s">
        <v>43</v>
      </c>
      <c r="O148" s="42"/>
      <c r="P148" s="180">
        <f>O148*H148</f>
        <v>0</v>
      </c>
      <c r="Q148" s="180">
        <v>0</v>
      </c>
      <c r="R148" s="180">
        <f>Q148*H148</f>
        <v>0</v>
      </c>
      <c r="S148" s="180">
        <v>0</v>
      </c>
      <c r="T148" s="181">
        <f>S148*H148</f>
        <v>0</v>
      </c>
      <c r="AR148" s="24" t="s">
        <v>154</v>
      </c>
      <c r="AT148" s="24" t="s">
        <v>149</v>
      </c>
      <c r="AU148" s="24" t="s">
        <v>80</v>
      </c>
      <c r="AY148" s="24" t="s">
        <v>147</v>
      </c>
      <c r="BE148" s="182">
        <f>IF(N148="základní",J148,0)</f>
        <v>0</v>
      </c>
      <c r="BF148" s="182">
        <f>IF(N148="snížená",J148,0)</f>
        <v>0</v>
      </c>
      <c r="BG148" s="182">
        <f>IF(N148="zákl. přenesená",J148,0)</f>
        <v>0</v>
      </c>
      <c r="BH148" s="182">
        <f>IF(N148="sníž. přenesená",J148,0)</f>
        <v>0</v>
      </c>
      <c r="BI148" s="182">
        <f>IF(N148="nulová",J148,0)</f>
        <v>0</v>
      </c>
      <c r="BJ148" s="24" t="s">
        <v>17</v>
      </c>
      <c r="BK148" s="182">
        <f>ROUND(I148*H148,2)</f>
        <v>0</v>
      </c>
      <c r="BL148" s="24" t="s">
        <v>154</v>
      </c>
      <c r="BM148" s="24" t="s">
        <v>230</v>
      </c>
    </row>
    <row r="149" spans="2:65" s="11" customFormat="1" ht="13.5">
      <c r="B149" s="183"/>
      <c r="D149" s="184" t="s">
        <v>156</v>
      </c>
      <c r="E149" s="185" t="s">
        <v>5</v>
      </c>
      <c r="F149" s="186" t="s">
        <v>157</v>
      </c>
      <c r="H149" s="187" t="s">
        <v>5</v>
      </c>
      <c r="I149" s="188"/>
      <c r="L149" s="183"/>
      <c r="M149" s="189"/>
      <c r="N149" s="190"/>
      <c r="O149" s="190"/>
      <c r="P149" s="190"/>
      <c r="Q149" s="190"/>
      <c r="R149" s="190"/>
      <c r="S149" s="190"/>
      <c r="T149" s="191"/>
      <c r="AT149" s="187" t="s">
        <v>156</v>
      </c>
      <c r="AU149" s="187" t="s">
        <v>80</v>
      </c>
      <c r="AV149" s="11" t="s">
        <v>17</v>
      </c>
      <c r="AW149" s="11" t="s">
        <v>35</v>
      </c>
      <c r="AX149" s="11" t="s">
        <v>72</v>
      </c>
      <c r="AY149" s="187" t="s">
        <v>147</v>
      </c>
    </row>
    <row r="150" spans="2:65" s="12" customFormat="1" ht="13.5">
      <c r="B150" s="192"/>
      <c r="D150" s="184" t="s">
        <v>156</v>
      </c>
      <c r="E150" s="193" t="s">
        <v>5</v>
      </c>
      <c r="F150" s="194" t="s">
        <v>231</v>
      </c>
      <c r="H150" s="195">
        <v>76</v>
      </c>
      <c r="I150" s="196"/>
      <c r="L150" s="192"/>
      <c r="M150" s="197"/>
      <c r="N150" s="198"/>
      <c r="O150" s="198"/>
      <c r="P150" s="198"/>
      <c r="Q150" s="198"/>
      <c r="R150" s="198"/>
      <c r="S150" s="198"/>
      <c r="T150" s="199"/>
      <c r="AT150" s="193" t="s">
        <v>156</v>
      </c>
      <c r="AU150" s="193" t="s">
        <v>80</v>
      </c>
      <c r="AV150" s="12" t="s">
        <v>80</v>
      </c>
      <c r="AW150" s="12" t="s">
        <v>35</v>
      </c>
      <c r="AX150" s="12" t="s">
        <v>72</v>
      </c>
      <c r="AY150" s="193" t="s">
        <v>147</v>
      </c>
    </row>
    <row r="151" spans="2:65" s="13" customFormat="1" ht="13.5">
      <c r="B151" s="200"/>
      <c r="D151" s="184" t="s">
        <v>156</v>
      </c>
      <c r="E151" s="213" t="s">
        <v>5</v>
      </c>
      <c r="F151" s="214" t="s">
        <v>159</v>
      </c>
      <c r="H151" s="215">
        <v>76</v>
      </c>
      <c r="I151" s="205"/>
      <c r="L151" s="200"/>
      <c r="M151" s="206"/>
      <c r="N151" s="207"/>
      <c r="O151" s="207"/>
      <c r="P151" s="207"/>
      <c r="Q151" s="207"/>
      <c r="R151" s="207"/>
      <c r="S151" s="207"/>
      <c r="T151" s="208"/>
      <c r="AT151" s="209" t="s">
        <v>156</v>
      </c>
      <c r="AU151" s="209" t="s">
        <v>80</v>
      </c>
      <c r="AV151" s="13" t="s">
        <v>154</v>
      </c>
      <c r="AW151" s="13" t="s">
        <v>35</v>
      </c>
      <c r="AX151" s="13" t="s">
        <v>17</v>
      </c>
      <c r="AY151" s="209" t="s">
        <v>147</v>
      </c>
    </row>
    <row r="152" spans="2:65" s="10" customFormat="1" ht="29.85" customHeight="1">
      <c r="B152" s="156"/>
      <c r="D152" s="167" t="s">
        <v>71</v>
      </c>
      <c r="E152" s="168" t="s">
        <v>80</v>
      </c>
      <c r="F152" s="168" t="s">
        <v>232</v>
      </c>
      <c r="I152" s="159"/>
      <c r="J152" s="169">
        <f>BK152</f>
        <v>0</v>
      </c>
      <c r="L152" s="156"/>
      <c r="M152" s="161"/>
      <c r="N152" s="162"/>
      <c r="O152" s="162"/>
      <c r="P152" s="163">
        <f>SUM(P153:P171)</f>
        <v>0</v>
      </c>
      <c r="Q152" s="162"/>
      <c r="R152" s="163">
        <f>SUM(R153:R171)</f>
        <v>183.3194225</v>
      </c>
      <c r="S152" s="162"/>
      <c r="T152" s="164">
        <f>SUM(T153:T171)</f>
        <v>0</v>
      </c>
      <c r="AR152" s="157" t="s">
        <v>17</v>
      </c>
      <c r="AT152" s="165" t="s">
        <v>71</v>
      </c>
      <c r="AU152" s="165" t="s">
        <v>17</v>
      </c>
      <c r="AY152" s="157" t="s">
        <v>147</v>
      </c>
      <c r="BK152" s="166">
        <f>SUM(BK153:BK171)</f>
        <v>0</v>
      </c>
    </row>
    <row r="153" spans="2:65" s="1" customFormat="1" ht="22.5" customHeight="1">
      <c r="B153" s="170"/>
      <c r="C153" s="171" t="s">
        <v>233</v>
      </c>
      <c r="D153" s="171" t="s">
        <v>149</v>
      </c>
      <c r="E153" s="172" t="s">
        <v>234</v>
      </c>
      <c r="F153" s="173" t="s">
        <v>235</v>
      </c>
      <c r="G153" s="174" t="s">
        <v>152</v>
      </c>
      <c r="H153" s="175">
        <v>23.38</v>
      </c>
      <c r="I153" s="176"/>
      <c r="J153" s="177">
        <f>ROUND(I153*H153,2)</f>
        <v>0</v>
      </c>
      <c r="K153" s="173" t="s">
        <v>153</v>
      </c>
      <c r="L153" s="41"/>
      <c r="M153" s="178" t="s">
        <v>5</v>
      </c>
      <c r="N153" s="179" t="s">
        <v>43</v>
      </c>
      <c r="O153" s="42"/>
      <c r="P153" s="180">
        <f>O153*H153</f>
        <v>0</v>
      </c>
      <c r="Q153" s="180">
        <v>2.45329</v>
      </c>
      <c r="R153" s="180">
        <f>Q153*H153</f>
        <v>57.357920199999995</v>
      </c>
      <c r="S153" s="180">
        <v>0</v>
      </c>
      <c r="T153" s="181">
        <f>S153*H153</f>
        <v>0</v>
      </c>
      <c r="AR153" s="24" t="s">
        <v>154</v>
      </c>
      <c r="AT153" s="24" t="s">
        <v>149</v>
      </c>
      <c r="AU153" s="24" t="s">
        <v>80</v>
      </c>
      <c r="AY153" s="24" t="s">
        <v>147</v>
      </c>
      <c r="BE153" s="182">
        <f>IF(N153="základní",J153,0)</f>
        <v>0</v>
      </c>
      <c r="BF153" s="182">
        <f>IF(N153="snížená",J153,0)</f>
        <v>0</v>
      </c>
      <c r="BG153" s="182">
        <f>IF(N153="zákl. přenesená",J153,0)</f>
        <v>0</v>
      </c>
      <c r="BH153" s="182">
        <f>IF(N153="sníž. přenesená",J153,0)</f>
        <v>0</v>
      </c>
      <c r="BI153" s="182">
        <f>IF(N153="nulová",J153,0)</f>
        <v>0</v>
      </c>
      <c r="BJ153" s="24" t="s">
        <v>17</v>
      </c>
      <c r="BK153" s="182">
        <f>ROUND(I153*H153,2)</f>
        <v>0</v>
      </c>
      <c r="BL153" s="24" t="s">
        <v>154</v>
      </c>
      <c r="BM153" s="24" t="s">
        <v>236</v>
      </c>
    </row>
    <row r="154" spans="2:65" s="11" customFormat="1" ht="13.5">
      <c r="B154" s="183"/>
      <c r="D154" s="184" t="s">
        <v>156</v>
      </c>
      <c r="E154" s="185" t="s">
        <v>5</v>
      </c>
      <c r="F154" s="186" t="s">
        <v>167</v>
      </c>
      <c r="H154" s="187" t="s">
        <v>5</v>
      </c>
      <c r="I154" s="188"/>
      <c r="L154" s="183"/>
      <c r="M154" s="189"/>
      <c r="N154" s="190"/>
      <c r="O154" s="190"/>
      <c r="P154" s="190"/>
      <c r="Q154" s="190"/>
      <c r="R154" s="190"/>
      <c r="S154" s="190"/>
      <c r="T154" s="191"/>
      <c r="AT154" s="187" t="s">
        <v>156</v>
      </c>
      <c r="AU154" s="187" t="s">
        <v>80</v>
      </c>
      <c r="AV154" s="11" t="s">
        <v>17</v>
      </c>
      <c r="AW154" s="11" t="s">
        <v>35</v>
      </c>
      <c r="AX154" s="11" t="s">
        <v>72</v>
      </c>
      <c r="AY154" s="187" t="s">
        <v>147</v>
      </c>
    </row>
    <row r="155" spans="2:65" s="12" customFormat="1" ht="27">
      <c r="B155" s="192"/>
      <c r="D155" s="201" t="s">
        <v>156</v>
      </c>
      <c r="E155" s="210" t="s">
        <v>5</v>
      </c>
      <c r="F155" s="211" t="s">
        <v>237</v>
      </c>
      <c r="H155" s="212">
        <v>23.38</v>
      </c>
      <c r="I155" s="196"/>
      <c r="L155" s="192"/>
      <c r="M155" s="197"/>
      <c r="N155" s="198"/>
      <c r="O155" s="198"/>
      <c r="P155" s="198"/>
      <c r="Q155" s="198"/>
      <c r="R155" s="198"/>
      <c r="S155" s="198"/>
      <c r="T155" s="199"/>
      <c r="AT155" s="193" t="s">
        <v>156</v>
      </c>
      <c r="AU155" s="193" t="s">
        <v>80</v>
      </c>
      <c r="AV155" s="12" t="s">
        <v>80</v>
      </c>
      <c r="AW155" s="12" t="s">
        <v>35</v>
      </c>
      <c r="AX155" s="12" t="s">
        <v>17</v>
      </c>
      <c r="AY155" s="193" t="s">
        <v>147</v>
      </c>
    </row>
    <row r="156" spans="2:65" s="1" customFormat="1" ht="22.5" customHeight="1">
      <c r="B156" s="170"/>
      <c r="C156" s="171" t="s">
        <v>238</v>
      </c>
      <c r="D156" s="171" t="s">
        <v>149</v>
      </c>
      <c r="E156" s="172" t="s">
        <v>239</v>
      </c>
      <c r="F156" s="173" t="s">
        <v>240</v>
      </c>
      <c r="G156" s="174" t="s">
        <v>223</v>
      </c>
      <c r="H156" s="175">
        <v>1.194</v>
      </c>
      <c r="I156" s="176"/>
      <c r="J156" s="177">
        <f>ROUND(I156*H156,2)</f>
        <v>0</v>
      </c>
      <c r="K156" s="173" t="s">
        <v>153</v>
      </c>
      <c r="L156" s="41"/>
      <c r="M156" s="178" t="s">
        <v>5</v>
      </c>
      <c r="N156" s="179" t="s">
        <v>43</v>
      </c>
      <c r="O156" s="42"/>
      <c r="P156" s="180">
        <f>O156*H156</f>
        <v>0</v>
      </c>
      <c r="Q156" s="180">
        <v>1.0530600000000001</v>
      </c>
      <c r="R156" s="180">
        <f>Q156*H156</f>
        <v>1.2573536400000001</v>
      </c>
      <c r="S156" s="180">
        <v>0</v>
      </c>
      <c r="T156" s="181">
        <f>S156*H156</f>
        <v>0</v>
      </c>
      <c r="AR156" s="24" t="s">
        <v>154</v>
      </c>
      <c r="AT156" s="24" t="s">
        <v>149</v>
      </c>
      <c r="AU156" s="24" t="s">
        <v>80</v>
      </c>
      <c r="AY156" s="24" t="s">
        <v>147</v>
      </c>
      <c r="BE156" s="182">
        <f>IF(N156="základní",J156,0)</f>
        <v>0</v>
      </c>
      <c r="BF156" s="182">
        <f>IF(N156="snížená",J156,0)</f>
        <v>0</v>
      </c>
      <c r="BG156" s="182">
        <f>IF(N156="zákl. přenesená",J156,0)</f>
        <v>0</v>
      </c>
      <c r="BH156" s="182">
        <f>IF(N156="sníž. přenesená",J156,0)</f>
        <v>0</v>
      </c>
      <c r="BI156" s="182">
        <f>IF(N156="nulová",J156,0)</f>
        <v>0</v>
      </c>
      <c r="BJ156" s="24" t="s">
        <v>17</v>
      </c>
      <c r="BK156" s="182">
        <f>ROUND(I156*H156,2)</f>
        <v>0</v>
      </c>
      <c r="BL156" s="24" t="s">
        <v>154</v>
      </c>
      <c r="BM156" s="24" t="s">
        <v>241</v>
      </c>
    </row>
    <row r="157" spans="2:65" s="11" customFormat="1" ht="13.5">
      <c r="B157" s="183"/>
      <c r="D157" s="184" t="s">
        <v>156</v>
      </c>
      <c r="E157" s="185" t="s">
        <v>5</v>
      </c>
      <c r="F157" s="186" t="s">
        <v>167</v>
      </c>
      <c r="H157" s="187" t="s">
        <v>5</v>
      </c>
      <c r="I157" s="188"/>
      <c r="L157" s="183"/>
      <c r="M157" s="189"/>
      <c r="N157" s="190"/>
      <c r="O157" s="190"/>
      <c r="P157" s="190"/>
      <c r="Q157" s="190"/>
      <c r="R157" s="190"/>
      <c r="S157" s="190"/>
      <c r="T157" s="191"/>
      <c r="AT157" s="187" t="s">
        <v>156</v>
      </c>
      <c r="AU157" s="187" t="s">
        <v>80</v>
      </c>
      <c r="AV157" s="11" t="s">
        <v>17</v>
      </c>
      <c r="AW157" s="11" t="s">
        <v>35</v>
      </c>
      <c r="AX157" s="11" t="s">
        <v>72</v>
      </c>
      <c r="AY157" s="187" t="s">
        <v>147</v>
      </c>
    </row>
    <row r="158" spans="2:65" s="12" customFormat="1" ht="27">
      <c r="B158" s="192"/>
      <c r="D158" s="201" t="s">
        <v>156</v>
      </c>
      <c r="E158" s="210" t="s">
        <v>5</v>
      </c>
      <c r="F158" s="211" t="s">
        <v>242</v>
      </c>
      <c r="H158" s="212">
        <v>1.194</v>
      </c>
      <c r="I158" s="196"/>
      <c r="L158" s="192"/>
      <c r="M158" s="197"/>
      <c r="N158" s="198"/>
      <c r="O158" s="198"/>
      <c r="P158" s="198"/>
      <c r="Q158" s="198"/>
      <c r="R158" s="198"/>
      <c r="S158" s="198"/>
      <c r="T158" s="199"/>
      <c r="AT158" s="193" t="s">
        <v>156</v>
      </c>
      <c r="AU158" s="193" t="s">
        <v>80</v>
      </c>
      <c r="AV158" s="12" t="s">
        <v>80</v>
      </c>
      <c r="AW158" s="12" t="s">
        <v>35</v>
      </c>
      <c r="AX158" s="12" t="s">
        <v>17</v>
      </c>
      <c r="AY158" s="193" t="s">
        <v>147</v>
      </c>
    </row>
    <row r="159" spans="2:65" s="1" customFormat="1" ht="22.5" customHeight="1">
      <c r="B159" s="170"/>
      <c r="C159" s="171" t="s">
        <v>243</v>
      </c>
      <c r="D159" s="171" t="s">
        <v>149</v>
      </c>
      <c r="E159" s="172" t="s">
        <v>244</v>
      </c>
      <c r="F159" s="173" t="s">
        <v>245</v>
      </c>
      <c r="G159" s="174" t="s">
        <v>152</v>
      </c>
      <c r="H159" s="175">
        <v>18.210999999999999</v>
      </c>
      <c r="I159" s="176"/>
      <c r="J159" s="177">
        <f>ROUND(I159*H159,2)</f>
        <v>0</v>
      </c>
      <c r="K159" s="173" t="s">
        <v>153</v>
      </c>
      <c r="L159" s="41"/>
      <c r="M159" s="178" t="s">
        <v>5</v>
      </c>
      <c r="N159" s="179" t="s">
        <v>43</v>
      </c>
      <c r="O159" s="42"/>
      <c r="P159" s="180">
        <f>O159*H159</f>
        <v>0</v>
      </c>
      <c r="Q159" s="180">
        <v>2.45329</v>
      </c>
      <c r="R159" s="180">
        <f>Q159*H159</f>
        <v>44.676864189999996</v>
      </c>
      <c r="S159" s="180">
        <v>0</v>
      </c>
      <c r="T159" s="181">
        <f>S159*H159</f>
        <v>0</v>
      </c>
      <c r="AR159" s="24" t="s">
        <v>154</v>
      </c>
      <c r="AT159" s="24" t="s">
        <v>149</v>
      </c>
      <c r="AU159" s="24" t="s">
        <v>80</v>
      </c>
      <c r="AY159" s="24" t="s">
        <v>147</v>
      </c>
      <c r="BE159" s="182">
        <f>IF(N159="základní",J159,0)</f>
        <v>0</v>
      </c>
      <c r="BF159" s="182">
        <f>IF(N159="snížená",J159,0)</f>
        <v>0</v>
      </c>
      <c r="BG159" s="182">
        <f>IF(N159="zákl. přenesená",J159,0)</f>
        <v>0</v>
      </c>
      <c r="BH159" s="182">
        <f>IF(N159="sníž. přenesená",J159,0)</f>
        <v>0</v>
      </c>
      <c r="BI159" s="182">
        <f>IF(N159="nulová",J159,0)</f>
        <v>0</v>
      </c>
      <c r="BJ159" s="24" t="s">
        <v>17</v>
      </c>
      <c r="BK159" s="182">
        <f>ROUND(I159*H159,2)</f>
        <v>0</v>
      </c>
      <c r="BL159" s="24" t="s">
        <v>154</v>
      </c>
      <c r="BM159" s="24" t="s">
        <v>246</v>
      </c>
    </row>
    <row r="160" spans="2:65" s="12" customFormat="1" ht="13.5">
      <c r="B160" s="192"/>
      <c r="D160" s="184" t="s">
        <v>156</v>
      </c>
      <c r="E160" s="193" t="s">
        <v>5</v>
      </c>
      <c r="F160" s="194" t="s">
        <v>177</v>
      </c>
      <c r="H160" s="195">
        <v>0.56000000000000005</v>
      </c>
      <c r="I160" s="196"/>
      <c r="L160" s="192"/>
      <c r="M160" s="197"/>
      <c r="N160" s="198"/>
      <c r="O160" s="198"/>
      <c r="P160" s="198"/>
      <c r="Q160" s="198"/>
      <c r="R160" s="198"/>
      <c r="S160" s="198"/>
      <c r="T160" s="199"/>
      <c r="AT160" s="193" t="s">
        <v>156</v>
      </c>
      <c r="AU160" s="193" t="s">
        <v>80</v>
      </c>
      <c r="AV160" s="12" t="s">
        <v>80</v>
      </c>
      <c r="AW160" s="12" t="s">
        <v>35</v>
      </c>
      <c r="AX160" s="12" t="s">
        <v>72</v>
      </c>
      <c r="AY160" s="193" t="s">
        <v>147</v>
      </c>
    </row>
    <row r="161" spans="2:65" s="11" customFormat="1" ht="13.5">
      <c r="B161" s="183"/>
      <c r="D161" s="184" t="s">
        <v>156</v>
      </c>
      <c r="E161" s="185" t="s">
        <v>5</v>
      </c>
      <c r="F161" s="186" t="s">
        <v>178</v>
      </c>
      <c r="H161" s="187" t="s">
        <v>5</v>
      </c>
      <c r="I161" s="188"/>
      <c r="L161" s="183"/>
      <c r="M161" s="189"/>
      <c r="N161" s="190"/>
      <c r="O161" s="190"/>
      <c r="P161" s="190"/>
      <c r="Q161" s="190"/>
      <c r="R161" s="190"/>
      <c r="S161" s="190"/>
      <c r="T161" s="191"/>
      <c r="AT161" s="187" t="s">
        <v>156</v>
      </c>
      <c r="AU161" s="187" t="s">
        <v>80</v>
      </c>
      <c r="AV161" s="11" t="s">
        <v>17</v>
      </c>
      <c r="AW161" s="11" t="s">
        <v>35</v>
      </c>
      <c r="AX161" s="11" t="s">
        <v>72</v>
      </c>
      <c r="AY161" s="187" t="s">
        <v>147</v>
      </c>
    </row>
    <row r="162" spans="2:65" s="12" customFormat="1" ht="13.5">
      <c r="B162" s="192"/>
      <c r="D162" s="184" t="s">
        <v>156</v>
      </c>
      <c r="E162" s="193" t="s">
        <v>5</v>
      </c>
      <c r="F162" s="194" t="s">
        <v>179</v>
      </c>
      <c r="H162" s="195">
        <v>13.238</v>
      </c>
      <c r="I162" s="196"/>
      <c r="L162" s="192"/>
      <c r="M162" s="197"/>
      <c r="N162" s="198"/>
      <c r="O162" s="198"/>
      <c r="P162" s="198"/>
      <c r="Q162" s="198"/>
      <c r="R162" s="198"/>
      <c r="S162" s="198"/>
      <c r="T162" s="199"/>
      <c r="AT162" s="193" t="s">
        <v>156</v>
      </c>
      <c r="AU162" s="193" t="s">
        <v>80</v>
      </c>
      <c r="AV162" s="12" t="s">
        <v>80</v>
      </c>
      <c r="AW162" s="12" t="s">
        <v>35</v>
      </c>
      <c r="AX162" s="12" t="s">
        <v>72</v>
      </c>
      <c r="AY162" s="193" t="s">
        <v>147</v>
      </c>
    </row>
    <row r="163" spans="2:65" s="12" customFormat="1" ht="13.5">
      <c r="B163" s="192"/>
      <c r="D163" s="184" t="s">
        <v>156</v>
      </c>
      <c r="E163" s="193" t="s">
        <v>5</v>
      </c>
      <c r="F163" s="194" t="s">
        <v>180</v>
      </c>
      <c r="H163" s="195">
        <v>4.4130000000000003</v>
      </c>
      <c r="I163" s="196"/>
      <c r="L163" s="192"/>
      <c r="M163" s="197"/>
      <c r="N163" s="198"/>
      <c r="O163" s="198"/>
      <c r="P163" s="198"/>
      <c r="Q163" s="198"/>
      <c r="R163" s="198"/>
      <c r="S163" s="198"/>
      <c r="T163" s="199"/>
      <c r="AT163" s="193" t="s">
        <v>156</v>
      </c>
      <c r="AU163" s="193" t="s">
        <v>80</v>
      </c>
      <c r="AV163" s="12" t="s">
        <v>80</v>
      </c>
      <c r="AW163" s="12" t="s">
        <v>35</v>
      </c>
      <c r="AX163" s="12" t="s">
        <v>72</v>
      </c>
      <c r="AY163" s="193" t="s">
        <v>147</v>
      </c>
    </row>
    <row r="164" spans="2:65" s="13" customFormat="1" ht="13.5">
      <c r="B164" s="200"/>
      <c r="D164" s="201" t="s">
        <v>156</v>
      </c>
      <c r="E164" s="202" t="s">
        <v>5</v>
      </c>
      <c r="F164" s="203" t="s">
        <v>159</v>
      </c>
      <c r="H164" s="204">
        <v>18.210999999999999</v>
      </c>
      <c r="I164" s="205"/>
      <c r="L164" s="200"/>
      <c r="M164" s="206"/>
      <c r="N164" s="207"/>
      <c r="O164" s="207"/>
      <c r="P164" s="207"/>
      <c r="Q164" s="207"/>
      <c r="R164" s="207"/>
      <c r="S164" s="207"/>
      <c r="T164" s="208"/>
      <c r="AT164" s="209" t="s">
        <v>156</v>
      </c>
      <c r="AU164" s="209" t="s">
        <v>80</v>
      </c>
      <c r="AV164" s="13" t="s">
        <v>154</v>
      </c>
      <c r="AW164" s="13" t="s">
        <v>35</v>
      </c>
      <c r="AX164" s="13" t="s">
        <v>17</v>
      </c>
      <c r="AY164" s="209" t="s">
        <v>147</v>
      </c>
    </row>
    <row r="165" spans="2:65" s="1" customFormat="1" ht="22.5" customHeight="1">
      <c r="B165" s="170"/>
      <c r="C165" s="171" t="s">
        <v>247</v>
      </c>
      <c r="D165" s="171" t="s">
        <v>149</v>
      </c>
      <c r="E165" s="172" t="s">
        <v>248</v>
      </c>
      <c r="F165" s="173" t="s">
        <v>249</v>
      </c>
      <c r="G165" s="174" t="s">
        <v>152</v>
      </c>
      <c r="H165" s="175">
        <v>1.7430000000000001</v>
      </c>
      <c r="I165" s="176"/>
      <c r="J165" s="177">
        <f>ROUND(I165*H165,2)</f>
        <v>0</v>
      </c>
      <c r="K165" s="173" t="s">
        <v>153</v>
      </c>
      <c r="L165" s="41"/>
      <c r="M165" s="178" t="s">
        <v>5</v>
      </c>
      <c r="N165" s="179" t="s">
        <v>43</v>
      </c>
      <c r="O165" s="42"/>
      <c r="P165" s="180">
        <f>O165*H165</f>
        <v>0</v>
      </c>
      <c r="Q165" s="180">
        <v>2.45329</v>
      </c>
      <c r="R165" s="180">
        <f>Q165*H165</f>
        <v>4.2760844699999998</v>
      </c>
      <c r="S165" s="180">
        <v>0</v>
      </c>
      <c r="T165" s="181">
        <f>S165*H165</f>
        <v>0</v>
      </c>
      <c r="AR165" s="24" t="s">
        <v>154</v>
      </c>
      <c r="AT165" s="24" t="s">
        <v>149</v>
      </c>
      <c r="AU165" s="24" t="s">
        <v>80</v>
      </c>
      <c r="AY165" s="24" t="s">
        <v>147</v>
      </c>
      <c r="BE165" s="182">
        <f>IF(N165="základní",J165,0)</f>
        <v>0</v>
      </c>
      <c r="BF165" s="182">
        <f>IF(N165="snížená",J165,0)</f>
        <v>0</v>
      </c>
      <c r="BG165" s="182">
        <f>IF(N165="zákl. přenesená",J165,0)</f>
        <v>0</v>
      </c>
      <c r="BH165" s="182">
        <f>IF(N165="sníž. přenesená",J165,0)</f>
        <v>0</v>
      </c>
      <c r="BI165" s="182">
        <f>IF(N165="nulová",J165,0)</f>
        <v>0</v>
      </c>
      <c r="BJ165" s="24" t="s">
        <v>17</v>
      </c>
      <c r="BK165" s="182">
        <f>ROUND(I165*H165,2)</f>
        <v>0</v>
      </c>
      <c r="BL165" s="24" t="s">
        <v>154</v>
      </c>
      <c r="BM165" s="24" t="s">
        <v>250</v>
      </c>
    </row>
    <row r="166" spans="2:65" s="12" customFormat="1" ht="13.5">
      <c r="B166" s="192"/>
      <c r="D166" s="184" t="s">
        <v>156</v>
      </c>
      <c r="E166" s="193" t="s">
        <v>5</v>
      </c>
      <c r="F166" s="194" t="s">
        <v>189</v>
      </c>
      <c r="H166" s="195">
        <v>0.94199999999999995</v>
      </c>
      <c r="I166" s="196"/>
      <c r="L166" s="192"/>
      <c r="M166" s="197"/>
      <c r="N166" s="198"/>
      <c r="O166" s="198"/>
      <c r="P166" s="198"/>
      <c r="Q166" s="198"/>
      <c r="R166" s="198"/>
      <c r="S166" s="198"/>
      <c r="T166" s="199"/>
      <c r="AT166" s="193" t="s">
        <v>156</v>
      </c>
      <c r="AU166" s="193" t="s">
        <v>80</v>
      </c>
      <c r="AV166" s="12" t="s">
        <v>80</v>
      </c>
      <c r="AW166" s="12" t="s">
        <v>35</v>
      </c>
      <c r="AX166" s="12" t="s">
        <v>72</v>
      </c>
      <c r="AY166" s="193" t="s">
        <v>147</v>
      </c>
    </row>
    <row r="167" spans="2:65" s="12" customFormat="1" ht="13.5">
      <c r="B167" s="192"/>
      <c r="D167" s="184" t="s">
        <v>156</v>
      </c>
      <c r="E167" s="193" t="s">
        <v>5</v>
      </c>
      <c r="F167" s="194" t="s">
        <v>190</v>
      </c>
      <c r="H167" s="195">
        <v>0.80100000000000005</v>
      </c>
      <c r="I167" s="196"/>
      <c r="L167" s="192"/>
      <c r="M167" s="197"/>
      <c r="N167" s="198"/>
      <c r="O167" s="198"/>
      <c r="P167" s="198"/>
      <c r="Q167" s="198"/>
      <c r="R167" s="198"/>
      <c r="S167" s="198"/>
      <c r="T167" s="199"/>
      <c r="AT167" s="193" t="s">
        <v>156</v>
      </c>
      <c r="AU167" s="193" t="s">
        <v>80</v>
      </c>
      <c r="AV167" s="12" t="s">
        <v>80</v>
      </c>
      <c r="AW167" s="12" t="s">
        <v>35</v>
      </c>
      <c r="AX167" s="12" t="s">
        <v>72</v>
      </c>
      <c r="AY167" s="193" t="s">
        <v>147</v>
      </c>
    </row>
    <row r="168" spans="2:65" s="13" customFormat="1" ht="13.5">
      <c r="B168" s="200"/>
      <c r="D168" s="201" t="s">
        <v>156</v>
      </c>
      <c r="E168" s="202" t="s">
        <v>5</v>
      </c>
      <c r="F168" s="203" t="s">
        <v>159</v>
      </c>
      <c r="H168" s="204">
        <v>1.7430000000000001</v>
      </c>
      <c r="I168" s="205"/>
      <c r="L168" s="200"/>
      <c r="M168" s="206"/>
      <c r="N168" s="207"/>
      <c r="O168" s="207"/>
      <c r="P168" s="207"/>
      <c r="Q168" s="207"/>
      <c r="R168" s="207"/>
      <c r="S168" s="207"/>
      <c r="T168" s="208"/>
      <c r="AT168" s="209" t="s">
        <v>156</v>
      </c>
      <c r="AU168" s="209" t="s">
        <v>80</v>
      </c>
      <c r="AV168" s="13" t="s">
        <v>154</v>
      </c>
      <c r="AW168" s="13" t="s">
        <v>35</v>
      </c>
      <c r="AX168" s="13" t="s">
        <v>17</v>
      </c>
      <c r="AY168" s="209" t="s">
        <v>147</v>
      </c>
    </row>
    <row r="169" spans="2:65" s="1" customFormat="1" ht="22.5" customHeight="1">
      <c r="B169" s="170"/>
      <c r="C169" s="171" t="s">
        <v>251</v>
      </c>
      <c r="D169" s="171" t="s">
        <v>149</v>
      </c>
      <c r="E169" s="172" t="s">
        <v>252</v>
      </c>
      <c r="F169" s="173" t="s">
        <v>253</v>
      </c>
      <c r="G169" s="174" t="s">
        <v>152</v>
      </c>
      <c r="H169" s="175">
        <v>35.07</v>
      </c>
      <c r="I169" s="176"/>
      <c r="J169" s="177">
        <f>ROUND(I169*H169,2)</f>
        <v>0</v>
      </c>
      <c r="K169" s="173" t="s">
        <v>153</v>
      </c>
      <c r="L169" s="41"/>
      <c r="M169" s="178" t="s">
        <v>5</v>
      </c>
      <c r="N169" s="179" t="s">
        <v>43</v>
      </c>
      <c r="O169" s="42"/>
      <c r="P169" s="180">
        <f>O169*H169</f>
        <v>0</v>
      </c>
      <c r="Q169" s="180">
        <v>2.16</v>
      </c>
      <c r="R169" s="180">
        <f>Q169*H169</f>
        <v>75.751200000000011</v>
      </c>
      <c r="S169" s="180">
        <v>0</v>
      </c>
      <c r="T169" s="181">
        <f>S169*H169</f>
        <v>0</v>
      </c>
      <c r="AR169" s="24" t="s">
        <v>154</v>
      </c>
      <c r="AT169" s="24" t="s">
        <v>149</v>
      </c>
      <c r="AU169" s="24" t="s">
        <v>80</v>
      </c>
      <c r="AY169" s="24" t="s">
        <v>147</v>
      </c>
      <c r="BE169" s="182">
        <f>IF(N169="základní",J169,0)</f>
        <v>0</v>
      </c>
      <c r="BF169" s="182">
        <f>IF(N169="snížená",J169,0)</f>
        <v>0</v>
      </c>
      <c r="BG169" s="182">
        <f>IF(N169="zákl. přenesená",J169,0)</f>
        <v>0</v>
      </c>
      <c r="BH169" s="182">
        <f>IF(N169="sníž. přenesená",J169,0)</f>
        <v>0</v>
      </c>
      <c r="BI169" s="182">
        <f>IF(N169="nulová",J169,0)</f>
        <v>0</v>
      </c>
      <c r="BJ169" s="24" t="s">
        <v>17</v>
      </c>
      <c r="BK169" s="182">
        <f>ROUND(I169*H169,2)</f>
        <v>0</v>
      </c>
      <c r="BL169" s="24" t="s">
        <v>154</v>
      </c>
      <c r="BM169" s="24" t="s">
        <v>254</v>
      </c>
    </row>
    <row r="170" spans="2:65" s="11" customFormat="1" ht="13.5">
      <c r="B170" s="183"/>
      <c r="D170" s="184" t="s">
        <v>156</v>
      </c>
      <c r="E170" s="185" t="s">
        <v>5</v>
      </c>
      <c r="F170" s="186" t="s">
        <v>167</v>
      </c>
      <c r="H170" s="187" t="s">
        <v>5</v>
      </c>
      <c r="I170" s="188"/>
      <c r="L170" s="183"/>
      <c r="M170" s="189"/>
      <c r="N170" s="190"/>
      <c r="O170" s="190"/>
      <c r="P170" s="190"/>
      <c r="Q170" s="190"/>
      <c r="R170" s="190"/>
      <c r="S170" s="190"/>
      <c r="T170" s="191"/>
      <c r="AT170" s="187" t="s">
        <v>156</v>
      </c>
      <c r="AU170" s="187" t="s">
        <v>80</v>
      </c>
      <c r="AV170" s="11" t="s">
        <v>17</v>
      </c>
      <c r="AW170" s="11" t="s">
        <v>35</v>
      </c>
      <c r="AX170" s="11" t="s">
        <v>72</v>
      </c>
      <c r="AY170" s="187" t="s">
        <v>147</v>
      </c>
    </row>
    <row r="171" spans="2:65" s="12" customFormat="1" ht="27">
      <c r="B171" s="192"/>
      <c r="D171" s="184" t="s">
        <v>156</v>
      </c>
      <c r="E171" s="193" t="s">
        <v>5</v>
      </c>
      <c r="F171" s="194" t="s">
        <v>255</v>
      </c>
      <c r="H171" s="195">
        <v>35.07</v>
      </c>
      <c r="I171" s="196"/>
      <c r="L171" s="192"/>
      <c r="M171" s="197"/>
      <c r="N171" s="198"/>
      <c r="O171" s="198"/>
      <c r="P171" s="198"/>
      <c r="Q171" s="198"/>
      <c r="R171" s="198"/>
      <c r="S171" s="198"/>
      <c r="T171" s="199"/>
      <c r="AT171" s="193" t="s">
        <v>156</v>
      </c>
      <c r="AU171" s="193" t="s">
        <v>80</v>
      </c>
      <c r="AV171" s="12" t="s">
        <v>80</v>
      </c>
      <c r="AW171" s="12" t="s">
        <v>35</v>
      </c>
      <c r="AX171" s="12" t="s">
        <v>17</v>
      </c>
      <c r="AY171" s="193" t="s">
        <v>147</v>
      </c>
    </row>
    <row r="172" spans="2:65" s="10" customFormat="1" ht="29.85" customHeight="1">
      <c r="B172" s="156"/>
      <c r="D172" s="167" t="s">
        <v>71</v>
      </c>
      <c r="E172" s="168" t="s">
        <v>163</v>
      </c>
      <c r="F172" s="168" t="s">
        <v>256</v>
      </c>
      <c r="I172" s="159"/>
      <c r="J172" s="169">
        <f>BK172</f>
        <v>0</v>
      </c>
      <c r="L172" s="156"/>
      <c r="M172" s="161"/>
      <c r="N172" s="162"/>
      <c r="O172" s="162"/>
      <c r="P172" s="163">
        <f>SUM(P173:P223)</f>
        <v>0</v>
      </c>
      <c r="Q172" s="162"/>
      <c r="R172" s="163">
        <f>SUM(R173:R223)</f>
        <v>86.277373899999986</v>
      </c>
      <c r="S172" s="162"/>
      <c r="T172" s="164">
        <f>SUM(T173:T223)</f>
        <v>0</v>
      </c>
      <c r="AR172" s="157" t="s">
        <v>17</v>
      </c>
      <c r="AT172" s="165" t="s">
        <v>71</v>
      </c>
      <c r="AU172" s="165" t="s">
        <v>17</v>
      </c>
      <c r="AY172" s="157" t="s">
        <v>147</v>
      </c>
      <c r="BK172" s="166">
        <f>SUM(BK173:BK223)</f>
        <v>0</v>
      </c>
    </row>
    <row r="173" spans="2:65" s="1" customFormat="1" ht="31.5" customHeight="1">
      <c r="B173" s="170"/>
      <c r="C173" s="171" t="s">
        <v>10</v>
      </c>
      <c r="D173" s="171" t="s">
        <v>149</v>
      </c>
      <c r="E173" s="172" t="s">
        <v>257</v>
      </c>
      <c r="F173" s="173" t="s">
        <v>258</v>
      </c>
      <c r="G173" s="174" t="s">
        <v>229</v>
      </c>
      <c r="H173" s="175">
        <v>37.075000000000003</v>
      </c>
      <c r="I173" s="176"/>
      <c r="J173" s="177">
        <f>ROUND(I173*H173,2)</f>
        <v>0</v>
      </c>
      <c r="K173" s="173" t="s">
        <v>153</v>
      </c>
      <c r="L173" s="41"/>
      <c r="M173" s="178" t="s">
        <v>5</v>
      </c>
      <c r="N173" s="179" t="s">
        <v>43</v>
      </c>
      <c r="O173" s="42"/>
      <c r="P173" s="180">
        <f>O173*H173</f>
        <v>0</v>
      </c>
      <c r="Q173" s="180">
        <v>0.30690000000000001</v>
      </c>
      <c r="R173" s="180">
        <f>Q173*H173</f>
        <v>11.378317500000001</v>
      </c>
      <c r="S173" s="180">
        <v>0</v>
      </c>
      <c r="T173" s="181">
        <f>S173*H173</f>
        <v>0</v>
      </c>
      <c r="AR173" s="24" t="s">
        <v>154</v>
      </c>
      <c r="AT173" s="24" t="s">
        <v>149</v>
      </c>
      <c r="AU173" s="24" t="s">
        <v>80</v>
      </c>
      <c r="AY173" s="24" t="s">
        <v>147</v>
      </c>
      <c r="BE173" s="182">
        <f>IF(N173="základní",J173,0)</f>
        <v>0</v>
      </c>
      <c r="BF173" s="182">
        <f>IF(N173="snížená",J173,0)</f>
        <v>0</v>
      </c>
      <c r="BG173" s="182">
        <f>IF(N173="zákl. přenesená",J173,0)</f>
        <v>0</v>
      </c>
      <c r="BH173" s="182">
        <f>IF(N173="sníž. přenesená",J173,0)</f>
        <v>0</v>
      </c>
      <c r="BI173" s="182">
        <f>IF(N173="nulová",J173,0)</f>
        <v>0</v>
      </c>
      <c r="BJ173" s="24" t="s">
        <v>17</v>
      </c>
      <c r="BK173" s="182">
        <f>ROUND(I173*H173,2)</f>
        <v>0</v>
      </c>
      <c r="BL173" s="24" t="s">
        <v>154</v>
      </c>
      <c r="BM173" s="24" t="s">
        <v>259</v>
      </c>
    </row>
    <row r="174" spans="2:65" s="12" customFormat="1" ht="13.5">
      <c r="B174" s="192"/>
      <c r="D174" s="184" t="s">
        <v>156</v>
      </c>
      <c r="E174" s="193" t="s">
        <v>5</v>
      </c>
      <c r="F174" s="194" t="s">
        <v>260</v>
      </c>
      <c r="H174" s="195">
        <v>24.795000000000002</v>
      </c>
      <c r="I174" s="196"/>
      <c r="L174" s="192"/>
      <c r="M174" s="197"/>
      <c r="N174" s="198"/>
      <c r="O174" s="198"/>
      <c r="P174" s="198"/>
      <c r="Q174" s="198"/>
      <c r="R174" s="198"/>
      <c r="S174" s="198"/>
      <c r="T174" s="199"/>
      <c r="AT174" s="193" t="s">
        <v>156</v>
      </c>
      <c r="AU174" s="193" t="s">
        <v>80</v>
      </c>
      <c r="AV174" s="12" t="s">
        <v>80</v>
      </c>
      <c r="AW174" s="12" t="s">
        <v>35</v>
      </c>
      <c r="AX174" s="12" t="s">
        <v>72</v>
      </c>
      <c r="AY174" s="193" t="s">
        <v>147</v>
      </c>
    </row>
    <row r="175" spans="2:65" s="12" customFormat="1" ht="13.5">
      <c r="B175" s="192"/>
      <c r="D175" s="184" t="s">
        <v>156</v>
      </c>
      <c r="E175" s="193" t="s">
        <v>5</v>
      </c>
      <c r="F175" s="194" t="s">
        <v>261</v>
      </c>
      <c r="H175" s="195">
        <v>-6.72</v>
      </c>
      <c r="I175" s="196"/>
      <c r="L175" s="192"/>
      <c r="M175" s="197"/>
      <c r="N175" s="198"/>
      <c r="O175" s="198"/>
      <c r="P175" s="198"/>
      <c r="Q175" s="198"/>
      <c r="R175" s="198"/>
      <c r="S175" s="198"/>
      <c r="T175" s="199"/>
      <c r="AT175" s="193" t="s">
        <v>156</v>
      </c>
      <c r="AU175" s="193" t="s">
        <v>80</v>
      </c>
      <c r="AV175" s="12" t="s">
        <v>80</v>
      </c>
      <c r="AW175" s="12" t="s">
        <v>35</v>
      </c>
      <c r="AX175" s="12" t="s">
        <v>72</v>
      </c>
      <c r="AY175" s="193" t="s">
        <v>147</v>
      </c>
    </row>
    <row r="176" spans="2:65" s="11" customFormat="1" ht="13.5">
      <c r="B176" s="183"/>
      <c r="D176" s="184" t="s">
        <v>156</v>
      </c>
      <c r="E176" s="185" t="s">
        <v>5</v>
      </c>
      <c r="F176" s="186" t="s">
        <v>262</v>
      </c>
      <c r="H176" s="187" t="s">
        <v>5</v>
      </c>
      <c r="I176" s="188"/>
      <c r="L176" s="183"/>
      <c r="M176" s="189"/>
      <c r="N176" s="190"/>
      <c r="O176" s="190"/>
      <c r="P176" s="190"/>
      <c r="Q176" s="190"/>
      <c r="R176" s="190"/>
      <c r="S176" s="190"/>
      <c r="T176" s="191"/>
      <c r="AT176" s="187" t="s">
        <v>156</v>
      </c>
      <c r="AU176" s="187" t="s">
        <v>80</v>
      </c>
      <c r="AV176" s="11" t="s">
        <v>17</v>
      </c>
      <c r="AW176" s="11" t="s">
        <v>35</v>
      </c>
      <c r="AX176" s="11" t="s">
        <v>72</v>
      </c>
      <c r="AY176" s="187" t="s">
        <v>147</v>
      </c>
    </row>
    <row r="177" spans="2:65" s="12" customFormat="1" ht="13.5">
      <c r="B177" s="192"/>
      <c r="D177" s="184" t="s">
        <v>156</v>
      </c>
      <c r="E177" s="193" t="s">
        <v>5</v>
      </c>
      <c r="F177" s="194" t="s">
        <v>263</v>
      </c>
      <c r="H177" s="195">
        <v>19</v>
      </c>
      <c r="I177" s="196"/>
      <c r="L177" s="192"/>
      <c r="M177" s="197"/>
      <c r="N177" s="198"/>
      <c r="O177" s="198"/>
      <c r="P177" s="198"/>
      <c r="Q177" s="198"/>
      <c r="R177" s="198"/>
      <c r="S177" s="198"/>
      <c r="T177" s="199"/>
      <c r="AT177" s="193" t="s">
        <v>156</v>
      </c>
      <c r="AU177" s="193" t="s">
        <v>80</v>
      </c>
      <c r="AV177" s="12" t="s">
        <v>80</v>
      </c>
      <c r="AW177" s="12" t="s">
        <v>35</v>
      </c>
      <c r="AX177" s="12" t="s">
        <v>72</v>
      </c>
      <c r="AY177" s="193" t="s">
        <v>147</v>
      </c>
    </row>
    <row r="178" spans="2:65" s="13" customFormat="1" ht="13.5">
      <c r="B178" s="200"/>
      <c r="D178" s="201" t="s">
        <v>156</v>
      </c>
      <c r="E178" s="202" t="s">
        <v>5</v>
      </c>
      <c r="F178" s="203" t="s">
        <v>159</v>
      </c>
      <c r="H178" s="204">
        <v>37.075000000000003</v>
      </c>
      <c r="I178" s="205"/>
      <c r="L178" s="200"/>
      <c r="M178" s="206"/>
      <c r="N178" s="207"/>
      <c r="O178" s="207"/>
      <c r="P178" s="207"/>
      <c r="Q178" s="207"/>
      <c r="R178" s="207"/>
      <c r="S178" s="207"/>
      <c r="T178" s="208"/>
      <c r="AT178" s="209" t="s">
        <v>156</v>
      </c>
      <c r="AU178" s="209" t="s">
        <v>80</v>
      </c>
      <c r="AV178" s="13" t="s">
        <v>154</v>
      </c>
      <c r="AW178" s="13" t="s">
        <v>35</v>
      </c>
      <c r="AX178" s="13" t="s">
        <v>17</v>
      </c>
      <c r="AY178" s="209" t="s">
        <v>147</v>
      </c>
    </row>
    <row r="179" spans="2:65" s="1" customFormat="1" ht="31.5" customHeight="1">
      <c r="B179" s="170"/>
      <c r="C179" s="171" t="s">
        <v>264</v>
      </c>
      <c r="D179" s="171" t="s">
        <v>149</v>
      </c>
      <c r="E179" s="172" t="s">
        <v>265</v>
      </c>
      <c r="F179" s="173" t="s">
        <v>266</v>
      </c>
      <c r="G179" s="174" t="s">
        <v>229</v>
      </c>
      <c r="H179" s="175">
        <v>50.375</v>
      </c>
      <c r="I179" s="176"/>
      <c r="J179" s="177">
        <f>ROUND(I179*H179,2)</f>
        <v>0</v>
      </c>
      <c r="K179" s="173" t="s">
        <v>153</v>
      </c>
      <c r="L179" s="41"/>
      <c r="M179" s="178" t="s">
        <v>5</v>
      </c>
      <c r="N179" s="179" t="s">
        <v>43</v>
      </c>
      <c r="O179" s="42"/>
      <c r="P179" s="180">
        <f>O179*H179</f>
        <v>0</v>
      </c>
      <c r="Q179" s="180">
        <v>0.20674000000000001</v>
      </c>
      <c r="R179" s="180">
        <f>Q179*H179</f>
        <v>10.4145275</v>
      </c>
      <c r="S179" s="180">
        <v>0</v>
      </c>
      <c r="T179" s="181">
        <f>S179*H179</f>
        <v>0</v>
      </c>
      <c r="AR179" s="24" t="s">
        <v>154</v>
      </c>
      <c r="AT179" s="24" t="s">
        <v>149</v>
      </c>
      <c r="AU179" s="24" t="s">
        <v>80</v>
      </c>
      <c r="AY179" s="24" t="s">
        <v>147</v>
      </c>
      <c r="BE179" s="182">
        <f>IF(N179="základní",J179,0)</f>
        <v>0</v>
      </c>
      <c r="BF179" s="182">
        <f>IF(N179="snížená",J179,0)</f>
        <v>0</v>
      </c>
      <c r="BG179" s="182">
        <f>IF(N179="zákl. přenesená",J179,0)</f>
        <v>0</v>
      </c>
      <c r="BH179" s="182">
        <f>IF(N179="sníž. přenesená",J179,0)</f>
        <v>0</v>
      </c>
      <c r="BI179" s="182">
        <f>IF(N179="nulová",J179,0)</f>
        <v>0</v>
      </c>
      <c r="BJ179" s="24" t="s">
        <v>17</v>
      </c>
      <c r="BK179" s="182">
        <f>ROUND(I179*H179,2)</f>
        <v>0</v>
      </c>
      <c r="BL179" s="24" t="s">
        <v>154</v>
      </c>
      <c r="BM179" s="24" t="s">
        <v>267</v>
      </c>
    </row>
    <row r="180" spans="2:65" s="12" customFormat="1" ht="13.5">
      <c r="B180" s="192"/>
      <c r="D180" s="184" t="s">
        <v>156</v>
      </c>
      <c r="E180" s="193" t="s">
        <v>5</v>
      </c>
      <c r="F180" s="194" t="s">
        <v>268</v>
      </c>
      <c r="H180" s="195">
        <v>24.225000000000001</v>
      </c>
      <c r="I180" s="196"/>
      <c r="L180" s="192"/>
      <c r="M180" s="197"/>
      <c r="N180" s="198"/>
      <c r="O180" s="198"/>
      <c r="P180" s="198"/>
      <c r="Q180" s="198"/>
      <c r="R180" s="198"/>
      <c r="S180" s="198"/>
      <c r="T180" s="199"/>
      <c r="AT180" s="193" t="s">
        <v>156</v>
      </c>
      <c r="AU180" s="193" t="s">
        <v>80</v>
      </c>
      <c r="AV180" s="12" t="s">
        <v>80</v>
      </c>
      <c r="AW180" s="12" t="s">
        <v>35</v>
      </c>
      <c r="AX180" s="12" t="s">
        <v>72</v>
      </c>
      <c r="AY180" s="193" t="s">
        <v>147</v>
      </c>
    </row>
    <row r="181" spans="2:65" s="11" customFormat="1" ht="13.5">
      <c r="B181" s="183"/>
      <c r="D181" s="184" t="s">
        <v>156</v>
      </c>
      <c r="E181" s="185" t="s">
        <v>5</v>
      </c>
      <c r="F181" s="186" t="s">
        <v>269</v>
      </c>
      <c r="H181" s="187" t="s">
        <v>5</v>
      </c>
      <c r="I181" s="188"/>
      <c r="L181" s="183"/>
      <c r="M181" s="189"/>
      <c r="N181" s="190"/>
      <c r="O181" s="190"/>
      <c r="P181" s="190"/>
      <c r="Q181" s="190"/>
      <c r="R181" s="190"/>
      <c r="S181" s="190"/>
      <c r="T181" s="191"/>
      <c r="AT181" s="187" t="s">
        <v>156</v>
      </c>
      <c r="AU181" s="187" t="s">
        <v>80</v>
      </c>
      <c r="AV181" s="11" t="s">
        <v>17</v>
      </c>
      <c r="AW181" s="11" t="s">
        <v>35</v>
      </c>
      <c r="AX181" s="11" t="s">
        <v>72</v>
      </c>
      <c r="AY181" s="187" t="s">
        <v>147</v>
      </c>
    </row>
    <row r="182" spans="2:65" s="12" customFormat="1" ht="13.5">
      <c r="B182" s="192"/>
      <c r="D182" s="184" t="s">
        <v>156</v>
      </c>
      <c r="E182" s="193" t="s">
        <v>5</v>
      </c>
      <c r="F182" s="194" t="s">
        <v>270</v>
      </c>
      <c r="H182" s="195">
        <v>14</v>
      </c>
      <c r="I182" s="196"/>
      <c r="L182" s="192"/>
      <c r="M182" s="197"/>
      <c r="N182" s="198"/>
      <c r="O182" s="198"/>
      <c r="P182" s="198"/>
      <c r="Q182" s="198"/>
      <c r="R182" s="198"/>
      <c r="S182" s="198"/>
      <c r="T182" s="199"/>
      <c r="AT182" s="193" t="s">
        <v>156</v>
      </c>
      <c r="AU182" s="193" t="s">
        <v>80</v>
      </c>
      <c r="AV182" s="12" t="s">
        <v>80</v>
      </c>
      <c r="AW182" s="12" t="s">
        <v>35</v>
      </c>
      <c r="AX182" s="12" t="s">
        <v>72</v>
      </c>
      <c r="AY182" s="193" t="s">
        <v>147</v>
      </c>
    </row>
    <row r="183" spans="2:65" s="12" customFormat="1" ht="13.5">
      <c r="B183" s="192"/>
      <c r="D183" s="184" t="s">
        <v>156</v>
      </c>
      <c r="E183" s="193" t="s">
        <v>5</v>
      </c>
      <c r="F183" s="194" t="s">
        <v>271</v>
      </c>
      <c r="H183" s="195">
        <v>12.15</v>
      </c>
      <c r="I183" s="196"/>
      <c r="L183" s="192"/>
      <c r="M183" s="197"/>
      <c r="N183" s="198"/>
      <c r="O183" s="198"/>
      <c r="P183" s="198"/>
      <c r="Q183" s="198"/>
      <c r="R183" s="198"/>
      <c r="S183" s="198"/>
      <c r="T183" s="199"/>
      <c r="AT183" s="193" t="s">
        <v>156</v>
      </c>
      <c r="AU183" s="193" t="s">
        <v>80</v>
      </c>
      <c r="AV183" s="12" t="s">
        <v>80</v>
      </c>
      <c r="AW183" s="12" t="s">
        <v>35</v>
      </c>
      <c r="AX183" s="12" t="s">
        <v>72</v>
      </c>
      <c r="AY183" s="193" t="s">
        <v>147</v>
      </c>
    </row>
    <row r="184" spans="2:65" s="13" customFormat="1" ht="13.5">
      <c r="B184" s="200"/>
      <c r="D184" s="201" t="s">
        <v>156</v>
      </c>
      <c r="E184" s="202" t="s">
        <v>5</v>
      </c>
      <c r="F184" s="203" t="s">
        <v>159</v>
      </c>
      <c r="H184" s="204">
        <v>50.375</v>
      </c>
      <c r="I184" s="205"/>
      <c r="L184" s="200"/>
      <c r="M184" s="206"/>
      <c r="N184" s="207"/>
      <c r="O184" s="207"/>
      <c r="P184" s="207"/>
      <c r="Q184" s="207"/>
      <c r="R184" s="207"/>
      <c r="S184" s="207"/>
      <c r="T184" s="208"/>
      <c r="AT184" s="209" t="s">
        <v>156</v>
      </c>
      <c r="AU184" s="209" t="s">
        <v>80</v>
      </c>
      <c r="AV184" s="13" t="s">
        <v>154</v>
      </c>
      <c r="AW184" s="13" t="s">
        <v>35</v>
      </c>
      <c r="AX184" s="13" t="s">
        <v>17</v>
      </c>
      <c r="AY184" s="209" t="s">
        <v>147</v>
      </c>
    </row>
    <row r="185" spans="2:65" s="1" customFormat="1" ht="31.5" customHeight="1">
      <c r="B185" s="170"/>
      <c r="C185" s="171" t="s">
        <v>272</v>
      </c>
      <c r="D185" s="171" t="s">
        <v>149</v>
      </c>
      <c r="E185" s="172" t="s">
        <v>273</v>
      </c>
      <c r="F185" s="173" t="s">
        <v>274</v>
      </c>
      <c r="G185" s="174" t="s">
        <v>229</v>
      </c>
      <c r="H185" s="175">
        <v>104.61499999999999</v>
      </c>
      <c r="I185" s="176"/>
      <c r="J185" s="177">
        <f>ROUND(I185*H185,2)</f>
        <v>0</v>
      </c>
      <c r="K185" s="173" t="s">
        <v>153</v>
      </c>
      <c r="L185" s="41"/>
      <c r="M185" s="178" t="s">
        <v>5</v>
      </c>
      <c r="N185" s="179" t="s">
        <v>43</v>
      </c>
      <c r="O185" s="42"/>
      <c r="P185" s="180">
        <f>O185*H185</f>
        <v>0</v>
      </c>
      <c r="Q185" s="180">
        <v>0.34075</v>
      </c>
      <c r="R185" s="180">
        <f>Q185*H185</f>
        <v>35.647561249999995</v>
      </c>
      <c r="S185" s="180">
        <v>0</v>
      </c>
      <c r="T185" s="181">
        <f>S185*H185</f>
        <v>0</v>
      </c>
      <c r="AR185" s="24" t="s">
        <v>154</v>
      </c>
      <c r="AT185" s="24" t="s">
        <v>149</v>
      </c>
      <c r="AU185" s="24" t="s">
        <v>80</v>
      </c>
      <c r="AY185" s="24" t="s">
        <v>147</v>
      </c>
      <c r="BE185" s="182">
        <f>IF(N185="základní",J185,0)</f>
        <v>0</v>
      </c>
      <c r="BF185" s="182">
        <f>IF(N185="snížená",J185,0)</f>
        <v>0</v>
      </c>
      <c r="BG185" s="182">
        <f>IF(N185="zákl. přenesená",J185,0)</f>
        <v>0</v>
      </c>
      <c r="BH185" s="182">
        <f>IF(N185="sníž. přenesená",J185,0)</f>
        <v>0</v>
      </c>
      <c r="BI185" s="182">
        <f>IF(N185="nulová",J185,0)</f>
        <v>0</v>
      </c>
      <c r="BJ185" s="24" t="s">
        <v>17</v>
      </c>
      <c r="BK185" s="182">
        <f>ROUND(I185*H185,2)</f>
        <v>0</v>
      </c>
      <c r="BL185" s="24" t="s">
        <v>154</v>
      </c>
      <c r="BM185" s="24" t="s">
        <v>275</v>
      </c>
    </row>
    <row r="186" spans="2:65" s="12" customFormat="1" ht="13.5">
      <c r="B186" s="192"/>
      <c r="D186" s="184" t="s">
        <v>156</v>
      </c>
      <c r="E186" s="193" t="s">
        <v>5</v>
      </c>
      <c r="F186" s="194" t="s">
        <v>276</v>
      </c>
      <c r="H186" s="195">
        <v>98.325000000000003</v>
      </c>
      <c r="I186" s="196"/>
      <c r="L186" s="192"/>
      <c r="M186" s="197"/>
      <c r="N186" s="198"/>
      <c r="O186" s="198"/>
      <c r="P186" s="198"/>
      <c r="Q186" s="198"/>
      <c r="R186" s="198"/>
      <c r="S186" s="198"/>
      <c r="T186" s="199"/>
      <c r="AT186" s="193" t="s">
        <v>156</v>
      </c>
      <c r="AU186" s="193" t="s">
        <v>80</v>
      </c>
      <c r="AV186" s="12" t="s">
        <v>80</v>
      </c>
      <c r="AW186" s="12" t="s">
        <v>35</v>
      </c>
      <c r="AX186" s="12" t="s">
        <v>72</v>
      </c>
      <c r="AY186" s="193" t="s">
        <v>147</v>
      </c>
    </row>
    <row r="187" spans="2:65" s="12" customFormat="1" ht="13.5">
      <c r="B187" s="192"/>
      <c r="D187" s="184" t="s">
        <v>156</v>
      </c>
      <c r="E187" s="193" t="s">
        <v>5</v>
      </c>
      <c r="F187" s="194" t="s">
        <v>277</v>
      </c>
      <c r="H187" s="195">
        <v>-8.7100000000000009</v>
      </c>
      <c r="I187" s="196"/>
      <c r="L187" s="192"/>
      <c r="M187" s="197"/>
      <c r="N187" s="198"/>
      <c r="O187" s="198"/>
      <c r="P187" s="198"/>
      <c r="Q187" s="198"/>
      <c r="R187" s="198"/>
      <c r="S187" s="198"/>
      <c r="T187" s="199"/>
      <c r="AT187" s="193" t="s">
        <v>156</v>
      </c>
      <c r="AU187" s="193" t="s">
        <v>80</v>
      </c>
      <c r="AV187" s="12" t="s">
        <v>80</v>
      </c>
      <c r="AW187" s="12" t="s">
        <v>35</v>
      </c>
      <c r="AX187" s="12" t="s">
        <v>72</v>
      </c>
      <c r="AY187" s="193" t="s">
        <v>147</v>
      </c>
    </row>
    <row r="188" spans="2:65" s="11" customFormat="1" ht="13.5">
      <c r="B188" s="183"/>
      <c r="D188" s="184" t="s">
        <v>156</v>
      </c>
      <c r="E188" s="185" t="s">
        <v>5</v>
      </c>
      <c r="F188" s="186" t="s">
        <v>269</v>
      </c>
      <c r="H188" s="187" t="s">
        <v>5</v>
      </c>
      <c r="I188" s="188"/>
      <c r="L188" s="183"/>
      <c r="M188" s="189"/>
      <c r="N188" s="190"/>
      <c r="O188" s="190"/>
      <c r="P188" s="190"/>
      <c r="Q188" s="190"/>
      <c r="R188" s="190"/>
      <c r="S188" s="190"/>
      <c r="T188" s="191"/>
      <c r="AT188" s="187" t="s">
        <v>156</v>
      </c>
      <c r="AU188" s="187" t="s">
        <v>80</v>
      </c>
      <c r="AV188" s="11" t="s">
        <v>17</v>
      </c>
      <c r="AW188" s="11" t="s">
        <v>35</v>
      </c>
      <c r="AX188" s="11" t="s">
        <v>72</v>
      </c>
      <c r="AY188" s="187" t="s">
        <v>147</v>
      </c>
    </row>
    <row r="189" spans="2:65" s="12" customFormat="1" ht="13.5">
      <c r="B189" s="192"/>
      <c r="D189" s="184" t="s">
        <v>156</v>
      </c>
      <c r="E189" s="193" t="s">
        <v>5</v>
      </c>
      <c r="F189" s="194" t="s">
        <v>278</v>
      </c>
      <c r="H189" s="195">
        <v>15</v>
      </c>
      <c r="I189" s="196"/>
      <c r="L189" s="192"/>
      <c r="M189" s="197"/>
      <c r="N189" s="198"/>
      <c r="O189" s="198"/>
      <c r="P189" s="198"/>
      <c r="Q189" s="198"/>
      <c r="R189" s="198"/>
      <c r="S189" s="198"/>
      <c r="T189" s="199"/>
      <c r="AT189" s="193" t="s">
        <v>156</v>
      </c>
      <c r="AU189" s="193" t="s">
        <v>80</v>
      </c>
      <c r="AV189" s="12" t="s">
        <v>80</v>
      </c>
      <c r="AW189" s="12" t="s">
        <v>35</v>
      </c>
      <c r="AX189" s="12" t="s">
        <v>72</v>
      </c>
      <c r="AY189" s="193" t="s">
        <v>147</v>
      </c>
    </row>
    <row r="190" spans="2:65" s="12" customFormat="1" ht="13.5">
      <c r="B190" s="192"/>
      <c r="D190" s="184" t="s">
        <v>156</v>
      </c>
      <c r="E190" s="193" t="s">
        <v>5</v>
      </c>
      <c r="F190" s="194" t="s">
        <v>5</v>
      </c>
      <c r="H190" s="195">
        <v>0</v>
      </c>
      <c r="I190" s="196"/>
      <c r="L190" s="192"/>
      <c r="M190" s="197"/>
      <c r="N190" s="198"/>
      <c r="O190" s="198"/>
      <c r="P190" s="198"/>
      <c r="Q190" s="198"/>
      <c r="R190" s="198"/>
      <c r="S190" s="198"/>
      <c r="T190" s="199"/>
      <c r="AT190" s="193" t="s">
        <v>156</v>
      </c>
      <c r="AU190" s="193" t="s">
        <v>80</v>
      </c>
      <c r="AV190" s="12" t="s">
        <v>80</v>
      </c>
      <c r="AW190" s="12" t="s">
        <v>35</v>
      </c>
      <c r="AX190" s="12" t="s">
        <v>72</v>
      </c>
      <c r="AY190" s="193" t="s">
        <v>147</v>
      </c>
    </row>
    <row r="191" spans="2:65" s="13" customFormat="1" ht="13.5">
      <c r="B191" s="200"/>
      <c r="D191" s="201" t="s">
        <v>156</v>
      </c>
      <c r="E191" s="202" t="s">
        <v>5</v>
      </c>
      <c r="F191" s="203" t="s">
        <v>159</v>
      </c>
      <c r="H191" s="204">
        <v>104.61499999999999</v>
      </c>
      <c r="I191" s="205"/>
      <c r="L191" s="200"/>
      <c r="M191" s="206"/>
      <c r="N191" s="207"/>
      <c r="O191" s="207"/>
      <c r="P191" s="207"/>
      <c r="Q191" s="207"/>
      <c r="R191" s="207"/>
      <c r="S191" s="207"/>
      <c r="T191" s="208"/>
      <c r="AT191" s="209" t="s">
        <v>156</v>
      </c>
      <c r="AU191" s="209" t="s">
        <v>80</v>
      </c>
      <c r="AV191" s="13" t="s">
        <v>154</v>
      </c>
      <c r="AW191" s="13" t="s">
        <v>35</v>
      </c>
      <c r="AX191" s="13" t="s">
        <v>17</v>
      </c>
      <c r="AY191" s="209" t="s">
        <v>147</v>
      </c>
    </row>
    <row r="192" spans="2:65" s="1" customFormat="1" ht="44.25" customHeight="1">
      <c r="B192" s="170"/>
      <c r="C192" s="171" t="s">
        <v>279</v>
      </c>
      <c r="D192" s="171" t="s">
        <v>149</v>
      </c>
      <c r="E192" s="172" t="s">
        <v>280</v>
      </c>
      <c r="F192" s="173" t="s">
        <v>281</v>
      </c>
      <c r="G192" s="174" t="s">
        <v>282</v>
      </c>
      <c r="H192" s="175">
        <v>3</v>
      </c>
      <c r="I192" s="176"/>
      <c r="J192" s="177">
        <f>ROUND(I192*H192,2)</f>
        <v>0</v>
      </c>
      <c r="K192" s="173" t="s">
        <v>153</v>
      </c>
      <c r="L192" s="41"/>
      <c r="M192" s="178" t="s">
        <v>5</v>
      </c>
      <c r="N192" s="179" t="s">
        <v>43</v>
      </c>
      <c r="O192" s="42"/>
      <c r="P192" s="180">
        <f>O192*H192</f>
        <v>0</v>
      </c>
      <c r="Q192" s="180">
        <v>0.34944999999999998</v>
      </c>
      <c r="R192" s="180">
        <f>Q192*H192</f>
        <v>1.0483499999999999</v>
      </c>
      <c r="S192" s="180">
        <v>0</v>
      </c>
      <c r="T192" s="181">
        <f>S192*H192</f>
        <v>0</v>
      </c>
      <c r="AR192" s="24" t="s">
        <v>154</v>
      </c>
      <c r="AT192" s="24" t="s">
        <v>149</v>
      </c>
      <c r="AU192" s="24" t="s">
        <v>80</v>
      </c>
      <c r="AY192" s="24" t="s">
        <v>147</v>
      </c>
      <c r="BE192" s="182">
        <f>IF(N192="základní",J192,0)</f>
        <v>0</v>
      </c>
      <c r="BF192" s="182">
        <f>IF(N192="snížená",J192,0)</f>
        <v>0</v>
      </c>
      <c r="BG192" s="182">
        <f>IF(N192="zákl. přenesená",J192,0)</f>
        <v>0</v>
      </c>
      <c r="BH192" s="182">
        <f>IF(N192="sníž. přenesená",J192,0)</f>
        <v>0</v>
      </c>
      <c r="BI192" s="182">
        <f>IF(N192="nulová",J192,0)</f>
        <v>0</v>
      </c>
      <c r="BJ192" s="24" t="s">
        <v>17</v>
      </c>
      <c r="BK192" s="182">
        <f>ROUND(I192*H192,2)</f>
        <v>0</v>
      </c>
      <c r="BL192" s="24" t="s">
        <v>154</v>
      </c>
      <c r="BM192" s="24" t="s">
        <v>283</v>
      </c>
    </row>
    <row r="193" spans="2:65" s="1" customFormat="1" ht="44.25" customHeight="1">
      <c r="B193" s="170"/>
      <c r="C193" s="171" t="s">
        <v>284</v>
      </c>
      <c r="D193" s="171" t="s">
        <v>149</v>
      </c>
      <c r="E193" s="172" t="s">
        <v>285</v>
      </c>
      <c r="F193" s="173" t="s">
        <v>286</v>
      </c>
      <c r="G193" s="174" t="s">
        <v>287</v>
      </c>
      <c r="H193" s="175">
        <v>20</v>
      </c>
      <c r="I193" s="176"/>
      <c r="J193" s="177">
        <f>ROUND(I193*H193,2)</f>
        <v>0</v>
      </c>
      <c r="K193" s="173" t="s">
        <v>153</v>
      </c>
      <c r="L193" s="41"/>
      <c r="M193" s="178" t="s">
        <v>5</v>
      </c>
      <c r="N193" s="179" t="s">
        <v>43</v>
      </c>
      <c r="O193" s="42"/>
      <c r="P193" s="180">
        <f>O193*H193</f>
        <v>0</v>
      </c>
      <c r="Q193" s="180">
        <v>0.11192000000000001</v>
      </c>
      <c r="R193" s="180">
        <f>Q193*H193</f>
        <v>2.2383999999999999</v>
      </c>
      <c r="S193" s="180">
        <v>0</v>
      </c>
      <c r="T193" s="181">
        <f>S193*H193</f>
        <v>0</v>
      </c>
      <c r="AR193" s="24" t="s">
        <v>154</v>
      </c>
      <c r="AT193" s="24" t="s">
        <v>149</v>
      </c>
      <c r="AU193" s="24" t="s">
        <v>80</v>
      </c>
      <c r="AY193" s="24" t="s">
        <v>147</v>
      </c>
      <c r="BE193" s="182">
        <f>IF(N193="základní",J193,0)</f>
        <v>0</v>
      </c>
      <c r="BF193" s="182">
        <f>IF(N193="snížená",J193,0)</f>
        <v>0</v>
      </c>
      <c r="BG193" s="182">
        <f>IF(N193="zákl. přenesená",J193,0)</f>
        <v>0</v>
      </c>
      <c r="BH193" s="182">
        <f>IF(N193="sníž. přenesená",J193,0)</f>
        <v>0</v>
      </c>
      <c r="BI193" s="182">
        <f>IF(N193="nulová",J193,0)</f>
        <v>0</v>
      </c>
      <c r="BJ193" s="24" t="s">
        <v>17</v>
      </c>
      <c r="BK193" s="182">
        <f>ROUND(I193*H193,2)</f>
        <v>0</v>
      </c>
      <c r="BL193" s="24" t="s">
        <v>154</v>
      </c>
      <c r="BM193" s="24" t="s">
        <v>288</v>
      </c>
    </row>
    <row r="194" spans="2:65" s="1" customFormat="1" ht="57" customHeight="1">
      <c r="B194" s="170"/>
      <c r="C194" s="171" t="s">
        <v>289</v>
      </c>
      <c r="D194" s="171" t="s">
        <v>149</v>
      </c>
      <c r="E194" s="172" t="s">
        <v>290</v>
      </c>
      <c r="F194" s="173" t="s">
        <v>291</v>
      </c>
      <c r="G194" s="174" t="s">
        <v>292</v>
      </c>
      <c r="H194" s="175">
        <v>3</v>
      </c>
      <c r="I194" s="176"/>
      <c r="J194" s="177">
        <f>ROUND(I194*H194,2)</f>
        <v>0</v>
      </c>
      <c r="K194" s="173" t="s">
        <v>153</v>
      </c>
      <c r="L194" s="41"/>
      <c r="M194" s="178" t="s">
        <v>5</v>
      </c>
      <c r="N194" s="179" t="s">
        <v>43</v>
      </c>
      <c r="O194" s="42"/>
      <c r="P194" s="180">
        <f>O194*H194</f>
        <v>0</v>
      </c>
      <c r="Q194" s="180">
        <v>1.7500000000000002E-2</v>
      </c>
      <c r="R194" s="180">
        <f>Q194*H194</f>
        <v>5.2500000000000005E-2</v>
      </c>
      <c r="S194" s="180">
        <v>0</v>
      </c>
      <c r="T194" s="181">
        <f>S194*H194</f>
        <v>0</v>
      </c>
      <c r="AR194" s="24" t="s">
        <v>154</v>
      </c>
      <c r="AT194" s="24" t="s">
        <v>149</v>
      </c>
      <c r="AU194" s="24" t="s">
        <v>80</v>
      </c>
      <c r="AY194" s="24" t="s">
        <v>147</v>
      </c>
      <c r="BE194" s="182">
        <f>IF(N194="základní",J194,0)</f>
        <v>0</v>
      </c>
      <c r="BF194" s="182">
        <f>IF(N194="snížená",J194,0)</f>
        <v>0</v>
      </c>
      <c r="BG194" s="182">
        <f>IF(N194="zákl. přenesená",J194,0)</f>
        <v>0</v>
      </c>
      <c r="BH194" s="182">
        <f>IF(N194="sníž. přenesená",J194,0)</f>
        <v>0</v>
      </c>
      <c r="BI194" s="182">
        <f>IF(N194="nulová",J194,0)</f>
        <v>0</v>
      </c>
      <c r="BJ194" s="24" t="s">
        <v>17</v>
      </c>
      <c r="BK194" s="182">
        <f>ROUND(I194*H194,2)</f>
        <v>0</v>
      </c>
      <c r="BL194" s="24" t="s">
        <v>154</v>
      </c>
      <c r="BM194" s="24" t="s">
        <v>293</v>
      </c>
    </row>
    <row r="195" spans="2:65" s="1" customFormat="1" ht="31.5" customHeight="1">
      <c r="B195" s="170"/>
      <c r="C195" s="171" t="s">
        <v>294</v>
      </c>
      <c r="D195" s="171" t="s">
        <v>149</v>
      </c>
      <c r="E195" s="172" t="s">
        <v>295</v>
      </c>
      <c r="F195" s="173" t="s">
        <v>296</v>
      </c>
      <c r="G195" s="174" t="s">
        <v>292</v>
      </c>
      <c r="H195" s="175">
        <v>22</v>
      </c>
      <c r="I195" s="176"/>
      <c r="J195" s="177">
        <f>ROUND(I195*H195,2)</f>
        <v>0</v>
      </c>
      <c r="K195" s="173" t="s">
        <v>153</v>
      </c>
      <c r="L195" s="41"/>
      <c r="M195" s="178" t="s">
        <v>5</v>
      </c>
      <c r="N195" s="179" t="s">
        <v>43</v>
      </c>
      <c r="O195" s="42"/>
      <c r="P195" s="180">
        <f>O195*H195</f>
        <v>0</v>
      </c>
      <c r="Q195" s="180">
        <v>2.3210000000000001E-2</v>
      </c>
      <c r="R195" s="180">
        <f>Q195*H195</f>
        <v>0.51062000000000007</v>
      </c>
      <c r="S195" s="180">
        <v>0</v>
      </c>
      <c r="T195" s="181">
        <f>S195*H195</f>
        <v>0</v>
      </c>
      <c r="AR195" s="24" t="s">
        <v>154</v>
      </c>
      <c r="AT195" s="24" t="s">
        <v>149</v>
      </c>
      <c r="AU195" s="24" t="s">
        <v>80</v>
      </c>
      <c r="AY195" s="24" t="s">
        <v>147</v>
      </c>
      <c r="BE195" s="182">
        <f>IF(N195="základní",J195,0)</f>
        <v>0</v>
      </c>
      <c r="BF195" s="182">
        <f>IF(N195="snížená",J195,0)</f>
        <v>0</v>
      </c>
      <c r="BG195" s="182">
        <f>IF(N195="zákl. přenesená",J195,0)</f>
        <v>0</v>
      </c>
      <c r="BH195" s="182">
        <f>IF(N195="sníž. přenesená",J195,0)</f>
        <v>0</v>
      </c>
      <c r="BI195" s="182">
        <f>IF(N195="nulová",J195,0)</f>
        <v>0</v>
      </c>
      <c r="BJ195" s="24" t="s">
        <v>17</v>
      </c>
      <c r="BK195" s="182">
        <f>ROUND(I195*H195,2)</f>
        <v>0</v>
      </c>
      <c r="BL195" s="24" t="s">
        <v>154</v>
      </c>
      <c r="BM195" s="24" t="s">
        <v>297</v>
      </c>
    </row>
    <row r="196" spans="2:65" s="12" customFormat="1" ht="13.5">
      <c r="B196" s="192"/>
      <c r="D196" s="184" t="s">
        <v>156</v>
      </c>
      <c r="E196" s="193" t="s">
        <v>5</v>
      </c>
      <c r="F196" s="194" t="s">
        <v>298</v>
      </c>
      <c r="H196" s="195">
        <v>14</v>
      </c>
      <c r="I196" s="196"/>
      <c r="L196" s="192"/>
      <c r="M196" s="197"/>
      <c r="N196" s="198"/>
      <c r="O196" s="198"/>
      <c r="P196" s="198"/>
      <c r="Q196" s="198"/>
      <c r="R196" s="198"/>
      <c r="S196" s="198"/>
      <c r="T196" s="199"/>
      <c r="AT196" s="193" t="s">
        <v>156</v>
      </c>
      <c r="AU196" s="193" t="s">
        <v>80</v>
      </c>
      <c r="AV196" s="12" t="s">
        <v>80</v>
      </c>
      <c r="AW196" s="12" t="s">
        <v>35</v>
      </c>
      <c r="AX196" s="12" t="s">
        <v>72</v>
      </c>
      <c r="AY196" s="193" t="s">
        <v>147</v>
      </c>
    </row>
    <row r="197" spans="2:65" s="12" customFormat="1" ht="13.5">
      <c r="B197" s="192"/>
      <c r="D197" s="184" t="s">
        <v>156</v>
      </c>
      <c r="E197" s="193" t="s">
        <v>5</v>
      </c>
      <c r="F197" s="194" t="s">
        <v>299</v>
      </c>
      <c r="H197" s="195">
        <v>8</v>
      </c>
      <c r="I197" s="196"/>
      <c r="L197" s="192"/>
      <c r="M197" s="197"/>
      <c r="N197" s="198"/>
      <c r="O197" s="198"/>
      <c r="P197" s="198"/>
      <c r="Q197" s="198"/>
      <c r="R197" s="198"/>
      <c r="S197" s="198"/>
      <c r="T197" s="199"/>
      <c r="AT197" s="193" t="s">
        <v>156</v>
      </c>
      <c r="AU197" s="193" t="s">
        <v>80</v>
      </c>
      <c r="AV197" s="12" t="s">
        <v>80</v>
      </c>
      <c r="AW197" s="12" t="s">
        <v>35</v>
      </c>
      <c r="AX197" s="12" t="s">
        <v>72</v>
      </c>
      <c r="AY197" s="193" t="s">
        <v>147</v>
      </c>
    </row>
    <row r="198" spans="2:65" s="13" customFormat="1" ht="13.5">
      <c r="B198" s="200"/>
      <c r="D198" s="201" t="s">
        <v>156</v>
      </c>
      <c r="E198" s="202" t="s">
        <v>5</v>
      </c>
      <c r="F198" s="203" t="s">
        <v>159</v>
      </c>
      <c r="H198" s="204">
        <v>22</v>
      </c>
      <c r="I198" s="205"/>
      <c r="L198" s="200"/>
      <c r="M198" s="206"/>
      <c r="N198" s="207"/>
      <c r="O198" s="207"/>
      <c r="P198" s="207"/>
      <c r="Q198" s="207"/>
      <c r="R198" s="207"/>
      <c r="S198" s="207"/>
      <c r="T198" s="208"/>
      <c r="AT198" s="209" t="s">
        <v>156</v>
      </c>
      <c r="AU198" s="209" t="s">
        <v>80</v>
      </c>
      <c r="AV198" s="13" t="s">
        <v>154</v>
      </c>
      <c r="AW198" s="13" t="s">
        <v>35</v>
      </c>
      <c r="AX198" s="13" t="s">
        <v>17</v>
      </c>
      <c r="AY198" s="209" t="s">
        <v>147</v>
      </c>
    </row>
    <row r="199" spans="2:65" s="1" customFormat="1" ht="31.5" customHeight="1">
      <c r="B199" s="170"/>
      <c r="C199" s="171" t="s">
        <v>300</v>
      </c>
      <c r="D199" s="171" t="s">
        <v>149</v>
      </c>
      <c r="E199" s="172" t="s">
        <v>301</v>
      </c>
      <c r="F199" s="173" t="s">
        <v>302</v>
      </c>
      <c r="G199" s="174" t="s">
        <v>292</v>
      </c>
      <c r="H199" s="175">
        <v>2</v>
      </c>
      <c r="I199" s="176"/>
      <c r="J199" s="177">
        <f>ROUND(I199*H199,2)</f>
        <v>0</v>
      </c>
      <c r="K199" s="173" t="s">
        <v>153</v>
      </c>
      <c r="L199" s="41"/>
      <c r="M199" s="178" t="s">
        <v>5</v>
      </c>
      <c r="N199" s="179" t="s">
        <v>43</v>
      </c>
      <c r="O199" s="42"/>
      <c r="P199" s="180">
        <f>O199*H199</f>
        <v>0</v>
      </c>
      <c r="Q199" s="180">
        <v>2.743E-2</v>
      </c>
      <c r="R199" s="180">
        <f>Q199*H199</f>
        <v>5.4859999999999999E-2</v>
      </c>
      <c r="S199" s="180">
        <v>0</v>
      </c>
      <c r="T199" s="181">
        <f>S199*H199</f>
        <v>0</v>
      </c>
      <c r="AR199" s="24" t="s">
        <v>154</v>
      </c>
      <c r="AT199" s="24" t="s">
        <v>149</v>
      </c>
      <c r="AU199" s="24" t="s">
        <v>80</v>
      </c>
      <c r="AY199" s="24" t="s">
        <v>147</v>
      </c>
      <c r="BE199" s="182">
        <f>IF(N199="základní",J199,0)</f>
        <v>0</v>
      </c>
      <c r="BF199" s="182">
        <f>IF(N199="snížená",J199,0)</f>
        <v>0</v>
      </c>
      <c r="BG199" s="182">
        <f>IF(N199="zákl. přenesená",J199,0)</f>
        <v>0</v>
      </c>
      <c r="BH199" s="182">
        <f>IF(N199="sníž. přenesená",J199,0)</f>
        <v>0</v>
      </c>
      <c r="BI199" s="182">
        <f>IF(N199="nulová",J199,0)</f>
        <v>0</v>
      </c>
      <c r="BJ199" s="24" t="s">
        <v>17</v>
      </c>
      <c r="BK199" s="182">
        <f>ROUND(I199*H199,2)</f>
        <v>0</v>
      </c>
      <c r="BL199" s="24" t="s">
        <v>154</v>
      </c>
      <c r="BM199" s="24" t="s">
        <v>303</v>
      </c>
    </row>
    <row r="200" spans="2:65" s="1" customFormat="1" ht="31.5" customHeight="1">
      <c r="B200" s="170"/>
      <c r="C200" s="171" t="s">
        <v>304</v>
      </c>
      <c r="D200" s="171" t="s">
        <v>149</v>
      </c>
      <c r="E200" s="172" t="s">
        <v>305</v>
      </c>
      <c r="F200" s="173" t="s">
        <v>306</v>
      </c>
      <c r="G200" s="174" t="s">
        <v>292</v>
      </c>
      <c r="H200" s="175">
        <v>5</v>
      </c>
      <c r="I200" s="176"/>
      <c r="J200" s="177">
        <f>ROUND(I200*H200,2)</f>
        <v>0</v>
      </c>
      <c r="K200" s="173" t="s">
        <v>153</v>
      </c>
      <c r="L200" s="41"/>
      <c r="M200" s="178" t="s">
        <v>5</v>
      </c>
      <c r="N200" s="179" t="s">
        <v>43</v>
      </c>
      <c r="O200" s="42"/>
      <c r="P200" s="180">
        <f>O200*H200</f>
        <v>0</v>
      </c>
      <c r="Q200" s="180">
        <v>3.7269999999999998E-2</v>
      </c>
      <c r="R200" s="180">
        <f>Q200*H200</f>
        <v>0.18634999999999999</v>
      </c>
      <c r="S200" s="180">
        <v>0</v>
      </c>
      <c r="T200" s="181">
        <f>S200*H200</f>
        <v>0</v>
      </c>
      <c r="AR200" s="24" t="s">
        <v>154</v>
      </c>
      <c r="AT200" s="24" t="s">
        <v>149</v>
      </c>
      <c r="AU200" s="24" t="s">
        <v>80</v>
      </c>
      <c r="AY200" s="24" t="s">
        <v>147</v>
      </c>
      <c r="BE200" s="182">
        <f>IF(N200="základní",J200,0)</f>
        <v>0</v>
      </c>
      <c r="BF200" s="182">
        <f>IF(N200="snížená",J200,0)</f>
        <v>0</v>
      </c>
      <c r="BG200" s="182">
        <f>IF(N200="zákl. přenesená",J200,0)</f>
        <v>0</v>
      </c>
      <c r="BH200" s="182">
        <f>IF(N200="sníž. přenesená",J200,0)</f>
        <v>0</v>
      </c>
      <c r="BI200" s="182">
        <f>IF(N200="nulová",J200,0)</f>
        <v>0</v>
      </c>
      <c r="BJ200" s="24" t="s">
        <v>17</v>
      </c>
      <c r="BK200" s="182">
        <f>ROUND(I200*H200,2)</f>
        <v>0</v>
      </c>
      <c r="BL200" s="24" t="s">
        <v>154</v>
      </c>
      <c r="BM200" s="24" t="s">
        <v>307</v>
      </c>
    </row>
    <row r="201" spans="2:65" s="1" customFormat="1" ht="31.5" customHeight="1">
      <c r="B201" s="170"/>
      <c r="C201" s="171" t="s">
        <v>308</v>
      </c>
      <c r="D201" s="171" t="s">
        <v>149</v>
      </c>
      <c r="E201" s="172" t="s">
        <v>309</v>
      </c>
      <c r="F201" s="173" t="s">
        <v>310</v>
      </c>
      <c r="G201" s="174" t="s">
        <v>292</v>
      </c>
      <c r="H201" s="175">
        <v>15</v>
      </c>
      <c r="I201" s="176"/>
      <c r="J201" s="177">
        <f>ROUND(I201*H201,2)</f>
        <v>0</v>
      </c>
      <c r="K201" s="173" t="s">
        <v>153</v>
      </c>
      <c r="L201" s="41"/>
      <c r="M201" s="178" t="s">
        <v>5</v>
      </c>
      <c r="N201" s="179" t="s">
        <v>43</v>
      </c>
      <c r="O201" s="42"/>
      <c r="P201" s="180">
        <f>O201*H201</f>
        <v>0</v>
      </c>
      <c r="Q201" s="180">
        <v>4.6449999999999998E-2</v>
      </c>
      <c r="R201" s="180">
        <f>Q201*H201</f>
        <v>0.69674999999999998</v>
      </c>
      <c r="S201" s="180">
        <v>0</v>
      </c>
      <c r="T201" s="181">
        <f>S201*H201</f>
        <v>0</v>
      </c>
      <c r="AR201" s="24" t="s">
        <v>154</v>
      </c>
      <c r="AT201" s="24" t="s">
        <v>149</v>
      </c>
      <c r="AU201" s="24" t="s">
        <v>80</v>
      </c>
      <c r="AY201" s="24" t="s">
        <v>147</v>
      </c>
      <c r="BE201" s="182">
        <f>IF(N201="základní",J201,0)</f>
        <v>0</v>
      </c>
      <c r="BF201" s="182">
        <f>IF(N201="snížená",J201,0)</f>
        <v>0</v>
      </c>
      <c r="BG201" s="182">
        <f>IF(N201="zákl. přenesená",J201,0)</f>
        <v>0</v>
      </c>
      <c r="BH201" s="182">
        <f>IF(N201="sníž. přenesená",J201,0)</f>
        <v>0</v>
      </c>
      <c r="BI201" s="182">
        <f>IF(N201="nulová",J201,0)</f>
        <v>0</v>
      </c>
      <c r="BJ201" s="24" t="s">
        <v>17</v>
      </c>
      <c r="BK201" s="182">
        <f>ROUND(I201*H201,2)</f>
        <v>0</v>
      </c>
      <c r="BL201" s="24" t="s">
        <v>154</v>
      </c>
      <c r="BM201" s="24" t="s">
        <v>311</v>
      </c>
    </row>
    <row r="202" spans="2:65" s="1" customFormat="1" ht="31.5" customHeight="1">
      <c r="B202" s="170"/>
      <c r="C202" s="171" t="s">
        <v>312</v>
      </c>
      <c r="D202" s="171" t="s">
        <v>149</v>
      </c>
      <c r="E202" s="172" t="s">
        <v>313</v>
      </c>
      <c r="F202" s="173" t="s">
        <v>314</v>
      </c>
      <c r="G202" s="174" t="s">
        <v>292</v>
      </c>
      <c r="H202" s="175">
        <v>13</v>
      </c>
      <c r="I202" s="176"/>
      <c r="J202" s="177">
        <f>ROUND(I202*H202,2)</f>
        <v>0</v>
      </c>
      <c r="K202" s="173" t="s">
        <v>153</v>
      </c>
      <c r="L202" s="41"/>
      <c r="M202" s="178" t="s">
        <v>5</v>
      </c>
      <c r="N202" s="179" t="s">
        <v>43</v>
      </c>
      <c r="O202" s="42"/>
      <c r="P202" s="180">
        <f>O202*H202</f>
        <v>0</v>
      </c>
      <c r="Q202" s="180">
        <v>7.4289999999999995E-2</v>
      </c>
      <c r="R202" s="180">
        <f>Q202*H202</f>
        <v>0.96576999999999991</v>
      </c>
      <c r="S202" s="180">
        <v>0</v>
      </c>
      <c r="T202" s="181">
        <f>S202*H202</f>
        <v>0</v>
      </c>
      <c r="AR202" s="24" t="s">
        <v>154</v>
      </c>
      <c r="AT202" s="24" t="s">
        <v>149</v>
      </c>
      <c r="AU202" s="24" t="s">
        <v>80</v>
      </c>
      <c r="AY202" s="24" t="s">
        <v>147</v>
      </c>
      <c r="BE202" s="182">
        <f>IF(N202="základní",J202,0)</f>
        <v>0</v>
      </c>
      <c r="BF202" s="182">
        <f>IF(N202="snížená",J202,0)</f>
        <v>0</v>
      </c>
      <c r="BG202" s="182">
        <f>IF(N202="zákl. přenesená",J202,0)</f>
        <v>0</v>
      </c>
      <c r="BH202" s="182">
        <f>IF(N202="sníž. přenesená",J202,0)</f>
        <v>0</v>
      </c>
      <c r="BI202" s="182">
        <f>IF(N202="nulová",J202,0)</f>
        <v>0</v>
      </c>
      <c r="BJ202" s="24" t="s">
        <v>17</v>
      </c>
      <c r="BK202" s="182">
        <f>ROUND(I202*H202,2)</f>
        <v>0</v>
      </c>
      <c r="BL202" s="24" t="s">
        <v>154</v>
      </c>
      <c r="BM202" s="24" t="s">
        <v>315</v>
      </c>
    </row>
    <row r="203" spans="2:65" s="1" customFormat="1" ht="22.5" customHeight="1">
      <c r="B203" s="170"/>
      <c r="C203" s="171" t="s">
        <v>316</v>
      </c>
      <c r="D203" s="171" t="s">
        <v>149</v>
      </c>
      <c r="E203" s="172" t="s">
        <v>317</v>
      </c>
      <c r="F203" s="173" t="s">
        <v>318</v>
      </c>
      <c r="G203" s="174" t="s">
        <v>287</v>
      </c>
      <c r="H203" s="175">
        <v>6.75</v>
      </c>
      <c r="I203" s="176"/>
      <c r="J203" s="177">
        <f>ROUND(I203*H203,2)</f>
        <v>0</v>
      </c>
      <c r="K203" s="173" t="s">
        <v>153</v>
      </c>
      <c r="L203" s="41"/>
      <c r="M203" s="178" t="s">
        <v>5</v>
      </c>
      <c r="N203" s="179" t="s">
        <v>43</v>
      </c>
      <c r="O203" s="42"/>
      <c r="P203" s="180">
        <f>O203*H203</f>
        <v>0</v>
      </c>
      <c r="Q203" s="180">
        <v>3.4000000000000002E-4</v>
      </c>
      <c r="R203" s="180">
        <f>Q203*H203</f>
        <v>2.2950000000000002E-3</v>
      </c>
      <c r="S203" s="180">
        <v>0</v>
      </c>
      <c r="T203" s="181">
        <f>S203*H203</f>
        <v>0</v>
      </c>
      <c r="AR203" s="24" t="s">
        <v>154</v>
      </c>
      <c r="AT203" s="24" t="s">
        <v>149</v>
      </c>
      <c r="AU203" s="24" t="s">
        <v>80</v>
      </c>
      <c r="AY203" s="24" t="s">
        <v>147</v>
      </c>
      <c r="BE203" s="182">
        <f>IF(N203="základní",J203,0)</f>
        <v>0</v>
      </c>
      <c r="BF203" s="182">
        <f>IF(N203="snížená",J203,0)</f>
        <v>0</v>
      </c>
      <c r="BG203" s="182">
        <f>IF(N203="zákl. přenesená",J203,0)</f>
        <v>0</v>
      </c>
      <c r="BH203" s="182">
        <f>IF(N203="sníž. přenesená",J203,0)</f>
        <v>0</v>
      </c>
      <c r="BI203" s="182">
        <f>IF(N203="nulová",J203,0)</f>
        <v>0</v>
      </c>
      <c r="BJ203" s="24" t="s">
        <v>17</v>
      </c>
      <c r="BK203" s="182">
        <f>ROUND(I203*H203,2)</f>
        <v>0</v>
      </c>
      <c r="BL203" s="24" t="s">
        <v>154</v>
      </c>
      <c r="BM203" s="24" t="s">
        <v>319</v>
      </c>
    </row>
    <row r="204" spans="2:65" s="12" customFormat="1" ht="13.5">
      <c r="B204" s="192"/>
      <c r="D204" s="201" t="s">
        <v>156</v>
      </c>
      <c r="E204" s="210" t="s">
        <v>5</v>
      </c>
      <c r="F204" s="211" t="s">
        <v>320</v>
      </c>
      <c r="H204" s="212">
        <v>6.75</v>
      </c>
      <c r="I204" s="196"/>
      <c r="L204" s="192"/>
      <c r="M204" s="197"/>
      <c r="N204" s="198"/>
      <c r="O204" s="198"/>
      <c r="P204" s="198"/>
      <c r="Q204" s="198"/>
      <c r="R204" s="198"/>
      <c r="S204" s="198"/>
      <c r="T204" s="199"/>
      <c r="AT204" s="193" t="s">
        <v>156</v>
      </c>
      <c r="AU204" s="193" t="s">
        <v>80</v>
      </c>
      <c r="AV204" s="12" t="s">
        <v>80</v>
      </c>
      <c r="AW204" s="12" t="s">
        <v>35</v>
      </c>
      <c r="AX204" s="12" t="s">
        <v>17</v>
      </c>
      <c r="AY204" s="193" t="s">
        <v>147</v>
      </c>
    </row>
    <row r="205" spans="2:65" s="1" customFormat="1" ht="31.5" customHeight="1">
      <c r="B205" s="170"/>
      <c r="C205" s="171" t="s">
        <v>321</v>
      </c>
      <c r="D205" s="171" t="s">
        <v>149</v>
      </c>
      <c r="E205" s="172" t="s">
        <v>322</v>
      </c>
      <c r="F205" s="173" t="s">
        <v>323</v>
      </c>
      <c r="G205" s="174" t="s">
        <v>229</v>
      </c>
      <c r="H205" s="175">
        <v>198.39</v>
      </c>
      <c r="I205" s="176"/>
      <c r="J205" s="177">
        <f>ROUND(I205*H205,2)</f>
        <v>0</v>
      </c>
      <c r="K205" s="173" t="s">
        <v>153</v>
      </c>
      <c r="L205" s="41"/>
      <c r="M205" s="178" t="s">
        <v>5</v>
      </c>
      <c r="N205" s="179" t="s">
        <v>43</v>
      </c>
      <c r="O205" s="42"/>
      <c r="P205" s="180">
        <f>O205*H205</f>
        <v>0</v>
      </c>
      <c r="Q205" s="180">
        <v>0.10031</v>
      </c>
      <c r="R205" s="180">
        <f>Q205*H205</f>
        <v>19.900500899999997</v>
      </c>
      <c r="S205" s="180">
        <v>0</v>
      </c>
      <c r="T205" s="181">
        <f>S205*H205</f>
        <v>0</v>
      </c>
      <c r="AR205" s="24" t="s">
        <v>154</v>
      </c>
      <c r="AT205" s="24" t="s">
        <v>149</v>
      </c>
      <c r="AU205" s="24" t="s">
        <v>80</v>
      </c>
      <c r="AY205" s="24" t="s">
        <v>147</v>
      </c>
      <c r="BE205" s="182">
        <f>IF(N205="základní",J205,0)</f>
        <v>0</v>
      </c>
      <c r="BF205" s="182">
        <f>IF(N205="snížená",J205,0)</f>
        <v>0</v>
      </c>
      <c r="BG205" s="182">
        <f>IF(N205="zákl. přenesená",J205,0)</f>
        <v>0</v>
      </c>
      <c r="BH205" s="182">
        <f>IF(N205="sníž. přenesená",J205,0)</f>
        <v>0</v>
      </c>
      <c r="BI205" s="182">
        <f>IF(N205="nulová",J205,0)</f>
        <v>0</v>
      </c>
      <c r="BJ205" s="24" t="s">
        <v>17</v>
      </c>
      <c r="BK205" s="182">
        <f>ROUND(I205*H205,2)</f>
        <v>0</v>
      </c>
      <c r="BL205" s="24" t="s">
        <v>154</v>
      </c>
      <c r="BM205" s="24" t="s">
        <v>324</v>
      </c>
    </row>
    <row r="206" spans="2:65" s="12" customFormat="1" ht="13.5">
      <c r="B206" s="192"/>
      <c r="D206" s="184" t="s">
        <v>156</v>
      </c>
      <c r="E206" s="193" t="s">
        <v>5</v>
      </c>
      <c r="F206" s="194" t="s">
        <v>325</v>
      </c>
      <c r="H206" s="195">
        <v>125.97</v>
      </c>
      <c r="I206" s="196"/>
      <c r="L206" s="192"/>
      <c r="M206" s="197"/>
      <c r="N206" s="198"/>
      <c r="O206" s="198"/>
      <c r="P206" s="198"/>
      <c r="Q206" s="198"/>
      <c r="R206" s="198"/>
      <c r="S206" s="198"/>
      <c r="T206" s="199"/>
      <c r="AT206" s="193" t="s">
        <v>156</v>
      </c>
      <c r="AU206" s="193" t="s">
        <v>80</v>
      </c>
      <c r="AV206" s="12" t="s">
        <v>80</v>
      </c>
      <c r="AW206" s="12" t="s">
        <v>35</v>
      </c>
      <c r="AX206" s="12" t="s">
        <v>72</v>
      </c>
      <c r="AY206" s="193" t="s">
        <v>147</v>
      </c>
    </row>
    <row r="207" spans="2:65" s="12" customFormat="1" ht="40.5">
      <c r="B207" s="192"/>
      <c r="D207" s="184" t="s">
        <v>156</v>
      </c>
      <c r="E207" s="193" t="s">
        <v>5</v>
      </c>
      <c r="F207" s="194" t="s">
        <v>326</v>
      </c>
      <c r="H207" s="195">
        <v>-20.2</v>
      </c>
      <c r="I207" s="196"/>
      <c r="L207" s="192"/>
      <c r="M207" s="197"/>
      <c r="N207" s="198"/>
      <c r="O207" s="198"/>
      <c r="P207" s="198"/>
      <c r="Q207" s="198"/>
      <c r="R207" s="198"/>
      <c r="S207" s="198"/>
      <c r="T207" s="199"/>
      <c r="AT207" s="193" t="s">
        <v>156</v>
      </c>
      <c r="AU207" s="193" t="s">
        <v>80</v>
      </c>
      <c r="AV207" s="12" t="s">
        <v>80</v>
      </c>
      <c r="AW207" s="12" t="s">
        <v>35</v>
      </c>
      <c r="AX207" s="12" t="s">
        <v>72</v>
      </c>
      <c r="AY207" s="193" t="s">
        <v>147</v>
      </c>
    </row>
    <row r="208" spans="2:65" s="12" customFormat="1" ht="13.5">
      <c r="B208" s="192"/>
      <c r="D208" s="184" t="s">
        <v>156</v>
      </c>
      <c r="E208" s="193" t="s">
        <v>5</v>
      </c>
      <c r="F208" s="194" t="s">
        <v>327</v>
      </c>
      <c r="H208" s="195">
        <v>15.96</v>
      </c>
      <c r="I208" s="196"/>
      <c r="L208" s="192"/>
      <c r="M208" s="197"/>
      <c r="N208" s="198"/>
      <c r="O208" s="198"/>
      <c r="P208" s="198"/>
      <c r="Q208" s="198"/>
      <c r="R208" s="198"/>
      <c r="S208" s="198"/>
      <c r="T208" s="199"/>
      <c r="AT208" s="193" t="s">
        <v>156</v>
      </c>
      <c r="AU208" s="193" t="s">
        <v>80</v>
      </c>
      <c r="AV208" s="12" t="s">
        <v>80</v>
      </c>
      <c r="AW208" s="12" t="s">
        <v>35</v>
      </c>
      <c r="AX208" s="12" t="s">
        <v>72</v>
      </c>
      <c r="AY208" s="193" t="s">
        <v>147</v>
      </c>
    </row>
    <row r="209" spans="2:65" s="12" customFormat="1" ht="13.5">
      <c r="B209" s="192"/>
      <c r="D209" s="184" t="s">
        <v>156</v>
      </c>
      <c r="E209" s="193" t="s">
        <v>5</v>
      </c>
      <c r="F209" s="194" t="s">
        <v>328</v>
      </c>
      <c r="H209" s="195">
        <v>-1.4</v>
      </c>
      <c r="I209" s="196"/>
      <c r="L209" s="192"/>
      <c r="M209" s="197"/>
      <c r="N209" s="198"/>
      <c r="O209" s="198"/>
      <c r="P209" s="198"/>
      <c r="Q209" s="198"/>
      <c r="R209" s="198"/>
      <c r="S209" s="198"/>
      <c r="T209" s="199"/>
      <c r="AT209" s="193" t="s">
        <v>156</v>
      </c>
      <c r="AU209" s="193" t="s">
        <v>80</v>
      </c>
      <c r="AV209" s="12" t="s">
        <v>80</v>
      </c>
      <c r="AW209" s="12" t="s">
        <v>35</v>
      </c>
      <c r="AX209" s="12" t="s">
        <v>72</v>
      </c>
      <c r="AY209" s="193" t="s">
        <v>147</v>
      </c>
    </row>
    <row r="210" spans="2:65" s="11" customFormat="1" ht="13.5">
      <c r="B210" s="183"/>
      <c r="D210" s="184" t="s">
        <v>156</v>
      </c>
      <c r="E210" s="185" t="s">
        <v>5</v>
      </c>
      <c r="F210" s="186" t="s">
        <v>269</v>
      </c>
      <c r="H210" s="187" t="s">
        <v>5</v>
      </c>
      <c r="I210" s="188"/>
      <c r="L210" s="183"/>
      <c r="M210" s="189"/>
      <c r="N210" s="190"/>
      <c r="O210" s="190"/>
      <c r="P210" s="190"/>
      <c r="Q210" s="190"/>
      <c r="R210" s="190"/>
      <c r="S210" s="190"/>
      <c r="T210" s="191"/>
      <c r="AT210" s="187" t="s">
        <v>156</v>
      </c>
      <c r="AU210" s="187" t="s">
        <v>80</v>
      </c>
      <c r="AV210" s="11" t="s">
        <v>17</v>
      </c>
      <c r="AW210" s="11" t="s">
        <v>35</v>
      </c>
      <c r="AX210" s="11" t="s">
        <v>72</v>
      </c>
      <c r="AY210" s="187" t="s">
        <v>147</v>
      </c>
    </row>
    <row r="211" spans="2:65" s="12" customFormat="1" ht="13.5">
      <c r="B211" s="192"/>
      <c r="D211" s="184" t="s">
        <v>156</v>
      </c>
      <c r="E211" s="193" t="s">
        <v>5</v>
      </c>
      <c r="F211" s="194" t="s">
        <v>329</v>
      </c>
      <c r="H211" s="195">
        <v>42</v>
      </c>
      <c r="I211" s="196"/>
      <c r="L211" s="192"/>
      <c r="M211" s="197"/>
      <c r="N211" s="198"/>
      <c r="O211" s="198"/>
      <c r="P211" s="198"/>
      <c r="Q211" s="198"/>
      <c r="R211" s="198"/>
      <c r="S211" s="198"/>
      <c r="T211" s="199"/>
      <c r="AT211" s="193" t="s">
        <v>156</v>
      </c>
      <c r="AU211" s="193" t="s">
        <v>80</v>
      </c>
      <c r="AV211" s="12" t="s">
        <v>80</v>
      </c>
      <c r="AW211" s="12" t="s">
        <v>35</v>
      </c>
      <c r="AX211" s="12" t="s">
        <v>72</v>
      </c>
      <c r="AY211" s="193" t="s">
        <v>147</v>
      </c>
    </row>
    <row r="212" spans="2:65" s="12" customFormat="1" ht="13.5">
      <c r="B212" s="192"/>
      <c r="D212" s="184" t="s">
        <v>156</v>
      </c>
      <c r="E212" s="193" t="s">
        <v>5</v>
      </c>
      <c r="F212" s="194" t="s">
        <v>330</v>
      </c>
      <c r="H212" s="195">
        <v>-4.5999999999999996</v>
      </c>
      <c r="I212" s="196"/>
      <c r="L212" s="192"/>
      <c r="M212" s="197"/>
      <c r="N212" s="198"/>
      <c r="O212" s="198"/>
      <c r="P212" s="198"/>
      <c r="Q212" s="198"/>
      <c r="R212" s="198"/>
      <c r="S212" s="198"/>
      <c r="T212" s="199"/>
      <c r="AT212" s="193" t="s">
        <v>156</v>
      </c>
      <c r="AU212" s="193" t="s">
        <v>80</v>
      </c>
      <c r="AV212" s="12" t="s">
        <v>80</v>
      </c>
      <c r="AW212" s="12" t="s">
        <v>35</v>
      </c>
      <c r="AX212" s="12" t="s">
        <v>72</v>
      </c>
      <c r="AY212" s="193" t="s">
        <v>147</v>
      </c>
    </row>
    <row r="213" spans="2:65" s="12" customFormat="1" ht="13.5">
      <c r="B213" s="192"/>
      <c r="D213" s="184" t="s">
        <v>156</v>
      </c>
      <c r="E213" s="193" t="s">
        <v>5</v>
      </c>
      <c r="F213" s="194" t="s">
        <v>331</v>
      </c>
      <c r="H213" s="195">
        <v>48.06</v>
      </c>
      <c r="I213" s="196"/>
      <c r="L213" s="192"/>
      <c r="M213" s="197"/>
      <c r="N213" s="198"/>
      <c r="O213" s="198"/>
      <c r="P213" s="198"/>
      <c r="Q213" s="198"/>
      <c r="R213" s="198"/>
      <c r="S213" s="198"/>
      <c r="T213" s="199"/>
      <c r="AT213" s="193" t="s">
        <v>156</v>
      </c>
      <c r="AU213" s="193" t="s">
        <v>80</v>
      </c>
      <c r="AV213" s="12" t="s">
        <v>80</v>
      </c>
      <c r="AW213" s="12" t="s">
        <v>35</v>
      </c>
      <c r="AX213" s="12" t="s">
        <v>72</v>
      </c>
      <c r="AY213" s="193" t="s">
        <v>147</v>
      </c>
    </row>
    <row r="214" spans="2:65" s="12" customFormat="1" ht="13.5">
      <c r="B214" s="192"/>
      <c r="D214" s="184" t="s">
        <v>156</v>
      </c>
      <c r="E214" s="193" t="s">
        <v>5</v>
      </c>
      <c r="F214" s="194" t="s">
        <v>332</v>
      </c>
      <c r="H214" s="195">
        <v>-7.4</v>
      </c>
      <c r="I214" s="196"/>
      <c r="L214" s="192"/>
      <c r="M214" s="197"/>
      <c r="N214" s="198"/>
      <c r="O214" s="198"/>
      <c r="P214" s="198"/>
      <c r="Q214" s="198"/>
      <c r="R214" s="198"/>
      <c r="S214" s="198"/>
      <c r="T214" s="199"/>
      <c r="AT214" s="193" t="s">
        <v>156</v>
      </c>
      <c r="AU214" s="193" t="s">
        <v>80</v>
      </c>
      <c r="AV214" s="12" t="s">
        <v>80</v>
      </c>
      <c r="AW214" s="12" t="s">
        <v>35</v>
      </c>
      <c r="AX214" s="12" t="s">
        <v>72</v>
      </c>
      <c r="AY214" s="193" t="s">
        <v>147</v>
      </c>
    </row>
    <row r="215" spans="2:65" s="13" customFormat="1" ht="13.5">
      <c r="B215" s="200"/>
      <c r="D215" s="201" t="s">
        <v>156</v>
      </c>
      <c r="E215" s="202" t="s">
        <v>5</v>
      </c>
      <c r="F215" s="203" t="s">
        <v>159</v>
      </c>
      <c r="H215" s="204">
        <v>198.39</v>
      </c>
      <c r="I215" s="205"/>
      <c r="L215" s="200"/>
      <c r="M215" s="206"/>
      <c r="N215" s="207"/>
      <c r="O215" s="207"/>
      <c r="P215" s="207"/>
      <c r="Q215" s="207"/>
      <c r="R215" s="207"/>
      <c r="S215" s="207"/>
      <c r="T215" s="208"/>
      <c r="AT215" s="209" t="s">
        <v>156</v>
      </c>
      <c r="AU215" s="209" t="s">
        <v>80</v>
      </c>
      <c r="AV215" s="13" t="s">
        <v>154</v>
      </c>
      <c r="AW215" s="13" t="s">
        <v>35</v>
      </c>
      <c r="AX215" s="13" t="s">
        <v>17</v>
      </c>
      <c r="AY215" s="209" t="s">
        <v>147</v>
      </c>
    </row>
    <row r="216" spans="2:65" s="1" customFormat="1" ht="31.5" customHeight="1">
      <c r="B216" s="170"/>
      <c r="C216" s="171" t="s">
        <v>333</v>
      </c>
      <c r="D216" s="171" t="s">
        <v>149</v>
      </c>
      <c r="E216" s="172" t="s">
        <v>334</v>
      </c>
      <c r="F216" s="173" t="s">
        <v>335</v>
      </c>
      <c r="G216" s="174" t="s">
        <v>229</v>
      </c>
      <c r="H216" s="175">
        <v>25.954999999999998</v>
      </c>
      <c r="I216" s="176"/>
      <c r="J216" s="177">
        <f>ROUND(I216*H216,2)</f>
        <v>0</v>
      </c>
      <c r="K216" s="173" t="s">
        <v>153</v>
      </c>
      <c r="L216" s="41"/>
      <c r="M216" s="178" t="s">
        <v>5</v>
      </c>
      <c r="N216" s="179" t="s">
        <v>43</v>
      </c>
      <c r="O216" s="42"/>
      <c r="P216" s="180">
        <f>O216*H216</f>
        <v>0</v>
      </c>
      <c r="Q216" s="180">
        <v>0.12185</v>
      </c>
      <c r="R216" s="180">
        <f>Q216*H216</f>
        <v>3.1626167499999998</v>
      </c>
      <c r="S216" s="180">
        <v>0</v>
      </c>
      <c r="T216" s="181">
        <f>S216*H216</f>
        <v>0</v>
      </c>
      <c r="AR216" s="24" t="s">
        <v>154</v>
      </c>
      <c r="AT216" s="24" t="s">
        <v>149</v>
      </c>
      <c r="AU216" s="24" t="s">
        <v>80</v>
      </c>
      <c r="AY216" s="24" t="s">
        <v>147</v>
      </c>
      <c r="BE216" s="182">
        <f>IF(N216="základní",J216,0)</f>
        <v>0</v>
      </c>
      <c r="BF216" s="182">
        <f>IF(N216="snížená",J216,0)</f>
        <v>0</v>
      </c>
      <c r="BG216" s="182">
        <f>IF(N216="zákl. přenesená",J216,0)</f>
        <v>0</v>
      </c>
      <c r="BH216" s="182">
        <f>IF(N216="sníž. přenesená",J216,0)</f>
        <v>0</v>
      </c>
      <c r="BI216" s="182">
        <f>IF(N216="nulová",J216,0)</f>
        <v>0</v>
      </c>
      <c r="BJ216" s="24" t="s">
        <v>17</v>
      </c>
      <c r="BK216" s="182">
        <f>ROUND(I216*H216,2)</f>
        <v>0</v>
      </c>
      <c r="BL216" s="24" t="s">
        <v>154</v>
      </c>
      <c r="BM216" s="24" t="s">
        <v>336</v>
      </c>
    </row>
    <row r="217" spans="2:65" s="12" customFormat="1" ht="13.5">
      <c r="B217" s="192"/>
      <c r="D217" s="184" t="s">
        <v>156</v>
      </c>
      <c r="E217" s="193" t="s">
        <v>5</v>
      </c>
      <c r="F217" s="194" t="s">
        <v>337</v>
      </c>
      <c r="H217" s="195">
        <v>29.355</v>
      </c>
      <c r="I217" s="196"/>
      <c r="L217" s="192"/>
      <c r="M217" s="197"/>
      <c r="N217" s="198"/>
      <c r="O217" s="198"/>
      <c r="P217" s="198"/>
      <c r="Q217" s="198"/>
      <c r="R217" s="198"/>
      <c r="S217" s="198"/>
      <c r="T217" s="199"/>
      <c r="AT217" s="193" t="s">
        <v>156</v>
      </c>
      <c r="AU217" s="193" t="s">
        <v>80</v>
      </c>
      <c r="AV217" s="12" t="s">
        <v>80</v>
      </c>
      <c r="AW217" s="12" t="s">
        <v>35</v>
      </c>
      <c r="AX217" s="12" t="s">
        <v>72</v>
      </c>
      <c r="AY217" s="193" t="s">
        <v>147</v>
      </c>
    </row>
    <row r="218" spans="2:65" s="12" customFormat="1" ht="13.5">
      <c r="B218" s="192"/>
      <c r="D218" s="184" t="s">
        <v>156</v>
      </c>
      <c r="E218" s="193" t="s">
        <v>5</v>
      </c>
      <c r="F218" s="194" t="s">
        <v>338</v>
      </c>
      <c r="H218" s="195">
        <v>-3.4</v>
      </c>
      <c r="I218" s="196"/>
      <c r="L218" s="192"/>
      <c r="M218" s="197"/>
      <c r="N218" s="198"/>
      <c r="O218" s="198"/>
      <c r="P218" s="198"/>
      <c r="Q218" s="198"/>
      <c r="R218" s="198"/>
      <c r="S218" s="198"/>
      <c r="T218" s="199"/>
      <c r="AT218" s="193" t="s">
        <v>156</v>
      </c>
      <c r="AU218" s="193" t="s">
        <v>80</v>
      </c>
      <c r="AV218" s="12" t="s">
        <v>80</v>
      </c>
      <c r="AW218" s="12" t="s">
        <v>35</v>
      </c>
      <c r="AX218" s="12" t="s">
        <v>72</v>
      </c>
      <c r="AY218" s="193" t="s">
        <v>147</v>
      </c>
    </row>
    <row r="219" spans="2:65" s="13" customFormat="1" ht="13.5">
      <c r="B219" s="200"/>
      <c r="D219" s="201" t="s">
        <v>156</v>
      </c>
      <c r="E219" s="202" t="s">
        <v>5</v>
      </c>
      <c r="F219" s="203" t="s">
        <v>159</v>
      </c>
      <c r="H219" s="204">
        <v>25.954999999999998</v>
      </c>
      <c r="I219" s="205"/>
      <c r="L219" s="200"/>
      <c r="M219" s="206"/>
      <c r="N219" s="207"/>
      <c r="O219" s="207"/>
      <c r="P219" s="207"/>
      <c r="Q219" s="207"/>
      <c r="R219" s="207"/>
      <c r="S219" s="207"/>
      <c r="T219" s="208"/>
      <c r="AT219" s="209" t="s">
        <v>156</v>
      </c>
      <c r="AU219" s="209" t="s">
        <v>80</v>
      </c>
      <c r="AV219" s="13" t="s">
        <v>154</v>
      </c>
      <c r="AW219" s="13" t="s">
        <v>35</v>
      </c>
      <c r="AX219" s="13" t="s">
        <v>17</v>
      </c>
      <c r="AY219" s="209" t="s">
        <v>147</v>
      </c>
    </row>
    <row r="220" spans="2:65" s="1" customFormat="1" ht="22.5" customHeight="1">
      <c r="B220" s="170"/>
      <c r="C220" s="171" t="s">
        <v>339</v>
      </c>
      <c r="D220" s="171" t="s">
        <v>149</v>
      </c>
      <c r="E220" s="172" t="s">
        <v>340</v>
      </c>
      <c r="F220" s="173" t="s">
        <v>341</v>
      </c>
      <c r="G220" s="174" t="s">
        <v>287</v>
      </c>
      <c r="H220" s="175">
        <v>128.25</v>
      </c>
      <c r="I220" s="176"/>
      <c r="J220" s="177">
        <f>ROUND(I220*H220,2)</f>
        <v>0</v>
      </c>
      <c r="K220" s="173" t="s">
        <v>153</v>
      </c>
      <c r="L220" s="41"/>
      <c r="M220" s="178" t="s">
        <v>5</v>
      </c>
      <c r="N220" s="179" t="s">
        <v>43</v>
      </c>
      <c r="O220" s="42"/>
      <c r="P220" s="180">
        <f>O220*H220</f>
        <v>0</v>
      </c>
      <c r="Q220" s="180">
        <v>1.3999999999999999E-4</v>
      </c>
      <c r="R220" s="180">
        <f>Q220*H220</f>
        <v>1.7954999999999999E-2</v>
      </c>
      <c r="S220" s="180">
        <v>0</v>
      </c>
      <c r="T220" s="181">
        <f>S220*H220</f>
        <v>0</v>
      </c>
      <c r="AR220" s="24" t="s">
        <v>154</v>
      </c>
      <c r="AT220" s="24" t="s">
        <v>149</v>
      </c>
      <c r="AU220" s="24" t="s">
        <v>80</v>
      </c>
      <c r="AY220" s="24" t="s">
        <v>147</v>
      </c>
      <c r="BE220" s="182">
        <f>IF(N220="základní",J220,0)</f>
        <v>0</v>
      </c>
      <c r="BF220" s="182">
        <f>IF(N220="snížená",J220,0)</f>
        <v>0</v>
      </c>
      <c r="BG220" s="182">
        <f>IF(N220="zákl. přenesená",J220,0)</f>
        <v>0</v>
      </c>
      <c r="BH220" s="182">
        <f>IF(N220="sníž. přenesená",J220,0)</f>
        <v>0</v>
      </c>
      <c r="BI220" s="182">
        <f>IF(N220="nulová",J220,0)</f>
        <v>0</v>
      </c>
      <c r="BJ220" s="24" t="s">
        <v>17</v>
      </c>
      <c r="BK220" s="182">
        <f>ROUND(I220*H220,2)</f>
        <v>0</v>
      </c>
      <c r="BL220" s="24" t="s">
        <v>154</v>
      </c>
      <c r="BM220" s="24" t="s">
        <v>342</v>
      </c>
    </row>
    <row r="221" spans="2:65" s="12" customFormat="1" ht="13.5">
      <c r="B221" s="192"/>
      <c r="D221" s="184" t="s">
        <v>156</v>
      </c>
      <c r="E221" s="193" t="s">
        <v>5</v>
      </c>
      <c r="F221" s="194" t="s">
        <v>343</v>
      </c>
      <c r="H221" s="195">
        <v>76.95</v>
      </c>
      <c r="I221" s="196"/>
      <c r="L221" s="192"/>
      <c r="M221" s="197"/>
      <c r="N221" s="198"/>
      <c r="O221" s="198"/>
      <c r="P221" s="198"/>
      <c r="Q221" s="198"/>
      <c r="R221" s="198"/>
      <c r="S221" s="198"/>
      <c r="T221" s="199"/>
      <c r="AT221" s="193" t="s">
        <v>156</v>
      </c>
      <c r="AU221" s="193" t="s">
        <v>80</v>
      </c>
      <c r="AV221" s="12" t="s">
        <v>80</v>
      </c>
      <c r="AW221" s="12" t="s">
        <v>35</v>
      </c>
      <c r="AX221" s="12" t="s">
        <v>72</v>
      </c>
      <c r="AY221" s="193" t="s">
        <v>147</v>
      </c>
    </row>
    <row r="222" spans="2:65" s="12" customFormat="1" ht="13.5">
      <c r="B222" s="192"/>
      <c r="D222" s="184" t="s">
        <v>156</v>
      </c>
      <c r="E222" s="193" t="s">
        <v>5</v>
      </c>
      <c r="F222" s="194" t="s">
        <v>344</v>
      </c>
      <c r="H222" s="195">
        <v>51.3</v>
      </c>
      <c r="I222" s="196"/>
      <c r="L222" s="192"/>
      <c r="M222" s="197"/>
      <c r="N222" s="198"/>
      <c r="O222" s="198"/>
      <c r="P222" s="198"/>
      <c r="Q222" s="198"/>
      <c r="R222" s="198"/>
      <c r="S222" s="198"/>
      <c r="T222" s="199"/>
      <c r="AT222" s="193" t="s">
        <v>156</v>
      </c>
      <c r="AU222" s="193" t="s">
        <v>80</v>
      </c>
      <c r="AV222" s="12" t="s">
        <v>80</v>
      </c>
      <c r="AW222" s="12" t="s">
        <v>35</v>
      </c>
      <c r="AX222" s="12" t="s">
        <v>72</v>
      </c>
      <c r="AY222" s="193" t="s">
        <v>147</v>
      </c>
    </row>
    <row r="223" spans="2:65" s="13" customFormat="1" ht="13.5">
      <c r="B223" s="200"/>
      <c r="D223" s="184" t="s">
        <v>156</v>
      </c>
      <c r="E223" s="213" t="s">
        <v>5</v>
      </c>
      <c r="F223" s="214" t="s">
        <v>159</v>
      </c>
      <c r="H223" s="215">
        <v>128.25</v>
      </c>
      <c r="I223" s="205"/>
      <c r="L223" s="200"/>
      <c r="M223" s="206"/>
      <c r="N223" s="207"/>
      <c r="O223" s="207"/>
      <c r="P223" s="207"/>
      <c r="Q223" s="207"/>
      <c r="R223" s="207"/>
      <c r="S223" s="207"/>
      <c r="T223" s="208"/>
      <c r="AT223" s="209" t="s">
        <v>156</v>
      </c>
      <c r="AU223" s="209" t="s">
        <v>80</v>
      </c>
      <c r="AV223" s="13" t="s">
        <v>154</v>
      </c>
      <c r="AW223" s="13" t="s">
        <v>35</v>
      </c>
      <c r="AX223" s="13" t="s">
        <v>17</v>
      </c>
      <c r="AY223" s="209" t="s">
        <v>147</v>
      </c>
    </row>
    <row r="224" spans="2:65" s="10" customFormat="1" ht="29.85" customHeight="1">
      <c r="B224" s="156"/>
      <c r="D224" s="167" t="s">
        <v>71</v>
      </c>
      <c r="E224" s="168" t="s">
        <v>154</v>
      </c>
      <c r="F224" s="168" t="s">
        <v>345</v>
      </c>
      <c r="I224" s="159"/>
      <c r="J224" s="169">
        <f>BK224</f>
        <v>0</v>
      </c>
      <c r="L224" s="156"/>
      <c r="M224" s="161"/>
      <c r="N224" s="162"/>
      <c r="O224" s="162"/>
      <c r="P224" s="163">
        <f>SUM(P225:P238)</f>
        <v>0</v>
      </c>
      <c r="Q224" s="162"/>
      <c r="R224" s="163">
        <f>SUM(R225:R238)</f>
        <v>158.18253748000001</v>
      </c>
      <c r="S224" s="162"/>
      <c r="T224" s="164">
        <f>SUM(T225:T238)</f>
        <v>0</v>
      </c>
      <c r="AR224" s="157" t="s">
        <v>17</v>
      </c>
      <c r="AT224" s="165" t="s">
        <v>71</v>
      </c>
      <c r="AU224" s="165" t="s">
        <v>17</v>
      </c>
      <c r="AY224" s="157" t="s">
        <v>147</v>
      </c>
      <c r="BK224" s="166">
        <f>SUM(BK225:BK238)</f>
        <v>0</v>
      </c>
    </row>
    <row r="225" spans="2:65" s="1" customFormat="1" ht="57" customHeight="1">
      <c r="B225" s="170"/>
      <c r="C225" s="171" t="s">
        <v>346</v>
      </c>
      <c r="D225" s="171" t="s">
        <v>149</v>
      </c>
      <c r="E225" s="172" t="s">
        <v>347</v>
      </c>
      <c r="F225" s="173" t="s">
        <v>348</v>
      </c>
      <c r="G225" s="174" t="s">
        <v>229</v>
      </c>
      <c r="H225" s="175">
        <v>151</v>
      </c>
      <c r="I225" s="176"/>
      <c r="J225" s="177">
        <f>ROUND(I225*H225,2)</f>
        <v>0</v>
      </c>
      <c r="K225" s="173" t="s">
        <v>153</v>
      </c>
      <c r="L225" s="41"/>
      <c r="M225" s="178" t="s">
        <v>5</v>
      </c>
      <c r="N225" s="179" t="s">
        <v>43</v>
      </c>
      <c r="O225" s="42"/>
      <c r="P225" s="180">
        <f>O225*H225</f>
        <v>0</v>
      </c>
      <c r="Q225" s="180">
        <v>0.37069999999999997</v>
      </c>
      <c r="R225" s="180">
        <f>Q225*H225</f>
        <v>55.975699999999996</v>
      </c>
      <c r="S225" s="180">
        <v>0</v>
      </c>
      <c r="T225" s="181">
        <f>S225*H225</f>
        <v>0</v>
      </c>
      <c r="AR225" s="24" t="s">
        <v>154</v>
      </c>
      <c r="AT225" s="24" t="s">
        <v>149</v>
      </c>
      <c r="AU225" s="24" t="s">
        <v>80</v>
      </c>
      <c r="AY225" s="24" t="s">
        <v>147</v>
      </c>
      <c r="BE225" s="182">
        <f>IF(N225="základní",J225,0)</f>
        <v>0</v>
      </c>
      <c r="BF225" s="182">
        <f>IF(N225="snížená",J225,0)</f>
        <v>0</v>
      </c>
      <c r="BG225" s="182">
        <f>IF(N225="zákl. přenesená",J225,0)</f>
        <v>0</v>
      </c>
      <c r="BH225" s="182">
        <f>IF(N225="sníž. přenesená",J225,0)</f>
        <v>0</v>
      </c>
      <c r="BI225" s="182">
        <f>IF(N225="nulová",J225,0)</f>
        <v>0</v>
      </c>
      <c r="BJ225" s="24" t="s">
        <v>17</v>
      </c>
      <c r="BK225" s="182">
        <f>ROUND(I225*H225,2)</f>
        <v>0</v>
      </c>
      <c r="BL225" s="24" t="s">
        <v>154</v>
      </c>
      <c r="BM225" s="24" t="s">
        <v>349</v>
      </c>
    </row>
    <row r="226" spans="2:65" s="12" customFormat="1" ht="13.5">
      <c r="B226" s="192"/>
      <c r="D226" s="201" t="s">
        <v>156</v>
      </c>
      <c r="E226" s="210" t="s">
        <v>5</v>
      </c>
      <c r="F226" s="211" t="s">
        <v>350</v>
      </c>
      <c r="H226" s="212">
        <v>151</v>
      </c>
      <c r="I226" s="196"/>
      <c r="L226" s="192"/>
      <c r="M226" s="197"/>
      <c r="N226" s="198"/>
      <c r="O226" s="198"/>
      <c r="P226" s="198"/>
      <c r="Q226" s="198"/>
      <c r="R226" s="198"/>
      <c r="S226" s="198"/>
      <c r="T226" s="199"/>
      <c r="AT226" s="193" t="s">
        <v>156</v>
      </c>
      <c r="AU226" s="193" t="s">
        <v>80</v>
      </c>
      <c r="AV226" s="12" t="s">
        <v>80</v>
      </c>
      <c r="AW226" s="12" t="s">
        <v>35</v>
      </c>
      <c r="AX226" s="12" t="s">
        <v>17</v>
      </c>
      <c r="AY226" s="193" t="s">
        <v>147</v>
      </c>
    </row>
    <row r="227" spans="2:65" s="1" customFormat="1" ht="22.5" customHeight="1">
      <c r="B227" s="170"/>
      <c r="C227" s="171" t="s">
        <v>351</v>
      </c>
      <c r="D227" s="171" t="s">
        <v>149</v>
      </c>
      <c r="E227" s="172" t="s">
        <v>352</v>
      </c>
      <c r="F227" s="173" t="s">
        <v>353</v>
      </c>
      <c r="G227" s="174" t="s">
        <v>152</v>
      </c>
      <c r="H227" s="175">
        <v>33.075000000000003</v>
      </c>
      <c r="I227" s="176"/>
      <c r="J227" s="177">
        <f>ROUND(I227*H227,2)</f>
        <v>0</v>
      </c>
      <c r="K227" s="173" t="s">
        <v>153</v>
      </c>
      <c r="L227" s="41"/>
      <c r="M227" s="178" t="s">
        <v>5</v>
      </c>
      <c r="N227" s="179" t="s">
        <v>43</v>
      </c>
      <c r="O227" s="42"/>
      <c r="P227" s="180">
        <f>O227*H227</f>
        <v>0</v>
      </c>
      <c r="Q227" s="180">
        <v>2.4533999999999998</v>
      </c>
      <c r="R227" s="180">
        <f>Q227*H227</f>
        <v>81.146204999999995</v>
      </c>
      <c r="S227" s="180">
        <v>0</v>
      </c>
      <c r="T227" s="181">
        <f>S227*H227</f>
        <v>0</v>
      </c>
      <c r="AR227" s="24" t="s">
        <v>154</v>
      </c>
      <c r="AT227" s="24" t="s">
        <v>149</v>
      </c>
      <c r="AU227" s="24" t="s">
        <v>80</v>
      </c>
      <c r="AY227" s="24" t="s">
        <v>147</v>
      </c>
      <c r="BE227" s="182">
        <f>IF(N227="základní",J227,0)</f>
        <v>0</v>
      </c>
      <c r="BF227" s="182">
        <f>IF(N227="snížená",J227,0)</f>
        <v>0</v>
      </c>
      <c r="BG227" s="182">
        <f>IF(N227="zákl. přenesená",J227,0)</f>
        <v>0</v>
      </c>
      <c r="BH227" s="182">
        <f>IF(N227="sníž. přenesená",J227,0)</f>
        <v>0</v>
      </c>
      <c r="BI227" s="182">
        <f>IF(N227="nulová",J227,0)</f>
        <v>0</v>
      </c>
      <c r="BJ227" s="24" t="s">
        <v>17</v>
      </c>
      <c r="BK227" s="182">
        <f>ROUND(I227*H227,2)</f>
        <v>0</v>
      </c>
      <c r="BL227" s="24" t="s">
        <v>154</v>
      </c>
      <c r="BM227" s="24" t="s">
        <v>354</v>
      </c>
    </row>
    <row r="228" spans="2:65" s="12" customFormat="1" ht="13.5">
      <c r="B228" s="192"/>
      <c r="D228" s="184" t="s">
        <v>156</v>
      </c>
      <c r="E228" s="193" t="s">
        <v>5</v>
      </c>
      <c r="F228" s="194" t="s">
        <v>355</v>
      </c>
      <c r="H228" s="195">
        <v>27.81</v>
      </c>
      <c r="I228" s="196"/>
      <c r="L228" s="192"/>
      <c r="M228" s="197"/>
      <c r="N228" s="198"/>
      <c r="O228" s="198"/>
      <c r="P228" s="198"/>
      <c r="Q228" s="198"/>
      <c r="R228" s="198"/>
      <c r="S228" s="198"/>
      <c r="T228" s="199"/>
      <c r="AT228" s="193" t="s">
        <v>156</v>
      </c>
      <c r="AU228" s="193" t="s">
        <v>80</v>
      </c>
      <c r="AV228" s="12" t="s">
        <v>80</v>
      </c>
      <c r="AW228" s="12" t="s">
        <v>35</v>
      </c>
      <c r="AX228" s="12" t="s">
        <v>72</v>
      </c>
      <c r="AY228" s="193" t="s">
        <v>147</v>
      </c>
    </row>
    <row r="229" spans="2:65" s="12" customFormat="1" ht="13.5">
      <c r="B229" s="192"/>
      <c r="D229" s="184" t="s">
        <v>156</v>
      </c>
      <c r="E229" s="193" t="s">
        <v>5</v>
      </c>
      <c r="F229" s="194" t="s">
        <v>356</v>
      </c>
      <c r="H229" s="195">
        <v>5.2649999999999997</v>
      </c>
      <c r="I229" s="196"/>
      <c r="L229" s="192"/>
      <c r="M229" s="197"/>
      <c r="N229" s="198"/>
      <c r="O229" s="198"/>
      <c r="P229" s="198"/>
      <c r="Q229" s="198"/>
      <c r="R229" s="198"/>
      <c r="S229" s="198"/>
      <c r="T229" s="199"/>
      <c r="AT229" s="193" t="s">
        <v>156</v>
      </c>
      <c r="AU229" s="193" t="s">
        <v>80</v>
      </c>
      <c r="AV229" s="12" t="s">
        <v>80</v>
      </c>
      <c r="AW229" s="12" t="s">
        <v>35</v>
      </c>
      <c r="AX229" s="12" t="s">
        <v>72</v>
      </c>
      <c r="AY229" s="193" t="s">
        <v>147</v>
      </c>
    </row>
    <row r="230" spans="2:65" s="13" customFormat="1" ht="13.5">
      <c r="B230" s="200"/>
      <c r="D230" s="201" t="s">
        <v>156</v>
      </c>
      <c r="E230" s="202" t="s">
        <v>5</v>
      </c>
      <c r="F230" s="203" t="s">
        <v>159</v>
      </c>
      <c r="H230" s="204">
        <v>33.075000000000003</v>
      </c>
      <c r="I230" s="205"/>
      <c r="L230" s="200"/>
      <c r="M230" s="206"/>
      <c r="N230" s="207"/>
      <c r="O230" s="207"/>
      <c r="P230" s="207"/>
      <c r="Q230" s="207"/>
      <c r="R230" s="207"/>
      <c r="S230" s="207"/>
      <c r="T230" s="208"/>
      <c r="AT230" s="209" t="s">
        <v>156</v>
      </c>
      <c r="AU230" s="209" t="s">
        <v>80</v>
      </c>
      <c r="AV230" s="13" t="s">
        <v>154</v>
      </c>
      <c r="AW230" s="13" t="s">
        <v>35</v>
      </c>
      <c r="AX230" s="13" t="s">
        <v>17</v>
      </c>
      <c r="AY230" s="209" t="s">
        <v>147</v>
      </c>
    </row>
    <row r="231" spans="2:65" s="1" customFormat="1" ht="22.5" customHeight="1">
      <c r="B231" s="170"/>
      <c r="C231" s="171" t="s">
        <v>357</v>
      </c>
      <c r="D231" s="171" t="s">
        <v>149</v>
      </c>
      <c r="E231" s="172" t="s">
        <v>358</v>
      </c>
      <c r="F231" s="173" t="s">
        <v>359</v>
      </c>
      <c r="G231" s="174" t="s">
        <v>229</v>
      </c>
      <c r="H231" s="175">
        <v>113.6</v>
      </c>
      <c r="I231" s="176"/>
      <c r="J231" s="177">
        <f>ROUND(I231*H231,2)</f>
        <v>0</v>
      </c>
      <c r="K231" s="173" t="s">
        <v>153</v>
      </c>
      <c r="L231" s="41"/>
      <c r="M231" s="178" t="s">
        <v>5</v>
      </c>
      <c r="N231" s="179" t="s">
        <v>43</v>
      </c>
      <c r="O231" s="42"/>
      <c r="P231" s="180">
        <f>O231*H231</f>
        <v>0</v>
      </c>
      <c r="Q231" s="180">
        <v>5.1900000000000002E-3</v>
      </c>
      <c r="R231" s="180">
        <f>Q231*H231</f>
        <v>0.589584</v>
      </c>
      <c r="S231" s="180">
        <v>0</v>
      </c>
      <c r="T231" s="181">
        <f>S231*H231</f>
        <v>0</v>
      </c>
      <c r="AR231" s="24" t="s">
        <v>154</v>
      </c>
      <c r="AT231" s="24" t="s">
        <v>149</v>
      </c>
      <c r="AU231" s="24" t="s">
        <v>80</v>
      </c>
      <c r="AY231" s="24" t="s">
        <v>147</v>
      </c>
      <c r="BE231" s="182">
        <f>IF(N231="základní",J231,0)</f>
        <v>0</v>
      </c>
      <c r="BF231" s="182">
        <f>IF(N231="snížená",J231,0)</f>
        <v>0</v>
      </c>
      <c r="BG231" s="182">
        <f>IF(N231="zákl. přenesená",J231,0)</f>
        <v>0</v>
      </c>
      <c r="BH231" s="182">
        <f>IF(N231="sníž. přenesená",J231,0)</f>
        <v>0</v>
      </c>
      <c r="BI231" s="182">
        <f>IF(N231="nulová",J231,0)</f>
        <v>0</v>
      </c>
      <c r="BJ231" s="24" t="s">
        <v>17</v>
      </c>
      <c r="BK231" s="182">
        <f>ROUND(I231*H231,2)</f>
        <v>0</v>
      </c>
      <c r="BL231" s="24" t="s">
        <v>154</v>
      </c>
      <c r="BM231" s="24" t="s">
        <v>360</v>
      </c>
    </row>
    <row r="232" spans="2:65" s="12" customFormat="1" ht="13.5">
      <c r="B232" s="192"/>
      <c r="D232" s="201" t="s">
        <v>156</v>
      </c>
      <c r="E232" s="210" t="s">
        <v>5</v>
      </c>
      <c r="F232" s="211" t="s">
        <v>361</v>
      </c>
      <c r="H232" s="212">
        <v>113.6</v>
      </c>
      <c r="I232" s="196"/>
      <c r="L232" s="192"/>
      <c r="M232" s="197"/>
      <c r="N232" s="198"/>
      <c r="O232" s="198"/>
      <c r="P232" s="198"/>
      <c r="Q232" s="198"/>
      <c r="R232" s="198"/>
      <c r="S232" s="198"/>
      <c r="T232" s="199"/>
      <c r="AT232" s="193" t="s">
        <v>156</v>
      </c>
      <c r="AU232" s="193" t="s">
        <v>80</v>
      </c>
      <c r="AV232" s="12" t="s">
        <v>80</v>
      </c>
      <c r="AW232" s="12" t="s">
        <v>35</v>
      </c>
      <c r="AX232" s="12" t="s">
        <v>17</v>
      </c>
      <c r="AY232" s="193" t="s">
        <v>147</v>
      </c>
    </row>
    <row r="233" spans="2:65" s="1" customFormat="1" ht="22.5" customHeight="1">
      <c r="B233" s="170"/>
      <c r="C233" s="171" t="s">
        <v>362</v>
      </c>
      <c r="D233" s="171" t="s">
        <v>149</v>
      </c>
      <c r="E233" s="172" t="s">
        <v>363</v>
      </c>
      <c r="F233" s="173" t="s">
        <v>364</v>
      </c>
      <c r="G233" s="174" t="s">
        <v>229</v>
      </c>
      <c r="H233" s="175">
        <v>113.6</v>
      </c>
      <c r="I233" s="176"/>
      <c r="J233" s="177">
        <f>ROUND(I233*H233,2)</f>
        <v>0</v>
      </c>
      <c r="K233" s="173" t="s">
        <v>153</v>
      </c>
      <c r="L233" s="41"/>
      <c r="M233" s="178" t="s">
        <v>5</v>
      </c>
      <c r="N233" s="179" t="s">
        <v>43</v>
      </c>
      <c r="O233" s="42"/>
      <c r="P233" s="180">
        <f>O233*H233</f>
        <v>0</v>
      </c>
      <c r="Q233" s="180">
        <v>0</v>
      </c>
      <c r="R233" s="180">
        <f>Q233*H233</f>
        <v>0</v>
      </c>
      <c r="S233" s="180">
        <v>0</v>
      </c>
      <c r="T233" s="181">
        <f>S233*H233</f>
        <v>0</v>
      </c>
      <c r="AR233" s="24" t="s">
        <v>154</v>
      </c>
      <c r="AT233" s="24" t="s">
        <v>149</v>
      </c>
      <c r="AU233" s="24" t="s">
        <v>80</v>
      </c>
      <c r="AY233" s="24" t="s">
        <v>147</v>
      </c>
      <c r="BE233" s="182">
        <f>IF(N233="základní",J233,0)</f>
        <v>0</v>
      </c>
      <c r="BF233" s="182">
        <f>IF(N233="snížená",J233,0)</f>
        <v>0</v>
      </c>
      <c r="BG233" s="182">
        <f>IF(N233="zákl. přenesená",J233,0)</f>
        <v>0</v>
      </c>
      <c r="BH233" s="182">
        <f>IF(N233="sníž. přenesená",J233,0)</f>
        <v>0</v>
      </c>
      <c r="BI233" s="182">
        <f>IF(N233="nulová",J233,0)</f>
        <v>0</v>
      </c>
      <c r="BJ233" s="24" t="s">
        <v>17</v>
      </c>
      <c r="BK233" s="182">
        <f>ROUND(I233*H233,2)</f>
        <v>0</v>
      </c>
      <c r="BL233" s="24" t="s">
        <v>154</v>
      </c>
      <c r="BM233" s="24" t="s">
        <v>365</v>
      </c>
    </row>
    <row r="234" spans="2:65" s="1" customFormat="1" ht="22.5" customHeight="1">
      <c r="B234" s="170"/>
      <c r="C234" s="171" t="s">
        <v>366</v>
      </c>
      <c r="D234" s="171" t="s">
        <v>149</v>
      </c>
      <c r="E234" s="172" t="s">
        <v>367</v>
      </c>
      <c r="F234" s="173" t="s">
        <v>368</v>
      </c>
      <c r="G234" s="174" t="s">
        <v>223</v>
      </c>
      <c r="H234" s="175">
        <v>3.3079999999999998</v>
      </c>
      <c r="I234" s="176"/>
      <c r="J234" s="177">
        <f>ROUND(I234*H234,2)</f>
        <v>0</v>
      </c>
      <c r="K234" s="173" t="s">
        <v>153</v>
      </c>
      <c r="L234" s="41"/>
      <c r="M234" s="178" t="s">
        <v>5</v>
      </c>
      <c r="N234" s="179" t="s">
        <v>43</v>
      </c>
      <c r="O234" s="42"/>
      <c r="P234" s="180">
        <f>O234*H234</f>
        <v>0</v>
      </c>
      <c r="Q234" s="180">
        <v>1.0525599999999999</v>
      </c>
      <c r="R234" s="180">
        <f>Q234*H234</f>
        <v>3.4818684799999997</v>
      </c>
      <c r="S234" s="180">
        <v>0</v>
      </c>
      <c r="T234" s="181">
        <f>S234*H234</f>
        <v>0</v>
      </c>
      <c r="AR234" s="24" t="s">
        <v>154</v>
      </c>
      <c r="AT234" s="24" t="s">
        <v>149</v>
      </c>
      <c r="AU234" s="24" t="s">
        <v>80</v>
      </c>
      <c r="AY234" s="24" t="s">
        <v>147</v>
      </c>
      <c r="BE234" s="182">
        <f>IF(N234="základní",J234,0)</f>
        <v>0</v>
      </c>
      <c r="BF234" s="182">
        <f>IF(N234="snížená",J234,0)</f>
        <v>0</v>
      </c>
      <c r="BG234" s="182">
        <f>IF(N234="zákl. přenesená",J234,0)</f>
        <v>0</v>
      </c>
      <c r="BH234" s="182">
        <f>IF(N234="sníž. přenesená",J234,0)</f>
        <v>0</v>
      </c>
      <c r="BI234" s="182">
        <f>IF(N234="nulová",J234,0)</f>
        <v>0</v>
      </c>
      <c r="BJ234" s="24" t="s">
        <v>17</v>
      </c>
      <c r="BK234" s="182">
        <f>ROUND(I234*H234,2)</f>
        <v>0</v>
      </c>
      <c r="BL234" s="24" t="s">
        <v>154</v>
      </c>
      <c r="BM234" s="24" t="s">
        <v>369</v>
      </c>
    </row>
    <row r="235" spans="2:65" s="12" customFormat="1" ht="13.5">
      <c r="B235" s="192"/>
      <c r="D235" s="201" t="s">
        <v>156</v>
      </c>
      <c r="E235" s="210" t="s">
        <v>5</v>
      </c>
      <c r="F235" s="211" t="s">
        <v>370</v>
      </c>
      <c r="H235" s="212">
        <v>3.3079999999999998</v>
      </c>
      <c r="I235" s="196"/>
      <c r="L235" s="192"/>
      <c r="M235" s="197"/>
      <c r="N235" s="198"/>
      <c r="O235" s="198"/>
      <c r="P235" s="198"/>
      <c r="Q235" s="198"/>
      <c r="R235" s="198"/>
      <c r="S235" s="198"/>
      <c r="T235" s="199"/>
      <c r="AT235" s="193" t="s">
        <v>156</v>
      </c>
      <c r="AU235" s="193" t="s">
        <v>80</v>
      </c>
      <c r="AV235" s="12" t="s">
        <v>80</v>
      </c>
      <c r="AW235" s="12" t="s">
        <v>35</v>
      </c>
      <c r="AX235" s="12" t="s">
        <v>17</v>
      </c>
      <c r="AY235" s="193" t="s">
        <v>147</v>
      </c>
    </row>
    <row r="236" spans="2:65" s="1" customFormat="1" ht="44.25" customHeight="1">
      <c r="B236" s="170"/>
      <c r="C236" s="171" t="s">
        <v>371</v>
      </c>
      <c r="D236" s="171" t="s">
        <v>149</v>
      </c>
      <c r="E236" s="172" t="s">
        <v>372</v>
      </c>
      <c r="F236" s="173" t="s">
        <v>373</v>
      </c>
      <c r="G236" s="174" t="s">
        <v>287</v>
      </c>
      <c r="H236" s="175">
        <v>78</v>
      </c>
      <c r="I236" s="176"/>
      <c r="J236" s="177">
        <f>ROUND(I236*H236,2)</f>
        <v>0</v>
      </c>
      <c r="K236" s="173" t="s">
        <v>153</v>
      </c>
      <c r="L236" s="41"/>
      <c r="M236" s="178" t="s">
        <v>5</v>
      </c>
      <c r="N236" s="179" t="s">
        <v>43</v>
      </c>
      <c r="O236" s="42"/>
      <c r="P236" s="180">
        <f>O236*H236</f>
        <v>0</v>
      </c>
      <c r="Q236" s="180">
        <v>0.21781</v>
      </c>
      <c r="R236" s="180">
        <f>Q236*H236</f>
        <v>16.989180000000001</v>
      </c>
      <c r="S236" s="180">
        <v>0</v>
      </c>
      <c r="T236" s="181">
        <f>S236*H236</f>
        <v>0</v>
      </c>
      <c r="AR236" s="24" t="s">
        <v>154</v>
      </c>
      <c r="AT236" s="24" t="s">
        <v>149</v>
      </c>
      <c r="AU236" s="24" t="s">
        <v>80</v>
      </c>
      <c r="AY236" s="24" t="s">
        <v>147</v>
      </c>
      <c r="BE236" s="182">
        <f>IF(N236="základní",J236,0)</f>
        <v>0</v>
      </c>
      <c r="BF236" s="182">
        <f>IF(N236="snížená",J236,0)</f>
        <v>0</v>
      </c>
      <c r="BG236" s="182">
        <f>IF(N236="zákl. přenesená",J236,0)</f>
        <v>0</v>
      </c>
      <c r="BH236" s="182">
        <f>IF(N236="sníž. přenesená",J236,0)</f>
        <v>0</v>
      </c>
      <c r="BI236" s="182">
        <f>IF(N236="nulová",J236,0)</f>
        <v>0</v>
      </c>
      <c r="BJ236" s="24" t="s">
        <v>17</v>
      </c>
      <c r="BK236" s="182">
        <f>ROUND(I236*H236,2)</f>
        <v>0</v>
      </c>
      <c r="BL236" s="24" t="s">
        <v>154</v>
      </c>
      <c r="BM236" s="24" t="s">
        <v>374</v>
      </c>
    </row>
    <row r="237" spans="2:65" s="1" customFormat="1" ht="22.5" customHeight="1">
      <c r="B237" s="170"/>
      <c r="C237" s="171" t="s">
        <v>375</v>
      </c>
      <c r="D237" s="171" t="s">
        <v>149</v>
      </c>
      <c r="E237" s="172" t="s">
        <v>376</v>
      </c>
      <c r="F237" s="173" t="s">
        <v>377</v>
      </c>
      <c r="G237" s="174" t="s">
        <v>378</v>
      </c>
      <c r="H237" s="175">
        <v>1</v>
      </c>
      <c r="I237" s="176"/>
      <c r="J237" s="177">
        <f>ROUND(I237*H237,2)</f>
        <v>0</v>
      </c>
      <c r="K237" s="173" t="s">
        <v>5</v>
      </c>
      <c r="L237" s="41"/>
      <c r="M237" s="178" t="s">
        <v>5</v>
      </c>
      <c r="N237" s="179" t="s">
        <v>43</v>
      </c>
      <c r="O237" s="42"/>
      <c r="P237" s="180">
        <f>O237*H237</f>
        <v>0</v>
      </c>
      <c r="Q237" s="180">
        <v>0</v>
      </c>
      <c r="R237" s="180">
        <f>Q237*H237</f>
        <v>0</v>
      </c>
      <c r="S237" s="180">
        <v>0</v>
      </c>
      <c r="T237" s="181">
        <f>S237*H237</f>
        <v>0</v>
      </c>
      <c r="AR237" s="24" t="s">
        <v>154</v>
      </c>
      <c r="AT237" s="24" t="s">
        <v>149</v>
      </c>
      <c r="AU237" s="24" t="s">
        <v>80</v>
      </c>
      <c r="AY237" s="24" t="s">
        <v>147</v>
      </c>
      <c r="BE237" s="182">
        <f>IF(N237="základní",J237,0)</f>
        <v>0</v>
      </c>
      <c r="BF237" s="182">
        <f>IF(N237="snížená",J237,0)</f>
        <v>0</v>
      </c>
      <c r="BG237" s="182">
        <f>IF(N237="zákl. přenesená",J237,0)</f>
        <v>0</v>
      </c>
      <c r="BH237" s="182">
        <f>IF(N237="sníž. přenesená",J237,0)</f>
        <v>0</v>
      </c>
      <c r="BI237" s="182">
        <f>IF(N237="nulová",J237,0)</f>
        <v>0</v>
      </c>
      <c r="BJ237" s="24" t="s">
        <v>17</v>
      </c>
      <c r="BK237" s="182">
        <f>ROUND(I237*H237,2)</f>
        <v>0</v>
      </c>
      <c r="BL237" s="24" t="s">
        <v>154</v>
      </c>
      <c r="BM237" s="24" t="s">
        <v>379</v>
      </c>
    </row>
    <row r="238" spans="2:65" s="1" customFormat="1" ht="22.5" customHeight="1">
      <c r="B238" s="170"/>
      <c r="C238" s="171" t="s">
        <v>380</v>
      </c>
      <c r="D238" s="171" t="s">
        <v>149</v>
      </c>
      <c r="E238" s="172" t="s">
        <v>381</v>
      </c>
      <c r="F238" s="173" t="s">
        <v>377</v>
      </c>
      <c r="G238" s="174" t="s">
        <v>378</v>
      </c>
      <c r="H238" s="175">
        <v>1</v>
      </c>
      <c r="I238" s="176"/>
      <c r="J238" s="177">
        <f>ROUND(I238*H238,2)</f>
        <v>0</v>
      </c>
      <c r="K238" s="173" t="s">
        <v>5</v>
      </c>
      <c r="L238" s="41"/>
      <c r="M238" s="178" t="s">
        <v>5</v>
      </c>
      <c r="N238" s="179" t="s">
        <v>43</v>
      </c>
      <c r="O238" s="42"/>
      <c r="P238" s="180">
        <f>O238*H238</f>
        <v>0</v>
      </c>
      <c r="Q238" s="180">
        <v>0</v>
      </c>
      <c r="R238" s="180">
        <f>Q238*H238</f>
        <v>0</v>
      </c>
      <c r="S238" s="180">
        <v>0</v>
      </c>
      <c r="T238" s="181">
        <f>S238*H238</f>
        <v>0</v>
      </c>
      <c r="AR238" s="24" t="s">
        <v>154</v>
      </c>
      <c r="AT238" s="24" t="s">
        <v>149</v>
      </c>
      <c r="AU238" s="24" t="s">
        <v>80</v>
      </c>
      <c r="AY238" s="24" t="s">
        <v>147</v>
      </c>
      <c r="BE238" s="182">
        <f>IF(N238="základní",J238,0)</f>
        <v>0</v>
      </c>
      <c r="BF238" s="182">
        <f>IF(N238="snížená",J238,0)</f>
        <v>0</v>
      </c>
      <c r="BG238" s="182">
        <f>IF(N238="zákl. přenesená",J238,0)</f>
        <v>0</v>
      </c>
      <c r="BH238" s="182">
        <f>IF(N238="sníž. přenesená",J238,0)</f>
        <v>0</v>
      </c>
      <c r="BI238" s="182">
        <f>IF(N238="nulová",J238,0)</f>
        <v>0</v>
      </c>
      <c r="BJ238" s="24" t="s">
        <v>17</v>
      </c>
      <c r="BK238" s="182">
        <f>ROUND(I238*H238,2)</f>
        <v>0</v>
      </c>
      <c r="BL238" s="24" t="s">
        <v>154</v>
      </c>
      <c r="BM238" s="24" t="s">
        <v>382</v>
      </c>
    </row>
    <row r="239" spans="2:65" s="10" customFormat="1" ht="29.85" customHeight="1">
      <c r="B239" s="156"/>
      <c r="D239" s="167" t="s">
        <v>71</v>
      </c>
      <c r="E239" s="168" t="s">
        <v>172</v>
      </c>
      <c r="F239" s="168" t="s">
        <v>383</v>
      </c>
      <c r="I239" s="159"/>
      <c r="J239" s="169">
        <f>BK239</f>
        <v>0</v>
      </c>
      <c r="L239" s="156"/>
      <c r="M239" s="161"/>
      <c r="N239" s="162"/>
      <c r="O239" s="162"/>
      <c r="P239" s="163">
        <f>SUM(P240:P251)</f>
        <v>0</v>
      </c>
      <c r="Q239" s="162"/>
      <c r="R239" s="163">
        <f>SUM(R240:R251)</f>
        <v>24.461680000000001</v>
      </c>
      <c r="S239" s="162"/>
      <c r="T239" s="164">
        <f>SUM(T240:T251)</f>
        <v>0</v>
      </c>
      <c r="AR239" s="157" t="s">
        <v>17</v>
      </c>
      <c r="AT239" s="165" t="s">
        <v>71</v>
      </c>
      <c r="AU239" s="165" t="s">
        <v>17</v>
      </c>
      <c r="AY239" s="157" t="s">
        <v>147</v>
      </c>
      <c r="BK239" s="166">
        <f>SUM(BK240:BK251)</f>
        <v>0</v>
      </c>
    </row>
    <row r="240" spans="2:65" s="1" customFormat="1" ht="22.5" customHeight="1">
      <c r="B240" s="170"/>
      <c r="C240" s="171" t="s">
        <v>384</v>
      </c>
      <c r="D240" s="171" t="s">
        <v>149</v>
      </c>
      <c r="E240" s="172" t="s">
        <v>385</v>
      </c>
      <c r="F240" s="173" t="s">
        <v>386</v>
      </c>
      <c r="G240" s="174" t="s">
        <v>229</v>
      </c>
      <c r="H240" s="175">
        <v>76</v>
      </c>
      <c r="I240" s="176"/>
      <c r="J240" s="177">
        <f>ROUND(I240*H240,2)</f>
        <v>0</v>
      </c>
      <c r="K240" s="173" t="s">
        <v>153</v>
      </c>
      <c r="L240" s="41"/>
      <c r="M240" s="178" t="s">
        <v>5</v>
      </c>
      <c r="N240" s="179" t="s">
        <v>43</v>
      </c>
      <c r="O240" s="42"/>
      <c r="P240" s="180">
        <f>O240*H240</f>
        <v>0</v>
      </c>
      <c r="Q240" s="180">
        <v>0</v>
      </c>
      <c r="R240" s="180">
        <f>Q240*H240</f>
        <v>0</v>
      </c>
      <c r="S240" s="180">
        <v>0</v>
      </c>
      <c r="T240" s="181">
        <f>S240*H240</f>
        <v>0</v>
      </c>
      <c r="AR240" s="24" t="s">
        <v>154</v>
      </c>
      <c r="AT240" s="24" t="s">
        <v>149</v>
      </c>
      <c r="AU240" s="24" t="s">
        <v>80</v>
      </c>
      <c r="AY240" s="24" t="s">
        <v>147</v>
      </c>
      <c r="BE240" s="182">
        <f>IF(N240="základní",J240,0)</f>
        <v>0</v>
      </c>
      <c r="BF240" s="182">
        <f>IF(N240="snížená",J240,0)</f>
        <v>0</v>
      </c>
      <c r="BG240" s="182">
        <f>IF(N240="zákl. přenesená",J240,0)</f>
        <v>0</v>
      </c>
      <c r="BH240" s="182">
        <f>IF(N240="sníž. přenesená",J240,0)</f>
        <v>0</v>
      </c>
      <c r="BI240" s="182">
        <f>IF(N240="nulová",J240,0)</f>
        <v>0</v>
      </c>
      <c r="BJ240" s="24" t="s">
        <v>17</v>
      </c>
      <c r="BK240" s="182">
        <f>ROUND(I240*H240,2)</f>
        <v>0</v>
      </c>
      <c r="BL240" s="24" t="s">
        <v>154</v>
      </c>
      <c r="BM240" s="24" t="s">
        <v>387</v>
      </c>
    </row>
    <row r="241" spans="2:65" s="11" customFormat="1" ht="13.5">
      <c r="B241" s="183"/>
      <c r="D241" s="184" t="s">
        <v>156</v>
      </c>
      <c r="E241" s="185" t="s">
        <v>5</v>
      </c>
      <c r="F241" s="186" t="s">
        <v>157</v>
      </c>
      <c r="H241" s="187" t="s">
        <v>5</v>
      </c>
      <c r="I241" s="188"/>
      <c r="L241" s="183"/>
      <c r="M241" s="189"/>
      <c r="N241" s="190"/>
      <c r="O241" s="190"/>
      <c r="P241" s="190"/>
      <c r="Q241" s="190"/>
      <c r="R241" s="190"/>
      <c r="S241" s="190"/>
      <c r="T241" s="191"/>
      <c r="AT241" s="187" t="s">
        <v>156</v>
      </c>
      <c r="AU241" s="187" t="s">
        <v>80</v>
      </c>
      <c r="AV241" s="11" t="s">
        <v>17</v>
      </c>
      <c r="AW241" s="11" t="s">
        <v>35</v>
      </c>
      <c r="AX241" s="11" t="s">
        <v>72</v>
      </c>
      <c r="AY241" s="187" t="s">
        <v>147</v>
      </c>
    </row>
    <row r="242" spans="2:65" s="12" customFormat="1" ht="13.5">
      <c r="B242" s="192"/>
      <c r="D242" s="184" t="s">
        <v>156</v>
      </c>
      <c r="E242" s="193" t="s">
        <v>5</v>
      </c>
      <c r="F242" s="194" t="s">
        <v>231</v>
      </c>
      <c r="H242" s="195">
        <v>76</v>
      </c>
      <c r="I242" s="196"/>
      <c r="L242" s="192"/>
      <c r="M242" s="197"/>
      <c r="N242" s="198"/>
      <c r="O242" s="198"/>
      <c r="P242" s="198"/>
      <c r="Q242" s="198"/>
      <c r="R242" s="198"/>
      <c r="S242" s="198"/>
      <c r="T242" s="199"/>
      <c r="AT242" s="193" t="s">
        <v>156</v>
      </c>
      <c r="AU242" s="193" t="s">
        <v>80</v>
      </c>
      <c r="AV242" s="12" t="s">
        <v>80</v>
      </c>
      <c r="AW242" s="12" t="s">
        <v>35</v>
      </c>
      <c r="AX242" s="12" t="s">
        <v>72</v>
      </c>
      <c r="AY242" s="193" t="s">
        <v>147</v>
      </c>
    </row>
    <row r="243" spans="2:65" s="13" customFormat="1" ht="13.5">
      <c r="B243" s="200"/>
      <c r="D243" s="201" t="s">
        <v>156</v>
      </c>
      <c r="E243" s="202" t="s">
        <v>5</v>
      </c>
      <c r="F243" s="203" t="s">
        <v>159</v>
      </c>
      <c r="H243" s="204">
        <v>76</v>
      </c>
      <c r="I243" s="205"/>
      <c r="L243" s="200"/>
      <c r="M243" s="206"/>
      <c r="N243" s="207"/>
      <c r="O243" s="207"/>
      <c r="P243" s="207"/>
      <c r="Q243" s="207"/>
      <c r="R243" s="207"/>
      <c r="S243" s="207"/>
      <c r="T243" s="208"/>
      <c r="AT243" s="209" t="s">
        <v>156</v>
      </c>
      <c r="AU243" s="209" t="s">
        <v>80</v>
      </c>
      <c r="AV243" s="13" t="s">
        <v>154</v>
      </c>
      <c r="AW243" s="13" t="s">
        <v>35</v>
      </c>
      <c r="AX243" s="13" t="s">
        <v>17</v>
      </c>
      <c r="AY243" s="209" t="s">
        <v>147</v>
      </c>
    </row>
    <row r="244" spans="2:65" s="1" customFormat="1" ht="57" customHeight="1">
      <c r="B244" s="170"/>
      <c r="C244" s="171" t="s">
        <v>388</v>
      </c>
      <c r="D244" s="171" t="s">
        <v>149</v>
      </c>
      <c r="E244" s="172" t="s">
        <v>389</v>
      </c>
      <c r="F244" s="173" t="s">
        <v>390</v>
      </c>
      <c r="G244" s="174" t="s">
        <v>229</v>
      </c>
      <c r="H244" s="175">
        <v>76</v>
      </c>
      <c r="I244" s="176"/>
      <c r="J244" s="177">
        <f>ROUND(I244*H244,2)</f>
        <v>0</v>
      </c>
      <c r="K244" s="173" t="s">
        <v>153</v>
      </c>
      <c r="L244" s="41"/>
      <c r="M244" s="178" t="s">
        <v>5</v>
      </c>
      <c r="N244" s="179" t="s">
        <v>43</v>
      </c>
      <c r="O244" s="42"/>
      <c r="P244" s="180">
        <f>O244*H244</f>
        <v>0</v>
      </c>
      <c r="Q244" s="180">
        <v>8.4250000000000005E-2</v>
      </c>
      <c r="R244" s="180">
        <f>Q244*H244</f>
        <v>6.4030000000000005</v>
      </c>
      <c r="S244" s="180">
        <v>0</v>
      </c>
      <c r="T244" s="181">
        <f>S244*H244</f>
        <v>0</v>
      </c>
      <c r="AR244" s="24" t="s">
        <v>154</v>
      </c>
      <c r="AT244" s="24" t="s">
        <v>149</v>
      </c>
      <c r="AU244" s="24" t="s">
        <v>80</v>
      </c>
      <c r="AY244" s="24" t="s">
        <v>147</v>
      </c>
      <c r="BE244" s="182">
        <f>IF(N244="základní",J244,0)</f>
        <v>0</v>
      </c>
      <c r="BF244" s="182">
        <f>IF(N244="snížená",J244,0)</f>
        <v>0</v>
      </c>
      <c r="BG244" s="182">
        <f>IF(N244="zákl. přenesená",J244,0)</f>
        <v>0</v>
      </c>
      <c r="BH244" s="182">
        <f>IF(N244="sníž. přenesená",J244,0)</f>
        <v>0</v>
      </c>
      <c r="BI244" s="182">
        <f>IF(N244="nulová",J244,0)</f>
        <v>0</v>
      </c>
      <c r="BJ244" s="24" t="s">
        <v>17</v>
      </c>
      <c r="BK244" s="182">
        <f>ROUND(I244*H244,2)</f>
        <v>0</v>
      </c>
      <c r="BL244" s="24" t="s">
        <v>154</v>
      </c>
      <c r="BM244" s="24" t="s">
        <v>391</v>
      </c>
    </row>
    <row r="245" spans="2:65" s="11" customFormat="1" ht="13.5">
      <c r="B245" s="183"/>
      <c r="D245" s="184" t="s">
        <v>156</v>
      </c>
      <c r="E245" s="185" t="s">
        <v>5</v>
      </c>
      <c r="F245" s="186" t="s">
        <v>157</v>
      </c>
      <c r="H245" s="187" t="s">
        <v>5</v>
      </c>
      <c r="I245" s="188"/>
      <c r="L245" s="183"/>
      <c r="M245" s="189"/>
      <c r="N245" s="190"/>
      <c r="O245" s="190"/>
      <c r="P245" s="190"/>
      <c r="Q245" s="190"/>
      <c r="R245" s="190"/>
      <c r="S245" s="190"/>
      <c r="T245" s="191"/>
      <c r="AT245" s="187" t="s">
        <v>156</v>
      </c>
      <c r="AU245" s="187" t="s">
        <v>80</v>
      </c>
      <c r="AV245" s="11" t="s">
        <v>17</v>
      </c>
      <c r="AW245" s="11" t="s">
        <v>35</v>
      </c>
      <c r="AX245" s="11" t="s">
        <v>72</v>
      </c>
      <c r="AY245" s="187" t="s">
        <v>147</v>
      </c>
    </row>
    <row r="246" spans="2:65" s="12" customFormat="1" ht="13.5">
      <c r="B246" s="192"/>
      <c r="D246" s="201" t="s">
        <v>156</v>
      </c>
      <c r="E246" s="210" t="s">
        <v>5</v>
      </c>
      <c r="F246" s="211" t="s">
        <v>231</v>
      </c>
      <c r="H246" s="212">
        <v>76</v>
      </c>
      <c r="I246" s="196"/>
      <c r="L246" s="192"/>
      <c r="M246" s="197"/>
      <c r="N246" s="198"/>
      <c r="O246" s="198"/>
      <c r="P246" s="198"/>
      <c r="Q246" s="198"/>
      <c r="R246" s="198"/>
      <c r="S246" s="198"/>
      <c r="T246" s="199"/>
      <c r="AT246" s="193" t="s">
        <v>156</v>
      </c>
      <c r="AU246" s="193" t="s">
        <v>80</v>
      </c>
      <c r="AV246" s="12" t="s">
        <v>80</v>
      </c>
      <c r="AW246" s="12" t="s">
        <v>35</v>
      </c>
      <c r="AX246" s="12" t="s">
        <v>17</v>
      </c>
      <c r="AY246" s="193" t="s">
        <v>147</v>
      </c>
    </row>
    <row r="247" spans="2:65" s="1" customFormat="1" ht="22.5" customHeight="1">
      <c r="B247" s="170"/>
      <c r="C247" s="216" t="s">
        <v>392</v>
      </c>
      <c r="D247" s="216" t="s">
        <v>393</v>
      </c>
      <c r="E247" s="217" t="s">
        <v>394</v>
      </c>
      <c r="F247" s="218" t="s">
        <v>395</v>
      </c>
      <c r="G247" s="219" t="s">
        <v>229</v>
      </c>
      <c r="H247" s="220">
        <v>78.28</v>
      </c>
      <c r="I247" s="221"/>
      <c r="J247" s="222">
        <f>ROUND(I247*H247,2)</f>
        <v>0</v>
      </c>
      <c r="K247" s="218" t="s">
        <v>153</v>
      </c>
      <c r="L247" s="223"/>
      <c r="M247" s="224" t="s">
        <v>5</v>
      </c>
      <c r="N247" s="225" t="s">
        <v>43</v>
      </c>
      <c r="O247" s="42"/>
      <c r="P247" s="180">
        <f>O247*H247</f>
        <v>0</v>
      </c>
      <c r="Q247" s="180">
        <v>0.13100000000000001</v>
      </c>
      <c r="R247" s="180">
        <f>Q247*H247</f>
        <v>10.25468</v>
      </c>
      <c r="S247" s="180">
        <v>0</v>
      </c>
      <c r="T247" s="181">
        <f>S247*H247</f>
        <v>0</v>
      </c>
      <c r="AR247" s="24" t="s">
        <v>191</v>
      </c>
      <c r="AT247" s="24" t="s">
        <v>393</v>
      </c>
      <c r="AU247" s="24" t="s">
        <v>80</v>
      </c>
      <c r="AY247" s="24" t="s">
        <v>147</v>
      </c>
      <c r="BE247" s="182">
        <f>IF(N247="základní",J247,0)</f>
        <v>0</v>
      </c>
      <c r="BF247" s="182">
        <f>IF(N247="snížená",J247,0)</f>
        <v>0</v>
      </c>
      <c r="BG247" s="182">
        <f>IF(N247="zákl. přenesená",J247,0)</f>
        <v>0</v>
      </c>
      <c r="BH247" s="182">
        <f>IF(N247="sníž. přenesená",J247,0)</f>
        <v>0</v>
      </c>
      <c r="BI247" s="182">
        <f>IF(N247="nulová",J247,0)</f>
        <v>0</v>
      </c>
      <c r="BJ247" s="24" t="s">
        <v>17</v>
      </c>
      <c r="BK247" s="182">
        <f>ROUND(I247*H247,2)</f>
        <v>0</v>
      </c>
      <c r="BL247" s="24" t="s">
        <v>154</v>
      </c>
      <c r="BM247" s="24" t="s">
        <v>396</v>
      </c>
    </row>
    <row r="248" spans="2:65" s="12" customFormat="1" ht="13.5">
      <c r="B248" s="192"/>
      <c r="D248" s="201" t="s">
        <v>156</v>
      </c>
      <c r="F248" s="211" t="s">
        <v>397</v>
      </c>
      <c r="H248" s="212">
        <v>78.28</v>
      </c>
      <c r="I248" s="196"/>
      <c r="L248" s="192"/>
      <c r="M248" s="197"/>
      <c r="N248" s="198"/>
      <c r="O248" s="198"/>
      <c r="P248" s="198"/>
      <c r="Q248" s="198"/>
      <c r="R248" s="198"/>
      <c r="S248" s="198"/>
      <c r="T248" s="199"/>
      <c r="AT248" s="193" t="s">
        <v>156</v>
      </c>
      <c r="AU248" s="193" t="s">
        <v>80</v>
      </c>
      <c r="AV248" s="12" t="s">
        <v>80</v>
      </c>
      <c r="AW248" s="12" t="s">
        <v>6</v>
      </c>
      <c r="AX248" s="12" t="s">
        <v>17</v>
      </c>
      <c r="AY248" s="193" t="s">
        <v>147</v>
      </c>
    </row>
    <row r="249" spans="2:65" s="1" customFormat="1" ht="44.25" customHeight="1">
      <c r="B249" s="170"/>
      <c r="C249" s="171" t="s">
        <v>398</v>
      </c>
      <c r="D249" s="171" t="s">
        <v>149</v>
      </c>
      <c r="E249" s="172" t="s">
        <v>399</v>
      </c>
      <c r="F249" s="173" t="s">
        <v>400</v>
      </c>
      <c r="G249" s="174" t="s">
        <v>287</v>
      </c>
      <c r="H249" s="175">
        <v>42</v>
      </c>
      <c r="I249" s="176"/>
      <c r="J249" s="177">
        <f>ROUND(I249*H249,2)</f>
        <v>0</v>
      </c>
      <c r="K249" s="173" t="s">
        <v>153</v>
      </c>
      <c r="L249" s="41"/>
      <c r="M249" s="178" t="s">
        <v>5</v>
      </c>
      <c r="N249" s="179" t="s">
        <v>43</v>
      </c>
      <c r="O249" s="42"/>
      <c r="P249" s="180">
        <f>O249*H249</f>
        <v>0</v>
      </c>
      <c r="Q249" s="180">
        <v>0.1295</v>
      </c>
      <c r="R249" s="180">
        <f>Q249*H249</f>
        <v>5.4390000000000001</v>
      </c>
      <c r="S249" s="180">
        <v>0</v>
      </c>
      <c r="T249" s="181">
        <f>S249*H249</f>
        <v>0</v>
      </c>
      <c r="AR249" s="24" t="s">
        <v>154</v>
      </c>
      <c r="AT249" s="24" t="s">
        <v>149</v>
      </c>
      <c r="AU249" s="24" t="s">
        <v>80</v>
      </c>
      <c r="AY249" s="24" t="s">
        <v>147</v>
      </c>
      <c r="BE249" s="182">
        <f>IF(N249="základní",J249,0)</f>
        <v>0</v>
      </c>
      <c r="BF249" s="182">
        <f>IF(N249="snížená",J249,0)</f>
        <v>0</v>
      </c>
      <c r="BG249" s="182">
        <f>IF(N249="zákl. přenesená",J249,0)</f>
        <v>0</v>
      </c>
      <c r="BH249" s="182">
        <f>IF(N249="sníž. přenesená",J249,0)</f>
        <v>0</v>
      </c>
      <c r="BI249" s="182">
        <f>IF(N249="nulová",J249,0)</f>
        <v>0</v>
      </c>
      <c r="BJ249" s="24" t="s">
        <v>17</v>
      </c>
      <c r="BK249" s="182">
        <f>ROUND(I249*H249,2)</f>
        <v>0</v>
      </c>
      <c r="BL249" s="24" t="s">
        <v>154</v>
      </c>
      <c r="BM249" s="24" t="s">
        <v>401</v>
      </c>
    </row>
    <row r="250" spans="2:65" s="12" customFormat="1" ht="13.5">
      <c r="B250" s="192"/>
      <c r="D250" s="201" t="s">
        <v>156</v>
      </c>
      <c r="E250" s="210" t="s">
        <v>5</v>
      </c>
      <c r="F250" s="211" t="s">
        <v>402</v>
      </c>
      <c r="H250" s="212">
        <v>42</v>
      </c>
      <c r="I250" s="196"/>
      <c r="L250" s="192"/>
      <c r="M250" s="197"/>
      <c r="N250" s="198"/>
      <c r="O250" s="198"/>
      <c r="P250" s="198"/>
      <c r="Q250" s="198"/>
      <c r="R250" s="198"/>
      <c r="S250" s="198"/>
      <c r="T250" s="199"/>
      <c r="AT250" s="193" t="s">
        <v>156</v>
      </c>
      <c r="AU250" s="193" t="s">
        <v>80</v>
      </c>
      <c r="AV250" s="12" t="s">
        <v>80</v>
      </c>
      <c r="AW250" s="12" t="s">
        <v>35</v>
      </c>
      <c r="AX250" s="12" t="s">
        <v>17</v>
      </c>
      <c r="AY250" s="193" t="s">
        <v>147</v>
      </c>
    </row>
    <row r="251" spans="2:65" s="1" customFormat="1" ht="22.5" customHeight="1">
      <c r="B251" s="170"/>
      <c r="C251" s="216" t="s">
        <v>403</v>
      </c>
      <c r="D251" s="216" t="s">
        <v>393</v>
      </c>
      <c r="E251" s="217" t="s">
        <v>404</v>
      </c>
      <c r="F251" s="218" t="s">
        <v>405</v>
      </c>
      <c r="G251" s="219" t="s">
        <v>292</v>
      </c>
      <c r="H251" s="220">
        <v>43</v>
      </c>
      <c r="I251" s="221"/>
      <c r="J251" s="222">
        <f>ROUND(I251*H251,2)</f>
        <v>0</v>
      </c>
      <c r="K251" s="218" t="s">
        <v>153</v>
      </c>
      <c r="L251" s="223"/>
      <c r="M251" s="224" t="s">
        <v>5</v>
      </c>
      <c r="N251" s="225" t="s">
        <v>43</v>
      </c>
      <c r="O251" s="42"/>
      <c r="P251" s="180">
        <f>O251*H251</f>
        <v>0</v>
      </c>
      <c r="Q251" s="180">
        <v>5.5E-2</v>
      </c>
      <c r="R251" s="180">
        <f>Q251*H251</f>
        <v>2.3650000000000002</v>
      </c>
      <c r="S251" s="180">
        <v>0</v>
      </c>
      <c r="T251" s="181">
        <f>S251*H251</f>
        <v>0</v>
      </c>
      <c r="AR251" s="24" t="s">
        <v>191</v>
      </c>
      <c r="AT251" s="24" t="s">
        <v>393</v>
      </c>
      <c r="AU251" s="24" t="s">
        <v>80</v>
      </c>
      <c r="AY251" s="24" t="s">
        <v>147</v>
      </c>
      <c r="BE251" s="182">
        <f>IF(N251="základní",J251,0)</f>
        <v>0</v>
      </c>
      <c r="BF251" s="182">
        <f>IF(N251="snížená",J251,0)</f>
        <v>0</v>
      </c>
      <c r="BG251" s="182">
        <f>IF(N251="zákl. přenesená",J251,0)</f>
        <v>0</v>
      </c>
      <c r="BH251" s="182">
        <f>IF(N251="sníž. přenesená",J251,0)</f>
        <v>0</v>
      </c>
      <c r="BI251" s="182">
        <f>IF(N251="nulová",J251,0)</f>
        <v>0</v>
      </c>
      <c r="BJ251" s="24" t="s">
        <v>17</v>
      </c>
      <c r="BK251" s="182">
        <f>ROUND(I251*H251,2)</f>
        <v>0</v>
      </c>
      <c r="BL251" s="24" t="s">
        <v>154</v>
      </c>
      <c r="BM251" s="24" t="s">
        <v>406</v>
      </c>
    </row>
    <row r="252" spans="2:65" s="10" customFormat="1" ht="29.85" customHeight="1">
      <c r="B252" s="156"/>
      <c r="D252" s="157" t="s">
        <v>71</v>
      </c>
      <c r="E252" s="226" t="s">
        <v>181</v>
      </c>
      <c r="F252" s="226" t="s">
        <v>407</v>
      </c>
      <c r="I252" s="159"/>
      <c r="J252" s="227">
        <f>BK252</f>
        <v>0</v>
      </c>
      <c r="L252" s="156"/>
      <c r="M252" s="161"/>
      <c r="N252" s="162"/>
      <c r="O252" s="162"/>
      <c r="P252" s="163">
        <f>P253+P386+P462</f>
        <v>0</v>
      </c>
      <c r="Q252" s="162"/>
      <c r="R252" s="163">
        <f>R253+R386+R462</f>
        <v>107.27893645</v>
      </c>
      <c r="S252" s="162"/>
      <c r="T252" s="164">
        <f>T253+T386+T462</f>
        <v>0</v>
      </c>
      <c r="AR252" s="157" t="s">
        <v>17</v>
      </c>
      <c r="AT252" s="165" t="s">
        <v>71</v>
      </c>
      <c r="AU252" s="165" t="s">
        <v>17</v>
      </c>
      <c r="AY252" s="157" t="s">
        <v>147</v>
      </c>
      <c r="BK252" s="166">
        <f>BK253+BK386+BK462</f>
        <v>0</v>
      </c>
    </row>
    <row r="253" spans="2:65" s="10" customFormat="1" ht="14.85" customHeight="1">
      <c r="B253" s="156"/>
      <c r="D253" s="167" t="s">
        <v>71</v>
      </c>
      <c r="E253" s="168" t="s">
        <v>408</v>
      </c>
      <c r="F253" s="168" t="s">
        <v>409</v>
      </c>
      <c r="I253" s="159"/>
      <c r="J253" s="169">
        <f>BK253</f>
        <v>0</v>
      </c>
      <c r="L253" s="156"/>
      <c r="M253" s="161"/>
      <c r="N253" s="162"/>
      <c r="O253" s="162"/>
      <c r="P253" s="163">
        <f>SUM(P254:P385)</f>
        <v>0</v>
      </c>
      <c r="Q253" s="162"/>
      <c r="R253" s="163">
        <f>SUM(R254:R385)</f>
        <v>43.957491920000002</v>
      </c>
      <c r="S253" s="162"/>
      <c r="T253" s="164">
        <f>SUM(T254:T385)</f>
        <v>0</v>
      </c>
      <c r="AR253" s="157" t="s">
        <v>17</v>
      </c>
      <c r="AT253" s="165" t="s">
        <v>71</v>
      </c>
      <c r="AU253" s="165" t="s">
        <v>80</v>
      </c>
      <c r="AY253" s="157" t="s">
        <v>147</v>
      </c>
      <c r="BK253" s="166">
        <f>SUM(BK254:BK385)</f>
        <v>0</v>
      </c>
    </row>
    <row r="254" spans="2:65" s="1" customFormat="1" ht="31.5" customHeight="1">
      <c r="B254" s="170"/>
      <c r="C254" s="171" t="s">
        <v>410</v>
      </c>
      <c r="D254" s="171" t="s">
        <v>149</v>
      </c>
      <c r="E254" s="172" t="s">
        <v>411</v>
      </c>
      <c r="F254" s="173" t="s">
        <v>412</v>
      </c>
      <c r="G254" s="174" t="s">
        <v>229</v>
      </c>
      <c r="H254" s="175">
        <v>273.35000000000002</v>
      </c>
      <c r="I254" s="176"/>
      <c r="J254" s="177">
        <f>ROUND(I254*H254,2)</f>
        <v>0</v>
      </c>
      <c r="K254" s="173" t="s">
        <v>153</v>
      </c>
      <c r="L254" s="41"/>
      <c r="M254" s="178" t="s">
        <v>5</v>
      </c>
      <c r="N254" s="179" t="s">
        <v>43</v>
      </c>
      <c r="O254" s="42"/>
      <c r="P254" s="180">
        <f>O254*H254</f>
        <v>0</v>
      </c>
      <c r="Q254" s="180">
        <v>1.7330000000000002E-2</v>
      </c>
      <c r="R254" s="180">
        <f>Q254*H254</f>
        <v>4.737155500000001</v>
      </c>
      <c r="S254" s="180">
        <v>0</v>
      </c>
      <c r="T254" s="181">
        <f>S254*H254</f>
        <v>0</v>
      </c>
      <c r="AR254" s="24" t="s">
        <v>154</v>
      </c>
      <c r="AT254" s="24" t="s">
        <v>149</v>
      </c>
      <c r="AU254" s="24" t="s">
        <v>163</v>
      </c>
      <c r="AY254" s="24" t="s">
        <v>147</v>
      </c>
      <c r="BE254" s="182">
        <f>IF(N254="základní",J254,0)</f>
        <v>0</v>
      </c>
      <c r="BF254" s="182">
        <f>IF(N254="snížená",J254,0)</f>
        <v>0</v>
      </c>
      <c r="BG254" s="182">
        <f>IF(N254="zákl. přenesená",J254,0)</f>
        <v>0</v>
      </c>
      <c r="BH254" s="182">
        <f>IF(N254="sníž. přenesená",J254,0)</f>
        <v>0</v>
      </c>
      <c r="BI254" s="182">
        <f>IF(N254="nulová",J254,0)</f>
        <v>0</v>
      </c>
      <c r="BJ254" s="24" t="s">
        <v>17</v>
      </c>
      <c r="BK254" s="182">
        <f>ROUND(I254*H254,2)</f>
        <v>0</v>
      </c>
      <c r="BL254" s="24" t="s">
        <v>154</v>
      </c>
      <c r="BM254" s="24" t="s">
        <v>413</v>
      </c>
    </row>
    <row r="255" spans="2:65" s="12" customFormat="1" ht="27">
      <c r="B255" s="192"/>
      <c r="D255" s="201" t="s">
        <v>156</v>
      </c>
      <c r="E255" s="210" t="s">
        <v>5</v>
      </c>
      <c r="F255" s="211" t="s">
        <v>414</v>
      </c>
      <c r="H255" s="212">
        <v>273.35000000000002</v>
      </c>
      <c r="I255" s="196"/>
      <c r="L255" s="192"/>
      <c r="M255" s="197"/>
      <c r="N255" s="198"/>
      <c r="O255" s="198"/>
      <c r="P255" s="198"/>
      <c r="Q255" s="198"/>
      <c r="R255" s="198"/>
      <c r="S255" s="198"/>
      <c r="T255" s="199"/>
      <c r="AT255" s="193" t="s">
        <v>156</v>
      </c>
      <c r="AU255" s="193" t="s">
        <v>163</v>
      </c>
      <c r="AV255" s="12" t="s">
        <v>80</v>
      </c>
      <c r="AW255" s="12" t="s">
        <v>35</v>
      </c>
      <c r="AX255" s="12" t="s">
        <v>17</v>
      </c>
      <c r="AY255" s="193" t="s">
        <v>147</v>
      </c>
    </row>
    <row r="256" spans="2:65" s="1" customFormat="1" ht="31.5" customHeight="1">
      <c r="B256" s="170"/>
      <c r="C256" s="171" t="s">
        <v>408</v>
      </c>
      <c r="D256" s="171" t="s">
        <v>149</v>
      </c>
      <c r="E256" s="172" t="s">
        <v>415</v>
      </c>
      <c r="F256" s="173" t="s">
        <v>416</v>
      </c>
      <c r="G256" s="174" t="s">
        <v>229</v>
      </c>
      <c r="H256" s="175">
        <v>672.13</v>
      </c>
      <c r="I256" s="176"/>
      <c r="J256" s="177">
        <f>ROUND(I256*H256,2)</f>
        <v>0</v>
      </c>
      <c r="K256" s="173" t="s">
        <v>153</v>
      </c>
      <c r="L256" s="41"/>
      <c r="M256" s="178" t="s">
        <v>5</v>
      </c>
      <c r="N256" s="179" t="s">
        <v>43</v>
      </c>
      <c r="O256" s="42"/>
      <c r="P256" s="180">
        <f>O256*H256</f>
        <v>0</v>
      </c>
      <c r="Q256" s="180">
        <v>1.7330000000000002E-2</v>
      </c>
      <c r="R256" s="180">
        <f>Q256*H256</f>
        <v>11.648012900000001</v>
      </c>
      <c r="S256" s="180">
        <v>0</v>
      </c>
      <c r="T256" s="181">
        <f>S256*H256</f>
        <v>0</v>
      </c>
      <c r="AR256" s="24" t="s">
        <v>154</v>
      </c>
      <c r="AT256" s="24" t="s">
        <v>149</v>
      </c>
      <c r="AU256" s="24" t="s">
        <v>163</v>
      </c>
      <c r="AY256" s="24" t="s">
        <v>147</v>
      </c>
      <c r="BE256" s="182">
        <f>IF(N256="základní",J256,0)</f>
        <v>0</v>
      </c>
      <c r="BF256" s="182">
        <f>IF(N256="snížená",J256,0)</f>
        <v>0</v>
      </c>
      <c r="BG256" s="182">
        <f>IF(N256="zákl. přenesená",J256,0)</f>
        <v>0</v>
      </c>
      <c r="BH256" s="182">
        <f>IF(N256="sníž. přenesená",J256,0)</f>
        <v>0</v>
      </c>
      <c r="BI256" s="182">
        <f>IF(N256="nulová",J256,0)</f>
        <v>0</v>
      </c>
      <c r="BJ256" s="24" t="s">
        <v>17</v>
      </c>
      <c r="BK256" s="182">
        <f>ROUND(I256*H256,2)</f>
        <v>0</v>
      </c>
      <c r="BL256" s="24" t="s">
        <v>154</v>
      </c>
      <c r="BM256" s="24" t="s">
        <v>417</v>
      </c>
    </row>
    <row r="257" spans="2:65" s="11" customFormat="1" ht="13.5">
      <c r="B257" s="183"/>
      <c r="D257" s="184" t="s">
        <v>156</v>
      </c>
      <c r="E257" s="185" t="s">
        <v>5</v>
      </c>
      <c r="F257" s="186" t="s">
        <v>418</v>
      </c>
      <c r="H257" s="187" t="s">
        <v>5</v>
      </c>
      <c r="I257" s="188"/>
      <c r="L257" s="183"/>
      <c r="M257" s="189"/>
      <c r="N257" s="190"/>
      <c r="O257" s="190"/>
      <c r="P257" s="190"/>
      <c r="Q257" s="190"/>
      <c r="R257" s="190"/>
      <c r="S257" s="190"/>
      <c r="T257" s="191"/>
      <c r="AT257" s="187" t="s">
        <v>156</v>
      </c>
      <c r="AU257" s="187" t="s">
        <v>163</v>
      </c>
      <c r="AV257" s="11" t="s">
        <v>17</v>
      </c>
      <c r="AW257" s="11" t="s">
        <v>35</v>
      </c>
      <c r="AX257" s="11" t="s">
        <v>72</v>
      </c>
      <c r="AY257" s="187" t="s">
        <v>147</v>
      </c>
    </row>
    <row r="258" spans="2:65" s="11" customFormat="1" ht="13.5">
      <c r="B258" s="183"/>
      <c r="D258" s="184" t="s">
        <v>156</v>
      </c>
      <c r="E258" s="185" t="s">
        <v>5</v>
      </c>
      <c r="F258" s="186" t="s">
        <v>419</v>
      </c>
      <c r="H258" s="187" t="s">
        <v>5</v>
      </c>
      <c r="I258" s="188"/>
      <c r="L258" s="183"/>
      <c r="M258" s="189"/>
      <c r="N258" s="190"/>
      <c r="O258" s="190"/>
      <c r="P258" s="190"/>
      <c r="Q258" s="190"/>
      <c r="R258" s="190"/>
      <c r="S258" s="190"/>
      <c r="T258" s="191"/>
      <c r="AT258" s="187" t="s">
        <v>156</v>
      </c>
      <c r="AU258" s="187" t="s">
        <v>163</v>
      </c>
      <c r="AV258" s="11" t="s">
        <v>17</v>
      </c>
      <c r="AW258" s="11" t="s">
        <v>35</v>
      </c>
      <c r="AX258" s="11" t="s">
        <v>72</v>
      </c>
      <c r="AY258" s="187" t="s">
        <v>147</v>
      </c>
    </row>
    <row r="259" spans="2:65" s="12" customFormat="1" ht="13.5">
      <c r="B259" s="192"/>
      <c r="D259" s="184" t="s">
        <v>156</v>
      </c>
      <c r="E259" s="193" t="s">
        <v>5</v>
      </c>
      <c r="F259" s="194" t="s">
        <v>420</v>
      </c>
      <c r="H259" s="195">
        <v>18.074999999999999</v>
      </c>
      <c r="I259" s="196"/>
      <c r="L259" s="192"/>
      <c r="M259" s="197"/>
      <c r="N259" s="198"/>
      <c r="O259" s="198"/>
      <c r="P259" s="198"/>
      <c r="Q259" s="198"/>
      <c r="R259" s="198"/>
      <c r="S259" s="198"/>
      <c r="T259" s="199"/>
      <c r="AT259" s="193" t="s">
        <v>156</v>
      </c>
      <c r="AU259" s="193" t="s">
        <v>163</v>
      </c>
      <c r="AV259" s="12" t="s">
        <v>80</v>
      </c>
      <c r="AW259" s="12" t="s">
        <v>35</v>
      </c>
      <c r="AX259" s="12" t="s">
        <v>72</v>
      </c>
      <c r="AY259" s="193" t="s">
        <v>147</v>
      </c>
    </row>
    <row r="260" spans="2:65" s="11" customFormat="1" ht="13.5">
      <c r="B260" s="183"/>
      <c r="D260" s="184" t="s">
        <v>156</v>
      </c>
      <c r="E260" s="185" t="s">
        <v>5</v>
      </c>
      <c r="F260" s="186" t="s">
        <v>421</v>
      </c>
      <c r="H260" s="187" t="s">
        <v>5</v>
      </c>
      <c r="I260" s="188"/>
      <c r="L260" s="183"/>
      <c r="M260" s="189"/>
      <c r="N260" s="190"/>
      <c r="O260" s="190"/>
      <c r="P260" s="190"/>
      <c r="Q260" s="190"/>
      <c r="R260" s="190"/>
      <c r="S260" s="190"/>
      <c r="T260" s="191"/>
      <c r="AT260" s="187" t="s">
        <v>156</v>
      </c>
      <c r="AU260" s="187" t="s">
        <v>163</v>
      </c>
      <c r="AV260" s="11" t="s">
        <v>17</v>
      </c>
      <c r="AW260" s="11" t="s">
        <v>35</v>
      </c>
      <c r="AX260" s="11" t="s">
        <v>72</v>
      </c>
      <c r="AY260" s="187" t="s">
        <v>147</v>
      </c>
    </row>
    <row r="261" spans="2:65" s="12" customFormat="1" ht="13.5">
      <c r="B261" s="192"/>
      <c r="D261" s="184" t="s">
        <v>156</v>
      </c>
      <c r="E261" s="193" t="s">
        <v>5</v>
      </c>
      <c r="F261" s="194" t="s">
        <v>422</v>
      </c>
      <c r="H261" s="195">
        <v>100.75</v>
      </c>
      <c r="I261" s="196"/>
      <c r="L261" s="192"/>
      <c r="M261" s="197"/>
      <c r="N261" s="198"/>
      <c r="O261" s="198"/>
      <c r="P261" s="198"/>
      <c r="Q261" s="198"/>
      <c r="R261" s="198"/>
      <c r="S261" s="198"/>
      <c r="T261" s="199"/>
      <c r="AT261" s="193" t="s">
        <v>156</v>
      </c>
      <c r="AU261" s="193" t="s">
        <v>163</v>
      </c>
      <c r="AV261" s="12" t="s">
        <v>80</v>
      </c>
      <c r="AW261" s="12" t="s">
        <v>35</v>
      </c>
      <c r="AX261" s="12" t="s">
        <v>72</v>
      </c>
      <c r="AY261" s="193" t="s">
        <v>147</v>
      </c>
    </row>
    <row r="262" spans="2:65" s="11" customFormat="1" ht="13.5">
      <c r="B262" s="183"/>
      <c r="D262" s="184" t="s">
        <v>156</v>
      </c>
      <c r="E262" s="185" t="s">
        <v>5</v>
      </c>
      <c r="F262" s="186" t="s">
        <v>423</v>
      </c>
      <c r="H262" s="187" t="s">
        <v>5</v>
      </c>
      <c r="I262" s="188"/>
      <c r="L262" s="183"/>
      <c r="M262" s="189"/>
      <c r="N262" s="190"/>
      <c r="O262" s="190"/>
      <c r="P262" s="190"/>
      <c r="Q262" s="190"/>
      <c r="R262" s="190"/>
      <c r="S262" s="190"/>
      <c r="T262" s="191"/>
      <c r="AT262" s="187" t="s">
        <v>156</v>
      </c>
      <c r="AU262" s="187" t="s">
        <v>163</v>
      </c>
      <c r="AV262" s="11" t="s">
        <v>17</v>
      </c>
      <c r="AW262" s="11" t="s">
        <v>35</v>
      </c>
      <c r="AX262" s="11" t="s">
        <v>72</v>
      </c>
      <c r="AY262" s="187" t="s">
        <v>147</v>
      </c>
    </row>
    <row r="263" spans="2:65" s="12" customFormat="1" ht="13.5">
      <c r="B263" s="192"/>
      <c r="D263" s="184" t="s">
        <v>156</v>
      </c>
      <c r="E263" s="193" t="s">
        <v>5</v>
      </c>
      <c r="F263" s="194" t="s">
        <v>424</v>
      </c>
      <c r="H263" s="195">
        <v>104.61499999999999</v>
      </c>
      <c r="I263" s="196"/>
      <c r="L263" s="192"/>
      <c r="M263" s="197"/>
      <c r="N263" s="198"/>
      <c r="O263" s="198"/>
      <c r="P263" s="198"/>
      <c r="Q263" s="198"/>
      <c r="R263" s="198"/>
      <c r="S263" s="198"/>
      <c r="T263" s="199"/>
      <c r="AT263" s="193" t="s">
        <v>156</v>
      </c>
      <c r="AU263" s="193" t="s">
        <v>163</v>
      </c>
      <c r="AV263" s="12" t="s">
        <v>80</v>
      </c>
      <c r="AW263" s="12" t="s">
        <v>35</v>
      </c>
      <c r="AX263" s="12" t="s">
        <v>72</v>
      </c>
      <c r="AY263" s="193" t="s">
        <v>147</v>
      </c>
    </row>
    <row r="264" spans="2:65" s="11" customFormat="1" ht="13.5">
      <c r="B264" s="183"/>
      <c r="D264" s="184" t="s">
        <v>156</v>
      </c>
      <c r="E264" s="185" t="s">
        <v>5</v>
      </c>
      <c r="F264" s="186" t="s">
        <v>425</v>
      </c>
      <c r="H264" s="187" t="s">
        <v>5</v>
      </c>
      <c r="I264" s="188"/>
      <c r="L264" s="183"/>
      <c r="M264" s="189"/>
      <c r="N264" s="190"/>
      <c r="O264" s="190"/>
      <c r="P264" s="190"/>
      <c r="Q264" s="190"/>
      <c r="R264" s="190"/>
      <c r="S264" s="190"/>
      <c r="T264" s="191"/>
      <c r="AT264" s="187" t="s">
        <v>156</v>
      </c>
      <c r="AU264" s="187" t="s">
        <v>163</v>
      </c>
      <c r="AV264" s="11" t="s">
        <v>17</v>
      </c>
      <c r="AW264" s="11" t="s">
        <v>35</v>
      </c>
      <c r="AX264" s="11" t="s">
        <v>72</v>
      </c>
      <c r="AY264" s="187" t="s">
        <v>147</v>
      </c>
    </row>
    <row r="265" spans="2:65" s="12" customFormat="1" ht="13.5">
      <c r="B265" s="192"/>
      <c r="D265" s="184" t="s">
        <v>156</v>
      </c>
      <c r="E265" s="193" t="s">
        <v>5</v>
      </c>
      <c r="F265" s="194" t="s">
        <v>426</v>
      </c>
      <c r="H265" s="195">
        <v>396.78</v>
      </c>
      <c r="I265" s="196"/>
      <c r="L265" s="192"/>
      <c r="M265" s="197"/>
      <c r="N265" s="198"/>
      <c r="O265" s="198"/>
      <c r="P265" s="198"/>
      <c r="Q265" s="198"/>
      <c r="R265" s="198"/>
      <c r="S265" s="198"/>
      <c r="T265" s="199"/>
      <c r="AT265" s="193" t="s">
        <v>156</v>
      </c>
      <c r="AU265" s="193" t="s">
        <v>163</v>
      </c>
      <c r="AV265" s="12" t="s">
        <v>80</v>
      </c>
      <c r="AW265" s="12" t="s">
        <v>35</v>
      </c>
      <c r="AX265" s="12" t="s">
        <v>72</v>
      </c>
      <c r="AY265" s="193" t="s">
        <v>147</v>
      </c>
    </row>
    <row r="266" spans="2:65" s="11" customFormat="1" ht="13.5">
      <c r="B266" s="183"/>
      <c r="D266" s="184" t="s">
        <v>156</v>
      </c>
      <c r="E266" s="185" t="s">
        <v>5</v>
      </c>
      <c r="F266" s="186" t="s">
        <v>427</v>
      </c>
      <c r="H266" s="187" t="s">
        <v>5</v>
      </c>
      <c r="I266" s="188"/>
      <c r="L266" s="183"/>
      <c r="M266" s="189"/>
      <c r="N266" s="190"/>
      <c r="O266" s="190"/>
      <c r="P266" s="190"/>
      <c r="Q266" s="190"/>
      <c r="R266" s="190"/>
      <c r="S266" s="190"/>
      <c r="T266" s="191"/>
      <c r="AT266" s="187" t="s">
        <v>156</v>
      </c>
      <c r="AU266" s="187" t="s">
        <v>163</v>
      </c>
      <c r="AV266" s="11" t="s">
        <v>17</v>
      </c>
      <c r="AW266" s="11" t="s">
        <v>35</v>
      </c>
      <c r="AX266" s="11" t="s">
        <v>72</v>
      </c>
      <c r="AY266" s="187" t="s">
        <v>147</v>
      </c>
    </row>
    <row r="267" spans="2:65" s="12" customFormat="1" ht="13.5">
      <c r="B267" s="192"/>
      <c r="D267" s="184" t="s">
        <v>156</v>
      </c>
      <c r="E267" s="193" t="s">
        <v>5</v>
      </c>
      <c r="F267" s="194" t="s">
        <v>428</v>
      </c>
      <c r="H267" s="195">
        <v>51.91</v>
      </c>
      <c r="I267" s="196"/>
      <c r="L267" s="192"/>
      <c r="M267" s="197"/>
      <c r="N267" s="198"/>
      <c r="O267" s="198"/>
      <c r="P267" s="198"/>
      <c r="Q267" s="198"/>
      <c r="R267" s="198"/>
      <c r="S267" s="198"/>
      <c r="T267" s="199"/>
      <c r="AT267" s="193" t="s">
        <v>156</v>
      </c>
      <c r="AU267" s="193" t="s">
        <v>163</v>
      </c>
      <c r="AV267" s="12" t="s">
        <v>80</v>
      </c>
      <c r="AW267" s="12" t="s">
        <v>35</v>
      </c>
      <c r="AX267" s="12" t="s">
        <v>72</v>
      </c>
      <c r="AY267" s="193" t="s">
        <v>147</v>
      </c>
    </row>
    <row r="268" spans="2:65" s="13" customFormat="1" ht="13.5">
      <c r="B268" s="200"/>
      <c r="D268" s="201" t="s">
        <v>156</v>
      </c>
      <c r="E268" s="202" t="s">
        <v>5</v>
      </c>
      <c r="F268" s="203" t="s">
        <v>159</v>
      </c>
      <c r="H268" s="204">
        <v>672.13</v>
      </c>
      <c r="I268" s="205"/>
      <c r="L268" s="200"/>
      <c r="M268" s="206"/>
      <c r="N268" s="207"/>
      <c r="O268" s="207"/>
      <c r="P268" s="207"/>
      <c r="Q268" s="207"/>
      <c r="R268" s="207"/>
      <c r="S268" s="207"/>
      <c r="T268" s="208"/>
      <c r="AT268" s="209" t="s">
        <v>156</v>
      </c>
      <c r="AU268" s="209" t="s">
        <v>163</v>
      </c>
      <c r="AV268" s="13" t="s">
        <v>154</v>
      </c>
      <c r="AW268" s="13" t="s">
        <v>35</v>
      </c>
      <c r="AX268" s="13" t="s">
        <v>17</v>
      </c>
      <c r="AY268" s="209" t="s">
        <v>147</v>
      </c>
    </row>
    <row r="269" spans="2:65" s="1" customFormat="1" ht="31.5" customHeight="1">
      <c r="B269" s="170"/>
      <c r="C269" s="171" t="s">
        <v>429</v>
      </c>
      <c r="D269" s="171" t="s">
        <v>149</v>
      </c>
      <c r="E269" s="172" t="s">
        <v>430</v>
      </c>
      <c r="F269" s="173" t="s">
        <v>431</v>
      </c>
      <c r="G269" s="174" t="s">
        <v>229</v>
      </c>
      <c r="H269" s="175">
        <v>628.55999999999995</v>
      </c>
      <c r="I269" s="176"/>
      <c r="J269" s="177">
        <f>ROUND(I269*H269,2)</f>
        <v>0</v>
      </c>
      <c r="K269" s="173" t="s">
        <v>153</v>
      </c>
      <c r="L269" s="41"/>
      <c r="M269" s="178" t="s">
        <v>5</v>
      </c>
      <c r="N269" s="179" t="s">
        <v>43</v>
      </c>
      <c r="O269" s="42"/>
      <c r="P269" s="180">
        <f>O269*H269</f>
        <v>0</v>
      </c>
      <c r="Q269" s="180">
        <v>2.8400000000000002E-2</v>
      </c>
      <c r="R269" s="180">
        <f>Q269*H269</f>
        <v>17.851103999999999</v>
      </c>
      <c r="S269" s="180">
        <v>0</v>
      </c>
      <c r="T269" s="181">
        <f>S269*H269</f>
        <v>0</v>
      </c>
      <c r="AR269" s="24" t="s">
        <v>154</v>
      </c>
      <c r="AT269" s="24" t="s">
        <v>149</v>
      </c>
      <c r="AU269" s="24" t="s">
        <v>163</v>
      </c>
      <c r="AY269" s="24" t="s">
        <v>147</v>
      </c>
      <c r="BE269" s="182">
        <f>IF(N269="základní",J269,0)</f>
        <v>0</v>
      </c>
      <c r="BF269" s="182">
        <f>IF(N269="snížená",J269,0)</f>
        <v>0</v>
      </c>
      <c r="BG269" s="182">
        <f>IF(N269="zákl. přenesená",J269,0)</f>
        <v>0</v>
      </c>
      <c r="BH269" s="182">
        <f>IF(N269="sníž. přenesená",J269,0)</f>
        <v>0</v>
      </c>
      <c r="BI269" s="182">
        <f>IF(N269="nulová",J269,0)</f>
        <v>0</v>
      </c>
      <c r="BJ269" s="24" t="s">
        <v>17</v>
      </c>
      <c r="BK269" s="182">
        <f>ROUND(I269*H269,2)</f>
        <v>0</v>
      </c>
      <c r="BL269" s="24" t="s">
        <v>154</v>
      </c>
      <c r="BM269" s="24" t="s">
        <v>432</v>
      </c>
    </row>
    <row r="270" spans="2:65" s="11" customFormat="1" ht="13.5">
      <c r="B270" s="183"/>
      <c r="D270" s="184" t="s">
        <v>156</v>
      </c>
      <c r="E270" s="185" t="s">
        <v>5</v>
      </c>
      <c r="F270" s="186" t="s">
        <v>433</v>
      </c>
      <c r="H270" s="187" t="s">
        <v>5</v>
      </c>
      <c r="I270" s="188"/>
      <c r="L270" s="183"/>
      <c r="M270" s="189"/>
      <c r="N270" s="190"/>
      <c r="O270" s="190"/>
      <c r="P270" s="190"/>
      <c r="Q270" s="190"/>
      <c r="R270" s="190"/>
      <c r="S270" s="190"/>
      <c r="T270" s="191"/>
      <c r="AT270" s="187" t="s">
        <v>156</v>
      </c>
      <c r="AU270" s="187" t="s">
        <v>163</v>
      </c>
      <c r="AV270" s="11" t="s">
        <v>17</v>
      </c>
      <c r="AW270" s="11" t="s">
        <v>35</v>
      </c>
      <c r="AX270" s="11" t="s">
        <v>72</v>
      </c>
      <c r="AY270" s="187" t="s">
        <v>147</v>
      </c>
    </row>
    <row r="271" spans="2:65" s="11" customFormat="1" ht="13.5">
      <c r="B271" s="183"/>
      <c r="D271" s="184" t="s">
        <v>156</v>
      </c>
      <c r="E271" s="185" t="s">
        <v>5</v>
      </c>
      <c r="F271" s="186" t="s">
        <v>434</v>
      </c>
      <c r="H271" s="187" t="s">
        <v>5</v>
      </c>
      <c r="I271" s="188"/>
      <c r="L271" s="183"/>
      <c r="M271" s="189"/>
      <c r="N271" s="190"/>
      <c r="O271" s="190"/>
      <c r="P271" s="190"/>
      <c r="Q271" s="190"/>
      <c r="R271" s="190"/>
      <c r="S271" s="190"/>
      <c r="T271" s="191"/>
      <c r="AT271" s="187" t="s">
        <v>156</v>
      </c>
      <c r="AU271" s="187" t="s">
        <v>163</v>
      </c>
      <c r="AV271" s="11" t="s">
        <v>17</v>
      </c>
      <c r="AW271" s="11" t="s">
        <v>35</v>
      </c>
      <c r="AX271" s="11" t="s">
        <v>72</v>
      </c>
      <c r="AY271" s="187" t="s">
        <v>147</v>
      </c>
    </row>
    <row r="272" spans="2:65" s="12" customFormat="1" ht="13.5">
      <c r="B272" s="192"/>
      <c r="D272" s="184" t="s">
        <v>156</v>
      </c>
      <c r="E272" s="193" t="s">
        <v>5</v>
      </c>
      <c r="F272" s="194" t="s">
        <v>435</v>
      </c>
      <c r="H272" s="195">
        <v>375.3</v>
      </c>
      <c r="I272" s="196"/>
      <c r="L272" s="192"/>
      <c r="M272" s="197"/>
      <c r="N272" s="198"/>
      <c r="O272" s="198"/>
      <c r="P272" s="198"/>
      <c r="Q272" s="198"/>
      <c r="R272" s="198"/>
      <c r="S272" s="198"/>
      <c r="T272" s="199"/>
      <c r="AT272" s="193" t="s">
        <v>156</v>
      </c>
      <c r="AU272" s="193" t="s">
        <v>163</v>
      </c>
      <c r="AV272" s="12" t="s">
        <v>80</v>
      </c>
      <c r="AW272" s="12" t="s">
        <v>35</v>
      </c>
      <c r="AX272" s="12" t="s">
        <v>72</v>
      </c>
      <c r="AY272" s="193" t="s">
        <v>147</v>
      </c>
    </row>
    <row r="273" spans="2:65" s="11" customFormat="1" ht="13.5">
      <c r="B273" s="183"/>
      <c r="D273" s="184" t="s">
        <v>156</v>
      </c>
      <c r="E273" s="185" t="s">
        <v>5</v>
      </c>
      <c r="F273" s="186" t="s">
        <v>269</v>
      </c>
      <c r="H273" s="187" t="s">
        <v>5</v>
      </c>
      <c r="I273" s="188"/>
      <c r="L273" s="183"/>
      <c r="M273" s="189"/>
      <c r="N273" s="190"/>
      <c r="O273" s="190"/>
      <c r="P273" s="190"/>
      <c r="Q273" s="190"/>
      <c r="R273" s="190"/>
      <c r="S273" s="190"/>
      <c r="T273" s="191"/>
      <c r="AT273" s="187" t="s">
        <v>156</v>
      </c>
      <c r="AU273" s="187" t="s">
        <v>163</v>
      </c>
      <c r="AV273" s="11" t="s">
        <v>17</v>
      </c>
      <c r="AW273" s="11" t="s">
        <v>35</v>
      </c>
      <c r="AX273" s="11" t="s">
        <v>72</v>
      </c>
      <c r="AY273" s="187" t="s">
        <v>147</v>
      </c>
    </row>
    <row r="274" spans="2:65" s="12" customFormat="1" ht="13.5">
      <c r="B274" s="192"/>
      <c r="D274" s="184" t="s">
        <v>156</v>
      </c>
      <c r="E274" s="193" t="s">
        <v>5</v>
      </c>
      <c r="F274" s="194" t="s">
        <v>436</v>
      </c>
      <c r="H274" s="195">
        <v>253.26</v>
      </c>
      <c r="I274" s="196"/>
      <c r="L274" s="192"/>
      <c r="M274" s="197"/>
      <c r="N274" s="198"/>
      <c r="O274" s="198"/>
      <c r="P274" s="198"/>
      <c r="Q274" s="198"/>
      <c r="R274" s="198"/>
      <c r="S274" s="198"/>
      <c r="T274" s="199"/>
      <c r="AT274" s="193" t="s">
        <v>156</v>
      </c>
      <c r="AU274" s="193" t="s">
        <v>163</v>
      </c>
      <c r="AV274" s="12" t="s">
        <v>80</v>
      </c>
      <c r="AW274" s="12" t="s">
        <v>35</v>
      </c>
      <c r="AX274" s="12" t="s">
        <v>72</v>
      </c>
      <c r="AY274" s="193" t="s">
        <v>147</v>
      </c>
    </row>
    <row r="275" spans="2:65" s="13" customFormat="1" ht="13.5">
      <c r="B275" s="200"/>
      <c r="D275" s="201" t="s">
        <v>156</v>
      </c>
      <c r="E275" s="202" t="s">
        <v>5</v>
      </c>
      <c r="F275" s="203" t="s">
        <v>159</v>
      </c>
      <c r="H275" s="204">
        <v>628.55999999999995</v>
      </c>
      <c r="I275" s="205"/>
      <c r="L275" s="200"/>
      <c r="M275" s="206"/>
      <c r="N275" s="207"/>
      <c r="O275" s="207"/>
      <c r="P275" s="207"/>
      <c r="Q275" s="207"/>
      <c r="R275" s="207"/>
      <c r="S275" s="207"/>
      <c r="T275" s="208"/>
      <c r="AT275" s="209" t="s">
        <v>156</v>
      </c>
      <c r="AU275" s="209" t="s">
        <v>163</v>
      </c>
      <c r="AV275" s="13" t="s">
        <v>154</v>
      </c>
      <c r="AW275" s="13" t="s">
        <v>35</v>
      </c>
      <c r="AX275" s="13" t="s">
        <v>17</v>
      </c>
      <c r="AY275" s="209" t="s">
        <v>147</v>
      </c>
    </row>
    <row r="276" spans="2:65" s="1" customFormat="1" ht="44.25" customHeight="1">
      <c r="B276" s="170"/>
      <c r="C276" s="171" t="s">
        <v>437</v>
      </c>
      <c r="D276" s="171" t="s">
        <v>149</v>
      </c>
      <c r="E276" s="172" t="s">
        <v>438</v>
      </c>
      <c r="F276" s="173" t="s">
        <v>439</v>
      </c>
      <c r="G276" s="174" t="s">
        <v>229</v>
      </c>
      <c r="H276" s="175">
        <v>628.55999999999995</v>
      </c>
      <c r="I276" s="176"/>
      <c r="J276" s="177">
        <f>ROUND(I276*H276,2)</f>
        <v>0</v>
      </c>
      <c r="K276" s="173" t="s">
        <v>153</v>
      </c>
      <c r="L276" s="41"/>
      <c r="M276" s="178" t="s">
        <v>5</v>
      </c>
      <c r="N276" s="179" t="s">
        <v>43</v>
      </c>
      <c r="O276" s="42"/>
      <c r="P276" s="180">
        <f>O276*H276</f>
        <v>0</v>
      </c>
      <c r="Q276" s="180">
        <v>1.04E-2</v>
      </c>
      <c r="R276" s="180">
        <f>Q276*H276</f>
        <v>6.5370239999999988</v>
      </c>
      <c r="S276" s="180">
        <v>0</v>
      </c>
      <c r="T276" s="181">
        <f>S276*H276</f>
        <v>0</v>
      </c>
      <c r="AR276" s="24" t="s">
        <v>154</v>
      </c>
      <c r="AT276" s="24" t="s">
        <v>149</v>
      </c>
      <c r="AU276" s="24" t="s">
        <v>163</v>
      </c>
      <c r="AY276" s="24" t="s">
        <v>147</v>
      </c>
      <c r="BE276" s="182">
        <f>IF(N276="základní",J276,0)</f>
        <v>0</v>
      </c>
      <c r="BF276" s="182">
        <f>IF(N276="snížená",J276,0)</f>
        <v>0</v>
      </c>
      <c r="BG276" s="182">
        <f>IF(N276="zákl. přenesená",J276,0)</f>
        <v>0</v>
      </c>
      <c r="BH276" s="182">
        <f>IF(N276="sníž. přenesená",J276,0)</f>
        <v>0</v>
      </c>
      <c r="BI276" s="182">
        <f>IF(N276="nulová",J276,0)</f>
        <v>0</v>
      </c>
      <c r="BJ276" s="24" t="s">
        <v>17</v>
      </c>
      <c r="BK276" s="182">
        <f>ROUND(I276*H276,2)</f>
        <v>0</v>
      </c>
      <c r="BL276" s="24" t="s">
        <v>154</v>
      </c>
      <c r="BM276" s="24" t="s">
        <v>440</v>
      </c>
    </row>
    <row r="277" spans="2:65" s="1" customFormat="1" ht="22.5" customHeight="1">
      <c r="B277" s="170"/>
      <c r="C277" s="171" t="s">
        <v>441</v>
      </c>
      <c r="D277" s="171" t="s">
        <v>149</v>
      </c>
      <c r="E277" s="172" t="s">
        <v>442</v>
      </c>
      <c r="F277" s="173" t="s">
        <v>443</v>
      </c>
      <c r="G277" s="174" t="s">
        <v>229</v>
      </c>
      <c r="H277" s="175">
        <v>628.55999999999995</v>
      </c>
      <c r="I277" s="176"/>
      <c r="J277" s="177">
        <f>ROUND(I277*H277,2)</f>
        <v>0</v>
      </c>
      <c r="K277" s="173" t="s">
        <v>153</v>
      </c>
      <c r="L277" s="41"/>
      <c r="M277" s="178" t="s">
        <v>5</v>
      </c>
      <c r="N277" s="179" t="s">
        <v>43</v>
      </c>
      <c r="O277" s="42"/>
      <c r="P277" s="180">
        <f>O277*H277</f>
        <v>0</v>
      </c>
      <c r="Q277" s="180">
        <v>3.0000000000000001E-3</v>
      </c>
      <c r="R277" s="180">
        <f>Q277*H277</f>
        <v>1.8856799999999998</v>
      </c>
      <c r="S277" s="180">
        <v>0</v>
      </c>
      <c r="T277" s="181">
        <f>S277*H277</f>
        <v>0</v>
      </c>
      <c r="AR277" s="24" t="s">
        <v>154</v>
      </c>
      <c r="AT277" s="24" t="s">
        <v>149</v>
      </c>
      <c r="AU277" s="24" t="s">
        <v>163</v>
      </c>
      <c r="AY277" s="24" t="s">
        <v>147</v>
      </c>
      <c r="BE277" s="182">
        <f>IF(N277="základní",J277,0)</f>
        <v>0</v>
      </c>
      <c r="BF277" s="182">
        <f>IF(N277="snížená",J277,0)</f>
        <v>0</v>
      </c>
      <c r="BG277" s="182">
        <f>IF(N277="zákl. přenesená",J277,0)</f>
        <v>0</v>
      </c>
      <c r="BH277" s="182">
        <f>IF(N277="sníž. přenesená",J277,0)</f>
        <v>0</v>
      </c>
      <c r="BI277" s="182">
        <f>IF(N277="nulová",J277,0)</f>
        <v>0</v>
      </c>
      <c r="BJ277" s="24" t="s">
        <v>17</v>
      </c>
      <c r="BK277" s="182">
        <f>ROUND(I277*H277,2)</f>
        <v>0</v>
      </c>
      <c r="BL277" s="24" t="s">
        <v>154</v>
      </c>
      <c r="BM277" s="24" t="s">
        <v>444</v>
      </c>
    </row>
    <row r="278" spans="2:65" s="1" customFormat="1" ht="31.5" customHeight="1">
      <c r="B278" s="170"/>
      <c r="C278" s="171" t="s">
        <v>445</v>
      </c>
      <c r="D278" s="171" t="s">
        <v>149</v>
      </c>
      <c r="E278" s="172" t="s">
        <v>446</v>
      </c>
      <c r="F278" s="173" t="s">
        <v>447</v>
      </c>
      <c r="G278" s="174" t="s">
        <v>287</v>
      </c>
      <c r="H278" s="175">
        <v>218.35</v>
      </c>
      <c r="I278" s="176"/>
      <c r="J278" s="177">
        <f>ROUND(I278*H278,2)</f>
        <v>0</v>
      </c>
      <c r="K278" s="173" t="s">
        <v>153</v>
      </c>
      <c r="L278" s="41"/>
      <c r="M278" s="178" t="s">
        <v>5</v>
      </c>
      <c r="N278" s="179" t="s">
        <v>43</v>
      </c>
      <c r="O278" s="42"/>
      <c r="P278" s="180">
        <f>O278*H278</f>
        <v>0</v>
      </c>
      <c r="Q278" s="180">
        <v>0</v>
      </c>
      <c r="R278" s="180">
        <f>Q278*H278</f>
        <v>0</v>
      </c>
      <c r="S278" s="180">
        <v>0</v>
      </c>
      <c r="T278" s="181">
        <f>S278*H278</f>
        <v>0</v>
      </c>
      <c r="AR278" s="24" t="s">
        <v>154</v>
      </c>
      <c r="AT278" s="24" t="s">
        <v>149</v>
      </c>
      <c r="AU278" s="24" t="s">
        <v>163</v>
      </c>
      <c r="AY278" s="24" t="s">
        <v>147</v>
      </c>
      <c r="BE278" s="182">
        <f>IF(N278="základní",J278,0)</f>
        <v>0</v>
      </c>
      <c r="BF278" s="182">
        <f>IF(N278="snížená",J278,0)</f>
        <v>0</v>
      </c>
      <c r="BG278" s="182">
        <f>IF(N278="zákl. přenesená",J278,0)</f>
        <v>0</v>
      </c>
      <c r="BH278" s="182">
        <f>IF(N278="sníž. přenesená",J278,0)</f>
        <v>0</v>
      </c>
      <c r="BI278" s="182">
        <f>IF(N278="nulová",J278,0)</f>
        <v>0</v>
      </c>
      <c r="BJ278" s="24" t="s">
        <v>17</v>
      </c>
      <c r="BK278" s="182">
        <f>ROUND(I278*H278,2)</f>
        <v>0</v>
      </c>
      <c r="BL278" s="24" t="s">
        <v>154</v>
      </c>
      <c r="BM278" s="24" t="s">
        <v>448</v>
      </c>
    </row>
    <row r="279" spans="2:65" s="11" customFormat="1" ht="13.5">
      <c r="B279" s="183"/>
      <c r="D279" s="184" t="s">
        <v>156</v>
      </c>
      <c r="E279" s="185" t="s">
        <v>5</v>
      </c>
      <c r="F279" s="186" t="s">
        <v>449</v>
      </c>
      <c r="H279" s="187" t="s">
        <v>5</v>
      </c>
      <c r="I279" s="188"/>
      <c r="L279" s="183"/>
      <c r="M279" s="189"/>
      <c r="N279" s="190"/>
      <c r="O279" s="190"/>
      <c r="P279" s="190"/>
      <c r="Q279" s="190"/>
      <c r="R279" s="190"/>
      <c r="S279" s="190"/>
      <c r="T279" s="191"/>
      <c r="AT279" s="187" t="s">
        <v>156</v>
      </c>
      <c r="AU279" s="187" t="s">
        <v>163</v>
      </c>
      <c r="AV279" s="11" t="s">
        <v>17</v>
      </c>
      <c r="AW279" s="11" t="s">
        <v>35</v>
      </c>
      <c r="AX279" s="11" t="s">
        <v>72</v>
      </c>
      <c r="AY279" s="187" t="s">
        <v>147</v>
      </c>
    </row>
    <row r="280" spans="2:65" s="12" customFormat="1" ht="13.5">
      <c r="B280" s="192"/>
      <c r="D280" s="184" t="s">
        <v>156</v>
      </c>
      <c r="E280" s="193" t="s">
        <v>5</v>
      </c>
      <c r="F280" s="194" t="s">
        <v>450</v>
      </c>
      <c r="H280" s="195">
        <v>184.25</v>
      </c>
      <c r="I280" s="196"/>
      <c r="L280" s="192"/>
      <c r="M280" s="197"/>
      <c r="N280" s="198"/>
      <c r="O280" s="198"/>
      <c r="P280" s="198"/>
      <c r="Q280" s="198"/>
      <c r="R280" s="198"/>
      <c r="S280" s="198"/>
      <c r="T280" s="199"/>
      <c r="AT280" s="193" t="s">
        <v>156</v>
      </c>
      <c r="AU280" s="193" t="s">
        <v>163</v>
      </c>
      <c r="AV280" s="12" t="s">
        <v>80</v>
      </c>
      <c r="AW280" s="12" t="s">
        <v>35</v>
      </c>
      <c r="AX280" s="12" t="s">
        <v>72</v>
      </c>
      <c r="AY280" s="193" t="s">
        <v>147</v>
      </c>
    </row>
    <row r="281" spans="2:65" s="11" customFormat="1" ht="13.5">
      <c r="B281" s="183"/>
      <c r="D281" s="184" t="s">
        <v>156</v>
      </c>
      <c r="E281" s="185" t="s">
        <v>5</v>
      </c>
      <c r="F281" s="186" t="s">
        <v>451</v>
      </c>
      <c r="H281" s="187" t="s">
        <v>5</v>
      </c>
      <c r="I281" s="188"/>
      <c r="L281" s="183"/>
      <c r="M281" s="189"/>
      <c r="N281" s="190"/>
      <c r="O281" s="190"/>
      <c r="P281" s="190"/>
      <c r="Q281" s="190"/>
      <c r="R281" s="190"/>
      <c r="S281" s="190"/>
      <c r="T281" s="191"/>
      <c r="AT281" s="187" t="s">
        <v>156</v>
      </c>
      <c r="AU281" s="187" t="s">
        <v>163</v>
      </c>
      <c r="AV281" s="11" t="s">
        <v>17</v>
      </c>
      <c r="AW281" s="11" t="s">
        <v>35</v>
      </c>
      <c r="AX281" s="11" t="s">
        <v>72</v>
      </c>
      <c r="AY281" s="187" t="s">
        <v>147</v>
      </c>
    </row>
    <row r="282" spans="2:65" s="12" customFormat="1" ht="13.5">
      <c r="B282" s="192"/>
      <c r="D282" s="184" t="s">
        <v>156</v>
      </c>
      <c r="E282" s="193" t="s">
        <v>5</v>
      </c>
      <c r="F282" s="194" t="s">
        <v>452</v>
      </c>
      <c r="H282" s="195">
        <v>11.4</v>
      </c>
      <c r="I282" s="196"/>
      <c r="L282" s="192"/>
      <c r="M282" s="197"/>
      <c r="N282" s="198"/>
      <c r="O282" s="198"/>
      <c r="P282" s="198"/>
      <c r="Q282" s="198"/>
      <c r="R282" s="198"/>
      <c r="S282" s="198"/>
      <c r="T282" s="199"/>
      <c r="AT282" s="193" t="s">
        <v>156</v>
      </c>
      <c r="AU282" s="193" t="s">
        <v>163</v>
      </c>
      <c r="AV282" s="12" t="s">
        <v>80</v>
      </c>
      <c r="AW282" s="12" t="s">
        <v>35</v>
      </c>
      <c r="AX282" s="12" t="s">
        <v>72</v>
      </c>
      <c r="AY282" s="193" t="s">
        <v>147</v>
      </c>
    </row>
    <row r="283" spans="2:65" s="12" customFormat="1" ht="13.5">
      <c r="B283" s="192"/>
      <c r="D283" s="184" t="s">
        <v>156</v>
      </c>
      <c r="E283" s="193" t="s">
        <v>5</v>
      </c>
      <c r="F283" s="194" t="s">
        <v>453</v>
      </c>
      <c r="H283" s="195">
        <v>2.85</v>
      </c>
      <c r="I283" s="196"/>
      <c r="L283" s="192"/>
      <c r="M283" s="197"/>
      <c r="N283" s="198"/>
      <c r="O283" s="198"/>
      <c r="P283" s="198"/>
      <c r="Q283" s="198"/>
      <c r="R283" s="198"/>
      <c r="S283" s="198"/>
      <c r="T283" s="199"/>
      <c r="AT283" s="193" t="s">
        <v>156</v>
      </c>
      <c r="AU283" s="193" t="s">
        <v>163</v>
      </c>
      <c r="AV283" s="12" t="s">
        <v>80</v>
      </c>
      <c r="AW283" s="12" t="s">
        <v>35</v>
      </c>
      <c r="AX283" s="12" t="s">
        <v>72</v>
      </c>
      <c r="AY283" s="193" t="s">
        <v>147</v>
      </c>
    </row>
    <row r="284" spans="2:65" s="14" customFormat="1" ht="13.5">
      <c r="B284" s="228"/>
      <c r="D284" s="184" t="s">
        <v>156</v>
      </c>
      <c r="E284" s="229" t="s">
        <v>5</v>
      </c>
      <c r="F284" s="230" t="s">
        <v>454</v>
      </c>
      <c r="H284" s="231">
        <v>198.5</v>
      </c>
      <c r="I284" s="232"/>
      <c r="L284" s="228"/>
      <c r="M284" s="233"/>
      <c r="N284" s="234"/>
      <c r="O284" s="234"/>
      <c r="P284" s="234"/>
      <c r="Q284" s="234"/>
      <c r="R284" s="234"/>
      <c r="S284" s="234"/>
      <c r="T284" s="235"/>
      <c r="AT284" s="229" t="s">
        <v>156</v>
      </c>
      <c r="AU284" s="229" t="s">
        <v>163</v>
      </c>
      <c r="AV284" s="14" t="s">
        <v>163</v>
      </c>
      <c r="AW284" s="14" t="s">
        <v>35</v>
      </c>
      <c r="AX284" s="14" t="s">
        <v>72</v>
      </c>
      <c r="AY284" s="229" t="s">
        <v>147</v>
      </c>
    </row>
    <row r="285" spans="2:65" s="11" customFormat="1" ht="13.5">
      <c r="B285" s="183"/>
      <c r="D285" s="184" t="s">
        <v>156</v>
      </c>
      <c r="E285" s="185" t="s">
        <v>5</v>
      </c>
      <c r="F285" s="186" t="s">
        <v>455</v>
      </c>
      <c r="H285" s="187" t="s">
        <v>5</v>
      </c>
      <c r="I285" s="188"/>
      <c r="L285" s="183"/>
      <c r="M285" s="189"/>
      <c r="N285" s="190"/>
      <c r="O285" s="190"/>
      <c r="P285" s="190"/>
      <c r="Q285" s="190"/>
      <c r="R285" s="190"/>
      <c r="S285" s="190"/>
      <c r="T285" s="191"/>
      <c r="AT285" s="187" t="s">
        <v>156</v>
      </c>
      <c r="AU285" s="187" t="s">
        <v>163</v>
      </c>
      <c r="AV285" s="11" t="s">
        <v>17</v>
      </c>
      <c r="AW285" s="11" t="s">
        <v>35</v>
      </c>
      <c r="AX285" s="11" t="s">
        <v>72</v>
      </c>
      <c r="AY285" s="187" t="s">
        <v>147</v>
      </c>
    </row>
    <row r="286" spans="2:65" s="12" customFormat="1" ht="13.5">
      <c r="B286" s="192"/>
      <c r="D286" s="184" t="s">
        <v>156</v>
      </c>
      <c r="E286" s="193" t="s">
        <v>5</v>
      </c>
      <c r="F286" s="194" t="s">
        <v>456</v>
      </c>
      <c r="H286" s="195">
        <v>19.850000000000001</v>
      </c>
      <c r="I286" s="196"/>
      <c r="L286" s="192"/>
      <c r="M286" s="197"/>
      <c r="N286" s="198"/>
      <c r="O286" s="198"/>
      <c r="P286" s="198"/>
      <c r="Q286" s="198"/>
      <c r="R286" s="198"/>
      <c r="S286" s="198"/>
      <c r="T286" s="199"/>
      <c r="AT286" s="193" t="s">
        <v>156</v>
      </c>
      <c r="AU286" s="193" t="s">
        <v>163</v>
      </c>
      <c r="AV286" s="12" t="s">
        <v>80</v>
      </c>
      <c r="AW286" s="12" t="s">
        <v>35</v>
      </c>
      <c r="AX286" s="12" t="s">
        <v>72</v>
      </c>
      <c r="AY286" s="193" t="s">
        <v>147</v>
      </c>
    </row>
    <row r="287" spans="2:65" s="13" customFormat="1" ht="13.5">
      <c r="B287" s="200"/>
      <c r="D287" s="201" t="s">
        <v>156</v>
      </c>
      <c r="E287" s="202" t="s">
        <v>5</v>
      </c>
      <c r="F287" s="203" t="s">
        <v>159</v>
      </c>
      <c r="H287" s="204">
        <v>218.35</v>
      </c>
      <c r="I287" s="205"/>
      <c r="L287" s="200"/>
      <c r="M287" s="206"/>
      <c r="N287" s="207"/>
      <c r="O287" s="207"/>
      <c r="P287" s="207"/>
      <c r="Q287" s="207"/>
      <c r="R287" s="207"/>
      <c r="S287" s="207"/>
      <c r="T287" s="208"/>
      <c r="AT287" s="209" t="s">
        <v>156</v>
      </c>
      <c r="AU287" s="209" t="s">
        <v>163</v>
      </c>
      <c r="AV287" s="13" t="s">
        <v>154</v>
      </c>
      <c r="AW287" s="13" t="s">
        <v>35</v>
      </c>
      <c r="AX287" s="13" t="s">
        <v>17</v>
      </c>
      <c r="AY287" s="209" t="s">
        <v>147</v>
      </c>
    </row>
    <row r="288" spans="2:65" s="1" customFormat="1" ht="22.5" customHeight="1">
      <c r="B288" s="170"/>
      <c r="C288" s="216" t="s">
        <v>457</v>
      </c>
      <c r="D288" s="216" t="s">
        <v>393</v>
      </c>
      <c r="E288" s="217" t="s">
        <v>458</v>
      </c>
      <c r="F288" s="218" t="s">
        <v>459</v>
      </c>
      <c r="G288" s="219" t="s">
        <v>287</v>
      </c>
      <c r="H288" s="220">
        <v>229.268</v>
      </c>
      <c r="I288" s="221"/>
      <c r="J288" s="222">
        <f>ROUND(I288*H288,2)</f>
        <v>0</v>
      </c>
      <c r="K288" s="218" t="s">
        <v>153</v>
      </c>
      <c r="L288" s="223"/>
      <c r="M288" s="224" t="s">
        <v>5</v>
      </c>
      <c r="N288" s="225" t="s">
        <v>43</v>
      </c>
      <c r="O288" s="42"/>
      <c r="P288" s="180">
        <f>O288*H288</f>
        <v>0</v>
      </c>
      <c r="Q288" s="180">
        <v>3.0000000000000001E-5</v>
      </c>
      <c r="R288" s="180">
        <f>Q288*H288</f>
        <v>6.8780400000000002E-3</v>
      </c>
      <c r="S288" s="180">
        <v>0</v>
      </c>
      <c r="T288" s="181">
        <f>S288*H288</f>
        <v>0</v>
      </c>
      <c r="AR288" s="24" t="s">
        <v>191</v>
      </c>
      <c r="AT288" s="24" t="s">
        <v>393</v>
      </c>
      <c r="AU288" s="24" t="s">
        <v>163</v>
      </c>
      <c r="AY288" s="24" t="s">
        <v>147</v>
      </c>
      <c r="BE288" s="182">
        <f>IF(N288="základní",J288,0)</f>
        <v>0</v>
      </c>
      <c r="BF288" s="182">
        <f>IF(N288="snížená",J288,0)</f>
        <v>0</v>
      </c>
      <c r="BG288" s="182">
        <f>IF(N288="zákl. přenesená",J288,0)</f>
        <v>0</v>
      </c>
      <c r="BH288" s="182">
        <f>IF(N288="sníž. přenesená",J288,0)</f>
        <v>0</v>
      </c>
      <c r="BI288" s="182">
        <f>IF(N288="nulová",J288,0)</f>
        <v>0</v>
      </c>
      <c r="BJ288" s="24" t="s">
        <v>17</v>
      </c>
      <c r="BK288" s="182">
        <f>ROUND(I288*H288,2)</f>
        <v>0</v>
      </c>
      <c r="BL288" s="24" t="s">
        <v>154</v>
      </c>
      <c r="BM288" s="24" t="s">
        <v>460</v>
      </c>
    </row>
    <row r="289" spans="2:65" s="12" customFormat="1" ht="13.5">
      <c r="B289" s="192"/>
      <c r="D289" s="201" t="s">
        <v>156</v>
      </c>
      <c r="F289" s="211" t="s">
        <v>461</v>
      </c>
      <c r="H289" s="212">
        <v>229.268</v>
      </c>
      <c r="I289" s="196"/>
      <c r="L289" s="192"/>
      <c r="M289" s="197"/>
      <c r="N289" s="198"/>
      <c r="O289" s="198"/>
      <c r="P289" s="198"/>
      <c r="Q289" s="198"/>
      <c r="R289" s="198"/>
      <c r="S289" s="198"/>
      <c r="T289" s="199"/>
      <c r="AT289" s="193" t="s">
        <v>156</v>
      </c>
      <c r="AU289" s="193" t="s">
        <v>163</v>
      </c>
      <c r="AV289" s="12" t="s">
        <v>80</v>
      </c>
      <c r="AW289" s="12" t="s">
        <v>6</v>
      </c>
      <c r="AX289" s="12" t="s">
        <v>17</v>
      </c>
      <c r="AY289" s="193" t="s">
        <v>147</v>
      </c>
    </row>
    <row r="290" spans="2:65" s="1" customFormat="1" ht="31.5" customHeight="1">
      <c r="B290" s="170"/>
      <c r="C290" s="171" t="s">
        <v>462</v>
      </c>
      <c r="D290" s="171" t="s">
        <v>149</v>
      </c>
      <c r="E290" s="172" t="s">
        <v>463</v>
      </c>
      <c r="F290" s="173" t="s">
        <v>464</v>
      </c>
      <c r="G290" s="174" t="s">
        <v>287</v>
      </c>
      <c r="H290" s="175">
        <v>184.25</v>
      </c>
      <c r="I290" s="176"/>
      <c r="J290" s="177">
        <f>ROUND(I290*H290,2)</f>
        <v>0</v>
      </c>
      <c r="K290" s="173" t="s">
        <v>153</v>
      </c>
      <c r="L290" s="41"/>
      <c r="M290" s="178" t="s">
        <v>5</v>
      </c>
      <c r="N290" s="179" t="s">
        <v>43</v>
      </c>
      <c r="O290" s="42"/>
      <c r="P290" s="180">
        <f>O290*H290</f>
        <v>0</v>
      </c>
      <c r="Q290" s="180">
        <v>0</v>
      </c>
      <c r="R290" s="180">
        <f>Q290*H290</f>
        <v>0</v>
      </c>
      <c r="S290" s="180">
        <v>0</v>
      </c>
      <c r="T290" s="181">
        <f>S290*H290</f>
        <v>0</v>
      </c>
      <c r="AR290" s="24" t="s">
        <v>154</v>
      </c>
      <c r="AT290" s="24" t="s">
        <v>149</v>
      </c>
      <c r="AU290" s="24" t="s">
        <v>163</v>
      </c>
      <c r="AY290" s="24" t="s">
        <v>147</v>
      </c>
      <c r="BE290" s="182">
        <f>IF(N290="základní",J290,0)</f>
        <v>0</v>
      </c>
      <c r="BF290" s="182">
        <f>IF(N290="snížená",J290,0)</f>
        <v>0</v>
      </c>
      <c r="BG290" s="182">
        <f>IF(N290="zákl. přenesená",J290,0)</f>
        <v>0</v>
      </c>
      <c r="BH290" s="182">
        <f>IF(N290="sníž. přenesená",J290,0)</f>
        <v>0</v>
      </c>
      <c r="BI290" s="182">
        <f>IF(N290="nulová",J290,0)</f>
        <v>0</v>
      </c>
      <c r="BJ290" s="24" t="s">
        <v>17</v>
      </c>
      <c r="BK290" s="182">
        <f>ROUND(I290*H290,2)</f>
        <v>0</v>
      </c>
      <c r="BL290" s="24" t="s">
        <v>154</v>
      </c>
      <c r="BM290" s="24" t="s">
        <v>465</v>
      </c>
    </row>
    <row r="291" spans="2:65" s="11" customFormat="1" ht="13.5">
      <c r="B291" s="183"/>
      <c r="D291" s="184" t="s">
        <v>156</v>
      </c>
      <c r="E291" s="185" t="s">
        <v>5</v>
      </c>
      <c r="F291" s="186" t="s">
        <v>466</v>
      </c>
      <c r="H291" s="187" t="s">
        <v>5</v>
      </c>
      <c r="I291" s="188"/>
      <c r="L291" s="183"/>
      <c r="M291" s="189"/>
      <c r="N291" s="190"/>
      <c r="O291" s="190"/>
      <c r="P291" s="190"/>
      <c r="Q291" s="190"/>
      <c r="R291" s="190"/>
      <c r="S291" s="190"/>
      <c r="T291" s="191"/>
      <c r="AT291" s="187" t="s">
        <v>156</v>
      </c>
      <c r="AU291" s="187" t="s">
        <v>163</v>
      </c>
      <c r="AV291" s="11" t="s">
        <v>17</v>
      </c>
      <c r="AW291" s="11" t="s">
        <v>35</v>
      </c>
      <c r="AX291" s="11" t="s">
        <v>72</v>
      </c>
      <c r="AY291" s="187" t="s">
        <v>147</v>
      </c>
    </row>
    <row r="292" spans="2:65" s="12" customFormat="1" ht="13.5">
      <c r="B292" s="192"/>
      <c r="D292" s="184" t="s">
        <v>156</v>
      </c>
      <c r="E292" s="193" t="s">
        <v>5</v>
      </c>
      <c r="F292" s="194" t="s">
        <v>467</v>
      </c>
      <c r="H292" s="195">
        <v>7.2</v>
      </c>
      <c r="I292" s="196"/>
      <c r="L292" s="192"/>
      <c r="M292" s="197"/>
      <c r="N292" s="198"/>
      <c r="O292" s="198"/>
      <c r="P292" s="198"/>
      <c r="Q292" s="198"/>
      <c r="R292" s="198"/>
      <c r="S292" s="198"/>
      <c r="T292" s="199"/>
      <c r="AT292" s="193" t="s">
        <v>156</v>
      </c>
      <c r="AU292" s="193" t="s">
        <v>163</v>
      </c>
      <c r="AV292" s="12" t="s">
        <v>80</v>
      </c>
      <c r="AW292" s="12" t="s">
        <v>35</v>
      </c>
      <c r="AX292" s="12" t="s">
        <v>72</v>
      </c>
      <c r="AY292" s="193" t="s">
        <v>147</v>
      </c>
    </row>
    <row r="293" spans="2:65" s="12" customFormat="1" ht="13.5">
      <c r="B293" s="192"/>
      <c r="D293" s="184" t="s">
        <v>156</v>
      </c>
      <c r="E293" s="193" t="s">
        <v>5</v>
      </c>
      <c r="F293" s="194" t="s">
        <v>468</v>
      </c>
      <c r="H293" s="195">
        <v>1.8</v>
      </c>
      <c r="I293" s="196"/>
      <c r="L293" s="192"/>
      <c r="M293" s="197"/>
      <c r="N293" s="198"/>
      <c r="O293" s="198"/>
      <c r="P293" s="198"/>
      <c r="Q293" s="198"/>
      <c r="R293" s="198"/>
      <c r="S293" s="198"/>
      <c r="T293" s="199"/>
      <c r="AT293" s="193" t="s">
        <v>156</v>
      </c>
      <c r="AU293" s="193" t="s">
        <v>163</v>
      </c>
      <c r="AV293" s="12" t="s">
        <v>80</v>
      </c>
      <c r="AW293" s="12" t="s">
        <v>35</v>
      </c>
      <c r="AX293" s="12" t="s">
        <v>72</v>
      </c>
      <c r="AY293" s="193" t="s">
        <v>147</v>
      </c>
    </row>
    <row r="294" spans="2:65" s="12" customFormat="1" ht="13.5">
      <c r="B294" s="192"/>
      <c r="D294" s="184" t="s">
        <v>156</v>
      </c>
      <c r="E294" s="193" t="s">
        <v>5</v>
      </c>
      <c r="F294" s="194" t="s">
        <v>469</v>
      </c>
      <c r="H294" s="195">
        <v>3.5</v>
      </c>
      <c r="I294" s="196"/>
      <c r="L294" s="192"/>
      <c r="M294" s="197"/>
      <c r="N294" s="198"/>
      <c r="O294" s="198"/>
      <c r="P294" s="198"/>
      <c r="Q294" s="198"/>
      <c r="R294" s="198"/>
      <c r="S294" s="198"/>
      <c r="T294" s="199"/>
      <c r="AT294" s="193" t="s">
        <v>156</v>
      </c>
      <c r="AU294" s="193" t="s">
        <v>163</v>
      </c>
      <c r="AV294" s="12" t="s">
        <v>80</v>
      </c>
      <c r="AW294" s="12" t="s">
        <v>35</v>
      </c>
      <c r="AX294" s="12" t="s">
        <v>72</v>
      </c>
      <c r="AY294" s="193" t="s">
        <v>147</v>
      </c>
    </row>
    <row r="295" spans="2:65" s="12" customFormat="1" ht="13.5">
      <c r="B295" s="192"/>
      <c r="D295" s="184" t="s">
        <v>156</v>
      </c>
      <c r="E295" s="193" t="s">
        <v>5</v>
      </c>
      <c r="F295" s="194" t="s">
        <v>470</v>
      </c>
      <c r="H295" s="195">
        <v>4.0999999999999996</v>
      </c>
      <c r="I295" s="196"/>
      <c r="L295" s="192"/>
      <c r="M295" s="197"/>
      <c r="N295" s="198"/>
      <c r="O295" s="198"/>
      <c r="P295" s="198"/>
      <c r="Q295" s="198"/>
      <c r="R295" s="198"/>
      <c r="S295" s="198"/>
      <c r="T295" s="199"/>
      <c r="AT295" s="193" t="s">
        <v>156</v>
      </c>
      <c r="AU295" s="193" t="s">
        <v>163</v>
      </c>
      <c r="AV295" s="12" t="s">
        <v>80</v>
      </c>
      <c r="AW295" s="12" t="s">
        <v>35</v>
      </c>
      <c r="AX295" s="12" t="s">
        <v>72</v>
      </c>
      <c r="AY295" s="193" t="s">
        <v>147</v>
      </c>
    </row>
    <row r="296" spans="2:65" s="12" customFormat="1" ht="13.5">
      <c r="B296" s="192"/>
      <c r="D296" s="184" t="s">
        <v>156</v>
      </c>
      <c r="E296" s="193" t="s">
        <v>5</v>
      </c>
      <c r="F296" s="194" t="s">
        <v>471</v>
      </c>
      <c r="H296" s="195">
        <v>7</v>
      </c>
      <c r="I296" s="196"/>
      <c r="L296" s="192"/>
      <c r="M296" s="197"/>
      <c r="N296" s="198"/>
      <c r="O296" s="198"/>
      <c r="P296" s="198"/>
      <c r="Q296" s="198"/>
      <c r="R296" s="198"/>
      <c r="S296" s="198"/>
      <c r="T296" s="199"/>
      <c r="AT296" s="193" t="s">
        <v>156</v>
      </c>
      <c r="AU296" s="193" t="s">
        <v>163</v>
      </c>
      <c r="AV296" s="12" t="s">
        <v>80</v>
      </c>
      <c r="AW296" s="12" t="s">
        <v>35</v>
      </c>
      <c r="AX296" s="12" t="s">
        <v>72</v>
      </c>
      <c r="AY296" s="193" t="s">
        <v>147</v>
      </c>
    </row>
    <row r="297" spans="2:65" s="12" customFormat="1" ht="13.5">
      <c r="B297" s="192"/>
      <c r="D297" s="184" t="s">
        <v>156</v>
      </c>
      <c r="E297" s="193" t="s">
        <v>5</v>
      </c>
      <c r="F297" s="194" t="s">
        <v>472</v>
      </c>
      <c r="H297" s="195">
        <v>4</v>
      </c>
      <c r="I297" s="196"/>
      <c r="L297" s="192"/>
      <c r="M297" s="197"/>
      <c r="N297" s="198"/>
      <c r="O297" s="198"/>
      <c r="P297" s="198"/>
      <c r="Q297" s="198"/>
      <c r="R297" s="198"/>
      <c r="S297" s="198"/>
      <c r="T297" s="199"/>
      <c r="AT297" s="193" t="s">
        <v>156</v>
      </c>
      <c r="AU297" s="193" t="s">
        <v>163</v>
      </c>
      <c r="AV297" s="12" t="s">
        <v>80</v>
      </c>
      <c r="AW297" s="12" t="s">
        <v>35</v>
      </c>
      <c r="AX297" s="12" t="s">
        <v>72</v>
      </c>
      <c r="AY297" s="193" t="s">
        <v>147</v>
      </c>
    </row>
    <row r="298" spans="2:65" s="12" customFormat="1" ht="13.5">
      <c r="B298" s="192"/>
      <c r="D298" s="184" t="s">
        <v>156</v>
      </c>
      <c r="E298" s="193" t="s">
        <v>5</v>
      </c>
      <c r="F298" s="194" t="s">
        <v>470</v>
      </c>
      <c r="H298" s="195">
        <v>4.0999999999999996</v>
      </c>
      <c r="I298" s="196"/>
      <c r="L298" s="192"/>
      <c r="M298" s="197"/>
      <c r="N298" s="198"/>
      <c r="O298" s="198"/>
      <c r="P298" s="198"/>
      <c r="Q298" s="198"/>
      <c r="R298" s="198"/>
      <c r="S298" s="198"/>
      <c r="T298" s="199"/>
      <c r="AT298" s="193" t="s">
        <v>156</v>
      </c>
      <c r="AU298" s="193" t="s">
        <v>163</v>
      </c>
      <c r="AV298" s="12" t="s">
        <v>80</v>
      </c>
      <c r="AW298" s="12" t="s">
        <v>35</v>
      </c>
      <c r="AX298" s="12" t="s">
        <v>72</v>
      </c>
      <c r="AY298" s="193" t="s">
        <v>147</v>
      </c>
    </row>
    <row r="299" spans="2:65" s="12" customFormat="1" ht="13.5">
      <c r="B299" s="192"/>
      <c r="D299" s="184" t="s">
        <v>156</v>
      </c>
      <c r="E299" s="193" t="s">
        <v>5</v>
      </c>
      <c r="F299" s="194" t="s">
        <v>473</v>
      </c>
      <c r="H299" s="195">
        <v>12</v>
      </c>
      <c r="I299" s="196"/>
      <c r="L299" s="192"/>
      <c r="M299" s="197"/>
      <c r="N299" s="198"/>
      <c r="O299" s="198"/>
      <c r="P299" s="198"/>
      <c r="Q299" s="198"/>
      <c r="R299" s="198"/>
      <c r="S299" s="198"/>
      <c r="T299" s="199"/>
      <c r="AT299" s="193" t="s">
        <v>156</v>
      </c>
      <c r="AU299" s="193" t="s">
        <v>163</v>
      </c>
      <c r="AV299" s="12" t="s">
        <v>80</v>
      </c>
      <c r="AW299" s="12" t="s">
        <v>35</v>
      </c>
      <c r="AX299" s="12" t="s">
        <v>72</v>
      </c>
      <c r="AY299" s="193" t="s">
        <v>147</v>
      </c>
    </row>
    <row r="300" spans="2:65" s="12" customFormat="1" ht="13.5">
      <c r="B300" s="192"/>
      <c r="D300" s="184" t="s">
        <v>156</v>
      </c>
      <c r="E300" s="193" t="s">
        <v>5</v>
      </c>
      <c r="F300" s="194" t="s">
        <v>474</v>
      </c>
      <c r="H300" s="195">
        <v>2.4500000000000002</v>
      </c>
      <c r="I300" s="196"/>
      <c r="L300" s="192"/>
      <c r="M300" s="197"/>
      <c r="N300" s="198"/>
      <c r="O300" s="198"/>
      <c r="P300" s="198"/>
      <c r="Q300" s="198"/>
      <c r="R300" s="198"/>
      <c r="S300" s="198"/>
      <c r="T300" s="199"/>
      <c r="AT300" s="193" t="s">
        <v>156</v>
      </c>
      <c r="AU300" s="193" t="s">
        <v>163</v>
      </c>
      <c r="AV300" s="12" t="s">
        <v>80</v>
      </c>
      <c r="AW300" s="12" t="s">
        <v>35</v>
      </c>
      <c r="AX300" s="12" t="s">
        <v>72</v>
      </c>
      <c r="AY300" s="193" t="s">
        <v>147</v>
      </c>
    </row>
    <row r="301" spans="2:65" s="12" customFormat="1" ht="13.5">
      <c r="B301" s="192"/>
      <c r="D301" s="184" t="s">
        <v>156</v>
      </c>
      <c r="E301" s="193" t="s">
        <v>5</v>
      </c>
      <c r="F301" s="194" t="s">
        <v>475</v>
      </c>
      <c r="H301" s="195">
        <v>17.5</v>
      </c>
      <c r="I301" s="196"/>
      <c r="L301" s="192"/>
      <c r="M301" s="197"/>
      <c r="N301" s="198"/>
      <c r="O301" s="198"/>
      <c r="P301" s="198"/>
      <c r="Q301" s="198"/>
      <c r="R301" s="198"/>
      <c r="S301" s="198"/>
      <c r="T301" s="199"/>
      <c r="AT301" s="193" t="s">
        <v>156</v>
      </c>
      <c r="AU301" s="193" t="s">
        <v>163</v>
      </c>
      <c r="AV301" s="12" t="s">
        <v>80</v>
      </c>
      <c r="AW301" s="12" t="s">
        <v>35</v>
      </c>
      <c r="AX301" s="12" t="s">
        <v>72</v>
      </c>
      <c r="AY301" s="193" t="s">
        <v>147</v>
      </c>
    </row>
    <row r="302" spans="2:65" s="12" customFormat="1" ht="13.5">
      <c r="B302" s="192"/>
      <c r="D302" s="184" t="s">
        <v>156</v>
      </c>
      <c r="E302" s="193" t="s">
        <v>5</v>
      </c>
      <c r="F302" s="194" t="s">
        <v>476</v>
      </c>
      <c r="H302" s="195">
        <v>3.1</v>
      </c>
      <c r="I302" s="196"/>
      <c r="L302" s="192"/>
      <c r="M302" s="197"/>
      <c r="N302" s="198"/>
      <c r="O302" s="198"/>
      <c r="P302" s="198"/>
      <c r="Q302" s="198"/>
      <c r="R302" s="198"/>
      <c r="S302" s="198"/>
      <c r="T302" s="199"/>
      <c r="AT302" s="193" t="s">
        <v>156</v>
      </c>
      <c r="AU302" s="193" t="s">
        <v>163</v>
      </c>
      <c r="AV302" s="12" t="s">
        <v>80</v>
      </c>
      <c r="AW302" s="12" t="s">
        <v>35</v>
      </c>
      <c r="AX302" s="12" t="s">
        <v>72</v>
      </c>
      <c r="AY302" s="193" t="s">
        <v>147</v>
      </c>
    </row>
    <row r="303" spans="2:65" s="11" customFormat="1" ht="13.5">
      <c r="B303" s="183"/>
      <c r="D303" s="184" t="s">
        <v>156</v>
      </c>
      <c r="E303" s="185" t="s">
        <v>5</v>
      </c>
      <c r="F303" s="186" t="s">
        <v>269</v>
      </c>
      <c r="H303" s="187" t="s">
        <v>5</v>
      </c>
      <c r="I303" s="188"/>
      <c r="L303" s="183"/>
      <c r="M303" s="189"/>
      <c r="N303" s="190"/>
      <c r="O303" s="190"/>
      <c r="P303" s="190"/>
      <c r="Q303" s="190"/>
      <c r="R303" s="190"/>
      <c r="S303" s="190"/>
      <c r="T303" s="191"/>
      <c r="AT303" s="187" t="s">
        <v>156</v>
      </c>
      <c r="AU303" s="187" t="s">
        <v>163</v>
      </c>
      <c r="AV303" s="11" t="s">
        <v>17</v>
      </c>
      <c r="AW303" s="11" t="s">
        <v>35</v>
      </c>
      <c r="AX303" s="11" t="s">
        <v>72</v>
      </c>
      <c r="AY303" s="187" t="s">
        <v>147</v>
      </c>
    </row>
    <row r="304" spans="2:65" s="12" customFormat="1" ht="13.5">
      <c r="B304" s="192"/>
      <c r="D304" s="184" t="s">
        <v>156</v>
      </c>
      <c r="E304" s="193" t="s">
        <v>5</v>
      </c>
      <c r="F304" s="194" t="s">
        <v>469</v>
      </c>
      <c r="H304" s="195">
        <v>3.5</v>
      </c>
      <c r="I304" s="196"/>
      <c r="L304" s="192"/>
      <c r="M304" s="197"/>
      <c r="N304" s="198"/>
      <c r="O304" s="198"/>
      <c r="P304" s="198"/>
      <c r="Q304" s="198"/>
      <c r="R304" s="198"/>
      <c r="S304" s="198"/>
      <c r="T304" s="199"/>
      <c r="AT304" s="193" t="s">
        <v>156</v>
      </c>
      <c r="AU304" s="193" t="s">
        <v>163</v>
      </c>
      <c r="AV304" s="12" t="s">
        <v>80</v>
      </c>
      <c r="AW304" s="12" t="s">
        <v>35</v>
      </c>
      <c r="AX304" s="12" t="s">
        <v>72</v>
      </c>
      <c r="AY304" s="193" t="s">
        <v>147</v>
      </c>
    </row>
    <row r="305" spans="2:65" s="12" customFormat="1" ht="13.5">
      <c r="B305" s="192"/>
      <c r="D305" s="184" t="s">
        <v>156</v>
      </c>
      <c r="E305" s="193" t="s">
        <v>5</v>
      </c>
      <c r="F305" s="194" t="s">
        <v>470</v>
      </c>
      <c r="H305" s="195">
        <v>4.0999999999999996</v>
      </c>
      <c r="I305" s="196"/>
      <c r="L305" s="192"/>
      <c r="M305" s="197"/>
      <c r="N305" s="198"/>
      <c r="O305" s="198"/>
      <c r="P305" s="198"/>
      <c r="Q305" s="198"/>
      <c r="R305" s="198"/>
      <c r="S305" s="198"/>
      <c r="T305" s="199"/>
      <c r="AT305" s="193" t="s">
        <v>156</v>
      </c>
      <c r="AU305" s="193" t="s">
        <v>163</v>
      </c>
      <c r="AV305" s="12" t="s">
        <v>80</v>
      </c>
      <c r="AW305" s="12" t="s">
        <v>35</v>
      </c>
      <c r="AX305" s="12" t="s">
        <v>72</v>
      </c>
      <c r="AY305" s="193" t="s">
        <v>147</v>
      </c>
    </row>
    <row r="306" spans="2:65" s="12" customFormat="1" ht="13.5">
      <c r="B306" s="192"/>
      <c r="D306" s="184" t="s">
        <v>156</v>
      </c>
      <c r="E306" s="193" t="s">
        <v>5</v>
      </c>
      <c r="F306" s="194" t="s">
        <v>477</v>
      </c>
      <c r="H306" s="195">
        <v>24.5</v>
      </c>
      <c r="I306" s="196"/>
      <c r="L306" s="192"/>
      <c r="M306" s="197"/>
      <c r="N306" s="198"/>
      <c r="O306" s="198"/>
      <c r="P306" s="198"/>
      <c r="Q306" s="198"/>
      <c r="R306" s="198"/>
      <c r="S306" s="198"/>
      <c r="T306" s="199"/>
      <c r="AT306" s="193" t="s">
        <v>156</v>
      </c>
      <c r="AU306" s="193" t="s">
        <v>163</v>
      </c>
      <c r="AV306" s="12" t="s">
        <v>80</v>
      </c>
      <c r="AW306" s="12" t="s">
        <v>35</v>
      </c>
      <c r="AX306" s="12" t="s">
        <v>72</v>
      </c>
      <c r="AY306" s="193" t="s">
        <v>147</v>
      </c>
    </row>
    <row r="307" spans="2:65" s="11" customFormat="1" ht="13.5">
      <c r="B307" s="183"/>
      <c r="D307" s="184" t="s">
        <v>156</v>
      </c>
      <c r="E307" s="185" t="s">
        <v>5</v>
      </c>
      <c r="F307" s="186" t="s">
        <v>478</v>
      </c>
      <c r="H307" s="187" t="s">
        <v>5</v>
      </c>
      <c r="I307" s="188"/>
      <c r="L307" s="183"/>
      <c r="M307" s="189"/>
      <c r="N307" s="190"/>
      <c r="O307" s="190"/>
      <c r="P307" s="190"/>
      <c r="Q307" s="190"/>
      <c r="R307" s="190"/>
      <c r="S307" s="190"/>
      <c r="T307" s="191"/>
      <c r="AT307" s="187" t="s">
        <v>156</v>
      </c>
      <c r="AU307" s="187" t="s">
        <v>163</v>
      </c>
      <c r="AV307" s="11" t="s">
        <v>17</v>
      </c>
      <c r="AW307" s="11" t="s">
        <v>35</v>
      </c>
      <c r="AX307" s="11" t="s">
        <v>72</v>
      </c>
      <c r="AY307" s="187" t="s">
        <v>147</v>
      </c>
    </row>
    <row r="308" spans="2:65" s="12" customFormat="1" ht="13.5">
      <c r="B308" s="192"/>
      <c r="D308" s="184" t="s">
        <v>156</v>
      </c>
      <c r="E308" s="193" t="s">
        <v>5</v>
      </c>
      <c r="F308" s="194" t="s">
        <v>479</v>
      </c>
      <c r="H308" s="195">
        <v>26</v>
      </c>
      <c r="I308" s="196"/>
      <c r="L308" s="192"/>
      <c r="M308" s="197"/>
      <c r="N308" s="198"/>
      <c r="O308" s="198"/>
      <c r="P308" s="198"/>
      <c r="Q308" s="198"/>
      <c r="R308" s="198"/>
      <c r="S308" s="198"/>
      <c r="T308" s="199"/>
      <c r="AT308" s="193" t="s">
        <v>156</v>
      </c>
      <c r="AU308" s="193" t="s">
        <v>163</v>
      </c>
      <c r="AV308" s="12" t="s">
        <v>80</v>
      </c>
      <c r="AW308" s="12" t="s">
        <v>35</v>
      </c>
      <c r="AX308" s="12" t="s">
        <v>72</v>
      </c>
      <c r="AY308" s="193" t="s">
        <v>147</v>
      </c>
    </row>
    <row r="309" spans="2:65" s="12" customFormat="1" ht="13.5">
      <c r="B309" s="192"/>
      <c r="D309" s="184" t="s">
        <v>156</v>
      </c>
      <c r="E309" s="193" t="s">
        <v>5</v>
      </c>
      <c r="F309" s="194" t="s">
        <v>480</v>
      </c>
      <c r="H309" s="195">
        <v>10.8</v>
      </c>
      <c r="I309" s="196"/>
      <c r="L309" s="192"/>
      <c r="M309" s="197"/>
      <c r="N309" s="198"/>
      <c r="O309" s="198"/>
      <c r="P309" s="198"/>
      <c r="Q309" s="198"/>
      <c r="R309" s="198"/>
      <c r="S309" s="198"/>
      <c r="T309" s="199"/>
      <c r="AT309" s="193" t="s">
        <v>156</v>
      </c>
      <c r="AU309" s="193" t="s">
        <v>163</v>
      </c>
      <c r="AV309" s="12" t="s">
        <v>80</v>
      </c>
      <c r="AW309" s="12" t="s">
        <v>35</v>
      </c>
      <c r="AX309" s="12" t="s">
        <v>72</v>
      </c>
      <c r="AY309" s="193" t="s">
        <v>147</v>
      </c>
    </row>
    <row r="310" spans="2:65" s="12" customFormat="1" ht="13.5">
      <c r="B310" s="192"/>
      <c r="D310" s="184" t="s">
        <v>156</v>
      </c>
      <c r="E310" s="193" t="s">
        <v>5</v>
      </c>
      <c r="F310" s="194" t="s">
        <v>481</v>
      </c>
      <c r="H310" s="195">
        <v>5.2</v>
      </c>
      <c r="I310" s="196"/>
      <c r="L310" s="192"/>
      <c r="M310" s="197"/>
      <c r="N310" s="198"/>
      <c r="O310" s="198"/>
      <c r="P310" s="198"/>
      <c r="Q310" s="198"/>
      <c r="R310" s="198"/>
      <c r="S310" s="198"/>
      <c r="T310" s="199"/>
      <c r="AT310" s="193" t="s">
        <v>156</v>
      </c>
      <c r="AU310" s="193" t="s">
        <v>163</v>
      </c>
      <c r="AV310" s="12" t="s">
        <v>80</v>
      </c>
      <c r="AW310" s="12" t="s">
        <v>35</v>
      </c>
      <c r="AX310" s="12" t="s">
        <v>72</v>
      </c>
      <c r="AY310" s="193" t="s">
        <v>147</v>
      </c>
    </row>
    <row r="311" spans="2:65" s="12" customFormat="1" ht="13.5">
      <c r="B311" s="192"/>
      <c r="D311" s="184" t="s">
        <v>156</v>
      </c>
      <c r="E311" s="193" t="s">
        <v>5</v>
      </c>
      <c r="F311" s="194" t="s">
        <v>482</v>
      </c>
      <c r="H311" s="195">
        <v>17.399999999999999</v>
      </c>
      <c r="I311" s="196"/>
      <c r="L311" s="192"/>
      <c r="M311" s="197"/>
      <c r="N311" s="198"/>
      <c r="O311" s="198"/>
      <c r="P311" s="198"/>
      <c r="Q311" s="198"/>
      <c r="R311" s="198"/>
      <c r="S311" s="198"/>
      <c r="T311" s="199"/>
      <c r="AT311" s="193" t="s">
        <v>156</v>
      </c>
      <c r="AU311" s="193" t="s">
        <v>163</v>
      </c>
      <c r="AV311" s="12" t="s">
        <v>80</v>
      </c>
      <c r="AW311" s="12" t="s">
        <v>35</v>
      </c>
      <c r="AX311" s="12" t="s">
        <v>72</v>
      </c>
      <c r="AY311" s="193" t="s">
        <v>147</v>
      </c>
    </row>
    <row r="312" spans="2:65" s="12" customFormat="1" ht="13.5">
      <c r="B312" s="192"/>
      <c r="D312" s="184" t="s">
        <v>156</v>
      </c>
      <c r="E312" s="193" t="s">
        <v>5</v>
      </c>
      <c r="F312" s="194" t="s">
        <v>479</v>
      </c>
      <c r="H312" s="195">
        <v>26</v>
      </c>
      <c r="I312" s="196"/>
      <c r="L312" s="192"/>
      <c r="M312" s="197"/>
      <c r="N312" s="198"/>
      <c r="O312" s="198"/>
      <c r="P312" s="198"/>
      <c r="Q312" s="198"/>
      <c r="R312" s="198"/>
      <c r="S312" s="198"/>
      <c r="T312" s="199"/>
      <c r="AT312" s="193" t="s">
        <v>156</v>
      </c>
      <c r="AU312" s="193" t="s">
        <v>163</v>
      </c>
      <c r="AV312" s="12" t="s">
        <v>80</v>
      </c>
      <c r="AW312" s="12" t="s">
        <v>35</v>
      </c>
      <c r="AX312" s="12" t="s">
        <v>72</v>
      </c>
      <c r="AY312" s="193" t="s">
        <v>147</v>
      </c>
    </row>
    <row r="313" spans="2:65" s="13" customFormat="1" ht="13.5">
      <c r="B313" s="200"/>
      <c r="D313" s="201" t="s">
        <v>156</v>
      </c>
      <c r="E313" s="202" t="s">
        <v>5</v>
      </c>
      <c r="F313" s="203" t="s">
        <v>159</v>
      </c>
      <c r="H313" s="204">
        <v>184.25</v>
      </c>
      <c r="I313" s="205"/>
      <c r="L313" s="200"/>
      <c r="M313" s="206"/>
      <c r="N313" s="207"/>
      <c r="O313" s="207"/>
      <c r="P313" s="207"/>
      <c r="Q313" s="207"/>
      <c r="R313" s="207"/>
      <c r="S313" s="207"/>
      <c r="T313" s="208"/>
      <c r="AT313" s="209" t="s">
        <v>156</v>
      </c>
      <c r="AU313" s="209" t="s">
        <v>163</v>
      </c>
      <c r="AV313" s="13" t="s">
        <v>154</v>
      </c>
      <c r="AW313" s="13" t="s">
        <v>35</v>
      </c>
      <c r="AX313" s="13" t="s">
        <v>17</v>
      </c>
      <c r="AY313" s="209" t="s">
        <v>147</v>
      </c>
    </row>
    <row r="314" spans="2:65" s="1" customFormat="1" ht="22.5" customHeight="1">
      <c r="B314" s="170"/>
      <c r="C314" s="216" t="s">
        <v>483</v>
      </c>
      <c r="D314" s="216" t="s">
        <v>393</v>
      </c>
      <c r="E314" s="217" t="s">
        <v>484</v>
      </c>
      <c r="F314" s="218" t="s">
        <v>485</v>
      </c>
      <c r="G314" s="219" t="s">
        <v>287</v>
      </c>
      <c r="H314" s="220">
        <v>193.46299999999999</v>
      </c>
      <c r="I314" s="221"/>
      <c r="J314" s="222">
        <f>ROUND(I314*H314,2)</f>
        <v>0</v>
      </c>
      <c r="K314" s="218" t="s">
        <v>153</v>
      </c>
      <c r="L314" s="223"/>
      <c r="M314" s="224" t="s">
        <v>5</v>
      </c>
      <c r="N314" s="225" t="s">
        <v>43</v>
      </c>
      <c r="O314" s="42"/>
      <c r="P314" s="180">
        <f>O314*H314</f>
        <v>0</v>
      </c>
      <c r="Q314" s="180">
        <v>4.0000000000000003E-5</v>
      </c>
      <c r="R314" s="180">
        <f>Q314*H314</f>
        <v>7.7385200000000005E-3</v>
      </c>
      <c r="S314" s="180">
        <v>0</v>
      </c>
      <c r="T314" s="181">
        <f>S314*H314</f>
        <v>0</v>
      </c>
      <c r="AR314" s="24" t="s">
        <v>191</v>
      </c>
      <c r="AT314" s="24" t="s">
        <v>393</v>
      </c>
      <c r="AU314" s="24" t="s">
        <v>163</v>
      </c>
      <c r="AY314" s="24" t="s">
        <v>147</v>
      </c>
      <c r="BE314" s="182">
        <f>IF(N314="základní",J314,0)</f>
        <v>0</v>
      </c>
      <c r="BF314" s="182">
        <f>IF(N314="snížená",J314,0)</f>
        <v>0</v>
      </c>
      <c r="BG314" s="182">
        <f>IF(N314="zákl. přenesená",J314,0)</f>
        <v>0</v>
      </c>
      <c r="BH314" s="182">
        <f>IF(N314="sníž. přenesená",J314,0)</f>
        <v>0</v>
      </c>
      <c r="BI314" s="182">
        <f>IF(N314="nulová",J314,0)</f>
        <v>0</v>
      </c>
      <c r="BJ314" s="24" t="s">
        <v>17</v>
      </c>
      <c r="BK314" s="182">
        <f>ROUND(I314*H314,2)</f>
        <v>0</v>
      </c>
      <c r="BL314" s="24" t="s">
        <v>154</v>
      </c>
      <c r="BM314" s="24" t="s">
        <v>486</v>
      </c>
    </row>
    <row r="315" spans="2:65" s="12" customFormat="1" ht="13.5">
      <c r="B315" s="192"/>
      <c r="D315" s="201" t="s">
        <v>156</v>
      </c>
      <c r="F315" s="211" t="s">
        <v>487</v>
      </c>
      <c r="H315" s="212">
        <v>193.46299999999999</v>
      </c>
      <c r="I315" s="196"/>
      <c r="L315" s="192"/>
      <c r="M315" s="197"/>
      <c r="N315" s="198"/>
      <c r="O315" s="198"/>
      <c r="P315" s="198"/>
      <c r="Q315" s="198"/>
      <c r="R315" s="198"/>
      <c r="S315" s="198"/>
      <c r="T315" s="199"/>
      <c r="AT315" s="193" t="s">
        <v>156</v>
      </c>
      <c r="AU315" s="193" t="s">
        <v>163</v>
      </c>
      <c r="AV315" s="12" t="s">
        <v>80</v>
      </c>
      <c r="AW315" s="12" t="s">
        <v>6</v>
      </c>
      <c r="AX315" s="12" t="s">
        <v>17</v>
      </c>
      <c r="AY315" s="193" t="s">
        <v>147</v>
      </c>
    </row>
    <row r="316" spans="2:65" s="1" customFormat="1" ht="31.5" customHeight="1">
      <c r="B316" s="170"/>
      <c r="C316" s="171" t="s">
        <v>488</v>
      </c>
      <c r="D316" s="171" t="s">
        <v>149</v>
      </c>
      <c r="E316" s="172" t="s">
        <v>489</v>
      </c>
      <c r="F316" s="173" t="s">
        <v>490</v>
      </c>
      <c r="G316" s="174" t="s">
        <v>229</v>
      </c>
      <c r="H316" s="175">
        <v>68.533000000000001</v>
      </c>
      <c r="I316" s="176"/>
      <c r="J316" s="177">
        <f>ROUND(I316*H316,2)</f>
        <v>0</v>
      </c>
      <c r="K316" s="173" t="s">
        <v>153</v>
      </c>
      <c r="L316" s="41"/>
      <c r="M316" s="178" t="s">
        <v>5</v>
      </c>
      <c r="N316" s="179" t="s">
        <v>43</v>
      </c>
      <c r="O316" s="42"/>
      <c r="P316" s="180">
        <f>O316*H316</f>
        <v>0</v>
      </c>
      <c r="Q316" s="180">
        <v>1.2E-4</v>
      </c>
      <c r="R316" s="180">
        <f>Q316*H316</f>
        <v>8.2239600000000006E-3</v>
      </c>
      <c r="S316" s="180">
        <v>0</v>
      </c>
      <c r="T316" s="181">
        <f>S316*H316</f>
        <v>0</v>
      </c>
      <c r="AR316" s="24" t="s">
        <v>154</v>
      </c>
      <c r="AT316" s="24" t="s">
        <v>149</v>
      </c>
      <c r="AU316" s="24" t="s">
        <v>163</v>
      </c>
      <c r="AY316" s="24" t="s">
        <v>147</v>
      </c>
      <c r="BE316" s="182">
        <f>IF(N316="základní",J316,0)</f>
        <v>0</v>
      </c>
      <c r="BF316" s="182">
        <f>IF(N316="snížená",J316,0)</f>
        <v>0</v>
      </c>
      <c r="BG316" s="182">
        <f>IF(N316="zákl. přenesená",J316,0)</f>
        <v>0</v>
      </c>
      <c r="BH316" s="182">
        <f>IF(N316="sníž. přenesená",J316,0)</f>
        <v>0</v>
      </c>
      <c r="BI316" s="182">
        <f>IF(N316="nulová",J316,0)</f>
        <v>0</v>
      </c>
      <c r="BJ316" s="24" t="s">
        <v>17</v>
      </c>
      <c r="BK316" s="182">
        <f>ROUND(I316*H316,2)</f>
        <v>0</v>
      </c>
      <c r="BL316" s="24" t="s">
        <v>154</v>
      </c>
      <c r="BM316" s="24" t="s">
        <v>491</v>
      </c>
    </row>
    <row r="317" spans="2:65" s="11" customFormat="1" ht="13.5">
      <c r="B317" s="183"/>
      <c r="D317" s="184" t="s">
        <v>156</v>
      </c>
      <c r="E317" s="185" t="s">
        <v>5</v>
      </c>
      <c r="F317" s="186" t="s">
        <v>466</v>
      </c>
      <c r="H317" s="187" t="s">
        <v>5</v>
      </c>
      <c r="I317" s="188"/>
      <c r="L317" s="183"/>
      <c r="M317" s="189"/>
      <c r="N317" s="190"/>
      <c r="O317" s="190"/>
      <c r="P317" s="190"/>
      <c r="Q317" s="190"/>
      <c r="R317" s="190"/>
      <c r="S317" s="190"/>
      <c r="T317" s="191"/>
      <c r="AT317" s="187" t="s">
        <v>156</v>
      </c>
      <c r="AU317" s="187" t="s">
        <v>163</v>
      </c>
      <c r="AV317" s="11" t="s">
        <v>17</v>
      </c>
      <c r="AW317" s="11" t="s">
        <v>35</v>
      </c>
      <c r="AX317" s="11" t="s">
        <v>72</v>
      </c>
      <c r="AY317" s="187" t="s">
        <v>147</v>
      </c>
    </row>
    <row r="318" spans="2:65" s="12" customFormat="1" ht="13.5">
      <c r="B318" s="192"/>
      <c r="D318" s="184" t="s">
        <v>156</v>
      </c>
      <c r="E318" s="193" t="s">
        <v>5</v>
      </c>
      <c r="F318" s="194" t="s">
        <v>492</v>
      </c>
      <c r="H318" s="195">
        <v>0.72</v>
      </c>
      <c r="I318" s="196"/>
      <c r="L318" s="192"/>
      <c r="M318" s="197"/>
      <c r="N318" s="198"/>
      <c r="O318" s="198"/>
      <c r="P318" s="198"/>
      <c r="Q318" s="198"/>
      <c r="R318" s="198"/>
      <c r="S318" s="198"/>
      <c r="T318" s="199"/>
      <c r="AT318" s="193" t="s">
        <v>156</v>
      </c>
      <c r="AU318" s="193" t="s">
        <v>163</v>
      </c>
      <c r="AV318" s="12" t="s">
        <v>80</v>
      </c>
      <c r="AW318" s="12" t="s">
        <v>35</v>
      </c>
      <c r="AX318" s="12" t="s">
        <v>72</v>
      </c>
      <c r="AY318" s="193" t="s">
        <v>147</v>
      </c>
    </row>
    <row r="319" spans="2:65" s="12" customFormat="1" ht="13.5">
      <c r="B319" s="192"/>
      <c r="D319" s="184" t="s">
        <v>156</v>
      </c>
      <c r="E319" s="193" t="s">
        <v>5</v>
      </c>
      <c r="F319" s="194" t="s">
        <v>493</v>
      </c>
      <c r="H319" s="195">
        <v>0.16</v>
      </c>
      <c r="I319" s="196"/>
      <c r="L319" s="192"/>
      <c r="M319" s="197"/>
      <c r="N319" s="198"/>
      <c r="O319" s="198"/>
      <c r="P319" s="198"/>
      <c r="Q319" s="198"/>
      <c r="R319" s="198"/>
      <c r="S319" s="198"/>
      <c r="T319" s="199"/>
      <c r="AT319" s="193" t="s">
        <v>156</v>
      </c>
      <c r="AU319" s="193" t="s">
        <v>163</v>
      </c>
      <c r="AV319" s="12" t="s">
        <v>80</v>
      </c>
      <c r="AW319" s="12" t="s">
        <v>35</v>
      </c>
      <c r="AX319" s="12" t="s">
        <v>72</v>
      </c>
      <c r="AY319" s="193" t="s">
        <v>147</v>
      </c>
    </row>
    <row r="320" spans="2:65" s="12" customFormat="1" ht="13.5">
      <c r="B320" s="192"/>
      <c r="D320" s="184" t="s">
        <v>156</v>
      </c>
      <c r="E320" s="193" t="s">
        <v>5</v>
      </c>
      <c r="F320" s="194" t="s">
        <v>494</v>
      </c>
      <c r="H320" s="195">
        <v>1.25</v>
      </c>
      <c r="I320" s="196"/>
      <c r="L320" s="192"/>
      <c r="M320" s="197"/>
      <c r="N320" s="198"/>
      <c r="O320" s="198"/>
      <c r="P320" s="198"/>
      <c r="Q320" s="198"/>
      <c r="R320" s="198"/>
      <c r="S320" s="198"/>
      <c r="T320" s="199"/>
      <c r="AT320" s="193" t="s">
        <v>156</v>
      </c>
      <c r="AU320" s="193" t="s">
        <v>163</v>
      </c>
      <c r="AV320" s="12" t="s">
        <v>80</v>
      </c>
      <c r="AW320" s="12" t="s">
        <v>35</v>
      </c>
      <c r="AX320" s="12" t="s">
        <v>72</v>
      </c>
      <c r="AY320" s="193" t="s">
        <v>147</v>
      </c>
    </row>
    <row r="321" spans="2:51" s="12" customFormat="1" ht="13.5">
      <c r="B321" s="192"/>
      <c r="D321" s="184" t="s">
        <v>156</v>
      </c>
      <c r="E321" s="193" t="s">
        <v>5</v>
      </c>
      <c r="F321" s="194" t="s">
        <v>495</v>
      </c>
      <c r="H321" s="195">
        <v>0.72</v>
      </c>
      <c r="I321" s="196"/>
      <c r="L321" s="192"/>
      <c r="M321" s="197"/>
      <c r="N321" s="198"/>
      <c r="O321" s="198"/>
      <c r="P321" s="198"/>
      <c r="Q321" s="198"/>
      <c r="R321" s="198"/>
      <c r="S321" s="198"/>
      <c r="T321" s="199"/>
      <c r="AT321" s="193" t="s">
        <v>156</v>
      </c>
      <c r="AU321" s="193" t="s">
        <v>163</v>
      </c>
      <c r="AV321" s="12" t="s">
        <v>80</v>
      </c>
      <c r="AW321" s="12" t="s">
        <v>35</v>
      </c>
      <c r="AX321" s="12" t="s">
        <v>72</v>
      </c>
      <c r="AY321" s="193" t="s">
        <v>147</v>
      </c>
    </row>
    <row r="322" spans="2:51" s="12" customFormat="1" ht="13.5">
      <c r="B322" s="192"/>
      <c r="D322" s="184" t="s">
        <v>156</v>
      </c>
      <c r="E322" s="193" t="s">
        <v>5</v>
      </c>
      <c r="F322" s="194" t="s">
        <v>496</v>
      </c>
      <c r="H322" s="195">
        <v>2.5</v>
      </c>
      <c r="I322" s="196"/>
      <c r="L322" s="192"/>
      <c r="M322" s="197"/>
      <c r="N322" s="198"/>
      <c r="O322" s="198"/>
      <c r="P322" s="198"/>
      <c r="Q322" s="198"/>
      <c r="R322" s="198"/>
      <c r="S322" s="198"/>
      <c r="T322" s="199"/>
      <c r="AT322" s="193" t="s">
        <v>156</v>
      </c>
      <c r="AU322" s="193" t="s">
        <v>163</v>
      </c>
      <c r="AV322" s="12" t="s">
        <v>80</v>
      </c>
      <c r="AW322" s="12" t="s">
        <v>35</v>
      </c>
      <c r="AX322" s="12" t="s">
        <v>72</v>
      </c>
      <c r="AY322" s="193" t="s">
        <v>147</v>
      </c>
    </row>
    <row r="323" spans="2:51" s="12" customFormat="1" ht="13.5">
      <c r="B323" s="192"/>
      <c r="D323" s="184" t="s">
        <v>156</v>
      </c>
      <c r="E323" s="193" t="s">
        <v>5</v>
      </c>
      <c r="F323" s="194" t="s">
        <v>497</v>
      </c>
      <c r="H323" s="195">
        <v>1.5</v>
      </c>
      <c r="I323" s="196"/>
      <c r="L323" s="192"/>
      <c r="M323" s="197"/>
      <c r="N323" s="198"/>
      <c r="O323" s="198"/>
      <c r="P323" s="198"/>
      <c r="Q323" s="198"/>
      <c r="R323" s="198"/>
      <c r="S323" s="198"/>
      <c r="T323" s="199"/>
      <c r="AT323" s="193" t="s">
        <v>156</v>
      </c>
      <c r="AU323" s="193" t="s">
        <v>163</v>
      </c>
      <c r="AV323" s="12" t="s">
        <v>80</v>
      </c>
      <c r="AW323" s="12" t="s">
        <v>35</v>
      </c>
      <c r="AX323" s="12" t="s">
        <v>72</v>
      </c>
      <c r="AY323" s="193" t="s">
        <v>147</v>
      </c>
    </row>
    <row r="324" spans="2:51" s="12" customFormat="1" ht="13.5">
      <c r="B324" s="192"/>
      <c r="D324" s="184" t="s">
        <v>156</v>
      </c>
      <c r="E324" s="193" t="s">
        <v>5</v>
      </c>
      <c r="F324" s="194" t="s">
        <v>495</v>
      </c>
      <c r="H324" s="195">
        <v>0.72</v>
      </c>
      <c r="I324" s="196"/>
      <c r="L324" s="192"/>
      <c r="M324" s="197"/>
      <c r="N324" s="198"/>
      <c r="O324" s="198"/>
      <c r="P324" s="198"/>
      <c r="Q324" s="198"/>
      <c r="R324" s="198"/>
      <c r="S324" s="198"/>
      <c r="T324" s="199"/>
      <c r="AT324" s="193" t="s">
        <v>156</v>
      </c>
      <c r="AU324" s="193" t="s">
        <v>163</v>
      </c>
      <c r="AV324" s="12" t="s">
        <v>80</v>
      </c>
      <c r="AW324" s="12" t="s">
        <v>35</v>
      </c>
      <c r="AX324" s="12" t="s">
        <v>72</v>
      </c>
      <c r="AY324" s="193" t="s">
        <v>147</v>
      </c>
    </row>
    <row r="325" spans="2:51" s="12" customFormat="1" ht="13.5">
      <c r="B325" s="192"/>
      <c r="D325" s="184" t="s">
        <v>156</v>
      </c>
      <c r="E325" s="193" t="s">
        <v>5</v>
      </c>
      <c r="F325" s="194" t="s">
        <v>498</v>
      </c>
      <c r="H325" s="195">
        <v>4.5</v>
      </c>
      <c r="I325" s="196"/>
      <c r="L325" s="192"/>
      <c r="M325" s="197"/>
      <c r="N325" s="198"/>
      <c r="O325" s="198"/>
      <c r="P325" s="198"/>
      <c r="Q325" s="198"/>
      <c r="R325" s="198"/>
      <c r="S325" s="198"/>
      <c r="T325" s="199"/>
      <c r="AT325" s="193" t="s">
        <v>156</v>
      </c>
      <c r="AU325" s="193" t="s">
        <v>163</v>
      </c>
      <c r="AV325" s="12" t="s">
        <v>80</v>
      </c>
      <c r="AW325" s="12" t="s">
        <v>35</v>
      </c>
      <c r="AX325" s="12" t="s">
        <v>72</v>
      </c>
      <c r="AY325" s="193" t="s">
        <v>147</v>
      </c>
    </row>
    <row r="326" spans="2:51" s="12" customFormat="1" ht="13.5">
      <c r="B326" s="192"/>
      <c r="D326" s="184" t="s">
        <v>156</v>
      </c>
      <c r="E326" s="193" t="s">
        <v>5</v>
      </c>
      <c r="F326" s="194" t="s">
        <v>499</v>
      </c>
      <c r="H326" s="195">
        <v>0.52300000000000002</v>
      </c>
      <c r="I326" s="196"/>
      <c r="L326" s="192"/>
      <c r="M326" s="197"/>
      <c r="N326" s="198"/>
      <c r="O326" s="198"/>
      <c r="P326" s="198"/>
      <c r="Q326" s="198"/>
      <c r="R326" s="198"/>
      <c r="S326" s="198"/>
      <c r="T326" s="199"/>
      <c r="AT326" s="193" t="s">
        <v>156</v>
      </c>
      <c r="AU326" s="193" t="s">
        <v>163</v>
      </c>
      <c r="AV326" s="12" t="s">
        <v>80</v>
      </c>
      <c r="AW326" s="12" t="s">
        <v>35</v>
      </c>
      <c r="AX326" s="12" t="s">
        <v>72</v>
      </c>
      <c r="AY326" s="193" t="s">
        <v>147</v>
      </c>
    </row>
    <row r="327" spans="2:51" s="12" customFormat="1" ht="13.5">
      <c r="B327" s="192"/>
      <c r="D327" s="184" t="s">
        <v>156</v>
      </c>
      <c r="E327" s="193" t="s">
        <v>5</v>
      </c>
      <c r="F327" s="194" t="s">
        <v>500</v>
      </c>
      <c r="H327" s="195">
        <v>6.25</v>
      </c>
      <c r="I327" s="196"/>
      <c r="L327" s="192"/>
      <c r="M327" s="197"/>
      <c r="N327" s="198"/>
      <c r="O327" s="198"/>
      <c r="P327" s="198"/>
      <c r="Q327" s="198"/>
      <c r="R327" s="198"/>
      <c r="S327" s="198"/>
      <c r="T327" s="199"/>
      <c r="AT327" s="193" t="s">
        <v>156</v>
      </c>
      <c r="AU327" s="193" t="s">
        <v>163</v>
      </c>
      <c r="AV327" s="12" t="s">
        <v>80</v>
      </c>
      <c r="AW327" s="12" t="s">
        <v>35</v>
      </c>
      <c r="AX327" s="12" t="s">
        <v>72</v>
      </c>
      <c r="AY327" s="193" t="s">
        <v>147</v>
      </c>
    </row>
    <row r="328" spans="2:51" s="12" customFormat="1" ht="13.5">
      <c r="B328" s="192"/>
      <c r="D328" s="184" t="s">
        <v>156</v>
      </c>
      <c r="E328" s="193" t="s">
        <v>5</v>
      </c>
      <c r="F328" s="194" t="s">
        <v>501</v>
      </c>
      <c r="H328" s="195">
        <v>0.75</v>
      </c>
      <c r="I328" s="196"/>
      <c r="L328" s="192"/>
      <c r="M328" s="197"/>
      <c r="N328" s="198"/>
      <c r="O328" s="198"/>
      <c r="P328" s="198"/>
      <c r="Q328" s="198"/>
      <c r="R328" s="198"/>
      <c r="S328" s="198"/>
      <c r="T328" s="199"/>
      <c r="AT328" s="193" t="s">
        <v>156</v>
      </c>
      <c r="AU328" s="193" t="s">
        <v>163</v>
      </c>
      <c r="AV328" s="12" t="s">
        <v>80</v>
      </c>
      <c r="AW328" s="12" t="s">
        <v>35</v>
      </c>
      <c r="AX328" s="12" t="s">
        <v>72</v>
      </c>
      <c r="AY328" s="193" t="s">
        <v>147</v>
      </c>
    </row>
    <row r="329" spans="2:51" s="11" customFormat="1" ht="13.5">
      <c r="B329" s="183"/>
      <c r="D329" s="184" t="s">
        <v>156</v>
      </c>
      <c r="E329" s="185" t="s">
        <v>5</v>
      </c>
      <c r="F329" s="186" t="s">
        <v>269</v>
      </c>
      <c r="H329" s="187" t="s">
        <v>5</v>
      </c>
      <c r="I329" s="188"/>
      <c r="L329" s="183"/>
      <c r="M329" s="189"/>
      <c r="N329" s="190"/>
      <c r="O329" s="190"/>
      <c r="P329" s="190"/>
      <c r="Q329" s="190"/>
      <c r="R329" s="190"/>
      <c r="S329" s="190"/>
      <c r="T329" s="191"/>
      <c r="AT329" s="187" t="s">
        <v>156</v>
      </c>
      <c r="AU329" s="187" t="s">
        <v>163</v>
      </c>
      <c r="AV329" s="11" t="s">
        <v>17</v>
      </c>
      <c r="AW329" s="11" t="s">
        <v>35</v>
      </c>
      <c r="AX329" s="11" t="s">
        <v>72</v>
      </c>
      <c r="AY329" s="187" t="s">
        <v>147</v>
      </c>
    </row>
    <row r="330" spans="2:51" s="12" customFormat="1" ht="13.5">
      <c r="B330" s="192"/>
      <c r="D330" s="184" t="s">
        <v>156</v>
      </c>
      <c r="E330" s="193" t="s">
        <v>5</v>
      </c>
      <c r="F330" s="194" t="s">
        <v>494</v>
      </c>
      <c r="H330" s="195">
        <v>1.25</v>
      </c>
      <c r="I330" s="196"/>
      <c r="L330" s="192"/>
      <c r="M330" s="197"/>
      <c r="N330" s="198"/>
      <c r="O330" s="198"/>
      <c r="P330" s="198"/>
      <c r="Q330" s="198"/>
      <c r="R330" s="198"/>
      <c r="S330" s="198"/>
      <c r="T330" s="199"/>
      <c r="AT330" s="193" t="s">
        <v>156</v>
      </c>
      <c r="AU330" s="193" t="s">
        <v>163</v>
      </c>
      <c r="AV330" s="12" t="s">
        <v>80</v>
      </c>
      <c r="AW330" s="12" t="s">
        <v>35</v>
      </c>
      <c r="AX330" s="12" t="s">
        <v>72</v>
      </c>
      <c r="AY330" s="193" t="s">
        <v>147</v>
      </c>
    </row>
    <row r="331" spans="2:51" s="12" customFormat="1" ht="13.5">
      <c r="B331" s="192"/>
      <c r="D331" s="184" t="s">
        <v>156</v>
      </c>
      <c r="E331" s="193" t="s">
        <v>5</v>
      </c>
      <c r="F331" s="194" t="s">
        <v>495</v>
      </c>
      <c r="H331" s="195">
        <v>0.72</v>
      </c>
      <c r="I331" s="196"/>
      <c r="L331" s="192"/>
      <c r="M331" s="197"/>
      <c r="N331" s="198"/>
      <c r="O331" s="198"/>
      <c r="P331" s="198"/>
      <c r="Q331" s="198"/>
      <c r="R331" s="198"/>
      <c r="S331" s="198"/>
      <c r="T331" s="199"/>
      <c r="AT331" s="193" t="s">
        <v>156</v>
      </c>
      <c r="AU331" s="193" t="s">
        <v>163</v>
      </c>
      <c r="AV331" s="12" t="s">
        <v>80</v>
      </c>
      <c r="AW331" s="12" t="s">
        <v>35</v>
      </c>
      <c r="AX331" s="12" t="s">
        <v>72</v>
      </c>
      <c r="AY331" s="193" t="s">
        <v>147</v>
      </c>
    </row>
    <row r="332" spans="2:51" s="12" customFormat="1" ht="13.5">
      <c r="B332" s="192"/>
      <c r="D332" s="184" t="s">
        <v>156</v>
      </c>
      <c r="E332" s="193" t="s">
        <v>5</v>
      </c>
      <c r="F332" s="194" t="s">
        <v>502</v>
      </c>
      <c r="H332" s="195">
        <v>8.75</v>
      </c>
      <c r="I332" s="196"/>
      <c r="L332" s="192"/>
      <c r="M332" s="197"/>
      <c r="N332" s="198"/>
      <c r="O332" s="198"/>
      <c r="P332" s="198"/>
      <c r="Q332" s="198"/>
      <c r="R332" s="198"/>
      <c r="S332" s="198"/>
      <c r="T332" s="199"/>
      <c r="AT332" s="193" t="s">
        <v>156</v>
      </c>
      <c r="AU332" s="193" t="s">
        <v>163</v>
      </c>
      <c r="AV332" s="12" t="s">
        <v>80</v>
      </c>
      <c r="AW332" s="12" t="s">
        <v>35</v>
      </c>
      <c r="AX332" s="12" t="s">
        <v>72</v>
      </c>
      <c r="AY332" s="193" t="s">
        <v>147</v>
      </c>
    </row>
    <row r="333" spans="2:51" s="11" customFormat="1" ht="13.5">
      <c r="B333" s="183"/>
      <c r="D333" s="184" t="s">
        <v>156</v>
      </c>
      <c r="E333" s="185" t="s">
        <v>5</v>
      </c>
      <c r="F333" s="186" t="s">
        <v>478</v>
      </c>
      <c r="H333" s="187" t="s">
        <v>5</v>
      </c>
      <c r="I333" s="188"/>
      <c r="L333" s="183"/>
      <c r="M333" s="189"/>
      <c r="N333" s="190"/>
      <c r="O333" s="190"/>
      <c r="P333" s="190"/>
      <c r="Q333" s="190"/>
      <c r="R333" s="190"/>
      <c r="S333" s="190"/>
      <c r="T333" s="191"/>
      <c r="AT333" s="187" t="s">
        <v>156</v>
      </c>
      <c r="AU333" s="187" t="s">
        <v>163</v>
      </c>
      <c r="AV333" s="11" t="s">
        <v>17</v>
      </c>
      <c r="AW333" s="11" t="s">
        <v>35</v>
      </c>
      <c r="AX333" s="11" t="s">
        <v>72</v>
      </c>
      <c r="AY333" s="187" t="s">
        <v>147</v>
      </c>
    </row>
    <row r="334" spans="2:51" s="12" customFormat="1" ht="13.5">
      <c r="B334" s="192"/>
      <c r="D334" s="184" t="s">
        <v>156</v>
      </c>
      <c r="E334" s="193" t="s">
        <v>5</v>
      </c>
      <c r="F334" s="194" t="s">
        <v>503</v>
      </c>
      <c r="H334" s="195">
        <v>10.5</v>
      </c>
      <c r="I334" s="196"/>
      <c r="L334" s="192"/>
      <c r="M334" s="197"/>
      <c r="N334" s="198"/>
      <c r="O334" s="198"/>
      <c r="P334" s="198"/>
      <c r="Q334" s="198"/>
      <c r="R334" s="198"/>
      <c r="S334" s="198"/>
      <c r="T334" s="199"/>
      <c r="AT334" s="193" t="s">
        <v>156</v>
      </c>
      <c r="AU334" s="193" t="s">
        <v>163</v>
      </c>
      <c r="AV334" s="12" t="s">
        <v>80</v>
      </c>
      <c r="AW334" s="12" t="s">
        <v>35</v>
      </c>
      <c r="AX334" s="12" t="s">
        <v>72</v>
      </c>
      <c r="AY334" s="193" t="s">
        <v>147</v>
      </c>
    </row>
    <row r="335" spans="2:51" s="12" customFormat="1" ht="13.5">
      <c r="B335" s="192"/>
      <c r="D335" s="184" t="s">
        <v>156</v>
      </c>
      <c r="E335" s="193" t="s">
        <v>5</v>
      </c>
      <c r="F335" s="194" t="s">
        <v>504</v>
      </c>
      <c r="H335" s="195">
        <v>5.04</v>
      </c>
      <c r="I335" s="196"/>
      <c r="L335" s="192"/>
      <c r="M335" s="197"/>
      <c r="N335" s="198"/>
      <c r="O335" s="198"/>
      <c r="P335" s="198"/>
      <c r="Q335" s="198"/>
      <c r="R335" s="198"/>
      <c r="S335" s="198"/>
      <c r="T335" s="199"/>
      <c r="AT335" s="193" t="s">
        <v>156</v>
      </c>
      <c r="AU335" s="193" t="s">
        <v>163</v>
      </c>
      <c r="AV335" s="12" t="s">
        <v>80</v>
      </c>
      <c r="AW335" s="12" t="s">
        <v>35</v>
      </c>
      <c r="AX335" s="12" t="s">
        <v>72</v>
      </c>
      <c r="AY335" s="193" t="s">
        <v>147</v>
      </c>
    </row>
    <row r="336" spans="2:51" s="12" customFormat="1" ht="13.5">
      <c r="B336" s="192"/>
      <c r="D336" s="184" t="s">
        <v>156</v>
      </c>
      <c r="E336" s="193" t="s">
        <v>5</v>
      </c>
      <c r="F336" s="194" t="s">
        <v>505</v>
      </c>
      <c r="H336" s="195">
        <v>2.1</v>
      </c>
      <c r="I336" s="196"/>
      <c r="L336" s="192"/>
      <c r="M336" s="197"/>
      <c r="N336" s="198"/>
      <c r="O336" s="198"/>
      <c r="P336" s="198"/>
      <c r="Q336" s="198"/>
      <c r="R336" s="198"/>
      <c r="S336" s="198"/>
      <c r="T336" s="199"/>
      <c r="AT336" s="193" t="s">
        <v>156</v>
      </c>
      <c r="AU336" s="193" t="s">
        <v>163</v>
      </c>
      <c r="AV336" s="12" t="s">
        <v>80</v>
      </c>
      <c r="AW336" s="12" t="s">
        <v>35</v>
      </c>
      <c r="AX336" s="12" t="s">
        <v>72</v>
      </c>
      <c r="AY336" s="193" t="s">
        <v>147</v>
      </c>
    </row>
    <row r="337" spans="2:65" s="12" customFormat="1" ht="13.5">
      <c r="B337" s="192"/>
      <c r="D337" s="184" t="s">
        <v>156</v>
      </c>
      <c r="E337" s="193" t="s">
        <v>5</v>
      </c>
      <c r="F337" s="194" t="s">
        <v>506</v>
      </c>
      <c r="H337" s="195">
        <v>10.08</v>
      </c>
      <c r="I337" s="196"/>
      <c r="L337" s="192"/>
      <c r="M337" s="197"/>
      <c r="N337" s="198"/>
      <c r="O337" s="198"/>
      <c r="P337" s="198"/>
      <c r="Q337" s="198"/>
      <c r="R337" s="198"/>
      <c r="S337" s="198"/>
      <c r="T337" s="199"/>
      <c r="AT337" s="193" t="s">
        <v>156</v>
      </c>
      <c r="AU337" s="193" t="s">
        <v>163</v>
      </c>
      <c r="AV337" s="12" t="s">
        <v>80</v>
      </c>
      <c r="AW337" s="12" t="s">
        <v>35</v>
      </c>
      <c r="AX337" s="12" t="s">
        <v>72</v>
      </c>
      <c r="AY337" s="193" t="s">
        <v>147</v>
      </c>
    </row>
    <row r="338" spans="2:65" s="12" customFormat="1" ht="13.5">
      <c r="B338" s="192"/>
      <c r="D338" s="184" t="s">
        <v>156</v>
      </c>
      <c r="E338" s="193" t="s">
        <v>5</v>
      </c>
      <c r="F338" s="194" t="s">
        <v>503</v>
      </c>
      <c r="H338" s="195">
        <v>10.5</v>
      </c>
      <c r="I338" s="196"/>
      <c r="L338" s="192"/>
      <c r="M338" s="197"/>
      <c r="N338" s="198"/>
      <c r="O338" s="198"/>
      <c r="P338" s="198"/>
      <c r="Q338" s="198"/>
      <c r="R338" s="198"/>
      <c r="S338" s="198"/>
      <c r="T338" s="199"/>
      <c r="AT338" s="193" t="s">
        <v>156</v>
      </c>
      <c r="AU338" s="193" t="s">
        <v>163</v>
      </c>
      <c r="AV338" s="12" t="s">
        <v>80</v>
      </c>
      <c r="AW338" s="12" t="s">
        <v>35</v>
      </c>
      <c r="AX338" s="12" t="s">
        <v>72</v>
      </c>
      <c r="AY338" s="193" t="s">
        <v>147</v>
      </c>
    </row>
    <row r="339" spans="2:65" s="13" customFormat="1" ht="13.5">
      <c r="B339" s="200"/>
      <c r="D339" s="201" t="s">
        <v>156</v>
      </c>
      <c r="E339" s="202" t="s">
        <v>5</v>
      </c>
      <c r="F339" s="203" t="s">
        <v>159</v>
      </c>
      <c r="H339" s="204">
        <v>68.533000000000001</v>
      </c>
      <c r="I339" s="205"/>
      <c r="L339" s="200"/>
      <c r="M339" s="206"/>
      <c r="N339" s="207"/>
      <c r="O339" s="207"/>
      <c r="P339" s="207"/>
      <c r="Q339" s="207"/>
      <c r="R339" s="207"/>
      <c r="S339" s="207"/>
      <c r="T339" s="208"/>
      <c r="AT339" s="209" t="s">
        <v>156</v>
      </c>
      <c r="AU339" s="209" t="s">
        <v>163</v>
      </c>
      <c r="AV339" s="13" t="s">
        <v>154</v>
      </c>
      <c r="AW339" s="13" t="s">
        <v>35</v>
      </c>
      <c r="AX339" s="13" t="s">
        <v>17</v>
      </c>
      <c r="AY339" s="209" t="s">
        <v>147</v>
      </c>
    </row>
    <row r="340" spans="2:65" s="1" customFormat="1" ht="22.5" customHeight="1">
      <c r="B340" s="170"/>
      <c r="C340" s="171" t="s">
        <v>507</v>
      </c>
      <c r="D340" s="171" t="s">
        <v>149</v>
      </c>
      <c r="E340" s="172" t="s">
        <v>508</v>
      </c>
      <c r="F340" s="173" t="s">
        <v>509</v>
      </c>
      <c r="G340" s="174" t="s">
        <v>287</v>
      </c>
      <c r="H340" s="175">
        <v>295</v>
      </c>
      <c r="I340" s="176"/>
      <c r="J340" s="177">
        <f>ROUND(I340*H340,2)</f>
        <v>0</v>
      </c>
      <c r="K340" s="173" t="s">
        <v>153</v>
      </c>
      <c r="L340" s="41"/>
      <c r="M340" s="178" t="s">
        <v>5</v>
      </c>
      <c r="N340" s="179" t="s">
        <v>43</v>
      </c>
      <c r="O340" s="42"/>
      <c r="P340" s="180">
        <f>O340*H340</f>
        <v>0</v>
      </c>
      <c r="Q340" s="180">
        <v>1.5E-3</v>
      </c>
      <c r="R340" s="180">
        <f>Q340*H340</f>
        <v>0.4425</v>
      </c>
      <c r="S340" s="180">
        <v>0</v>
      </c>
      <c r="T340" s="181">
        <f>S340*H340</f>
        <v>0</v>
      </c>
      <c r="AR340" s="24" t="s">
        <v>154</v>
      </c>
      <c r="AT340" s="24" t="s">
        <v>149</v>
      </c>
      <c r="AU340" s="24" t="s">
        <v>163</v>
      </c>
      <c r="AY340" s="24" t="s">
        <v>147</v>
      </c>
      <c r="BE340" s="182">
        <f>IF(N340="základní",J340,0)</f>
        <v>0</v>
      </c>
      <c r="BF340" s="182">
        <f>IF(N340="snížená",J340,0)</f>
        <v>0</v>
      </c>
      <c r="BG340" s="182">
        <f>IF(N340="zákl. přenesená",J340,0)</f>
        <v>0</v>
      </c>
      <c r="BH340" s="182">
        <f>IF(N340="sníž. přenesená",J340,0)</f>
        <v>0</v>
      </c>
      <c r="BI340" s="182">
        <f>IF(N340="nulová",J340,0)</f>
        <v>0</v>
      </c>
      <c r="BJ340" s="24" t="s">
        <v>17</v>
      </c>
      <c r="BK340" s="182">
        <f>ROUND(I340*H340,2)</f>
        <v>0</v>
      </c>
      <c r="BL340" s="24" t="s">
        <v>154</v>
      </c>
      <c r="BM340" s="24" t="s">
        <v>510</v>
      </c>
    </row>
    <row r="341" spans="2:65" s="11" customFormat="1" ht="13.5">
      <c r="B341" s="183"/>
      <c r="D341" s="184" t="s">
        <v>156</v>
      </c>
      <c r="E341" s="185" t="s">
        <v>5</v>
      </c>
      <c r="F341" s="186" t="s">
        <v>511</v>
      </c>
      <c r="H341" s="187" t="s">
        <v>5</v>
      </c>
      <c r="I341" s="188"/>
      <c r="L341" s="183"/>
      <c r="M341" s="189"/>
      <c r="N341" s="190"/>
      <c r="O341" s="190"/>
      <c r="P341" s="190"/>
      <c r="Q341" s="190"/>
      <c r="R341" s="190"/>
      <c r="S341" s="190"/>
      <c r="T341" s="191"/>
      <c r="AT341" s="187" t="s">
        <v>156</v>
      </c>
      <c r="AU341" s="187" t="s">
        <v>163</v>
      </c>
      <c r="AV341" s="11" t="s">
        <v>17</v>
      </c>
      <c r="AW341" s="11" t="s">
        <v>35</v>
      </c>
      <c r="AX341" s="11" t="s">
        <v>72</v>
      </c>
      <c r="AY341" s="187" t="s">
        <v>147</v>
      </c>
    </row>
    <row r="342" spans="2:65" s="12" customFormat="1" ht="13.5">
      <c r="B342" s="192"/>
      <c r="D342" s="184" t="s">
        <v>156</v>
      </c>
      <c r="E342" s="193" t="s">
        <v>5</v>
      </c>
      <c r="F342" s="194" t="s">
        <v>512</v>
      </c>
      <c r="H342" s="195">
        <v>197.3</v>
      </c>
      <c r="I342" s="196"/>
      <c r="L342" s="192"/>
      <c r="M342" s="197"/>
      <c r="N342" s="198"/>
      <c r="O342" s="198"/>
      <c r="P342" s="198"/>
      <c r="Q342" s="198"/>
      <c r="R342" s="198"/>
      <c r="S342" s="198"/>
      <c r="T342" s="199"/>
      <c r="AT342" s="193" t="s">
        <v>156</v>
      </c>
      <c r="AU342" s="193" t="s">
        <v>163</v>
      </c>
      <c r="AV342" s="12" t="s">
        <v>80</v>
      </c>
      <c r="AW342" s="12" t="s">
        <v>35</v>
      </c>
      <c r="AX342" s="12" t="s">
        <v>72</v>
      </c>
      <c r="AY342" s="193" t="s">
        <v>147</v>
      </c>
    </row>
    <row r="343" spans="2:65" s="11" customFormat="1" ht="13.5">
      <c r="B343" s="183"/>
      <c r="D343" s="184" t="s">
        <v>156</v>
      </c>
      <c r="E343" s="185" t="s">
        <v>5</v>
      </c>
      <c r="F343" s="186" t="s">
        <v>513</v>
      </c>
      <c r="H343" s="187" t="s">
        <v>5</v>
      </c>
      <c r="I343" s="188"/>
      <c r="L343" s="183"/>
      <c r="M343" s="189"/>
      <c r="N343" s="190"/>
      <c r="O343" s="190"/>
      <c r="P343" s="190"/>
      <c r="Q343" s="190"/>
      <c r="R343" s="190"/>
      <c r="S343" s="190"/>
      <c r="T343" s="191"/>
      <c r="AT343" s="187" t="s">
        <v>156</v>
      </c>
      <c r="AU343" s="187" t="s">
        <v>163</v>
      </c>
      <c r="AV343" s="11" t="s">
        <v>17</v>
      </c>
      <c r="AW343" s="11" t="s">
        <v>35</v>
      </c>
      <c r="AX343" s="11" t="s">
        <v>72</v>
      </c>
      <c r="AY343" s="187" t="s">
        <v>147</v>
      </c>
    </row>
    <row r="344" spans="2:65" s="11" customFormat="1" ht="13.5">
      <c r="B344" s="183"/>
      <c r="D344" s="184" t="s">
        <v>156</v>
      </c>
      <c r="E344" s="185" t="s">
        <v>5</v>
      </c>
      <c r="F344" s="186" t="s">
        <v>514</v>
      </c>
      <c r="H344" s="187" t="s">
        <v>5</v>
      </c>
      <c r="I344" s="188"/>
      <c r="L344" s="183"/>
      <c r="M344" s="189"/>
      <c r="N344" s="190"/>
      <c r="O344" s="190"/>
      <c r="P344" s="190"/>
      <c r="Q344" s="190"/>
      <c r="R344" s="190"/>
      <c r="S344" s="190"/>
      <c r="T344" s="191"/>
      <c r="AT344" s="187" t="s">
        <v>156</v>
      </c>
      <c r="AU344" s="187" t="s">
        <v>163</v>
      </c>
      <c r="AV344" s="11" t="s">
        <v>17</v>
      </c>
      <c r="AW344" s="11" t="s">
        <v>35</v>
      </c>
      <c r="AX344" s="11" t="s">
        <v>72</v>
      </c>
      <c r="AY344" s="187" t="s">
        <v>147</v>
      </c>
    </row>
    <row r="345" spans="2:65" s="12" customFormat="1" ht="13.5">
      <c r="B345" s="192"/>
      <c r="D345" s="184" t="s">
        <v>156</v>
      </c>
      <c r="E345" s="193" t="s">
        <v>5</v>
      </c>
      <c r="F345" s="194" t="s">
        <v>515</v>
      </c>
      <c r="H345" s="195">
        <v>4.5</v>
      </c>
      <c r="I345" s="196"/>
      <c r="L345" s="192"/>
      <c r="M345" s="197"/>
      <c r="N345" s="198"/>
      <c r="O345" s="198"/>
      <c r="P345" s="198"/>
      <c r="Q345" s="198"/>
      <c r="R345" s="198"/>
      <c r="S345" s="198"/>
      <c r="T345" s="199"/>
      <c r="AT345" s="193" t="s">
        <v>156</v>
      </c>
      <c r="AU345" s="193" t="s">
        <v>163</v>
      </c>
      <c r="AV345" s="12" t="s">
        <v>80</v>
      </c>
      <c r="AW345" s="12" t="s">
        <v>35</v>
      </c>
      <c r="AX345" s="12" t="s">
        <v>72</v>
      </c>
      <c r="AY345" s="193" t="s">
        <v>147</v>
      </c>
    </row>
    <row r="346" spans="2:65" s="12" customFormat="1" ht="13.5">
      <c r="B346" s="192"/>
      <c r="D346" s="184" t="s">
        <v>156</v>
      </c>
      <c r="E346" s="193" t="s">
        <v>5</v>
      </c>
      <c r="F346" s="194" t="s">
        <v>516</v>
      </c>
      <c r="H346" s="195">
        <v>-0.7</v>
      </c>
      <c r="I346" s="196"/>
      <c r="L346" s="192"/>
      <c r="M346" s="197"/>
      <c r="N346" s="198"/>
      <c r="O346" s="198"/>
      <c r="P346" s="198"/>
      <c r="Q346" s="198"/>
      <c r="R346" s="198"/>
      <c r="S346" s="198"/>
      <c r="T346" s="199"/>
      <c r="AT346" s="193" t="s">
        <v>156</v>
      </c>
      <c r="AU346" s="193" t="s">
        <v>163</v>
      </c>
      <c r="AV346" s="12" t="s">
        <v>80</v>
      </c>
      <c r="AW346" s="12" t="s">
        <v>35</v>
      </c>
      <c r="AX346" s="12" t="s">
        <v>72</v>
      </c>
      <c r="AY346" s="193" t="s">
        <v>147</v>
      </c>
    </row>
    <row r="347" spans="2:65" s="11" customFormat="1" ht="13.5">
      <c r="B347" s="183"/>
      <c r="D347" s="184" t="s">
        <v>156</v>
      </c>
      <c r="E347" s="185" t="s">
        <v>5</v>
      </c>
      <c r="F347" s="186" t="s">
        <v>517</v>
      </c>
      <c r="H347" s="187" t="s">
        <v>5</v>
      </c>
      <c r="I347" s="188"/>
      <c r="L347" s="183"/>
      <c r="M347" s="189"/>
      <c r="N347" s="190"/>
      <c r="O347" s="190"/>
      <c r="P347" s="190"/>
      <c r="Q347" s="190"/>
      <c r="R347" s="190"/>
      <c r="S347" s="190"/>
      <c r="T347" s="191"/>
      <c r="AT347" s="187" t="s">
        <v>156</v>
      </c>
      <c r="AU347" s="187" t="s">
        <v>163</v>
      </c>
      <c r="AV347" s="11" t="s">
        <v>17</v>
      </c>
      <c r="AW347" s="11" t="s">
        <v>35</v>
      </c>
      <c r="AX347" s="11" t="s">
        <v>72</v>
      </c>
      <c r="AY347" s="187" t="s">
        <v>147</v>
      </c>
    </row>
    <row r="348" spans="2:65" s="12" customFormat="1" ht="13.5">
      <c r="B348" s="192"/>
      <c r="D348" s="184" t="s">
        <v>156</v>
      </c>
      <c r="E348" s="193" t="s">
        <v>5</v>
      </c>
      <c r="F348" s="194" t="s">
        <v>518</v>
      </c>
      <c r="H348" s="195">
        <v>17.3</v>
      </c>
      <c r="I348" s="196"/>
      <c r="L348" s="192"/>
      <c r="M348" s="197"/>
      <c r="N348" s="198"/>
      <c r="O348" s="198"/>
      <c r="P348" s="198"/>
      <c r="Q348" s="198"/>
      <c r="R348" s="198"/>
      <c r="S348" s="198"/>
      <c r="T348" s="199"/>
      <c r="AT348" s="193" t="s">
        <v>156</v>
      </c>
      <c r="AU348" s="193" t="s">
        <v>163</v>
      </c>
      <c r="AV348" s="12" t="s">
        <v>80</v>
      </c>
      <c r="AW348" s="12" t="s">
        <v>35</v>
      </c>
      <c r="AX348" s="12" t="s">
        <v>72</v>
      </c>
      <c r="AY348" s="193" t="s">
        <v>147</v>
      </c>
    </row>
    <row r="349" spans="2:65" s="12" customFormat="1" ht="13.5">
      <c r="B349" s="192"/>
      <c r="D349" s="184" t="s">
        <v>156</v>
      </c>
      <c r="E349" s="193" t="s">
        <v>5</v>
      </c>
      <c r="F349" s="194" t="s">
        <v>519</v>
      </c>
      <c r="H349" s="195">
        <v>-1.6</v>
      </c>
      <c r="I349" s="196"/>
      <c r="L349" s="192"/>
      <c r="M349" s="197"/>
      <c r="N349" s="198"/>
      <c r="O349" s="198"/>
      <c r="P349" s="198"/>
      <c r="Q349" s="198"/>
      <c r="R349" s="198"/>
      <c r="S349" s="198"/>
      <c r="T349" s="199"/>
      <c r="AT349" s="193" t="s">
        <v>156</v>
      </c>
      <c r="AU349" s="193" t="s">
        <v>163</v>
      </c>
      <c r="AV349" s="12" t="s">
        <v>80</v>
      </c>
      <c r="AW349" s="12" t="s">
        <v>35</v>
      </c>
      <c r="AX349" s="12" t="s">
        <v>72</v>
      </c>
      <c r="AY349" s="193" t="s">
        <v>147</v>
      </c>
    </row>
    <row r="350" spans="2:65" s="11" customFormat="1" ht="13.5">
      <c r="B350" s="183"/>
      <c r="D350" s="184" t="s">
        <v>156</v>
      </c>
      <c r="E350" s="185" t="s">
        <v>5</v>
      </c>
      <c r="F350" s="186" t="s">
        <v>520</v>
      </c>
      <c r="H350" s="187" t="s">
        <v>5</v>
      </c>
      <c r="I350" s="188"/>
      <c r="L350" s="183"/>
      <c r="M350" s="189"/>
      <c r="N350" s="190"/>
      <c r="O350" s="190"/>
      <c r="P350" s="190"/>
      <c r="Q350" s="190"/>
      <c r="R350" s="190"/>
      <c r="S350" s="190"/>
      <c r="T350" s="191"/>
      <c r="AT350" s="187" t="s">
        <v>156</v>
      </c>
      <c r="AU350" s="187" t="s">
        <v>163</v>
      </c>
      <c r="AV350" s="11" t="s">
        <v>17</v>
      </c>
      <c r="AW350" s="11" t="s">
        <v>35</v>
      </c>
      <c r="AX350" s="11" t="s">
        <v>72</v>
      </c>
      <c r="AY350" s="187" t="s">
        <v>147</v>
      </c>
    </row>
    <row r="351" spans="2:65" s="12" customFormat="1" ht="13.5">
      <c r="B351" s="192"/>
      <c r="D351" s="184" t="s">
        <v>156</v>
      </c>
      <c r="E351" s="193" t="s">
        <v>5</v>
      </c>
      <c r="F351" s="194" t="s">
        <v>521</v>
      </c>
      <c r="H351" s="195">
        <v>5</v>
      </c>
      <c r="I351" s="196"/>
      <c r="L351" s="192"/>
      <c r="M351" s="197"/>
      <c r="N351" s="198"/>
      <c r="O351" s="198"/>
      <c r="P351" s="198"/>
      <c r="Q351" s="198"/>
      <c r="R351" s="198"/>
      <c r="S351" s="198"/>
      <c r="T351" s="199"/>
      <c r="AT351" s="193" t="s">
        <v>156</v>
      </c>
      <c r="AU351" s="193" t="s">
        <v>163</v>
      </c>
      <c r="AV351" s="12" t="s">
        <v>80</v>
      </c>
      <c r="AW351" s="12" t="s">
        <v>35</v>
      </c>
      <c r="AX351" s="12" t="s">
        <v>72</v>
      </c>
      <c r="AY351" s="193" t="s">
        <v>147</v>
      </c>
    </row>
    <row r="352" spans="2:65" s="12" customFormat="1" ht="13.5">
      <c r="B352" s="192"/>
      <c r="D352" s="184" t="s">
        <v>156</v>
      </c>
      <c r="E352" s="193" t="s">
        <v>5</v>
      </c>
      <c r="F352" s="194" t="s">
        <v>516</v>
      </c>
      <c r="H352" s="195">
        <v>-0.7</v>
      </c>
      <c r="I352" s="196"/>
      <c r="L352" s="192"/>
      <c r="M352" s="197"/>
      <c r="N352" s="198"/>
      <c r="O352" s="198"/>
      <c r="P352" s="198"/>
      <c r="Q352" s="198"/>
      <c r="R352" s="198"/>
      <c r="S352" s="198"/>
      <c r="T352" s="199"/>
      <c r="AT352" s="193" t="s">
        <v>156</v>
      </c>
      <c r="AU352" s="193" t="s">
        <v>163</v>
      </c>
      <c r="AV352" s="12" t="s">
        <v>80</v>
      </c>
      <c r="AW352" s="12" t="s">
        <v>35</v>
      </c>
      <c r="AX352" s="12" t="s">
        <v>72</v>
      </c>
      <c r="AY352" s="193" t="s">
        <v>147</v>
      </c>
    </row>
    <row r="353" spans="2:51" s="11" customFormat="1" ht="13.5">
      <c r="B353" s="183"/>
      <c r="D353" s="184" t="s">
        <v>156</v>
      </c>
      <c r="E353" s="185" t="s">
        <v>5</v>
      </c>
      <c r="F353" s="186" t="s">
        <v>522</v>
      </c>
      <c r="H353" s="187" t="s">
        <v>5</v>
      </c>
      <c r="I353" s="188"/>
      <c r="L353" s="183"/>
      <c r="M353" s="189"/>
      <c r="N353" s="190"/>
      <c r="O353" s="190"/>
      <c r="P353" s="190"/>
      <c r="Q353" s="190"/>
      <c r="R353" s="190"/>
      <c r="S353" s="190"/>
      <c r="T353" s="191"/>
      <c r="AT353" s="187" t="s">
        <v>156</v>
      </c>
      <c r="AU353" s="187" t="s">
        <v>163</v>
      </c>
      <c r="AV353" s="11" t="s">
        <v>17</v>
      </c>
      <c r="AW353" s="11" t="s">
        <v>35</v>
      </c>
      <c r="AX353" s="11" t="s">
        <v>72</v>
      </c>
      <c r="AY353" s="187" t="s">
        <v>147</v>
      </c>
    </row>
    <row r="354" spans="2:51" s="12" customFormat="1" ht="13.5">
      <c r="B354" s="192"/>
      <c r="D354" s="184" t="s">
        <v>156</v>
      </c>
      <c r="E354" s="193" t="s">
        <v>5</v>
      </c>
      <c r="F354" s="194" t="s">
        <v>523</v>
      </c>
      <c r="H354" s="195">
        <v>8.3000000000000007</v>
      </c>
      <c r="I354" s="196"/>
      <c r="L354" s="192"/>
      <c r="M354" s="197"/>
      <c r="N354" s="198"/>
      <c r="O354" s="198"/>
      <c r="P354" s="198"/>
      <c r="Q354" s="198"/>
      <c r="R354" s="198"/>
      <c r="S354" s="198"/>
      <c r="T354" s="199"/>
      <c r="AT354" s="193" t="s">
        <v>156</v>
      </c>
      <c r="AU354" s="193" t="s">
        <v>163</v>
      </c>
      <c r="AV354" s="12" t="s">
        <v>80</v>
      </c>
      <c r="AW354" s="12" t="s">
        <v>35</v>
      </c>
      <c r="AX354" s="12" t="s">
        <v>72</v>
      </c>
      <c r="AY354" s="193" t="s">
        <v>147</v>
      </c>
    </row>
    <row r="355" spans="2:51" s="12" customFormat="1" ht="13.5">
      <c r="B355" s="192"/>
      <c r="D355" s="184" t="s">
        <v>156</v>
      </c>
      <c r="E355" s="193" t="s">
        <v>5</v>
      </c>
      <c r="F355" s="194" t="s">
        <v>524</v>
      </c>
      <c r="H355" s="195">
        <v>-1.5</v>
      </c>
      <c r="I355" s="196"/>
      <c r="L355" s="192"/>
      <c r="M355" s="197"/>
      <c r="N355" s="198"/>
      <c r="O355" s="198"/>
      <c r="P355" s="198"/>
      <c r="Q355" s="198"/>
      <c r="R355" s="198"/>
      <c r="S355" s="198"/>
      <c r="T355" s="199"/>
      <c r="AT355" s="193" t="s">
        <v>156</v>
      </c>
      <c r="AU355" s="193" t="s">
        <v>163</v>
      </c>
      <c r="AV355" s="12" t="s">
        <v>80</v>
      </c>
      <c r="AW355" s="12" t="s">
        <v>35</v>
      </c>
      <c r="AX355" s="12" t="s">
        <v>72</v>
      </c>
      <c r="AY355" s="193" t="s">
        <v>147</v>
      </c>
    </row>
    <row r="356" spans="2:51" s="11" customFormat="1" ht="13.5">
      <c r="B356" s="183"/>
      <c r="D356" s="184" t="s">
        <v>156</v>
      </c>
      <c r="E356" s="185" t="s">
        <v>5</v>
      </c>
      <c r="F356" s="186" t="s">
        <v>525</v>
      </c>
      <c r="H356" s="187" t="s">
        <v>5</v>
      </c>
      <c r="I356" s="188"/>
      <c r="L356" s="183"/>
      <c r="M356" s="189"/>
      <c r="N356" s="190"/>
      <c r="O356" s="190"/>
      <c r="P356" s="190"/>
      <c r="Q356" s="190"/>
      <c r="R356" s="190"/>
      <c r="S356" s="190"/>
      <c r="T356" s="191"/>
      <c r="AT356" s="187" t="s">
        <v>156</v>
      </c>
      <c r="AU356" s="187" t="s">
        <v>163</v>
      </c>
      <c r="AV356" s="11" t="s">
        <v>17</v>
      </c>
      <c r="AW356" s="11" t="s">
        <v>35</v>
      </c>
      <c r="AX356" s="11" t="s">
        <v>72</v>
      </c>
      <c r="AY356" s="187" t="s">
        <v>147</v>
      </c>
    </row>
    <row r="357" spans="2:51" s="12" customFormat="1" ht="13.5">
      <c r="B357" s="192"/>
      <c r="D357" s="184" t="s">
        <v>156</v>
      </c>
      <c r="E357" s="193" t="s">
        <v>5</v>
      </c>
      <c r="F357" s="194" t="s">
        <v>526</v>
      </c>
      <c r="H357" s="195">
        <v>7.4</v>
      </c>
      <c r="I357" s="196"/>
      <c r="L357" s="192"/>
      <c r="M357" s="197"/>
      <c r="N357" s="198"/>
      <c r="O357" s="198"/>
      <c r="P357" s="198"/>
      <c r="Q357" s="198"/>
      <c r="R357" s="198"/>
      <c r="S357" s="198"/>
      <c r="T357" s="199"/>
      <c r="AT357" s="193" t="s">
        <v>156</v>
      </c>
      <c r="AU357" s="193" t="s">
        <v>163</v>
      </c>
      <c r="AV357" s="12" t="s">
        <v>80</v>
      </c>
      <c r="AW357" s="12" t="s">
        <v>35</v>
      </c>
      <c r="AX357" s="12" t="s">
        <v>72</v>
      </c>
      <c r="AY357" s="193" t="s">
        <v>147</v>
      </c>
    </row>
    <row r="358" spans="2:51" s="12" customFormat="1" ht="13.5">
      <c r="B358" s="192"/>
      <c r="D358" s="184" t="s">
        <v>156</v>
      </c>
      <c r="E358" s="193" t="s">
        <v>5</v>
      </c>
      <c r="F358" s="194" t="s">
        <v>527</v>
      </c>
      <c r="H358" s="195">
        <v>-0.9</v>
      </c>
      <c r="I358" s="196"/>
      <c r="L358" s="192"/>
      <c r="M358" s="197"/>
      <c r="N358" s="198"/>
      <c r="O358" s="198"/>
      <c r="P358" s="198"/>
      <c r="Q358" s="198"/>
      <c r="R358" s="198"/>
      <c r="S358" s="198"/>
      <c r="T358" s="199"/>
      <c r="AT358" s="193" t="s">
        <v>156</v>
      </c>
      <c r="AU358" s="193" t="s">
        <v>163</v>
      </c>
      <c r="AV358" s="12" t="s">
        <v>80</v>
      </c>
      <c r="AW358" s="12" t="s">
        <v>35</v>
      </c>
      <c r="AX358" s="12" t="s">
        <v>72</v>
      </c>
      <c r="AY358" s="193" t="s">
        <v>147</v>
      </c>
    </row>
    <row r="359" spans="2:51" s="11" customFormat="1" ht="13.5">
      <c r="B359" s="183"/>
      <c r="D359" s="184" t="s">
        <v>156</v>
      </c>
      <c r="E359" s="185" t="s">
        <v>5</v>
      </c>
      <c r="F359" s="186" t="s">
        <v>528</v>
      </c>
      <c r="H359" s="187" t="s">
        <v>5</v>
      </c>
      <c r="I359" s="188"/>
      <c r="L359" s="183"/>
      <c r="M359" s="189"/>
      <c r="N359" s="190"/>
      <c r="O359" s="190"/>
      <c r="P359" s="190"/>
      <c r="Q359" s="190"/>
      <c r="R359" s="190"/>
      <c r="S359" s="190"/>
      <c r="T359" s="191"/>
      <c r="AT359" s="187" t="s">
        <v>156</v>
      </c>
      <c r="AU359" s="187" t="s">
        <v>163</v>
      </c>
      <c r="AV359" s="11" t="s">
        <v>17</v>
      </c>
      <c r="AW359" s="11" t="s">
        <v>35</v>
      </c>
      <c r="AX359" s="11" t="s">
        <v>72</v>
      </c>
      <c r="AY359" s="187" t="s">
        <v>147</v>
      </c>
    </row>
    <row r="360" spans="2:51" s="12" customFormat="1" ht="13.5">
      <c r="B360" s="192"/>
      <c r="D360" s="184" t="s">
        <v>156</v>
      </c>
      <c r="E360" s="193" t="s">
        <v>5</v>
      </c>
      <c r="F360" s="194" t="s">
        <v>529</v>
      </c>
      <c r="H360" s="195">
        <v>8.5</v>
      </c>
      <c r="I360" s="196"/>
      <c r="L360" s="192"/>
      <c r="M360" s="197"/>
      <c r="N360" s="198"/>
      <c r="O360" s="198"/>
      <c r="P360" s="198"/>
      <c r="Q360" s="198"/>
      <c r="R360" s="198"/>
      <c r="S360" s="198"/>
      <c r="T360" s="199"/>
      <c r="AT360" s="193" t="s">
        <v>156</v>
      </c>
      <c r="AU360" s="193" t="s">
        <v>163</v>
      </c>
      <c r="AV360" s="12" t="s">
        <v>80</v>
      </c>
      <c r="AW360" s="12" t="s">
        <v>35</v>
      </c>
      <c r="AX360" s="12" t="s">
        <v>72</v>
      </c>
      <c r="AY360" s="193" t="s">
        <v>147</v>
      </c>
    </row>
    <row r="361" spans="2:51" s="12" customFormat="1" ht="13.5">
      <c r="B361" s="192"/>
      <c r="D361" s="184" t="s">
        <v>156</v>
      </c>
      <c r="E361" s="193" t="s">
        <v>5</v>
      </c>
      <c r="F361" s="194" t="s">
        <v>516</v>
      </c>
      <c r="H361" s="195">
        <v>-0.7</v>
      </c>
      <c r="I361" s="196"/>
      <c r="L361" s="192"/>
      <c r="M361" s="197"/>
      <c r="N361" s="198"/>
      <c r="O361" s="198"/>
      <c r="P361" s="198"/>
      <c r="Q361" s="198"/>
      <c r="R361" s="198"/>
      <c r="S361" s="198"/>
      <c r="T361" s="199"/>
      <c r="AT361" s="193" t="s">
        <v>156</v>
      </c>
      <c r="AU361" s="193" t="s">
        <v>163</v>
      </c>
      <c r="AV361" s="12" t="s">
        <v>80</v>
      </c>
      <c r="AW361" s="12" t="s">
        <v>35</v>
      </c>
      <c r="AX361" s="12" t="s">
        <v>72</v>
      </c>
      <c r="AY361" s="193" t="s">
        <v>147</v>
      </c>
    </row>
    <row r="362" spans="2:51" s="11" customFormat="1" ht="13.5">
      <c r="B362" s="183"/>
      <c r="D362" s="184" t="s">
        <v>156</v>
      </c>
      <c r="E362" s="185" t="s">
        <v>5</v>
      </c>
      <c r="F362" s="186" t="s">
        <v>530</v>
      </c>
      <c r="H362" s="187" t="s">
        <v>5</v>
      </c>
      <c r="I362" s="188"/>
      <c r="L362" s="183"/>
      <c r="M362" s="189"/>
      <c r="N362" s="190"/>
      <c r="O362" s="190"/>
      <c r="P362" s="190"/>
      <c r="Q362" s="190"/>
      <c r="R362" s="190"/>
      <c r="S362" s="190"/>
      <c r="T362" s="191"/>
      <c r="AT362" s="187" t="s">
        <v>156</v>
      </c>
      <c r="AU362" s="187" t="s">
        <v>163</v>
      </c>
      <c r="AV362" s="11" t="s">
        <v>17</v>
      </c>
      <c r="AW362" s="11" t="s">
        <v>35</v>
      </c>
      <c r="AX362" s="11" t="s">
        <v>72</v>
      </c>
      <c r="AY362" s="187" t="s">
        <v>147</v>
      </c>
    </row>
    <row r="363" spans="2:51" s="12" customFormat="1" ht="13.5">
      <c r="B363" s="192"/>
      <c r="D363" s="184" t="s">
        <v>156</v>
      </c>
      <c r="E363" s="193" t="s">
        <v>5</v>
      </c>
      <c r="F363" s="194" t="s">
        <v>529</v>
      </c>
      <c r="H363" s="195">
        <v>8.5</v>
      </c>
      <c r="I363" s="196"/>
      <c r="L363" s="192"/>
      <c r="M363" s="197"/>
      <c r="N363" s="198"/>
      <c r="O363" s="198"/>
      <c r="P363" s="198"/>
      <c r="Q363" s="198"/>
      <c r="R363" s="198"/>
      <c r="S363" s="198"/>
      <c r="T363" s="199"/>
      <c r="AT363" s="193" t="s">
        <v>156</v>
      </c>
      <c r="AU363" s="193" t="s">
        <v>163</v>
      </c>
      <c r="AV363" s="12" t="s">
        <v>80</v>
      </c>
      <c r="AW363" s="12" t="s">
        <v>35</v>
      </c>
      <c r="AX363" s="12" t="s">
        <v>72</v>
      </c>
      <c r="AY363" s="193" t="s">
        <v>147</v>
      </c>
    </row>
    <row r="364" spans="2:51" s="12" customFormat="1" ht="13.5">
      <c r="B364" s="192"/>
      <c r="D364" s="184" t="s">
        <v>156</v>
      </c>
      <c r="E364" s="193" t="s">
        <v>5</v>
      </c>
      <c r="F364" s="194" t="s">
        <v>516</v>
      </c>
      <c r="H364" s="195">
        <v>-0.7</v>
      </c>
      <c r="I364" s="196"/>
      <c r="L364" s="192"/>
      <c r="M364" s="197"/>
      <c r="N364" s="198"/>
      <c r="O364" s="198"/>
      <c r="P364" s="198"/>
      <c r="Q364" s="198"/>
      <c r="R364" s="198"/>
      <c r="S364" s="198"/>
      <c r="T364" s="199"/>
      <c r="AT364" s="193" t="s">
        <v>156</v>
      </c>
      <c r="AU364" s="193" t="s">
        <v>163</v>
      </c>
      <c r="AV364" s="12" t="s">
        <v>80</v>
      </c>
      <c r="AW364" s="12" t="s">
        <v>35</v>
      </c>
      <c r="AX364" s="12" t="s">
        <v>72</v>
      </c>
      <c r="AY364" s="193" t="s">
        <v>147</v>
      </c>
    </row>
    <row r="365" spans="2:51" s="11" customFormat="1" ht="13.5">
      <c r="B365" s="183"/>
      <c r="D365" s="184" t="s">
        <v>156</v>
      </c>
      <c r="E365" s="185" t="s">
        <v>5</v>
      </c>
      <c r="F365" s="186" t="s">
        <v>531</v>
      </c>
      <c r="H365" s="187" t="s">
        <v>5</v>
      </c>
      <c r="I365" s="188"/>
      <c r="L365" s="183"/>
      <c r="M365" s="189"/>
      <c r="N365" s="190"/>
      <c r="O365" s="190"/>
      <c r="P365" s="190"/>
      <c r="Q365" s="190"/>
      <c r="R365" s="190"/>
      <c r="S365" s="190"/>
      <c r="T365" s="191"/>
      <c r="AT365" s="187" t="s">
        <v>156</v>
      </c>
      <c r="AU365" s="187" t="s">
        <v>163</v>
      </c>
      <c r="AV365" s="11" t="s">
        <v>17</v>
      </c>
      <c r="AW365" s="11" t="s">
        <v>35</v>
      </c>
      <c r="AX365" s="11" t="s">
        <v>72</v>
      </c>
      <c r="AY365" s="187" t="s">
        <v>147</v>
      </c>
    </row>
    <row r="366" spans="2:51" s="12" customFormat="1" ht="13.5">
      <c r="B366" s="192"/>
      <c r="D366" s="184" t="s">
        <v>156</v>
      </c>
      <c r="E366" s="193" t="s">
        <v>5</v>
      </c>
      <c r="F366" s="194" t="s">
        <v>532</v>
      </c>
      <c r="H366" s="195">
        <v>8.1999999999999993</v>
      </c>
      <c r="I366" s="196"/>
      <c r="L366" s="192"/>
      <c r="M366" s="197"/>
      <c r="N366" s="198"/>
      <c r="O366" s="198"/>
      <c r="P366" s="198"/>
      <c r="Q366" s="198"/>
      <c r="R366" s="198"/>
      <c r="S366" s="198"/>
      <c r="T366" s="199"/>
      <c r="AT366" s="193" t="s">
        <v>156</v>
      </c>
      <c r="AU366" s="193" t="s">
        <v>163</v>
      </c>
      <c r="AV366" s="12" t="s">
        <v>80</v>
      </c>
      <c r="AW366" s="12" t="s">
        <v>35</v>
      </c>
      <c r="AX366" s="12" t="s">
        <v>72</v>
      </c>
      <c r="AY366" s="193" t="s">
        <v>147</v>
      </c>
    </row>
    <row r="367" spans="2:51" s="12" customFormat="1" ht="13.5">
      <c r="B367" s="192"/>
      <c r="D367" s="184" t="s">
        <v>156</v>
      </c>
      <c r="E367" s="193" t="s">
        <v>5</v>
      </c>
      <c r="F367" s="194" t="s">
        <v>516</v>
      </c>
      <c r="H367" s="195">
        <v>-0.7</v>
      </c>
      <c r="I367" s="196"/>
      <c r="L367" s="192"/>
      <c r="M367" s="197"/>
      <c r="N367" s="198"/>
      <c r="O367" s="198"/>
      <c r="P367" s="198"/>
      <c r="Q367" s="198"/>
      <c r="R367" s="198"/>
      <c r="S367" s="198"/>
      <c r="T367" s="199"/>
      <c r="AT367" s="193" t="s">
        <v>156</v>
      </c>
      <c r="AU367" s="193" t="s">
        <v>163</v>
      </c>
      <c r="AV367" s="12" t="s">
        <v>80</v>
      </c>
      <c r="AW367" s="12" t="s">
        <v>35</v>
      </c>
      <c r="AX367" s="12" t="s">
        <v>72</v>
      </c>
      <c r="AY367" s="193" t="s">
        <v>147</v>
      </c>
    </row>
    <row r="368" spans="2:51" s="11" customFormat="1" ht="13.5">
      <c r="B368" s="183"/>
      <c r="D368" s="184" t="s">
        <v>156</v>
      </c>
      <c r="E368" s="185" t="s">
        <v>5</v>
      </c>
      <c r="F368" s="186" t="s">
        <v>533</v>
      </c>
      <c r="H368" s="187" t="s">
        <v>5</v>
      </c>
      <c r="I368" s="188"/>
      <c r="L368" s="183"/>
      <c r="M368" s="189"/>
      <c r="N368" s="190"/>
      <c r="O368" s="190"/>
      <c r="P368" s="190"/>
      <c r="Q368" s="190"/>
      <c r="R368" s="190"/>
      <c r="S368" s="190"/>
      <c r="T368" s="191"/>
      <c r="AT368" s="187" t="s">
        <v>156</v>
      </c>
      <c r="AU368" s="187" t="s">
        <v>163</v>
      </c>
      <c r="AV368" s="11" t="s">
        <v>17</v>
      </c>
      <c r="AW368" s="11" t="s">
        <v>35</v>
      </c>
      <c r="AX368" s="11" t="s">
        <v>72</v>
      </c>
      <c r="AY368" s="187" t="s">
        <v>147</v>
      </c>
    </row>
    <row r="369" spans="2:65" s="12" customFormat="1" ht="13.5">
      <c r="B369" s="192"/>
      <c r="D369" s="184" t="s">
        <v>156</v>
      </c>
      <c r="E369" s="193" t="s">
        <v>5</v>
      </c>
      <c r="F369" s="194" t="s">
        <v>532</v>
      </c>
      <c r="H369" s="195">
        <v>8.1999999999999993</v>
      </c>
      <c r="I369" s="196"/>
      <c r="L369" s="192"/>
      <c r="M369" s="197"/>
      <c r="N369" s="198"/>
      <c r="O369" s="198"/>
      <c r="P369" s="198"/>
      <c r="Q369" s="198"/>
      <c r="R369" s="198"/>
      <c r="S369" s="198"/>
      <c r="T369" s="199"/>
      <c r="AT369" s="193" t="s">
        <v>156</v>
      </c>
      <c r="AU369" s="193" t="s">
        <v>163</v>
      </c>
      <c r="AV369" s="12" t="s">
        <v>80</v>
      </c>
      <c r="AW369" s="12" t="s">
        <v>35</v>
      </c>
      <c r="AX369" s="12" t="s">
        <v>72</v>
      </c>
      <c r="AY369" s="193" t="s">
        <v>147</v>
      </c>
    </row>
    <row r="370" spans="2:65" s="12" customFormat="1" ht="13.5">
      <c r="B370" s="192"/>
      <c r="D370" s="184" t="s">
        <v>156</v>
      </c>
      <c r="E370" s="193" t="s">
        <v>5</v>
      </c>
      <c r="F370" s="194" t="s">
        <v>516</v>
      </c>
      <c r="H370" s="195">
        <v>-0.7</v>
      </c>
      <c r="I370" s="196"/>
      <c r="L370" s="192"/>
      <c r="M370" s="197"/>
      <c r="N370" s="198"/>
      <c r="O370" s="198"/>
      <c r="P370" s="198"/>
      <c r="Q370" s="198"/>
      <c r="R370" s="198"/>
      <c r="S370" s="198"/>
      <c r="T370" s="199"/>
      <c r="AT370" s="193" t="s">
        <v>156</v>
      </c>
      <c r="AU370" s="193" t="s">
        <v>163</v>
      </c>
      <c r="AV370" s="12" t="s">
        <v>80</v>
      </c>
      <c r="AW370" s="12" t="s">
        <v>35</v>
      </c>
      <c r="AX370" s="12" t="s">
        <v>72</v>
      </c>
      <c r="AY370" s="193" t="s">
        <v>147</v>
      </c>
    </row>
    <row r="371" spans="2:65" s="11" customFormat="1" ht="13.5">
      <c r="B371" s="183"/>
      <c r="D371" s="184" t="s">
        <v>156</v>
      </c>
      <c r="E371" s="185" t="s">
        <v>5</v>
      </c>
      <c r="F371" s="186" t="s">
        <v>534</v>
      </c>
      <c r="H371" s="187" t="s">
        <v>5</v>
      </c>
      <c r="I371" s="188"/>
      <c r="L371" s="183"/>
      <c r="M371" s="189"/>
      <c r="N371" s="190"/>
      <c r="O371" s="190"/>
      <c r="P371" s="190"/>
      <c r="Q371" s="190"/>
      <c r="R371" s="190"/>
      <c r="S371" s="190"/>
      <c r="T371" s="191"/>
      <c r="AT371" s="187" t="s">
        <v>156</v>
      </c>
      <c r="AU371" s="187" t="s">
        <v>163</v>
      </c>
      <c r="AV371" s="11" t="s">
        <v>17</v>
      </c>
      <c r="AW371" s="11" t="s">
        <v>35</v>
      </c>
      <c r="AX371" s="11" t="s">
        <v>72</v>
      </c>
      <c r="AY371" s="187" t="s">
        <v>147</v>
      </c>
    </row>
    <row r="372" spans="2:65" s="12" customFormat="1" ht="13.5">
      <c r="B372" s="192"/>
      <c r="D372" s="184" t="s">
        <v>156</v>
      </c>
      <c r="E372" s="193" t="s">
        <v>5</v>
      </c>
      <c r="F372" s="194" t="s">
        <v>532</v>
      </c>
      <c r="H372" s="195">
        <v>8.1999999999999993</v>
      </c>
      <c r="I372" s="196"/>
      <c r="L372" s="192"/>
      <c r="M372" s="197"/>
      <c r="N372" s="198"/>
      <c r="O372" s="198"/>
      <c r="P372" s="198"/>
      <c r="Q372" s="198"/>
      <c r="R372" s="198"/>
      <c r="S372" s="198"/>
      <c r="T372" s="199"/>
      <c r="AT372" s="193" t="s">
        <v>156</v>
      </c>
      <c r="AU372" s="193" t="s">
        <v>163</v>
      </c>
      <c r="AV372" s="12" t="s">
        <v>80</v>
      </c>
      <c r="AW372" s="12" t="s">
        <v>35</v>
      </c>
      <c r="AX372" s="12" t="s">
        <v>72</v>
      </c>
      <c r="AY372" s="193" t="s">
        <v>147</v>
      </c>
    </row>
    <row r="373" spans="2:65" s="12" customFormat="1" ht="13.5">
      <c r="B373" s="192"/>
      <c r="D373" s="184" t="s">
        <v>156</v>
      </c>
      <c r="E373" s="193" t="s">
        <v>5</v>
      </c>
      <c r="F373" s="194" t="s">
        <v>516</v>
      </c>
      <c r="H373" s="195">
        <v>-0.7</v>
      </c>
      <c r="I373" s="196"/>
      <c r="L373" s="192"/>
      <c r="M373" s="197"/>
      <c r="N373" s="198"/>
      <c r="O373" s="198"/>
      <c r="P373" s="198"/>
      <c r="Q373" s="198"/>
      <c r="R373" s="198"/>
      <c r="S373" s="198"/>
      <c r="T373" s="199"/>
      <c r="AT373" s="193" t="s">
        <v>156</v>
      </c>
      <c r="AU373" s="193" t="s">
        <v>163</v>
      </c>
      <c r="AV373" s="12" t="s">
        <v>80</v>
      </c>
      <c r="AW373" s="12" t="s">
        <v>35</v>
      </c>
      <c r="AX373" s="12" t="s">
        <v>72</v>
      </c>
      <c r="AY373" s="193" t="s">
        <v>147</v>
      </c>
    </row>
    <row r="374" spans="2:65" s="11" customFormat="1" ht="13.5">
      <c r="B374" s="183"/>
      <c r="D374" s="184" t="s">
        <v>156</v>
      </c>
      <c r="E374" s="185" t="s">
        <v>5</v>
      </c>
      <c r="F374" s="186" t="s">
        <v>535</v>
      </c>
      <c r="H374" s="187" t="s">
        <v>5</v>
      </c>
      <c r="I374" s="188"/>
      <c r="L374" s="183"/>
      <c r="M374" s="189"/>
      <c r="N374" s="190"/>
      <c r="O374" s="190"/>
      <c r="P374" s="190"/>
      <c r="Q374" s="190"/>
      <c r="R374" s="190"/>
      <c r="S374" s="190"/>
      <c r="T374" s="191"/>
      <c r="AT374" s="187" t="s">
        <v>156</v>
      </c>
      <c r="AU374" s="187" t="s">
        <v>163</v>
      </c>
      <c r="AV374" s="11" t="s">
        <v>17</v>
      </c>
      <c r="AW374" s="11" t="s">
        <v>35</v>
      </c>
      <c r="AX374" s="11" t="s">
        <v>72</v>
      </c>
      <c r="AY374" s="187" t="s">
        <v>147</v>
      </c>
    </row>
    <row r="375" spans="2:65" s="12" customFormat="1" ht="13.5">
      <c r="B375" s="192"/>
      <c r="D375" s="184" t="s">
        <v>156</v>
      </c>
      <c r="E375" s="193" t="s">
        <v>5</v>
      </c>
      <c r="F375" s="194" t="s">
        <v>532</v>
      </c>
      <c r="H375" s="195">
        <v>8.1999999999999993</v>
      </c>
      <c r="I375" s="196"/>
      <c r="L375" s="192"/>
      <c r="M375" s="197"/>
      <c r="N375" s="198"/>
      <c r="O375" s="198"/>
      <c r="P375" s="198"/>
      <c r="Q375" s="198"/>
      <c r="R375" s="198"/>
      <c r="S375" s="198"/>
      <c r="T375" s="199"/>
      <c r="AT375" s="193" t="s">
        <v>156</v>
      </c>
      <c r="AU375" s="193" t="s">
        <v>163</v>
      </c>
      <c r="AV375" s="12" t="s">
        <v>80</v>
      </c>
      <c r="AW375" s="12" t="s">
        <v>35</v>
      </c>
      <c r="AX375" s="12" t="s">
        <v>72</v>
      </c>
      <c r="AY375" s="193" t="s">
        <v>147</v>
      </c>
    </row>
    <row r="376" spans="2:65" s="12" customFormat="1" ht="13.5">
      <c r="B376" s="192"/>
      <c r="D376" s="184" t="s">
        <v>156</v>
      </c>
      <c r="E376" s="193" t="s">
        <v>5</v>
      </c>
      <c r="F376" s="194" t="s">
        <v>516</v>
      </c>
      <c r="H376" s="195">
        <v>-0.7</v>
      </c>
      <c r="I376" s="196"/>
      <c r="L376" s="192"/>
      <c r="M376" s="197"/>
      <c r="N376" s="198"/>
      <c r="O376" s="198"/>
      <c r="P376" s="198"/>
      <c r="Q376" s="198"/>
      <c r="R376" s="198"/>
      <c r="S376" s="198"/>
      <c r="T376" s="199"/>
      <c r="AT376" s="193" t="s">
        <v>156</v>
      </c>
      <c r="AU376" s="193" t="s">
        <v>163</v>
      </c>
      <c r="AV376" s="12" t="s">
        <v>80</v>
      </c>
      <c r="AW376" s="12" t="s">
        <v>35</v>
      </c>
      <c r="AX376" s="12" t="s">
        <v>72</v>
      </c>
      <c r="AY376" s="193" t="s">
        <v>147</v>
      </c>
    </row>
    <row r="377" spans="2:65" s="11" customFormat="1" ht="13.5">
      <c r="B377" s="183"/>
      <c r="D377" s="184" t="s">
        <v>156</v>
      </c>
      <c r="E377" s="185" t="s">
        <v>5</v>
      </c>
      <c r="F377" s="186" t="s">
        <v>536</v>
      </c>
      <c r="H377" s="187" t="s">
        <v>5</v>
      </c>
      <c r="I377" s="188"/>
      <c r="L377" s="183"/>
      <c r="M377" s="189"/>
      <c r="N377" s="190"/>
      <c r="O377" s="190"/>
      <c r="P377" s="190"/>
      <c r="Q377" s="190"/>
      <c r="R377" s="190"/>
      <c r="S377" s="190"/>
      <c r="T377" s="191"/>
      <c r="AT377" s="187" t="s">
        <v>156</v>
      </c>
      <c r="AU377" s="187" t="s">
        <v>163</v>
      </c>
      <c r="AV377" s="11" t="s">
        <v>17</v>
      </c>
      <c r="AW377" s="11" t="s">
        <v>35</v>
      </c>
      <c r="AX377" s="11" t="s">
        <v>72</v>
      </c>
      <c r="AY377" s="187" t="s">
        <v>147</v>
      </c>
    </row>
    <row r="378" spans="2:65" s="12" customFormat="1" ht="13.5">
      <c r="B378" s="192"/>
      <c r="D378" s="184" t="s">
        <v>156</v>
      </c>
      <c r="E378" s="193" t="s">
        <v>5</v>
      </c>
      <c r="F378" s="194" t="s">
        <v>532</v>
      </c>
      <c r="H378" s="195">
        <v>8.1999999999999993</v>
      </c>
      <c r="I378" s="196"/>
      <c r="L378" s="192"/>
      <c r="M378" s="197"/>
      <c r="N378" s="198"/>
      <c r="O378" s="198"/>
      <c r="P378" s="198"/>
      <c r="Q378" s="198"/>
      <c r="R378" s="198"/>
      <c r="S378" s="198"/>
      <c r="T378" s="199"/>
      <c r="AT378" s="193" t="s">
        <v>156</v>
      </c>
      <c r="AU378" s="193" t="s">
        <v>163</v>
      </c>
      <c r="AV378" s="12" t="s">
        <v>80</v>
      </c>
      <c r="AW378" s="12" t="s">
        <v>35</v>
      </c>
      <c r="AX378" s="12" t="s">
        <v>72</v>
      </c>
      <c r="AY378" s="193" t="s">
        <v>147</v>
      </c>
    </row>
    <row r="379" spans="2:65" s="12" customFormat="1" ht="13.5">
      <c r="B379" s="192"/>
      <c r="D379" s="184" t="s">
        <v>156</v>
      </c>
      <c r="E379" s="193" t="s">
        <v>5</v>
      </c>
      <c r="F379" s="194" t="s">
        <v>516</v>
      </c>
      <c r="H379" s="195">
        <v>-0.7</v>
      </c>
      <c r="I379" s="196"/>
      <c r="L379" s="192"/>
      <c r="M379" s="197"/>
      <c r="N379" s="198"/>
      <c r="O379" s="198"/>
      <c r="P379" s="198"/>
      <c r="Q379" s="198"/>
      <c r="R379" s="198"/>
      <c r="S379" s="198"/>
      <c r="T379" s="199"/>
      <c r="AT379" s="193" t="s">
        <v>156</v>
      </c>
      <c r="AU379" s="193" t="s">
        <v>163</v>
      </c>
      <c r="AV379" s="12" t="s">
        <v>80</v>
      </c>
      <c r="AW379" s="12" t="s">
        <v>35</v>
      </c>
      <c r="AX379" s="12" t="s">
        <v>72</v>
      </c>
      <c r="AY379" s="193" t="s">
        <v>147</v>
      </c>
    </row>
    <row r="380" spans="2:65" s="11" customFormat="1" ht="13.5">
      <c r="B380" s="183"/>
      <c r="D380" s="184" t="s">
        <v>156</v>
      </c>
      <c r="E380" s="185" t="s">
        <v>5</v>
      </c>
      <c r="F380" s="186" t="s">
        <v>537</v>
      </c>
      <c r="H380" s="187" t="s">
        <v>5</v>
      </c>
      <c r="I380" s="188"/>
      <c r="L380" s="183"/>
      <c r="M380" s="189"/>
      <c r="N380" s="190"/>
      <c r="O380" s="190"/>
      <c r="P380" s="190"/>
      <c r="Q380" s="190"/>
      <c r="R380" s="190"/>
      <c r="S380" s="190"/>
      <c r="T380" s="191"/>
      <c r="AT380" s="187" t="s">
        <v>156</v>
      </c>
      <c r="AU380" s="187" t="s">
        <v>163</v>
      </c>
      <c r="AV380" s="11" t="s">
        <v>17</v>
      </c>
      <c r="AW380" s="11" t="s">
        <v>35</v>
      </c>
      <c r="AX380" s="11" t="s">
        <v>72</v>
      </c>
      <c r="AY380" s="187" t="s">
        <v>147</v>
      </c>
    </row>
    <row r="381" spans="2:65" s="12" customFormat="1" ht="13.5">
      <c r="B381" s="192"/>
      <c r="D381" s="184" t="s">
        <v>156</v>
      </c>
      <c r="E381" s="193" t="s">
        <v>5</v>
      </c>
      <c r="F381" s="194" t="s">
        <v>532</v>
      </c>
      <c r="H381" s="195">
        <v>8.1999999999999993</v>
      </c>
      <c r="I381" s="196"/>
      <c r="L381" s="192"/>
      <c r="M381" s="197"/>
      <c r="N381" s="198"/>
      <c r="O381" s="198"/>
      <c r="P381" s="198"/>
      <c r="Q381" s="198"/>
      <c r="R381" s="198"/>
      <c r="S381" s="198"/>
      <c r="T381" s="199"/>
      <c r="AT381" s="193" t="s">
        <v>156</v>
      </c>
      <c r="AU381" s="193" t="s">
        <v>163</v>
      </c>
      <c r="AV381" s="12" t="s">
        <v>80</v>
      </c>
      <c r="AW381" s="12" t="s">
        <v>35</v>
      </c>
      <c r="AX381" s="12" t="s">
        <v>72</v>
      </c>
      <c r="AY381" s="193" t="s">
        <v>147</v>
      </c>
    </row>
    <row r="382" spans="2:65" s="12" customFormat="1" ht="13.5">
      <c r="B382" s="192"/>
      <c r="D382" s="184" t="s">
        <v>156</v>
      </c>
      <c r="E382" s="193" t="s">
        <v>5</v>
      </c>
      <c r="F382" s="194" t="s">
        <v>516</v>
      </c>
      <c r="H382" s="195">
        <v>-0.7</v>
      </c>
      <c r="I382" s="196"/>
      <c r="L382" s="192"/>
      <c r="M382" s="197"/>
      <c r="N382" s="198"/>
      <c r="O382" s="198"/>
      <c r="P382" s="198"/>
      <c r="Q382" s="198"/>
      <c r="R382" s="198"/>
      <c r="S382" s="198"/>
      <c r="T382" s="199"/>
      <c r="AT382" s="193" t="s">
        <v>156</v>
      </c>
      <c r="AU382" s="193" t="s">
        <v>163</v>
      </c>
      <c r="AV382" s="12" t="s">
        <v>80</v>
      </c>
      <c r="AW382" s="12" t="s">
        <v>35</v>
      </c>
      <c r="AX382" s="12" t="s">
        <v>72</v>
      </c>
      <c r="AY382" s="193" t="s">
        <v>147</v>
      </c>
    </row>
    <row r="383" spans="2:65" s="13" customFormat="1" ht="13.5">
      <c r="B383" s="200"/>
      <c r="D383" s="201" t="s">
        <v>156</v>
      </c>
      <c r="E383" s="202" t="s">
        <v>5</v>
      </c>
      <c r="F383" s="203" t="s">
        <v>159</v>
      </c>
      <c r="H383" s="204">
        <v>295</v>
      </c>
      <c r="I383" s="205"/>
      <c r="L383" s="200"/>
      <c r="M383" s="206"/>
      <c r="N383" s="207"/>
      <c r="O383" s="207"/>
      <c r="P383" s="207"/>
      <c r="Q383" s="207"/>
      <c r="R383" s="207"/>
      <c r="S383" s="207"/>
      <c r="T383" s="208"/>
      <c r="AT383" s="209" t="s">
        <v>156</v>
      </c>
      <c r="AU383" s="209" t="s">
        <v>163</v>
      </c>
      <c r="AV383" s="13" t="s">
        <v>154</v>
      </c>
      <c r="AW383" s="13" t="s">
        <v>35</v>
      </c>
      <c r="AX383" s="13" t="s">
        <v>17</v>
      </c>
      <c r="AY383" s="209" t="s">
        <v>147</v>
      </c>
    </row>
    <row r="384" spans="2:65" s="1" customFormat="1" ht="31.5" customHeight="1">
      <c r="B384" s="170"/>
      <c r="C384" s="171" t="s">
        <v>538</v>
      </c>
      <c r="D384" s="171" t="s">
        <v>149</v>
      </c>
      <c r="E384" s="172" t="s">
        <v>539</v>
      </c>
      <c r="F384" s="173" t="s">
        <v>540</v>
      </c>
      <c r="G384" s="174" t="s">
        <v>229</v>
      </c>
      <c r="H384" s="175">
        <v>13.225</v>
      </c>
      <c r="I384" s="176"/>
      <c r="J384" s="177">
        <f>ROUND(I384*H384,2)</f>
        <v>0</v>
      </c>
      <c r="K384" s="173" t="s">
        <v>153</v>
      </c>
      <c r="L384" s="41"/>
      <c r="M384" s="178" t="s">
        <v>5</v>
      </c>
      <c r="N384" s="179" t="s">
        <v>43</v>
      </c>
      <c r="O384" s="42"/>
      <c r="P384" s="180">
        <f>O384*H384</f>
        <v>0</v>
      </c>
      <c r="Q384" s="180">
        <v>6.3E-2</v>
      </c>
      <c r="R384" s="180">
        <f>Q384*H384</f>
        <v>0.833175</v>
      </c>
      <c r="S384" s="180">
        <v>0</v>
      </c>
      <c r="T384" s="181">
        <f>S384*H384</f>
        <v>0</v>
      </c>
      <c r="AR384" s="24" t="s">
        <v>154</v>
      </c>
      <c r="AT384" s="24" t="s">
        <v>149</v>
      </c>
      <c r="AU384" s="24" t="s">
        <v>163</v>
      </c>
      <c r="AY384" s="24" t="s">
        <v>147</v>
      </c>
      <c r="BE384" s="182">
        <f>IF(N384="základní",J384,0)</f>
        <v>0</v>
      </c>
      <c r="BF384" s="182">
        <f>IF(N384="snížená",J384,0)</f>
        <v>0</v>
      </c>
      <c r="BG384" s="182">
        <f>IF(N384="zákl. přenesená",J384,0)</f>
        <v>0</v>
      </c>
      <c r="BH384" s="182">
        <f>IF(N384="sníž. přenesená",J384,0)</f>
        <v>0</v>
      </c>
      <c r="BI384" s="182">
        <f>IF(N384="nulová",J384,0)</f>
        <v>0</v>
      </c>
      <c r="BJ384" s="24" t="s">
        <v>17</v>
      </c>
      <c r="BK384" s="182">
        <f>ROUND(I384*H384,2)</f>
        <v>0</v>
      </c>
      <c r="BL384" s="24" t="s">
        <v>154</v>
      </c>
      <c r="BM384" s="24" t="s">
        <v>541</v>
      </c>
    </row>
    <row r="385" spans="2:65" s="12" customFormat="1" ht="13.5">
      <c r="B385" s="192"/>
      <c r="D385" s="184" t="s">
        <v>156</v>
      </c>
      <c r="E385" s="193" t="s">
        <v>5</v>
      </c>
      <c r="F385" s="194" t="s">
        <v>542</v>
      </c>
      <c r="H385" s="195">
        <v>13.225</v>
      </c>
      <c r="I385" s="196"/>
      <c r="L385" s="192"/>
      <c r="M385" s="197"/>
      <c r="N385" s="198"/>
      <c r="O385" s="198"/>
      <c r="P385" s="198"/>
      <c r="Q385" s="198"/>
      <c r="R385" s="198"/>
      <c r="S385" s="198"/>
      <c r="T385" s="199"/>
      <c r="AT385" s="193" t="s">
        <v>156</v>
      </c>
      <c r="AU385" s="193" t="s">
        <v>163</v>
      </c>
      <c r="AV385" s="12" t="s">
        <v>80</v>
      </c>
      <c r="AW385" s="12" t="s">
        <v>35</v>
      </c>
      <c r="AX385" s="12" t="s">
        <v>17</v>
      </c>
      <c r="AY385" s="193" t="s">
        <v>147</v>
      </c>
    </row>
    <row r="386" spans="2:65" s="10" customFormat="1" ht="22.35" customHeight="1">
      <c r="B386" s="156"/>
      <c r="D386" s="167" t="s">
        <v>71</v>
      </c>
      <c r="E386" s="168" t="s">
        <v>429</v>
      </c>
      <c r="F386" s="168" t="s">
        <v>543</v>
      </c>
      <c r="I386" s="159"/>
      <c r="J386" s="169">
        <f>BK386</f>
        <v>0</v>
      </c>
      <c r="L386" s="156"/>
      <c r="M386" s="161"/>
      <c r="N386" s="162"/>
      <c r="O386" s="162"/>
      <c r="P386" s="163">
        <f>SUM(P387:P461)</f>
        <v>0</v>
      </c>
      <c r="Q386" s="162"/>
      <c r="R386" s="163">
        <f>SUM(R387:R461)</f>
        <v>20.882763389999997</v>
      </c>
      <c r="S386" s="162"/>
      <c r="T386" s="164">
        <f>SUM(T387:T461)</f>
        <v>0</v>
      </c>
      <c r="AR386" s="157" t="s">
        <v>17</v>
      </c>
      <c r="AT386" s="165" t="s">
        <v>71</v>
      </c>
      <c r="AU386" s="165" t="s">
        <v>80</v>
      </c>
      <c r="AY386" s="157" t="s">
        <v>147</v>
      </c>
      <c r="BK386" s="166">
        <f>SUM(BK387:BK461)</f>
        <v>0</v>
      </c>
    </row>
    <row r="387" spans="2:65" s="1" customFormat="1" ht="31.5" customHeight="1">
      <c r="B387" s="170"/>
      <c r="C387" s="171" t="s">
        <v>544</v>
      </c>
      <c r="D387" s="171" t="s">
        <v>149</v>
      </c>
      <c r="E387" s="172" t="s">
        <v>545</v>
      </c>
      <c r="F387" s="173" t="s">
        <v>546</v>
      </c>
      <c r="G387" s="174" t="s">
        <v>229</v>
      </c>
      <c r="H387" s="175">
        <v>577.74199999999996</v>
      </c>
      <c r="I387" s="176"/>
      <c r="J387" s="177">
        <f>ROUND(I387*H387,2)</f>
        <v>0</v>
      </c>
      <c r="K387" s="173" t="s">
        <v>153</v>
      </c>
      <c r="L387" s="41"/>
      <c r="M387" s="178" t="s">
        <v>5</v>
      </c>
      <c r="N387" s="179" t="s">
        <v>43</v>
      </c>
      <c r="O387" s="42"/>
      <c r="P387" s="180">
        <f>O387*H387</f>
        <v>0</v>
      </c>
      <c r="Q387" s="180">
        <v>2.5999999999999998E-4</v>
      </c>
      <c r="R387" s="180">
        <f>Q387*H387</f>
        <v>0.15021291999999997</v>
      </c>
      <c r="S387" s="180">
        <v>0</v>
      </c>
      <c r="T387" s="181">
        <f>S387*H387</f>
        <v>0</v>
      </c>
      <c r="AR387" s="24" t="s">
        <v>154</v>
      </c>
      <c r="AT387" s="24" t="s">
        <v>149</v>
      </c>
      <c r="AU387" s="24" t="s">
        <v>163</v>
      </c>
      <c r="AY387" s="24" t="s">
        <v>147</v>
      </c>
      <c r="BE387" s="182">
        <f>IF(N387="základní",J387,0)</f>
        <v>0</v>
      </c>
      <c r="BF387" s="182">
        <f>IF(N387="snížená",J387,0)</f>
        <v>0</v>
      </c>
      <c r="BG387" s="182">
        <f>IF(N387="zákl. přenesená",J387,0)</f>
        <v>0</v>
      </c>
      <c r="BH387" s="182">
        <f>IF(N387="sníž. přenesená",J387,0)</f>
        <v>0</v>
      </c>
      <c r="BI387" s="182">
        <f>IF(N387="nulová",J387,0)</f>
        <v>0</v>
      </c>
      <c r="BJ387" s="24" t="s">
        <v>17</v>
      </c>
      <c r="BK387" s="182">
        <f>ROUND(I387*H387,2)</f>
        <v>0</v>
      </c>
      <c r="BL387" s="24" t="s">
        <v>154</v>
      </c>
      <c r="BM387" s="24" t="s">
        <v>547</v>
      </c>
    </row>
    <row r="388" spans="2:65" s="12" customFormat="1" ht="13.5">
      <c r="B388" s="192"/>
      <c r="D388" s="184" t="s">
        <v>156</v>
      </c>
      <c r="E388" s="193" t="s">
        <v>5</v>
      </c>
      <c r="F388" s="194" t="s">
        <v>548</v>
      </c>
      <c r="H388" s="195">
        <v>591</v>
      </c>
      <c r="I388" s="196"/>
      <c r="L388" s="192"/>
      <c r="M388" s="197"/>
      <c r="N388" s="198"/>
      <c r="O388" s="198"/>
      <c r="P388" s="198"/>
      <c r="Q388" s="198"/>
      <c r="R388" s="198"/>
      <c r="S388" s="198"/>
      <c r="T388" s="199"/>
      <c r="AT388" s="193" t="s">
        <v>156</v>
      </c>
      <c r="AU388" s="193" t="s">
        <v>163</v>
      </c>
      <c r="AV388" s="12" t="s">
        <v>80</v>
      </c>
      <c r="AW388" s="12" t="s">
        <v>35</v>
      </c>
      <c r="AX388" s="12" t="s">
        <v>72</v>
      </c>
      <c r="AY388" s="193" t="s">
        <v>147</v>
      </c>
    </row>
    <row r="389" spans="2:65" s="11" customFormat="1" ht="13.5">
      <c r="B389" s="183"/>
      <c r="D389" s="184" t="s">
        <v>156</v>
      </c>
      <c r="E389" s="185" t="s">
        <v>5</v>
      </c>
      <c r="F389" s="186" t="s">
        <v>549</v>
      </c>
      <c r="H389" s="187" t="s">
        <v>5</v>
      </c>
      <c r="I389" s="188"/>
      <c r="L389" s="183"/>
      <c r="M389" s="189"/>
      <c r="N389" s="190"/>
      <c r="O389" s="190"/>
      <c r="P389" s="190"/>
      <c r="Q389" s="190"/>
      <c r="R389" s="190"/>
      <c r="S389" s="190"/>
      <c r="T389" s="191"/>
      <c r="AT389" s="187" t="s">
        <v>156</v>
      </c>
      <c r="AU389" s="187" t="s">
        <v>163</v>
      </c>
      <c r="AV389" s="11" t="s">
        <v>17</v>
      </c>
      <c r="AW389" s="11" t="s">
        <v>35</v>
      </c>
      <c r="AX389" s="11" t="s">
        <v>72</v>
      </c>
      <c r="AY389" s="187" t="s">
        <v>147</v>
      </c>
    </row>
    <row r="390" spans="2:65" s="12" customFormat="1" ht="13.5">
      <c r="B390" s="192"/>
      <c r="D390" s="184" t="s">
        <v>156</v>
      </c>
      <c r="E390" s="193" t="s">
        <v>5</v>
      </c>
      <c r="F390" s="194" t="s">
        <v>550</v>
      </c>
      <c r="H390" s="195">
        <v>-68.533000000000001</v>
      </c>
      <c r="I390" s="196"/>
      <c r="L390" s="192"/>
      <c r="M390" s="197"/>
      <c r="N390" s="198"/>
      <c r="O390" s="198"/>
      <c r="P390" s="198"/>
      <c r="Q390" s="198"/>
      <c r="R390" s="198"/>
      <c r="S390" s="198"/>
      <c r="T390" s="199"/>
      <c r="AT390" s="193" t="s">
        <v>156</v>
      </c>
      <c r="AU390" s="193" t="s">
        <v>163</v>
      </c>
      <c r="AV390" s="12" t="s">
        <v>80</v>
      </c>
      <c r="AW390" s="12" t="s">
        <v>35</v>
      </c>
      <c r="AX390" s="12" t="s">
        <v>72</v>
      </c>
      <c r="AY390" s="193" t="s">
        <v>147</v>
      </c>
    </row>
    <row r="391" spans="2:65" s="11" customFormat="1" ht="13.5">
      <c r="B391" s="183"/>
      <c r="D391" s="184" t="s">
        <v>156</v>
      </c>
      <c r="E391" s="185" t="s">
        <v>5</v>
      </c>
      <c r="F391" s="186" t="s">
        <v>551</v>
      </c>
      <c r="H391" s="187" t="s">
        <v>5</v>
      </c>
      <c r="I391" s="188"/>
      <c r="L391" s="183"/>
      <c r="M391" s="189"/>
      <c r="N391" s="190"/>
      <c r="O391" s="190"/>
      <c r="P391" s="190"/>
      <c r="Q391" s="190"/>
      <c r="R391" s="190"/>
      <c r="S391" s="190"/>
      <c r="T391" s="191"/>
      <c r="AT391" s="187" t="s">
        <v>156</v>
      </c>
      <c r="AU391" s="187" t="s">
        <v>163</v>
      </c>
      <c r="AV391" s="11" t="s">
        <v>17</v>
      </c>
      <c r="AW391" s="11" t="s">
        <v>35</v>
      </c>
      <c r="AX391" s="11" t="s">
        <v>72</v>
      </c>
      <c r="AY391" s="187" t="s">
        <v>147</v>
      </c>
    </row>
    <row r="392" spans="2:65" s="12" customFormat="1" ht="13.5">
      <c r="B392" s="192"/>
      <c r="D392" s="184" t="s">
        <v>156</v>
      </c>
      <c r="E392" s="193" t="s">
        <v>5</v>
      </c>
      <c r="F392" s="194" t="s">
        <v>552</v>
      </c>
      <c r="H392" s="195">
        <v>55.274999999999999</v>
      </c>
      <c r="I392" s="196"/>
      <c r="L392" s="192"/>
      <c r="M392" s="197"/>
      <c r="N392" s="198"/>
      <c r="O392" s="198"/>
      <c r="P392" s="198"/>
      <c r="Q392" s="198"/>
      <c r="R392" s="198"/>
      <c r="S392" s="198"/>
      <c r="T392" s="199"/>
      <c r="AT392" s="193" t="s">
        <v>156</v>
      </c>
      <c r="AU392" s="193" t="s">
        <v>163</v>
      </c>
      <c r="AV392" s="12" t="s">
        <v>80</v>
      </c>
      <c r="AW392" s="12" t="s">
        <v>35</v>
      </c>
      <c r="AX392" s="12" t="s">
        <v>72</v>
      </c>
      <c r="AY392" s="193" t="s">
        <v>147</v>
      </c>
    </row>
    <row r="393" spans="2:65" s="13" customFormat="1" ht="13.5">
      <c r="B393" s="200"/>
      <c r="D393" s="201" t="s">
        <v>156</v>
      </c>
      <c r="E393" s="202" t="s">
        <v>5</v>
      </c>
      <c r="F393" s="203" t="s">
        <v>159</v>
      </c>
      <c r="H393" s="204">
        <v>577.74199999999996</v>
      </c>
      <c r="I393" s="205"/>
      <c r="L393" s="200"/>
      <c r="M393" s="206"/>
      <c r="N393" s="207"/>
      <c r="O393" s="207"/>
      <c r="P393" s="207"/>
      <c r="Q393" s="207"/>
      <c r="R393" s="207"/>
      <c r="S393" s="207"/>
      <c r="T393" s="208"/>
      <c r="AT393" s="209" t="s">
        <v>156</v>
      </c>
      <c r="AU393" s="209" t="s">
        <v>163</v>
      </c>
      <c r="AV393" s="13" t="s">
        <v>154</v>
      </c>
      <c r="AW393" s="13" t="s">
        <v>35</v>
      </c>
      <c r="AX393" s="13" t="s">
        <v>17</v>
      </c>
      <c r="AY393" s="209" t="s">
        <v>147</v>
      </c>
    </row>
    <row r="394" spans="2:65" s="1" customFormat="1" ht="31.5" customHeight="1">
      <c r="B394" s="170"/>
      <c r="C394" s="171" t="s">
        <v>553</v>
      </c>
      <c r="D394" s="171" t="s">
        <v>149</v>
      </c>
      <c r="E394" s="172" t="s">
        <v>554</v>
      </c>
      <c r="F394" s="173" t="s">
        <v>555</v>
      </c>
      <c r="G394" s="174" t="s">
        <v>229</v>
      </c>
      <c r="H394" s="175">
        <v>577.74199999999996</v>
      </c>
      <c r="I394" s="176"/>
      <c r="J394" s="177">
        <f>ROUND(I394*H394,2)</f>
        <v>0</v>
      </c>
      <c r="K394" s="173" t="s">
        <v>153</v>
      </c>
      <c r="L394" s="41"/>
      <c r="M394" s="178" t="s">
        <v>5</v>
      </c>
      <c r="N394" s="179" t="s">
        <v>43</v>
      </c>
      <c r="O394" s="42"/>
      <c r="P394" s="180">
        <f>O394*H394</f>
        <v>0</v>
      </c>
      <c r="Q394" s="180">
        <v>2.6360000000000001E-2</v>
      </c>
      <c r="R394" s="180">
        <f>Q394*H394</f>
        <v>15.229279119999999</v>
      </c>
      <c r="S394" s="180">
        <v>0</v>
      </c>
      <c r="T394" s="181">
        <f>S394*H394</f>
        <v>0</v>
      </c>
      <c r="AR394" s="24" t="s">
        <v>154</v>
      </c>
      <c r="AT394" s="24" t="s">
        <v>149</v>
      </c>
      <c r="AU394" s="24" t="s">
        <v>163</v>
      </c>
      <c r="AY394" s="24" t="s">
        <v>147</v>
      </c>
      <c r="BE394" s="182">
        <f>IF(N394="základní",J394,0)</f>
        <v>0</v>
      </c>
      <c r="BF394" s="182">
        <f>IF(N394="snížená",J394,0)</f>
        <v>0</v>
      </c>
      <c r="BG394" s="182">
        <f>IF(N394="zákl. přenesená",J394,0)</f>
        <v>0</v>
      </c>
      <c r="BH394" s="182">
        <f>IF(N394="sníž. přenesená",J394,0)</f>
        <v>0</v>
      </c>
      <c r="BI394" s="182">
        <f>IF(N394="nulová",J394,0)</f>
        <v>0</v>
      </c>
      <c r="BJ394" s="24" t="s">
        <v>17</v>
      </c>
      <c r="BK394" s="182">
        <f>ROUND(I394*H394,2)</f>
        <v>0</v>
      </c>
      <c r="BL394" s="24" t="s">
        <v>154</v>
      </c>
      <c r="BM394" s="24" t="s">
        <v>556</v>
      </c>
    </row>
    <row r="395" spans="2:65" s="1" customFormat="1" ht="31.5" customHeight="1">
      <c r="B395" s="170"/>
      <c r="C395" s="171" t="s">
        <v>557</v>
      </c>
      <c r="D395" s="171" t="s">
        <v>149</v>
      </c>
      <c r="E395" s="172" t="s">
        <v>558</v>
      </c>
      <c r="F395" s="173" t="s">
        <v>559</v>
      </c>
      <c r="G395" s="174" t="s">
        <v>229</v>
      </c>
      <c r="H395" s="175">
        <v>577.74199999999996</v>
      </c>
      <c r="I395" s="176"/>
      <c r="J395" s="177">
        <f>ROUND(I395*H395,2)</f>
        <v>0</v>
      </c>
      <c r="K395" s="173" t="s">
        <v>153</v>
      </c>
      <c r="L395" s="41"/>
      <c r="M395" s="178" t="s">
        <v>5</v>
      </c>
      <c r="N395" s="179" t="s">
        <v>43</v>
      </c>
      <c r="O395" s="42"/>
      <c r="P395" s="180">
        <f>O395*H395</f>
        <v>0</v>
      </c>
      <c r="Q395" s="180">
        <v>7.9000000000000008E-3</v>
      </c>
      <c r="R395" s="180">
        <f>Q395*H395</f>
        <v>4.5641617999999999</v>
      </c>
      <c r="S395" s="180">
        <v>0</v>
      </c>
      <c r="T395" s="181">
        <f>S395*H395</f>
        <v>0</v>
      </c>
      <c r="AR395" s="24" t="s">
        <v>154</v>
      </c>
      <c r="AT395" s="24" t="s">
        <v>149</v>
      </c>
      <c r="AU395" s="24" t="s">
        <v>163</v>
      </c>
      <c r="AY395" s="24" t="s">
        <v>147</v>
      </c>
      <c r="BE395" s="182">
        <f>IF(N395="základní",J395,0)</f>
        <v>0</v>
      </c>
      <c r="BF395" s="182">
        <f>IF(N395="snížená",J395,0)</f>
        <v>0</v>
      </c>
      <c r="BG395" s="182">
        <f>IF(N395="zákl. přenesená",J395,0)</f>
        <v>0</v>
      </c>
      <c r="BH395" s="182">
        <f>IF(N395="sníž. přenesená",J395,0)</f>
        <v>0</v>
      </c>
      <c r="BI395" s="182">
        <f>IF(N395="nulová",J395,0)</f>
        <v>0</v>
      </c>
      <c r="BJ395" s="24" t="s">
        <v>17</v>
      </c>
      <c r="BK395" s="182">
        <f>ROUND(I395*H395,2)</f>
        <v>0</v>
      </c>
      <c r="BL395" s="24" t="s">
        <v>154</v>
      </c>
      <c r="BM395" s="24" t="s">
        <v>560</v>
      </c>
    </row>
    <row r="396" spans="2:65" s="1" customFormat="1" ht="22.5" customHeight="1">
      <c r="B396" s="170"/>
      <c r="C396" s="171" t="s">
        <v>561</v>
      </c>
      <c r="D396" s="171" t="s">
        <v>149</v>
      </c>
      <c r="E396" s="172" t="s">
        <v>562</v>
      </c>
      <c r="F396" s="173" t="s">
        <v>563</v>
      </c>
      <c r="G396" s="174" t="s">
        <v>229</v>
      </c>
      <c r="H396" s="175">
        <v>577.74199999999996</v>
      </c>
      <c r="I396" s="176"/>
      <c r="J396" s="177">
        <f>ROUND(I396*H396,2)</f>
        <v>0</v>
      </c>
      <c r="K396" s="173" t="s">
        <v>153</v>
      </c>
      <c r="L396" s="41"/>
      <c r="M396" s="178" t="s">
        <v>5</v>
      </c>
      <c r="N396" s="179" t="s">
        <v>43</v>
      </c>
      <c r="O396" s="42"/>
      <c r="P396" s="180">
        <f>O396*H396</f>
        <v>0</v>
      </c>
      <c r="Q396" s="180">
        <v>0</v>
      </c>
      <c r="R396" s="180">
        <f>Q396*H396</f>
        <v>0</v>
      </c>
      <c r="S396" s="180">
        <v>0</v>
      </c>
      <c r="T396" s="181">
        <f>S396*H396</f>
        <v>0</v>
      </c>
      <c r="AR396" s="24" t="s">
        <v>154</v>
      </c>
      <c r="AT396" s="24" t="s">
        <v>149</v>
      </c>
      <c r="AU396" s="24" t="s">
        <v>163</v>
      </c>
      <c r="AY396" s="24" t="s">
        <v>147</v>
      </c>
      <c r="BE396" s="182">
        <f>IF(N396="základní",J396,0)</f>
        <v>0</v>
      </c>
      <c r="BF396" s="182">
        <f>IF(N396="snížená",J396,0)</f>
        <v>0</v>
      </c>
      <c r="BG396" s="182">
        <f>IF(N396="zákl. přenesená",J396,0)</f>
        <v>0</v>
      </c>
      <c r="BH396" s="182">
        <f>IF(N396="sníž. přenesená",J396,0)</f>
        <v>0</v>
      </c>
      <c r="BI396" s="182">
        <f>IF(N396="nulová",J396,0)</f>
        <v>0</v>
      </c>
      <c r="BJ396" s="24" t="s">
        <v>17</v>
      </c>
      <c r="BK396" s="182">
        <f>ROUND(I396*H396,2)</f>
        <v>0</v>
      </c>
      <c r="BL396" s="24" t="s">
        <v>154</v>
      </c>
      <c r="BM396" s="24" t="s">
        <v>564</v>
      </c>
    </row>
    <row r="397" spans="2:65" s="1" customFormat="1" ht="31.5" customHeight="1">
      <c r="B397" s="170"/>
      <c r="C397" s="171" t="s">
        <v>565</v>
      </c>
      <c r="D397" s="171" t="s">
        <v>149</v>
      </c>
      <c r="E397" s="172" t="s">
        <v>446</v>
      </c>
      <c r="F397" s="173" t="s">
        <v>447</v>
      </c>
      <c r="G397" s="174" t="s">
        <v>287</v>
      </c>
      <c r="H397" s="175">
        <v>230.72499999999999</v>
      </c>
      <c r="I397" s="176"/>
      <c r="J397" s="177">
        <f>ROUND(I397*H397,2)</f>
        <v>0</v>
      </c>
      <c r="K397" s="173" t="s">
        <v>153</v>
      </c>
      <c r="L397" s="41"/>
      <c r="M397" s="178" t="s">
        <v>5</v>
      </c>
      <c r="N397" s="179" t="s">
        <v>43</v>
      </c>
      <c r="O397" s="42"/>
      <c r="P397" s="180">
        <f>O397*H397</f>
        <v>0</v>
      </c>
      <c r="Q397" s="180">
        <v>0</v>
      </c>
      <c r="R397" s="180">
        <f>Q397*H397</f>
        <v>0</v>
      </c>
      <c r="S397" s="180">
        <v>0</v>
      </c>
      <c r="T397" s="181">
        <f>S397*H397</f>
        <v>0</v>
      </c>
      <c r="AR397" s="24" t="s">
        <v>154</v>
      </c>
      <c r="AT397" s="24" t="s">
        <v>149</v>
      </c>
      <c r="AU397" s="24" t="s">
        <v>163</v>
      </c>
      <c r="AY397" s="24" t="s">
        <v>147</v>
      </c>
      <c r="BE397" s="182">
        <f>IF(N397="základní",J397,0)</f>
        <v>0</v>
      </c>
      <c r="BF397" s="182">
        <f>IF(N397="snížená",J397,0)</f>
        <v>0</v>
      </c>
      <c r="BG397" s="182">
        <f>IF(N397="zákl. přenesená",J397,0)</f>
        <v>0</v>
      </c>
      <c r="BH397" s="182">
        <f>IF(N397="sníž. přenesená",J397,0)</f>
        <v>0</v>
      </c>
      <c r="BI397" s="182">
        <f>IF(N397="nulová",J397,0)</f>
        <v>0</v>
      </c>
      <c r="BJ397" s="24" t="s">
        <v>17</v>
      </c>
      <c r="BK397" s="182">
        <f>ROUND(I397*H397,2)</f>
        <v>0</v>
      </c>
      <c r="BL397" s="24" t="s">
        <v>154</v>
      </c>
      <c r="BM397" s="24" t="s">
        <v>566</v>
      </c>
    </row>
    <row r="398" spans="2:65" s="11" customFormat="1" ht="13.5">
      <c r="B398" s="183"/>
      <c r="D398" s="184" t="s">
        <v>156</v>
      </c>
      <c r="E398" s="185" t="s">
        <v>5</v>
      </c>
      <c r="F398" s="186" t="s">
        <v>449</v>
      </c>
      <c r="H398" s="187" t="s">
        <v>5</v>
      </c>
      <c r="I398" s="188"/>
      <c r="L398" s="183"/>
      <c r="M398" s="189"/>
      <c r="N398" s="190"/>
      <c r="O398" s="190"/>
      <c r="P398" s="190"/>
      <c r="Q398" s="190"/>
      <c r="R398" s="190"/>
      <c r="S398" s="190"/>
      <c r="T398" s="191"/>
      <c r="AT398" s="187" t="s">
        <v>156</v>
      </c>
      <c r="AU398" s="187" t="s">
        <v>163</v>
      </c>
      <c r="AV398" s="11" t="s">
        <v>17</v>
      </c>
      <c r="AW398" s="11" t="s">
        <v>35</v>
      </c>
      <c r="AX398" s="11" t="s">
        <v>72</v>
      </c>
      <c r="AY398" s="187" t="s">
        <v>147</v>
      </c>
    </row>
    <row r="399" spans="2:65" s="12" customFormat="1" ht="13.5">
      <c r="B399" s="192"/>
      <c r="D399" s="184" t="s">
        <v>156</v>
      </c>
      <c r="E399" s="193" t="s">
        <v>5</v>
      </c>
      <c r="F399" s="194" t="s">
        <v>450</v>
      </c>
      <c r="H399" s="195">
        <v>184.25</v>
      </c>
      <c r="I399" s="196"/>
      <c r="L399" s="192"/>
      <c r="M399" s="197"/>
      <c r="N399" s="198"/>
      <c r="O399" s="198"/>
      <c r="P399" s="198"/>
      <c r="Q399" s="198"/>
      <c r="R399" s="198"/>
      <c r="S399" s="198"/>
      <c r="T399" s="199"/>
      <c r="AT399" s="193" t="s">
        <v>156</v>
      </c>
      <c r="AU399" s="193" t="s">
        <v>163</v>
      </c>
      <c r="AV399" s="12" t="s">
        <v>80</v>
      </c>
      <c r="AW399" s="12" t="s">
        <v>35</v>
      </c>
      <c r="AX399" s="12" t="s">
        <v>72</v>
      </c>
      <c r="AY399" s="193" t="s">
        <v>147</v>
      </c>
    </row>
    <row r="400" spans="2:65" s="11" customFormat="1" ht="13.5">
      <c r="B400" s="183"/>
      <c r="D400" s="184" t="s">
        <v>156</v>
      </c>
      <c r="E400" s="185" t="s">
        <v>5</v>
      </c>
      <c r="F400" s="186" t="s">
        <v>567</v>
      </c>
      <c r="H400" s="187" t="s">
        <v>5</v>
      </c>
      <c r="I400" s="188"/>
      <c r="L400" s="183"/>
      <c r="M400" s="189"/>
      <c r="N400" s="190"/>
      <c r="O400" s="190"/>
      <c r="P400" s="190"/>
      <c r="Q400" s="190"/>
      <c r="R400" s="190"/>
      <c r="S400" s="190"/>
      <c r="T400" s="191"/>
      <c r="AT400" s="187" t="s">
        <v>156</v>
      </c>
      <c r="AU400" s="187" t="s">
        <v>163</v>
      </c>
      <c r="AV400" s="11" t="s">
        <v>17</v>
      </c>
      <c r="AW400" s="11" t="s">
        <v>35</v>
      </c>
      <c r="AX400" s="11" t="s">
        <v>72</v>
      </c>
      <c r="AY400" s="187" t="s">
        <v>147</v>
      </c>
    </row>
    <row r="401" spans="2:65" s="12" customFormat="1" ht="13.5">
      <c r="B401" s="192"/>
      <c r="D401" s="184" t="s">
        <v>156</v>
      </c>
      <c r="E401" s="193" t="s">
        <v>5</v>
      </c>
      <c r="F401" s="194" t="s">
        <v>568</v>
      </c>
      <c r="H401" s="195">
        <v>25.5</v>
      </c>
      <c r="I401" s="196"/>
      <c r="L401" s="192"/>
      <c r="M401" s="197"/>
      <c r="N401" s="198"/>
      <c r="O401" s="198"/>
      <c r="P401" s="198"/>
      <c r="Q401" s="198"/>
      <c r="R401" s="198"/>
      <c r="S401" s="198"/>
      <c r="T401" s="199"/>
      <c r="AT401" s="193" t="s">
        <v>156</v>
      </c>
      <c r="AU401" s="193" t="s">
        <v>163</v>
      </c>
      <c r="AV401" s="12" t="s">
        <v>80</v>
      </c>
      <c r="AW401" s="12" t="s">
        <v>35</v>
      </c>
      <c r="AX401" s="12" t="s">
        <v>72</v>
      </c>
      <c r="AY401" s="193" t="s">
        <v>147</v>
      </c>
    </row>
    <row r="402" spans="2:65" s="14" customFormat="1" ht="13.5">
      <c r="B402" s="228"/>
      <c r="D402" s="184" t="s">
        <v>156</v>
      </c>
      <c r="E402" s="229" t="s">
        <v>5</v>
      </c>
      <c r="F402" s="230" t="s">
        <v>454</v>
      </c>
      <c r="H402" s="231">
        <v>209.75</v>
      </c>
      <c r="I402" s="232"/>
      <c r="L402" s="228"/>
      <c r="M402" s="233"/>
      <c r="N402" s="234"/>
      <c r="O402" s="234"/>
      <c r="P402" s="234"/>
      <c r="Q402" s="234"/>
      <c r="R402" s="234"/>
      <c r="S402" s="234"/>
      <c r="T402" s="235"/>
      <c r="AT402" s="229" t="s">
        <v>156</v>
      </c>
      <c r="AU402" s="229" t="s">
        <v>163</v>
      </c>
      <c r="AV402" s="14" t="s">
        <v>163</v>
      </c>
      <c r="AW402" s="14" t="s">
        <v>35</v>
      </c>
      <c r="AX402" s="14" t="s">
        <v>72</v>
      </c>
      <c r="AY402" s="229" t="s">
        <v>147</v>
      </c>
    </row>
    <row r="403" spans="2:65" s="11" customFormat="1" ht="13.5">
      <c r="B403" s="183"/>
      <c r="D403" s="184" t="s">
        <v>156</v>
      </c>
      <c r="E403" s="185" t="s">
        <v>5</v>
      </c>
      <c r="F403" s="186" t="s">
        <v>455</v>
      </c>
      <c r="H403" s="187" t="s">
        <v>5</v>
      </c>
      <c r="I403" s="188"/>
      <c r="L403" s="183"/>
      <c r="M403" s="189"/>
      <c r="N403" s="190"/>
      <c r="O403" s="190"/>
      <c r="P403" s="190"/>
      <c r="Q403" s="190"/>
      <c r="R403" s="190"/>
      <c r="S403" s="190"/>
      <c r="T403" s="191"/>
      <c r="AT403" s="187" t="s">
        <v>156</v>
      </c>
      <c r="AU403" s="187" t="s">
        <v>163</v>
      </c>
      <c r="AV403" s="11" t="s">
        <v>17</v>
      </c>
      <c r="AW403" s="11" t="s">
        <v>35</v>
      </c>
      <c r="AX403" s="11" t="s">
        <v>72</v>
      </c>
      <c r="AY403" s="187" t="s">
        <v>147</v>
      </c>
    </row>
    <row r="404" spans="2:65" s="12" customFormat="1" ht="13.5">
      <c r="B404" s="192"/>
      <c r="D404" s="184" t="s">
        <v>156</v>
      </c>
      <c r="E404" s="193" t="s">
        <v>5</v>
      </c>
      <c r="F404" s="194" t="s">
        <v>569</v>
      </c>
      <c r="H404" s="195">
        <v>20.975000000000001</v>
      </c>
      <c r="I404" s="196"/>
      <c r="L404" s="192"/>
      <c r="M404" s="197"/>
      <c r="N404" s="198"/>
      <c r="O404" s="198"/>
      <c r="P404" s="198"/>
      <c r="Q404" s="198"/>
      <c r="R404" s="198"/>
      <c r="S404" s="198"/>
      <c r="T404" s="199"/>
      <c r="AT404" s="193" t="s">
        <v>156</v>
      </c>
      <c r="AU404" s="193" t="s">
        <v>163</v>
      </c>
      <c r="AV404" s="12" t="s">
        <v>80</v>
      </c>
      <c r="AW404" s="12" t="s">
        <v>35</v>
      </c>
      <c r="AX404" s="12" t="s">
        <v>72</v>
      </c>
      <c r="AY404" s="193" t="s">
        <v>147</v>
      </c>
    </row>
    <row r="405" spans="2:65" s="13" customFormat="1" ht="13.5">
      <c r="B405" s="200"/>
      <c r="D405" s="201" t="s">
        <v>156</v>
      </c>
      <c r="E405" s="202" t="s">
        <v>5</v>
      </c>
      <c r="F405" s="203" t="s">
        <v>159</v>
      </c>
      <c r="H405" s="204">
        <v>230.72499999999999</v>
      </c>
      <c r="I405" s="205"/>
      <c r="L405" s="200"/>
      <c r="M405" s="206"/>
      <c r="N405" s="207"/>
      <c r="O405" s="207"/>
      <c r="P405" s="207"/>
      <c r="Q405" s="207"/>
      <c r="R405" s="207"/>
      <c r="S405" s="207"/>
      <c r="T405" s="208"/>
      <c r="AT405" s="209" t="s">
        <v>156</v>
      </c>
      <c r="AU405" s="209" t="s">
        <v>163</v>
      </c>
      <c r="AV405" s="13" t="s">
        <v>154</v>
      </c>
      <c r="AW405" s="13" t="s">
        <v>35</v>
      </c>
      <c r="AX405" s="13" t="s">
        <v>17</v>
      </c>
      <c r="AY405" s="209" t="s">
        <v>147</v>
      </c>
    </row>
    <row r="406" spans="2:65" s="1" customFormat="1" ht="22.5" customHeight="1">
      <c r="B406" s="170"/>
      <c r="C406" s="216" t="s">
        <v>570</v>
      </c>
      <c r="D406" s="216" t="s">
        <v>393</v>
      </c>
      <c r="E406" s="217" t="s">
        <v>458</v>
      </c>
      <c r="F406" s="218" t="s">
        <v>459</v>
      </c>
      <c r="G406" s="219" t="s">
        <v>287</v>
      </c>
      <c r="H406" s="220">
        <v>242.261</v>
      </c>
      <c r="I406" s="221"/>
      <c r="J406" s="222">
        <f>ROUND(I406*H406,2)</f>
        <v>0</v>
      </c>
      <c r="K406" s="218" t="s">
        <v>153</v>
      </c>
      <c r="L406" s="223"/>
      <c r="M406" s="224" t="s">
        <v>5</v>
      </c>
      <c r="N406" s="225" t="s">
        <v>43</v>
      </c>
      <c r="O406" s="42"/>
      <c r="P406" s="180">
        <f>O406*H406</f>
        <v>0</v>
      </c>
      <c r="Q406" s="180">
        <v>3.0000000000000001E-5</v>
      </c>
      <c r="R406" s="180">
        <f>Q406*H406</f>
        <v>7.2678300000000003E-3</v>
      </c>
      <c r="S406" s="180">
        <v>0</v>
      </c>
      <c r="T406" s="181">
        <f>S406*H406</f>
        <v>0</v>
      </c>
      <c r="AR406" s="24" t="s">
        <v>191</v>
      </c>
      <c r="AT406" s="24" t="s">
        <v>393</v>
      </c>
      <c r="AU406" s="24" t="s">
        <v>163</v>
      </c>
      <c r="AY406" s="24" t="s">
        <v>147</v>
      </c>
      <c r="BE406" s="182">
        <f>IF(N406="základní",J406,0)</f>
        <v>0</v>
      </c>
      <c r="BF406" s="182">
        <f>IF(N406="snížená",J406,0)</f>
        <v>0</v>
      </c>
      <c r="BG406" s="182">
        <f>IF(N406="zákl. přenesená",J406,0)</f>
        <v>0</v>
      </c>
      <c r="BH406" s="182">
        <f>IF(N406="sníž. přenesená",J406,0)</f>
        <v>0</v>
      </c>
      <c r="BI406" s="182">
        <f>IF(N406="nulová",J406,0)</f>
        <v>0</v>
      </c>
      <c r="BJ406" s="24" t="s">
        <v>17</v>
      </c>
      <c r="BK406" s="182">
        <f>ROUND(I406*H406,2)</f>
        <v>0</v>
      </c>
      <c r="BL406" s="24" t="s">
        <v>154</v>
      </c>
      <c r="BM406" s="24" t="s">
        <v>571</v>
      </c>
    </row>
    <row r="407" spans="2:65" s="12" customFormat="1" ht="13.5">
      <c r="B407" s="192"/>
      <c r="D407" s="201" t="s">
        <v>156</v>
      </c>
      <c r="F407" s="211" t="s">
        <v>572</v>
      </c>
      <c r="H407" s="212">
        <v>242.261</v>
      </c>
      <c r="I407" s="196"/>
      <c r="L407" s="192"/>
      <c r="M407" s="197"/>
      <c r="N407" s="198"/>
      <c r="O407" s="198"/>
      <c r="P407" s="198"/>
      <c r="Q407" s="198"/>
      <c r="R407" s="198"/>
      <c r="S407" s="198"/>
      <c r="T407" s="199"/>
      <c r="AT407" s="193" t="s">
        <v>156</v>
      </c>
      <c r="AU407" s="193" t="s">
        <v>163</v>
      </c>
      <c r="AV407" s="12" t="s">
        <v>80</v>
      </c>
      <c r="AW407" s="12" t="s">
        <v>6</v>
      </c>
      <c r="AX407" s="12" t="s">
        <v>17</v>
      </c>
      <c r="AY407" s="193" t="s">
        <v>147</v>
      </c>
    </row>
    <row r="408" spans="2:65" s="1" customFormat="1" ht="31.5" customHeight="1">
      <c r="B408" s="170"/>
      <c r="C408" s="171" t="s">
        <v>573</v>
      </c>
      <c r="D408" s="171" t="s">
        <v>149</v>
      </c>
      <c r="E408" s="172" t="s">
        <v>463</v>
      </c>
      <c r="F408" s="173" t="s">
        <v>464</v>
      </c>
      <c r="G408" s="174" t="s">
        <v>287</v>
      </c>
      <c r="H408" s="175">
        <v>184.25</v>
      </c>
      <c r="I408" s="176"/>
      <c r="J408" s="177">
        <f>ROUND(I408*H408,2)</f>
        <v>0</v>
      </c>
      <c r="K408" s="173" t="s">
        <v>153</v>
      </c>
      <c r="L408" s="41"/>
      <c r="M408" s="178" t="s">
        <v>5</v>
      </c>
      <c r="N408" s="179" t="s">
        <v>43</v>
      </c>
      <c r="O408" s="42"/>
      <c r="P408" s="180">
        <f>O408*H408</f>
        <v>0</v>
      </c>
      <c r="Q408" s="180">
        <v>0</v>
      </c>
      <c r="R408" s="180">
        <f>Q408*H408</f>
        <v>0</v>
      </c>
      <c r="S408" s="180">
        <v>0</v>
      </c>
      <c r="T408" s="181">
        <f>S408*H408</f>
        <v>0</v>
      </c>
      <c r="AR408" s="24" t="s">
        <v>154</v>
      </c>
      <c r="AT408" s="24" t="s">
        <v>149</v>
      </c>
      <c r="AU408" s="24" t="s">
        <v>163</v>
      </c>
      <c r="AY408" s="24" t="s">
        <v>147</v>
      </c>
      <c r="BE408" s="182">
        <f>IF(N408="základní",J408,0)</f>
        <v>0</v>
      </c>
      <c r="BF408" s="182">
        <f>IF(N408="snížená",J408,0)</f>
        <v>0</v>
      </c>
      <c r="BG408" s="182">
        <f>IF(N408="zákl. přenesená",J408,0)</f>
        <v>0</v>
      </c>
      <c r="BH408" s="182">
        <f>IF(N408="sníž. přenesená",J408,0)</f>
        <v>0</v>
      </c>
      <c r="BI408" s="182">
        <f>IF(N408="nulová",J408,0)</f>
        <v>0</v>
      </c>
      <c r="BJ408" s="24" t="s">
        <v>17</v>
      </c>
      <c r="BK408" s="182">
        <f>ROUND(I408*H408,2)</f>
        <v>0</v>
      </c>
      <c r="BL408" s="24" t="s">
        <v>154</v>
      </c>
      <c r="BM408" s="24" t="s">
        <v>574</v>
      </c>
    </row>
    <row r="409" spans="2:65" s="11" customFormat="1" ht="13.5">
      <c r="B409" s="183"/>
      <c r="D409" s="184" t="s">
        <v>156</v>
      </c>
      <c r="E409" s="185" t="s">
        <v>5</v>
      </c>
      <c r="F409" s="186" t="s">
        <v>466</v>
      </c>
      <c r="H409" s="187" t="s">
        <v>5</v>
      </c>
      <c r="I409" s="188"/>
      <c r="L409" s="183"/>
      <c r="M409" s="189"/>
      <c r="N409" s="190"/>
      <c r="O409" s="190"/>
      <c r="P409" s="190"/>
      <c r="Q409" s="190"/>
      <c r="R409" s="190"/>
      <c r="S409" s="190"/>
      <c r="T409" s="191"/>
      <c r="AT409" s="187" t="s">
        <v>156</v>
      </c>
      <c r="AU409" s="187" t="s">
        <v>163</v>
      </c>
      <c r="AV409" s="11" t="s">
        <v>17</v>
      </c>
      <c r="AW409" s="11" t="s">
        <v>35</v>
      </c>
      <c r="AX409" s="11" t="s">
        <v>72</v>
      </c>
      <c r="AY409" s="187" t="s">
        <v>147</v>
      </c>
    </row>
    <row r="410" spans="2:65" s="12" customFormat="1" ht="13.5">
      <c r="B410" s="192"/>
      <c r="D410" s="184" t="s">
        <v>156</v>
      </c>
      <c r="E410" s="193" t="s">
        <v>5</v>
      </c>
      <c r="F410" s="194" t="s">
        <v>467</v>
      </c>
      <c r="H410" s="195">
        <v>7.2</v>
      </c>
      <c r="I410" s="196"/>
      <c r="L410" s="192"/>
      <c r="M410" s="197"/>
      <c r="N410" s="198"/>
      <c r="O410" s="198"/>
      <c r="P410" s="198"/>
      <c r="Q410" s="198"/>
      <c r="R410" s="198"/>
      <c r="S410" s="198"/>
      <c r="T410" s="199"/>
      <c r="AT410" s="193" t="s">
        <v>156</v>
      </c>
      <c r="AU410" s="193" t="s">
        <v>163</v>
      </c>
      <c r="AV410" s="12" t="s">
        <v>80</v>
      </c>
      <c r="AW410" s="12" t="s">
        <v>35</v>
      </c>
      <c r="AX410" s="12" t="s">
        <v>72</v>
      </c>
      <c r="AY410" s="193" t="s">
        <v>147</v>
      </c>
    </row>
    <row r="411" spans="2:65" s="12" customFormat="1" ht="13.5">
      <c r="B411" s="192"/>
      <c r="D411" s="184" t="s">
        <v>156</v>
      </c>
      <c r="E411" s="193" t="s">
        <v>5</v>
      </c>
      <c r="F411" s="194" t="s">
        <v>468</v>
      </c>
      <c r="H411" s="195">
        <v>1.8</v>
      </c>
      <c r="I411" s="196"/>
      <c r="L411" s="192"/>
      <c r="M411" s="197"/>
      <c r="N411" s="198"/>
      <c r="O411" s="198"/>
      <c r="P411" s="198"/>
      <c r="Q411" s="198"/>
      <c r="R411" s="198"/>
      <c r="S411" s="198"/>
      <c r="T411" s="199"/>
      <c r="AT411" s="193" t="s">
        <v>156</v>
      </c>
      <c r="AU411" s="193" t="s">
        <v>163</v>
      </c>
      <c r="AV411" s="12" t="s">
        <v>80</v>
      </c>
      <c r="AW411" s="12" t="s">
        <v>35</v>
      </c>
      <c r="AX411" s="12" t="s">
        <v>72</v>
      </c>
      <c r="AY411" s="193" t="s">
        <v>147</v>
      </c>
    </row>
    <row r="412" spans="2:65" s="12" customFormat="1" ht="13.5">
      <c r="B412" s="192"/>
      <c r="D412" s="184" t="s">
        <v>156</v>
      </c>
      <c r="E412" s="193" t="s">
        <v>5</v>
      </c>
      <c r="F412" s="194" t="s">
        <v>469</v>
      </c>
      <c r="H412" s="195">
        <v>3.5</v>
      </c>
      <c r="I412" s="196"/>
      <c r="L412" s="192"/>
      <c r="M412" s="197"/>
      <c r="N412" s="198"/>
      <c r="O412" s="198"/>
      <c r="P412" s="198"/>
      <c r="Q412" s="198"/>
      <c r="R412" s="198"/>
      <c r="S412" s="198"/>
      <c r="T412" s="199"/>
      <c r="AT412" s="193" t="s">
        <v>156</v>
      </c>
      <c r="AU412" s="193" t="s">
        <v>163</v>
      </c>
      <c r="AV412" s="12" t="s">
        <v>80</v>
      </c>
      <c r="AW412" s="12" t="s">
        <v>35</v>
      </c>
      <c r="AX412" s="12" t="s">
        <v>72</v>
      </c>
      <c r="AY412" s="193" t="s">
        <v>147</v>
      </c>
    </row>
    <row r="413" spans="2:65" s="12" customFormat="1" ht="13.5">
      <c r="B413" s="192"/>
      <c r="D413" s="184" t="s">
        <v>156</v>
      </c>
      <c r="E413" s="193" t="s">
        <v>5</v>
      </c>
      <c r="F413" s="194" t="s">
        <v>470</v>
      </c>
      <c r="H413" s="195">
        <v>4.0999999999999996</v>
      </c>
      <c r="I413" s="196"/>
      <c r="L413" s="192"/>
      <c r="M413" s="197"/>
      <c r="N413" s="198"/>
      <c r="O413" s="198"/>
      <c r="P413" s="198"/>
      <c r="Q413" s="198"/>
      <c r="R413" s="198"/>
      <c r="S413" s="198"/>
      <c r="T413" s="199"/>
      <c r="AT413" s="193" t="s">
        <v>156</v>
      </c>
      <c r="AU413" s="193" t="s">
        <v>163</v>
      </c>
      <c r="AV413" s="12" t="s">
        <v>80</v>
      </c>
      <c r="AW413" s="12" t="s">
        <v>35</v>
      </c>
      <c r="AX413" s="12" t="s">
        <v>72</v>
      </c>
      <c r="AY413" s="193" t="s">
        <v>147</v>
      </c>
    </row>
    <row r="414" spans="2:65" s="12" customFormat="1" ht="13.5">
      <c r="B414" s="192"/>
      <c r="D414" s="184" t="s">
        <v>156</v>
      </c>
      <c r="E414" s="193" t="s">
        <v>5</v>
      </c>
      <c r="F414" s="194" t="s">
        <v>471</v>
      </c>
      <c r="H414" s="195">
        <v>7</v>
      </c>
      <c r="I414" s="196"/>
      <c r="L414" s="192"/>
      <c r="M414" s="197"/>
      <c r="N414" s="198"/>
      <c r="O414" s="198"/>
      <c r="P414" s="198"/>
      <c r="Q414" s="198"/>
      <c r="R414" s="198"/>
      <c r="S414" s="198"/>
      <c r="T414" s="199"/>
      <c r="AT414" s="193" t="s">
        <v>156</v>
      </c>
      <c r="AU414" s="193" t="s">
        <v>163</v>
      </c>
      <c r="AV414" s="12" t="s">
        <v>80</v>
      </c>
      <c r="AW414" s="12" t="s">
        <v>35</v>
      </c>
      <c r="AX414" s="12" t="s">
        <v>72</v>
      </c>
      <c r="AY414" s="193" t="s">
        <v>147</v>
      </c>
    </row>
    <row r="415" spans="2:65" s="12" customFormat="1" ht="13.5">
      <c r="B415" s="192"/>
      <c r="D415" s="184" t="s">
        <v>156</v>
      </c>
      <c r="E415" s="193" t="s">
        <v>5</v>
      </c>
      <c r="F415" s="194" t="s">
        <v>472</v>
      </c>
      <c r="H415" s="195">
        <v>4</v>
      </c>
      <c r="I415" s="196"/>
      <c r="L415" s="192"/>
      <c r="M415" s="197"/>
      <c r="N415" s="198"/>
      <c r="O415" s="198"/>
      <c r="P415" s="198"/>
      <c r="Q415" s="198"/>
      <c r="R415" s="198"/>
      <c r="S415" s="198"/>
      <c r="T415" s="199"/>
      <c r="AT415" s="193" t="s">
        <v>156</v>
      </c>
      <c r="AU415" s="193" t="s">
        <v>163</v>
      </c>
      <c r="AV415" s="12" t="s">
        <v>80</v>
      </c>
      <c r="AW415" s="12" t="s">
        <v>35</v>
      </c>
      <c r="AX415" s="12" t="s">
        <v>72</v>
      </c>
      <c r="AY415" s="193" t="s">
        <v>147</v>
      </c>
    </row>
    <row r="416" spans="2:65" s="12" customFormat="1" ht="13.5">
      <c r="B416" s="192"/>
      <c r="D416" s="184" t="s">
        <v>156</v>
      </c>
      <c r="E416" s="193" t="s">
        <v>5</v>
      </c>
      <c r="F416" s="194" t="s">
        <v>470</v>
      </c>
      <c r="H416" s="195">
        <v>4.0999999999999996</v>
      </c>
      <c r="I416" s="196"/>
      <c r="L416" s="192"/>
      <c r="M416" s="197"/>
      <c r="N416" s="198"/>
      <c r="O416" s="198"/>
      <c r="P416" s="198"/>
      <c r="Q416" s="198"/>
      <c r="R416" s="198"/>
      <c r="S416" s="198"/>
      <c r="T416" s="199"/>
      <c r="AT416" s="193" t="s">
        <v>156</v>
      </c>
      <c r="AU416" s="193" t="s">
        <v>163</v>
      </c>
      <c r="AV416" s="12" t="s">
        <v>80</v>
      </c>
      <c r="AW416" s="12" t="s">
        <v>35</v>
      </c>
      <c r="AX416" s="12" t="s">
        <v>72</v>
      </c>
      <c r="AY416" s="193" t="s">
        <v>147</v>
      </c>
    </row>
    <row r="417" spans="2:65" s="12" customFormat="1" ht="13.5">
      <c r="B417" s="192"/>
      <c r="D417" s="184" t="s">
        <v>156</v>
      </c>
      <c r="E417" s="193" t="s">
        <v>5</v>
      </c>
      <c r="F417" s="194" t="s">
        <v>473</v>
      </c>
      <c r="H417" s="195">
        <v>12</v>
      </c>
      <c r="I417" s="196"/>
      <c r="L417" s="192"/>
      <c r="M417" s="197"/>
      <c r="N417" s="198"/>
      <c r="O417" s="198"/>
      <c r="P417" s="198"/>
      <c r="Q417" s="198"/>
      <c r="R417" s="198"/>
      <c r="S417" s="198"/>
      <c r="T417" s="199"/>
      <c r="AT417" s="193" t="s">
        <v>156</v>
      </c>
      <c r="AU417" s="193" t="s">
        <v>163</v>
      </c>
      <c r="AV417" s="12" t="s">
        <v>80</v>
      </c>
      <c r="AW417" s="12" t="s">
        <v>35</v>
      </c>
      <c r="AX417" s="12" t="s">
        <v>72</v>
      </c>
      <c r="AY417" s="193" t="s">
        <v>147</v>
      </c>
    </row>
    <row r="418" spans="2:65" s="12" customFormat="1" ht="13.5">
      <c r="B418" s="192"/>
      <c r="D418" s="184" t="s">
        <v>156</v>
      </c>
      <c r="E418" s="193" t="s">
        <v>5</v>
      </c>
      <c r="F418" s="194" t="s">
        <v>474</v>
      </c>
      <c r="H418" s="195">
        <v>2.4500000000000002</v>
      </c>
      <c r="I418" s="196"/>
      <c r="L418" s="192"/>
      <c r="M418" s="197"/>
      <c r="N418" s="198"/>
      <c r="O418" s="198"/>
      <c r="P418" s="198"/>
      <c r="Q418" s="198"/>
      <c r="R418" s="198"/>
      <c r="S418" s="198"/>
      <c r="T418" s="199"/>
      <c r="AT418" s="193" t="s">
        <v>156</v>
      </c>
      <c r="AU418" s="193" t="s">
        <v>163</v>
      </c>
      <c r="AV418" s="12" t="s">
        <v>80</v>
      </c>
      <c r="AW418" s="12" t="s">
        <v>35</v>
      </c>
      <c r="AX418" s="12" t="s">
        <v>72</v>
      </c>
      <c r="AY418" s="193" t="s">
        <v>147</v>
      </c>
    </row>
    <row r="419" spans="2:65" s="12" customFormat="1" ht="13.5">
      <c r="B419" s="192"/>
      <c r="D419" s="184" t="s">
        <v>156</v>
      </c>
      <c r="E419" s="193" t="s">
        <v>5</v>
      </c>
      <c r="F419" s="194" t="s">
        <v>475</v>
      </c>
      <c r="H419" s="195">
        <v>17.5</v>
      </c>
      <c r="I419" s="196"/>
      <c r="L419" s="192"/>
      <c r="M419" s="197"/>
      <c r="N419" s="198"/>
      <c r="O419" s="198"/>
      <c r="P419" s="198"/>
      <c r="Q419" s="198"/>
      <c r="R419" s="198"/>
      <c r="S419" s="198"/>
      <c r="T419" s="199"/>
      <c r="AT419" s="193" t="s">
        <v>156</v>
      </c>
      <c r="AU419" s="193" t="s">
        <v>163</v>
      </c>
      <c r="AV419" s="12" t="s">
        <v>80</v>
      </c>
      <c r="AW419" s="12" t="s">
        <v>35</v>
      </c>
      <c r="AX419" s="12" t="s">
        <v>72</v>
      </c>
      <c r="AY419" s="193" t="s">
        <v>147</v>
      </c>
    </row>
    <row r="420" spans="2:65" s="12" customFormat="1" ht="13.5">
      <c r="B420" s="192"/>
      <c r="D420" s="184" t="s">
        <v>156</v>
      </c>
      <c r="E420" s="193" t="s">
        <v>5</v>
      </c>
      <c r="F420" s="194" t="s">
        <v>476</v>
      </c>
      <c r="H420" s="195">
        <v>3.1</v>
      </c>
      <c r="I420" s="196"/>
      <c r="L420" s="192"/>
      <c r="M420" s="197"/>
      <c r="N420" s="198"/>
      <c r="O420" s="198"/>
      <c r="P420" s="198"/>
      <c r="Q420" s="198"/>
      <c r="R420" s="198"/>
      <c r="S420" s="198"/>
      <c r="T420" s="199"/>
      <c r="AT420" s="193" t="s">
        <v>156</v>
      </c>
      <c r="AU420" s="193" t="s">
        <v>163</v>
      </c>
      <c r="AV420" s="12" t="s">
        <v>80</v>
      </c>
      <c r="AW420" s="12" t="s">
        <v>35</v>
      </c>
      <c r="AX420" s="12" t="s">
        <v>72</v>
      </c>
      <c r="AY420" s="193" t="s">
        <v>147</v>
      </c>
    </row>
    <row r="421" spans="2:65" s="11" customFormat="1" ht="13.5">
      <c r="B421" s="183"/>
      <c r="D421" s="184" t="s">
        <v>156</v>
      </c>
      <c r="E421" s="185" t="s">
        <v>5</v>
      </c>
      <c r="F421" s="186" t="s">
        <v>269</v>
      </c>
      <c r="H421" s="187" t="s">
        <v>5</v>
      </c>
      <c r="I421" s="188"/>
      <c r="L421" s="183"/>
      <c r="M421" s="189"/>
      <c r="N421" s="190"/>
      <c r="O421" s="190"/>
      <c r="P421" s="190"/>
      <c r="Q421" s="190"/>
      <c r="R421" s="190"/>
      <c r="S421" s="190"/>
      <c r="T421" s="191"/>
      <c r="AT421" s="187" t="s">
        <v>156</v>
      </c>
      <c r="AU421" s="187" t="s">
        <v>163</v>
      </c>
      <c r="AV421" s="11" t="s">
        <v>17</v>
      </c>
      <c r="AW421" s="11" t="s">
        <v>35</v>
      </c>
      <c r="AX421" s="11" t="s">
        <v>72</v>
      </c>
      <c r="AY421" s="187" t="s">
        <v>147</v>
      </c>
    </row>
    <row r="422" spans="2:65" s="12" customFormat="1" ht="13.5">
      <c r="B422" s="192"/>
      <c r="D422" s="184" t="s">
        <v>156</v>
      </c>
      <c r="E422" s="193" t="s">
        <v>5</v>
      </c>
      <c r="F422" s="194" t="s">
        <v>469</v>
      </c>
      <c r="H422" s="195">
        <v>3.5</v>
      </c>
      <c r="I422" s="196"/>
      <c r="L422" s="192"/>
      <c r="M422" s="197"/>
      <c r="N422" s="198"/>
      <c r="O422" s="198"/>
      <c r="P422" s="198"/>
      <c r="Q422" s="198"/>
      <c r="R422" s="198"/>
      <c r="S422" s="198"/>
      <c r="T422" s="199"/>
      <c r="AT422" s="193" t="s">
        <v>156</v>
      </c>
      <c r="AU422" s="193" t="s">
        <v>163</v>
      </c>
      <c r="AV422" s="12" t="s">
        <v>80</v>
      </c>
      <c r="AW422" s="12" t="s">
        <v>35</v>
      </c>
      <c r="AX422" s="12" t="s">
        <v>72</v>
      </c>
      <c r="AY422" s="193" t="s">
        <v>147</v>
      </c>
    </row>
    <row r="423" spans="2:65" s="12" customFormat="1" ht="13.5">
      <c r="B423" s="192"/>
      <c r="D423" s="184" t="s">
        <v>156</v>
      </c>
      <c r="E423" s="193" t="s">
        <v>5</v>
      </c>
      <c r="F423" s="194" t="s">
        <v>470</v>
      </c>
      <c r="H423" s="195">
        <v>4.0999999999999996</v>
      </c>
      <c r="I423" s="196"/>
      <c r="L423" s="192"/>
      <c r="M423" s="197"/>
      <c r="N423" s="198"/>
      <c r="O423" s="198"/>
      <c r="P423" s="198"/>
      <c r="Q423" s="198"/>
      <c r="R423" s="198"/>
      <c r="S423" s="198"/>
      <c r="T423" s="199"/>
      <c r="AT423" s="193" t="s">
        <v>156</v>
      </c>
      <c r="AU423" s="193" t="s">
        <v>163</v>
      </c>
      <c r="AV423" s="12" t="s">
        <v>80</v>
      </c>
      <c r="AW423" s="12" t="s">
        <v>35</v>
      </c>
      <c r="AX423" s="12" t="s">
        <v>72</v>
      </c>
      <c r="AY423" s="193" t="s">
        <v>147</v>
      </c>
    </row>
    <row r="424" spans="2:65" s="12" customFormat="1" ht="13.5">
      <c r="B424" s="192"/>
      <c r="D424" s="184" t="s">
        <v>156</v>
      </c>
      <c r="E424" s="193" t="s">
        <v>5</v>
      </c>
      <c r="F424" s="194" t="s">
        <v>477</v>
      </c>
      <c r="H424" s="195">
        <v>24.5</v>
      </c>
      <c r="I424" s="196"/>
      <c r="L424" s="192"/>
      <c r="M424" s="197"/>
      <c r="N424" s="198"/>
      <c r="O424" s="198"/>
      <c r="P424" s="198"/>
      <c r="Q424" s="198"/>
      <c r="R424" s="198"/>
      <c r="S424" s="198"/>
      <c r="T424" s="199"/>
      <c r="AT424" s="193" t="s">
        <v>156</v>
      </c>
      <c r="AU424" s="193" t="s">
        <v>163</v>
      </c>
      <c r="AV424" s="12" t="s">
        <v>80</v>
      </c>
      <c r="AW424" s="12" t="s">
        <v>35</v>
      </c>
      <c r="AX424" s="12" t="s">
        <v>72</v>
      </c>
      <c r="AY424" s="193" t="s">
        <v>147</v>
      </c>
    </row>
    <row r="425" spans="2:65" s="11" customFormat="1" ht="13.5">
      <c r="B425" s="183"/>
      <c r="D425" s="184" t="s">
        <v>156</v>
      </c>
      <c r="E425" s="185" t="s">
        <v>5</v>
      </c>
      <c r="F425" s="186" t="s">
        <v>478</v>
      </c>
      <c r="H425" s="187" t="s">
        <v>5</v>
      </c>
      <c r="I425" s="188"/>
      <c r="L425" s="183"/>
      <c r="M425" s="189"/>
      <c r="N425" s="190"/>
      <c r="O425" s="190"/>
      <c r="P425" s="190"/>
      <c r="Q425" s="190"/>
      <c r="R425" s="190"/>
      <c r="S425" s="190"/>
      <c r="T425" s="191"/>
      <c r="AT425" s="187" t="s">
        <v>156</v>
      </c>
      <c r="AU425" s="187" t="s">
        <v>163</v>
      </c>
      <c r="AV425" s="11" t="s">
        <v>17</v>
      </c>
      <c r="AW425" s="11" t="s">
        <v>35</v>
      </c>
      <c r="AX425" s="11" t="s">
        <v>72</v>
      </c>
      <c r="AY425" s="187" t="s">
        <v>147</v>
      </c>
    </row>
    <row r="426" spans="2:65" s="12" customFormat="1" ht="13.5">
      <c r="B426" s="192"/>
      <c r="D426" s="184" t="s">
        <v>156</v>
      </c>
      <c r="E426" s="193" t="s">
        <v>5</v>
      </c>
      <c r="F426" s="194" t="s">
        <v>479</v>
      </c>
      <c r="H426" s="195">
        <v>26</v>
      </c>
      <c r="I426" s="196"/>
      <c r="L426" s="192"/>
      <c r="M426" s="197"/>
      <c r="N426" s="198"/>
      <c r="O426" s="198"/>
      <c r="P426" s="198"/>
      <c r="Q426" s="198"/>
      <c r="R426" s="198"/>
      <c r="S426" s="198"/>
      <c r="T426" s="199"/>
      <c r="AT426" s="193" t="s">
        <v>156</v>
      </c>
      <c r="AU426" s="193" t="s">
        <v>163</v>
      </c>
      <c r="AV426" s="12" t="s">
        <v>80</v>
      </c>
      <c r="AW426" s="12" t="s">
        <v>35</v>
      </c>
      <c r="AX426" s="12" t="s">
        <v>72</v>
      </c>
      <c r="AY426" s="193" t="s">
        <v>147</v>
      </c>
    </row>
    <row r="427" spans="2:65" s="12" customFormat="1" ht="13.5">
      <c r="B427" s="192"/>
      <c r="D427" s="184" t="s">
        <v>156</v>
      </c>
      <c r="E427" s="193" t="s">
        <v>5</v>
      </c>
      <c r="F427" s="194" t="s">
        <v>480</v>
      </c>
      <c r="H427" s="195">
        <v>10.8</v>
      </c>
      <c r="I427" s="196"/>
      <c r="L427" s="192"/>
      <c r="M427" s="197"/>
      <c r="N427" s="198"/>
      <c r="O427" s="198"/>
      <c r="P427" s="198"/>
      <c r="Q427" s="198"/>
      <c r="R427" s="198"/>
      <c r="S427" s="198"/>
      <c r="T427" s="199"/>
      <c r="AT427" s="193" t="s">
        <v>156</v>
      </c>
      <c r="AU427" s="193" t="s">
        <v>163</v>
      </c>
      <c r="AV427" s="12" t="s">
        <v>80</v>
      </c>
      <c r="AW427" s="12" t="s">
        <v>35</v>
      </c>
      <c r="AX427" s="12" t="s">
        <v>72</v>
      </c>
      <c r="AY427" s="193" t="s">
        <v>147</v>
      </c>
    </row>
    <row r="428" spans="2:65" s="12" customFormat="1" ht="13.5">
      <c r="B428" s="192"/>
      <c r="D428" s="184" t="s">
        <v>156</v>
      </c>
      <c r="E428" s="193" t="s">
        <v>5</v>
      </c>
      <c r="F428" s="194" t="s">
        <v>481</v>
      </c>
      <c r="H428" s="195">
        <v>5.2</v>
      </c>
      <c r="I428" s="196"/>
      <c r="L428" s="192"/>
      <c r="M428" s="197"/>
      <c r="N428" s="198"/>
      <c r="O428" s="198"/>
      <c r="P428" s="198"/>
      <c r="Q428" s="198"/>
      <c r="R428" s="198"/>
      <c r="S428" s="198"/>
      <c r="T428" s="199"/>
      <c r="AT428" s="193" t="s">
        <v>156</v>
      </c>
      <c r="AU428" s="193" t="s">
        <v>163</v>
      </c>
      <c r="AV428" s="12" t="s">
        <v>80</v>
      </c>
      <c r="AW428" s="12" t="s">
        <v>35</v>
      </c>
      <c r="AX428" s="12" t="s">
        <v>72</v>
      </c>
      <c r="AY428" s="193" t="s">
        <v>147</v>
      </c>
    </row>
    <row r="429" spans="2:65" s="12" customFormat="1" ht="13.5">
      <c r="B429" s="192"/>
      <c r="D429" s="184" t="s">
        <v>156</v>
      </c>
      <c r="E429" s="193" t="s">
        <v>5</v>
      </c>
      <c r="F429" s="194" t="s">
        <v>482</v>
      </c>
      <c r="H429" s="195">
        <v>17.399999999999999</v>
      </c>
      <c r="I429" s="196"/>
      <c r="L429" s="192"/>
      <c r="M429" s="197"/>
      <c r="N429" s="198"/>
      <c r="O429" s="198"/>
      <c r="P429" s="198"/>
      <c r="Q429" s="198"/>
      <c r="R429" s="198"/>
      <c r="S429" s="198"/>
      <c r="T429" s="199"/>
      <c r="AT429" s="193" t="s">
        <v>156</v>
      </c>
      <c r="AU429" s="193" t="s">
        <v>163</v>
      </c>
      <c r="AV429" s="12" t="s">
        <v>80</v>
      </c>
      <c r="AW429" s="12" t="s">
        <v>35</v>
      </c>
      <c r="AX429" s="12" t="s">
        <v>72</v>
      </c>
      <c r="AY429" s="193" t="s">
        <v>147</v>
      </c>
    </row>
    <row r="430" spans="2:65" s="12" customFormat="1" ht="13.5">
      <c r="B430" s="192"/>
      <c r="D430" s="184" t="s">
        <v>156</v>
      </c>
      <c r="E430" s="193" t="s">
        <v>5</v>
      </c>
      <c r="F430" s="194" t="s">
        <v>479</v>
      </c>
      <c r="H430" s="195">
        <v>26</v>
      </c>
      <c r="I430" s="196"/>
      <c r="L430" s="192"/>
      <c r="M430" s="197"/>
      <c r="N430" s="198"/>
      <c r="O430" s="198"/>
      <c r="P430" s="198"/>
      <c r="Q430" s="198"/>
      <c r="R430" s="198"/>
      <c r="S430" s="198"/>
      <c r="T430" s="199"/>
      <c r="AT430" s="193" t="s">
        <v>156</v>
      </c>
      <c r="AU430" s="193" t="s">
        <v>163</v>
      </c>
      <c r="AV430" s="12" t="s">
        <v>80</v>
      </c>
      <c r="AW430" s="12" t="s">
        <v>35</v>
      </c>
      <c r="AX430" s="12" t="s">
        <v>72</v>
      </c>
      <c r="AY430" s="193" t="s">
        <v>147</v>
      </c>
    </row>
    <row r="431" spans="2:65" s="13" customFormat="1" ht="13.5">
      <c r="B431" s="200"/>
      <c r="D431" s="201" t="s">
        <v>156</v>
      </c>
      <c r="E431" s="202" t="s">
        <v>5</v>
      </c>
      <c r="F431" s="203" t="s">
        <v>159</v>
      </c>
      <c r="H431" s="204">
        <v>184.25</v>
      </c>
      <c r="I431" s="205"/>
      <c r="L431" s="200"/>
      <c r="M431" s="206"/>
      <c r="N431" s="207"/>
      <c r="O431" s="207"/>
      <c r="P431" s="207"/>
      <c r="Q431" s="207"/>
      <c r="R431" s="207"/>
      <c r="S431" s="207"/>
      <c r="T431" s="208"/>
      <c r="AT431" s="209" t="s">
        <v>156</v>
      </c>
      <c r="AU431" s="209" t="s">
        <v>163</v>
      </c>
      <c r="AV431" s="13" t="s">
        <v>154</v>
      </c>
      <c r="AW431" s="13" t="s">
        <v>35</v>
      </c>
      <c r="AX431" s="13" t="s">
        <v>17</v>
      </c>
      <c r="AY431" s="209" t="s">
        <v>147</v>
      </c>
    </row>
    <row r="432" spans="2:65" s="1" customFormat="1" ht="22.5" customHeight="1">
      <c r="B432" s="170"/>
      <c r="C432" s="216" t="s">
        <v>575</v>
      </c>
      <c r="D432" s="216" t="s">
        <v>393</v>
      </c>
      <c r="E432" s="217" t="s">
        <v>484</v>
      </c>
      <c r="F432" s="218" t="s">
        <v>485</v>
      </c>
      <c r="G432" s="219" t="s">
        <v>287</v>
      </c>
      <c r="H432" s="220">
        <v>193.46299999999999</v>
      </c>
      <c r="I432" s="221"/>
      <c r="J432" s="222">
        <f>ROUND(I432*H432,2)</f>
        <v>0</v>
      </c>
      <c r="K432" s="218" t="s">
        <v>153</v>
      </c>
      <c r="L432" s="223"/>
      <c r="M432" s="224" t="s">
        <v>5</v>
      </c>
      <c r="N432" s="225" t="s">
        <v>43</v>
      </c>
      <c r="O432" s="42"/>
      <c r="P432" s="180">
        <f>O432*H432</f>
        <v>0</v>
      </c>
      <c r="Q432" s="180">
        <v>4.0000000000000003E-5</v>
      </c>
      <c r="R432" s="180">
        <f>Q432*H432</f>
        <v>7.7385200000000005E-3</v>
      </c>
      <c r="S432" s="180">
        <v>0</v>
      </c>
      <c r="T432" s="181">
        <f>S432*H432</f>
        <v>0</v>
      </c>
      <c r="AR432" s="24" t="s">
        <v>191</v>
      </c>
      <c r="AT432" s="24" t="s">
        <v>393</v>
      </c>
      <c r="AU432" s="24" t="s">
        <v>163</v>
      </c>
      <c r="AY432" s="24" t="s">
        <v>147</v>
      </c>
      <c r="BE432" s="182">
        <f>IF(N432="základní",J432,0)</f>
        <v>0</v>
      </c>
      <c r="BF432" s="182">
        <f>IF(N432="snížená",J432,0)</f>
        <v>0</v>
      </c>
      <c r="BG432" s="182">
        <f>IF(N432="zákl. přenesená",J432,0)</f>
        <v>0</v>
      </c>
      <c r="BH432" s="182">
        <f>IF(N432="sníž. přenesená",J432,0)</f>
        <v>0</v>
      </c>
      <c r="BI432" s="182">
        <f>IF(N432="nulová",J432,0)</f>
        <v>0</v>
      </c>
      <c r="BJ432" s="24" t="s">
        <v>17</v>
      </c>
      <c r="BK432" s="182">
        <f>ROUND(I432*H432,2)</f>
        <v>0</v>
      </c>
      <c r="BL432" s="24" t="s">
        <v>154</v>
      </c>
      <c r="BM432" s="24" t="s">
        <v>576</v>
      </c>
    </row>
    <row r="433" spans="2:65" s="12" customFormat="1" ht="13.5">
      <c r="B433" s="192"/>
      <c r="D433" s="201" t="s">
        <v>156</v>
      </c>
      <c r="F433" s="211" t="s">
        <v>487</v>
      </c>
      <c r="H433" s="212">
        <v>193.46299999999999</v>
      </c>
      <c r="I433" s="196"/>
      <c r="L433" s="192"/>
      <c r="M433" s="197"/>
      <c r="N433" s="198"/>
      <c r="O433" s="198"/>
      <c r="P433" s="198"/>
      <c r="Q433" s="198"/>
      <c r="R433" s="198"/>
      <c r="S433" s="198"/>
      <c r="T433" s="199"/>
      <c r="AT433" s="193" t="s">
        <v>156</v>
      </c>
      <c r="AU433" s="193" t="s">
        <v>163</v>
      </c>
      <c r="AV433" s="12" t="s">
        <v>80</v>
      </c>
      <c r="AW433" s="12" t="s">
        <v>6</v>
      </c>
      <c r="AX433" s="12" t="s">
        <v>17</v>
      </c>
      <c r="AY433" s="193" t="s">
        <v>147</v>
      </c>
    </row>
    <row r="434" spans="2:65" s="1" customFormat="1" ht="31.5" customHeight="1">
      <c r="B434" s="170"/>
      <c r="C434" s="171" t="s">
        <v>577</v>
      </c>
      <c r="D434" s="171" t="s">
        <v>149</v>
      </c>
      <c r="E434" s="172" t="s">
        <v>489</v>
      </c>
      <c r="F434" s="173" t="s">
        <v>490</v>
      </c>
      <c r="G434" s="174" t="s">
        <v>229</v>
      </c>
      <c r="H434" s="175">
        <v>68.533000000000001</v>
      </c>
      <c r="I434" s="176"/>
      <c r="J434" s="177">
        <f>ROUND(I434*H434,2)</f>
        <v>0</v>
      </c>
      <c r="K434" s="173" t="s">
        <v>153</v>
      </c>
      <c r="L434" s="41"/>
      <c r="M434" s="178" t="s">
        <v>5</v>
      </c>
      <c r="N434" s="179" t="s">
        <v>43</v>
      </c>
      <c r="O434" s="42"/>
      <c r="P434" s="180">
        <f>O434*H434</f>
        <v>0</v>
      </c>
      <c r="Q434" s="180">
        <v>1.2E-4</v>
      </c>
      <c r="R434" s="180">
        <f>Q434*H434</f>
        <v>8.2239600000000006E-3</v>
      </c>
      <c r="S434" s="180">
        <v>0</v>
      </c>
      <c r="T434" s="181">
        <f>S434*H434</f>
        <v>0</v>
      </c>
      <c r="AR434" s="24" t="s">
        <v>154</v>
      </c>
      <c r="AT434" s="24" t="s">
        <v>149</v>
      </c>
      <c r="AU434" s="24" t="s">
        <v>163</v>
      </c>
      <c r="AY434" s="24" t="s">
        <v>147</v>
      </c>
      <c r="BE434" s="182">
        <f>IF(N434="základní",J434,0)</f>
        <v>0</v>
      </c>
      <c r="BF434" s="182">
        <f>IF(N434="snížená",J434,0)</f>
        <v>0</v>
      </c>
      <c r="BG434" s="182">
        <f>IF(N434="zákl. přenesená",J434,0)</f>
        <v>0</v>
      </c>
      <c r="BH434" s="182">
        <f>IF(N434="sníž. přenesená",J434,0)</f>
        <v>0</v>
      </c>
      <c r="BI434" s="182">
        <f>IF(N434="nulová",J434,0)</f>
        <v>0</v>
      </c>
      <c r="BJ434" s="24" t="s">
        <v>17</v>
      </c>
      <c r="BK434" s="182">
        <f>ROUND(I434*H434,2)</f>
        <v>0</v>
      </c>
      <c r="BL434" s="24" t="s">
        <v>154</v>
      </c>
      <c r="BM434" s="24" t="s">
        <v>578</v>
      </c>
    </row>
    <row r="435" spans="2:65" s="11" customFormat="1" ht="13.5">
      <c r="B435" s="183"/>
      <c r="D435" s="184" t="s">
        <v>156</v>
      </c>
      <c r="E435" s="185" t="s">
        <v>5</v>
      </c>
      <c r="F435" s="186" t="s">
        <v>466</v>
      </c>
      <c r="H435" s="187" t="s">
        <v>5</v>
      </c>
      <c r="I435" s="188"/>
      <c r="L435" s="183"/>
      <c r="M435" s="189"/>
      <c r="N435" s="190"/>
      <c r="O435" s="190"/>
      <c r="P435" s="190"/>
      <c r="Q435" s="190"/>
      <c r="R435" s="190"/>
      <c r="S435" s="190"/>
      <c r="T435" s="191"/>
      <c r="AT435" s="187" t="s">
        <v>156</v>
      </c>
      <c r="AU435" s="187" t="s">
        <v>163</v>
      </c>
      <c r="AV435" s="11" t="s">
        <v>17</v>
      </c>
      <c r="AW435" s="11" t="s">
        <v>35</v>
      </c>
      <c r="AX435" s="11" t="s">
        <v>72</v>
      </c>
      <c r="AY435" s="187" t="s">
        <v>147</v>
      </c>
    </row>
    <row r="436" spans="2:65" s="12" customFormat="1" ht="13.5">
      <c r="B436" s="192"/>
      <c r="D436" s="184" t="s">
        <v>156</v>
      </c>
      <c r="E436" s="193" t="s">
        <v>5</v>
      </c>
      <c r="F436" s="194" t="s">
        <v>492</v>
      </c>
      <c r="H436" s="195">
        <v>0.72</v>
      </c>
      <c r="I436" s="196"/>
      <c r="L436" s="192"/>
      <c r="M436" s="197"/>
      <c r="N436" s="198"/>
      <c r="O436" s="198"/>
      <c r="P436" s="198"/>
      <c r="Q436" s="198"/>
      <c r="R436" s="198"/>
      <c r="S436" s="198"/>
      <c r="T436" s="199"/>
      <c r="AT436" s="193" t="s">
        <v>156</v>
      </c>
      <c r="AU436" s="193" t="s">
        <v>163</v>
      </c>
      <c r="AV436" s="12" t="s">
        <v>80</v>
      </c>
      <c r="AW436" s="12" t="s">
        <v>35</v>
      </c>
      <c r="AX436" s="12" t="s">
        <v>72</v>
      </c>
      <c r="AY436" s="193" t="s">
        <v>147</v>
      </c>
    </row>
    <row r="437" spans="2:65" s="12" customFormat="1" ht="13.5">
      <c r="B437" s="192"/>
      <c r="D437" s="184" t="s">
        <v>156</v>
      </c>
      <c r="E437" s="193" t="s">
        <v>5</v>
      </c>
      <c r="F437" s="194" t="s">
        <v>493</v>
      </c>
      <c r="H437" s="195">
        <v>0.16</v>
      </c>
      <c r="I437" s="196"/>
      <c r="L437" s="192"/>
      <c r="M437" s="197"/>
      <c r="N437" s="198"/>
      <c r="O437" s="198"/>
      <c r="P437" s="198"/>
      <c r="Q437" s="198"/>
      <c r="R437" s="198"/>
      <c r="S437" s="198"/>
      <c r="T437" s="199"/>
      <c r="AT437" s="193" t="s">
        <v>156</v>
      </c>
      <c r="AU437" s="193" t="s">
        <v>163</v>
      </c>
      <c r="AV437" s="12" t="s">
        <v>80</v>
      </c>
      <c r="AW437" s="12" t="s">
        <v>35</v>
      </c>
      <c r="AX437" s="12" t="s">
        <v>72</v>
      </c>
      <c r="AY437" s="193" t="s">
        <v>147</v>
      </c>
    </row>
    <row r="438" spans="2:65" s="12" customFormat="1" ht="13.5">
      <c r="B438" s="192"/>
      <c r="D438" s="184" t="s">
        <v>156</v>
      </c>
      <c r="E438" s="193" t="s">
        <v>5</v>
      </c>
      <c r="F438" s="194" t="s">
        <v>494</v>
      </c>
      <c r="H438" s="195">
        <v>1.25</v>
      </c>
      <c r="I438" s="196"/>
      <c r="L438" s="192"/>
      <c r="M438" s="197"/>
      <c r="N438" s="198"/>
      <c r="O438" s="198"/>
      <c r="P438" s="198"/>
      <c r="Q438" s="198"/>
      <c r="R438" s="198"/>
      <c r="S438" s="198"/>
      <c r="T438" s="199"/>
      <c r="AT438" s="193" t="s">
        <v>156</v>
      </c>
      <c r="AU438" s="193" t="s">
        <v>163</v>
      </c>
      <c r="AV438" s="12" t="s">
        <v>80</v>
      </c>
      <c r="AW438" s="12" t="s">
        <v>35</v>
      </c>
      <c r="AX438" s="12" t="s">
        <v>72</v>
      </c>
      <c r="AY438" s="193" t="s">
        <v>147</v>
      </c>
    </row>
    <row r="439" spans="2:65" s="12" customFormat="1" ht="13.5">
      <c r="B439" s="192"/>
      <c r="D439" s="184" t="s">
        <v>156</v>
      </c>
      <c r="E439" s="193" t="s">
        <v>5</v>
      </c>
      <c r="F439" s="194" t="s">
        <v>495</v>
      </c>
      <c r="H439" s="195">
        <v>0.72</v>
      </c>
      <c r="I439" s="196"/>
      <c r="L439" s="192"/>
      <c r="M439" s="197"/>
      <c r="N439" s="198"/>
      <c r="O439" s="198"/>
      <c r="P439" s="198"/>
      <c r="Q439" s="198"/>
      <c r="R439" s="198"/>
      <c r="S439" s="198"/>
      <c r="T439" s="199"/>
      <c r="AT439" s="193" t="s">
        <v>156</v>
      </c>
      <c r="AU439" s="193" t="s">
        <v>163</v>
      </c>
      <c r="AV439" s="12" t="s">
        <v>80</v>
      </c>
      <c r="AW439" s="12" t="s">
        <v>35</v>
      </c>
      <c r="AX439" s="12" t="s">
        <v>72</v>
      </c>
      <c r="AY439" s="193" t="s">
        <v>147</v>
      </c>
    </row>
    <row r="440" spans="2:65" s="12" customFormat="1" ht="13.5">
      <c r="B440" s="192"/>
      <c r="D440" s="184" t="s">
        <v>156</v>
      </c>
      <c r="E440" s="193" t="s">
        <v>5</v>
      </c>
      <c r="F440" s="194" t="s">
        <v>496</v>
      </c>
      <c r="H440" s="195">
        <v>2.5</v>
      </c>
      <c r="I440" s="196"/>
      <c r="L440" s="192"/>
      <c r="M440" s="197"/>
      <c r="N440" s="198"/>
      <c r="O440" s="198"/>
      <c r="P440" s="198"/>
      <c r="Q440" s="198"/>
      <c r="R440" s="198"/>
      <c r="S440" s="198"/>
      <c r="T440" s="199"/>
      <c r="AT440" s="193" t="s">
        <v>156</v>
      </c>
      <c r="AU440" s="193" t="s">
        <v>163</v>
      </c>
      <c r="AV440" s="12" t="s">
        <v>80</v>
      </c>
      <c r="AW440" s="12" t="s">
        <v>35</v>
      </c>
      <c r="AX440" s="12" t="s">
        <v>72</v>
      </c>
      <c r="AY440" s="193" t="s">
        <v>147</v>
      </c>
    </row>
    <row r="441" spans="2:65" s="12" customFormat="1" ht="13.5">
      <c r="B441" s="192"/>
      <c r="D441" s="184" t="s">
        <v>156</v>
      </c>
      <c r="E441" s="193" t="s">
        <v>5</v>
      </c>
      <c r="F441" s="194" t="s">
        <v>497</v>
      </c>
      <c r="H441" s="195">
        <v>1.5</v>
      </c>
      <c r="I441" s="196"/>
      <c r="L441" s="192"/>
      <c r="M441" s="197"/>
      <c r="N441" s="198"/>
      <c r="O441" s="198"/>
      <c r="P441" s="198"/>
      <c r="Q441" s="198"/>
      <c r="R441" s="198"/>
      <c r="S441" s="198"/>
      <c r="T441" s="199"/>
      <c r="AT441" s="193" t="s">
        <v>156</v>
      </c>
      <c r="AU441" s="193" t="s">
        <v>163</v>
      </c>
      <c r="AV441" s="12" t="s">
        <v>80</v>
      </c>
      <c r="AW441" s="12" t="s">
        <v>35</v>
      </c>
      <c r="AX441" s="12" t="s">
        <v>72</v>
      </c>
      <c r="AY441" s="193" t="s">
        <v>147</v>
      </c>
    </row>
    <row r="442" spans="2:65" s="12" customFormat="1" ht="13.5">
      <c r="B442" s="192"/>
      <c r="D442" s="184" t="s">
        <v>156</v>
      </c>
      <c r="E442" s="193" t="s">
        <v>5</v>
      </c>
      <c r="F442" s="194" t="s">
        <v>495</v>
      </c>
      <c r="H442" s="195">
        <v>0.72</v>
      </c>
      <c r="I442" s="196"/>
      <c r="L442" s="192"/>
      <c r="M442" s="197"/>
      <c r="N442" s="198"/>
      <c r="O442" s="198"/>
      <c r="P442" s="198"/>
      <c r="Q442" s="198"/>
      <c r="R442" s="198"/>
      <c r="S442" s="198"/>
      <c r="T442" s="199"/>
      <c r="AT442" s="193" t="s">
        <v>156</v>
      </c>
      <c r="AU442" s="193" t="s">
        <v>163</v>
      </c>
      <c r="AV442" s="12" t="s">
        <v>80</v>
      </c>
      <c r="AW442" s="12" t="s">
        <v>35</v>
      </c>
      <c r="AX442" s="12" t="s">
        <v>72</v>
      </c>
      <c r="AY442" s="193" t="s">
        <v>147</v>
      </c>
    </row>
    <row r="443" spans="2:65" s="12" customFormat="1" ht="13.5">
      <c r="B443" s="192"/>
      <c r="D443" s="184" t="s">
        <v>156</v>
      </c>
      <c r="E443" s="193" t="s">
        <v>5</v>
      </c>
      <c r="F443" s="194" t="s">
        <v>498</v>
      </c>
      <c r="H443" s="195">
        <v>4.5</v>
      </c>
      <c r="I443" s="196"/>
      <c r="L443" s="192"/>
      <c r="M443" s="197"/>
      <c r="N443" s="198"/>
      <c r="O443" s="198"/>
      <c r="P443" s="198"/>
      <c r="Q443" s="198"/>
      <c r="R443" s="198"/>
      <c r="S443" s="198"/>
      <c r="T443" s="199"/>
      <c r="AT443" s="193" t="s">
        <v>156</v>
      </c>
      <c r="AU443" s="193" t="s">
        <v>163</v>
      </c>
      <c r="AV443" s="12" t="s">
        <v>80</v>
      </c>
      <c r="AW443" s="12" t="s">
        <v>35</v>
      </c>
      <c r="AX443" s="12" t="s">
        <v>72</v>
      </c>
      <c r="AY443" s="193" t="s">
        <v>147</v>
      </c>
    </row>
    <row r="444" spans="2:65" s="12" customFormat="1" ht="13.5">
      <c r="B444" s="192"/>
      <c r="D444" s="184" t="s">
        <v>156</v>
      </c>
      <c r="E444" s="193" t="s">
        <v>5</v>
      </c>
      <c r="F444" s="194" t="s">
        <v>499</v>
      </c>
      <c r="H444" s="195">
        <v>0.52300000000000002</v>
      </c>
      <c r="I444" s="196"/>
      <c r="L444" s="192"/>
      <c r="M444" s="197"/>
      <c r="N444" s="198"/>
      <c r="O444" s="198"/>
      <c r="P444" s="198"/>
      <c r="Q444" s="198"/>
      <c r="R444" s="198"/>
      <c r="S444" s="198"/>
      <c r="T444" s="199"/>
      <c r="AT444" s="193" t="s">
        <v>156</v>
      </c>
      <c r="AU444" s="193" t="s">
        <v>163</v>
      </c>
      <c r="AV444" s="12" t="s">
        <v>80</v>
      </c>
      <c r="AW444" s="12" t="s">
        <v>35</v>
      </c>
      <c r="AX444" s="12" t="s">
        <v>72</v>
      </c>
      <c r="AY444" s="193" t="s">
        <v>147</v>
      </c>
    </row>
    <row r="445" spans="2:65" s="12" customFormat="1" ht="13.5">
      <c r="B445" s="192"/>
      <c r="D445" s="184" t="s">
        <v>156</v>
      </c>
      <c r="E445" s="193" t="s">
        <v>5</v>
      </c>
      <c r="F445" s="194" t="s">
        <v>500</v>
      </c>
      <c r="H445" s="195">
        <v>6.25</v>
      </c>
      <c r="I445" s="196"/>
      <c r="L445" s="192"/>
      <c r="M445" s="197"/>
      <c r="N445" s="198"/>
      <c r="O445" s="198"/>
      <c r="P445" s="198"/>
      <c r="Q445" s="198"/>
      <c r="R445" s="198"/>
      <c r="S445" s="198"/>
      <c r="T445" s="199"/>
      <c r="AT445" s="193" t="s">
        <v>156</v>
      </c>
      <c r="AU445" s="193" t="s">
        <v>163</v>
      </c>
      <c r="AV445" s="12" t="s">
        <v>80</v>
      </c>
      <c r="AW445" s="12" t="s">
        <v>35</v>
      </c>
      <c r="AX445" s="12" t="s">
        <v>72</v>
      </c>
      <c r="AY445" s="193" t="s">
        <v>147</v>
      </c>
    </row>
    <row r="446" spans="2:65" s="12" customFormat="1" ht="13.5">
      <c r="B446" s="192"/>
      <c r="D446" s="184" t="s">
        <v>156</v>
      </c>
      <c r="E446" s="193" t="s">
        <v>5</v>
      </c>
      <c r="F446" s="194" t="s">
        <v>501</v>
      </c>
      <c r="H446" s="195">
        <v>0.75</v>
      </c>
      <c r="I446" s="196"/>
      <c r="L446" s="192"/>
      <c r="M446" s="197"/>
      <c r="N446" s="198"/>
      <c r="O446" s="198"/>
      <c r="P446" s="198"/>
      <c r="Q446" s="198"/>
      <c r="R446" s="198"/>
      <c r="S446" s="198"/>
      <c r="T446" s="199"/>
      <c r="AT446" s="193" t="s">
        <v>156</v>
      </c>
      <c r="AU446" s="193" t="s">
        <v>163</v>
      </c>
      <c r="AV446" s="12" t="s">
        <v>80</v>
      </c>
      <c r="AW446" s="12" t="s">
        <v>35</v>
      </c>
      <c r="AX446" s="12" t="s">
        <v>72</v>
      </c>
      <c r="AY446" s="193" t="s">
        <v>147</v>
      </c>
    </row>
    <row r="447" spans="2:65" s="11" customFormat="1" ht="13.5">
      <c r="B447" s="183"/>
      <c r="D447" s="184" t="s">
        <v>156</v>
      </c>
      <c r="E447" s="185" t="s">
        <v>5</v>
      </c>
      <c r="F447" s="186" t="s">
        <v>269</v>
      </c>
      <c r="H447" s="187" t="s">
        <v>5</v>
      </c>
      <c r="I447" s="188"/>
      <c r="L447" s="183"/>
      <c r="M447" s="189"/>
      <c r="N447" s="190"/>
      <c r="O447" s="190"/>
      <c r="P447" s="190"/>
      <c r="Q447" s="190"/>
      <c r="R447" s="190"/>
      <c r="S447" s="190"/>
      <c r="T447" s="191"/>
      <c r="AT447" s="187" t="s">
        <v>156</v>
      </c>
      <c r="AU447" s="187" t="s">
        <v>163</v>
      </c>
      <c r="AV447" s="11" t="s">
        <v>17</v>
      </c>
      <c r="AW447" s="11" t="s">
        <v>35</v>
      </c>
      <c r="AX447" s="11" t="s">
        <v>72</v>
      </c>
      <c r="AY447" s="187" t="s">
        <v>147</v>
      </c>
    </row>
    <row r="448" spans="2:65" s="12" customFormat="1" ht="13.5">
      <c r="B448" s="192"/>
      <c r="D448" s="184" t="s">
        <v>156</v>
      </c>
      <c r="E448" s="193" t="s">
        <v>5</v>
      </c>
      <c r="F448" s="194" t="s">
        <v>494</v>
      </c>
      <c r="H448" s="195">
        <v>1.25</v>
      </c>
      <c r="I448" s="196"/>
      <c r="L448" s="192"/>
      <c r="M448" s="197"/>
      <c r="N448" s="198"/>
      <c r="O448" s="198"/>
      <c r="P448" s="198"/>
      <c r="Q448" s="198"/>
      <c r="R448" s="198"/>
      <c r="S448" s="198"/>
      <c r="T448" s="199"/>
      <c r="AT448" s="193" t="s">
        <v>156</v>
      </c>
      <c r="AU448" s="193" t="s">
        <v>163</v>
      </c>
      <c r="AV448" s="12" t="s">
        <v>80</v>
      </c>
      <c r="AW448" s="12" t="s">
        <v>35</v>
      </c>
      <c r="AX448" s="12" t="s">
        <v>72</v>
      </c>
      <c r="AY448" s="193" t="s">
        <v>147</v>
      </c>
    </row>
    <row r="449" spans="2:65" s="12" customFormat="1" ht="13.5">
      <c r="B449" s="192"/>
      <c r="D449" s="184" t="s">
        <v>156</v>
      </c>
      <c r="E449" s="193" t="s">
        <v>5</v>
      </c>
      <c r="F449" s="194" t="s">
        <v>495</v>
      </c>
      <c r="H449" s="195">
        <v>0.72</v>
      </c>
      <c r="I449" s="196"/>
      <c r="L449" s="192"/>
      <c r="M449" s="197"/>
      <c r="N449" s="198"/>
      <c r="O449" s="198"/>
      <c r="P449" s="198"/>
      <c r="Q449" s="198"/>
      <c r="R449" s="198"/>
      <c r="S449" s="198"/>
      <c r="T449" s="199"/>
      <c r="AT449" s="193" t="s">
        <v>156</v>
      </c>
      <c r="AU449" s="193" t="s">
        <v>163</v>
      </c>
      <c r="AV449" s="12" t="s">
        <v>80</v>
      </c>
      <c r="AW449" s="12" t="s">
        <v>35</v>
      </c>
      <c r="AX449" s="12" t="s">
        <v>72</v>
      </c>
      <c r="AY449" s="193" t="s">
        <v>147</v>
      </c>
    </row>
    <row r="450" spans="2:65" s="12" customFormat="1" ht="13.5">
      <c r="B450" s="192"/>
      <c r="D450" s="184" t="s">
        <v>156</v>
      </c>
      <c r="E450" s="193" t="s">
        <v>5</v>
      </c>
      <c r="F450" s="194" t="s">
        <v>502</v>
      </c>
      <c r="H450" s="195">
        <v>8.75</v>
      </c>
      <c r="I450" s="196"/>
      <c r="L450" s="192"/>
      <c r="M450" s="197"/>
      <c r="N450" s="198"/>
      <c r="O450" s="198"/>
      <c r="P450" s="198"/>
      <c r="Q450" s="198"/>
      <c r="R450" s="198"/>
      <c r="S450" s="198"/>
      <c r="T450" s="199"/>
      <c r="AT450" s="193" t="s">
        <v>156</v>
      </c>
      <c r="AU450" s="193" t="s">
        <v>163</v>
      </c>
      <c r="AV450" s="12" t="s">
        <v>80</v>
      </c>
      <c r="AW450" s="12" t="s">
        <v>35</v>
      </c>
      <c r="AX450" s="12" t="s">
        <v>72</v>
      </c>
      <c r="AY450" s="193" t="s">
        <v>147</v>
      </c>
    </row>
    <row r="451" spans="2:65" s="11" customFormat="1" ht="13.5">
      <c r="B451" s="183"/>
      <c r="D451" s="184" t="s">
        <v>156</v>
      </c>
      <c r="E451" s="185" t="s">
        <v>5</v>
      </c>
      <c r="F451" s="186" t="s">
        <v>478</v>
      </c>
      <c r="H451" s="187" t="s">
        <v>5</v>
      </c>
      <c r="I451" s="188"/>
      <c r="L451" s="183"/>
      <c r="M451" s="189"/>
      <c r="N451" s="190"/>
      <c r="O451" s="190"/>
      <c r="P451" s="190"/>
      <c r="Q451" s="190"/>
      <c r="R451" s="190"/>
      <c r="S451" s="190"/>
      <c r="T451" s="191"/>
      <c r="AT451" s="187" t="s">
        <v>156</v>
      </c>
      <c r="AU451" s="187" t="s">
        <v>163</v>
      </c>
      <c r="AV451" s="11" t="s">
        <v>17</v>
      </c>
      <c r="AW451" s="11" t="s">
        <v>35</v>
      </c>
      <c r="AX451" s="11" t="s">
        <v>72</v>
      </c>
      <c r="AY451" s="187" t="s">
        <v>147</v>
      </c>
    </row>
    <row r="452" spans="2:65" s="12" customFormat="1" ht="13.5">
      <c r="B452" s="192"/>
      <c r="D452" s="184" t="s">
        <v>156</v>
      </c>
      <c r="E452" s="193" t="s">
        <v>5</v>
      </c>
      <c r="F452" s="194" t="s">
        <v>503</v>
      </c>
      <c r="H452" s="195">
        <v>10.5</v>
      </c>
      <c r="I452" s="196"/>
      <c r="L452" s="192"/>
      <c r="M452" s="197"/>
      <c r="N452" s="198"/>
      <c r="O452" s="198"/>
      <c r="P452" s="198"/>
      <c r="Q452" s="198"/>
      <c r="R452" s="198"/>
      <c r="S452" s="198"/>
      <c r="T452" s="199"/>
      <c r="AT452" s="193" t="s">
        <v>156</v>
      </c>
      <c r="AU452" s="193" t="s">
        <v>163</v>
      </c>
      <c r="AV452" s="12" t="s">
        <v>80</v>
      </c>
      <c r="AW452" s="12" t="s">
        <v>35</v>
      </c>
      <c r="AX452" s="12" t="s">
        <v>72</v>
      </c>
      <c r="AY452" s="193" t="s">
        <v>147</v>
      </c>
    </row>
    <row r="453" spans="2:65" s="12" customFormat="1" ht="13.5">
      <c r="B453" s="192"/>
      <c r="D453" s="184" t="s">
        <v>156</v>
      </c>
      <c r="E453" s="193" t="s">
        <v>5</v>
      </c>
      <c r="F453" s="194" t="s">
        <v>504</v>
      </c>
      <c r="H453" s="195">
        <v>5.04</v>
      </c>
      <c r="I453" s="196"/>
      <c r="L453" s="192"/>
      <c r="M453" s="197"/>
      <c r="N453" s="198"/>
      <c r="O453" s="198"/>
      <c r="P453" s="198"/>
      <c r="Q453" s="198"/>
      <c r="R453" s="198"/>
      <c r="S453" s="198"/>
      <c r="T453" s="199"/>
      <c r="AT453" s="193" t="s">
        <v>156</v>
      </c>
      <c r="AU453" s="193" t="s">
        <v>163</v>
      </c>
      <c r="AV453" s="12" t="s">
        <v>80</v>
      </c>
      <c r="AW453" s="12" t="s">
        <v>35</v>
      </c>
      <c r="AX453" s="12" t="s">
        <v>72</v>
      </c>
      <c r="AY453" s="193" t="s">
        <v>147</v>
      </c>
    </row>
    <row r="454" spans="2:65" s="12" customFormat="1" ht="13.5">
      <c r="B454" s="192"/>
      <c r="D454" s="184" t="s">
        <v>156</v>
      </c>
      <c r="E454" s="193" t="s">
        <v>5</v>
      </c>
      <c r="F454" s="194" t="s">
        <v>505</v>
      </c>
      <c r="H454" s="195">
        <v>2.1</v>
      </c>
      <c r="I454" s="196"/>
      <c r="L454" s="192"/>
      <c r="M454" s="197"/>
      <c r="N454" s="198"/>
      <c r="O454" s="198"/>
      <c r="P454" s="198"/>
      <c r="Q454" s="198"/>
      <c r="R454" s="198"/>
      <c r="S454" s="198"/>
      <c r="T454" s="199"/>
      <c r="AT454" s="193" t="s">
        <v>156</v>
      </c>
      <c r="AU454" s="193" t="s">
        <v>163</v>
      </c>
      <c r="AV454" s="12" t="s">
        <v>80</v>
      </c>
      <c r="AW454" s="12" t="s">
        <v>35</v>
      </c>
      <c r="AX454" s="12" t="s">
        <v>72</v>
      </c>
      <c r="AY454" s="193" t="s">
        <v>147</v>
      </c>
    </row>
    <row r="455" spans="2:65" s="12" customFormat="1" ht="13.5">
      <c r="B455" s="192"/>
      <c r="D455" s="184" t="s">
        <v>156</v>
      </c>
      <c r="E455" s="193" t="s">
        <v>5</v>
      </c>
      <c r="F455" s="194" t="s">
        <v>506</v>
      </c>
      <c r="H455" s="195">
        <v>10.08</v>
      </c>
      <c r="I455" s="196"/>
      <c r="L455" s="192"/>
      <c r="M455" s="197"/>
      <c r="N455" s="198"/>
      <c r="O455" s="198"/>
      <c r="P455" s="198"/>
      <c r="Q455" s="198"/>
      <c r="R455" s="198"/>
      <c r="S455" s="198"/>
      <c r="T455" s="199"/>
      <c r="AT455" s="193" t="s">
        <v>156</v>
      </c>
      <c r="AU455" s="193" t="s">
        <v>163</v>
      </c>
      <c r="AV455" s="12" t="s">
        <v>80</v>
      </c>
      <c r="AW455" s="12" t="s">
        <v>35</v>
      </c>
      <c r="AX455" s="12" t="s">
        <v>72</v>
      </c>
      <c r="AY455" s="193" t="s">
        <v>147</v>
      </c>
    </row>
    <row r="456" spans="2:65" s="12" customFormat="1" ht="13.5">
      <c r="B456" s="192"/>
      <c r="D456" s="184" t="s">
        <v>156</v>
      </c>
      <c r="E456" s="193" t="s">
        <v>5</v>
      </c>
      <c r="F456" s="194" t="s">
        <v>503</v>
      </c>
      <c r="H456" s="195">
        <v>10.5</v>
      </c>
      <c r="I456" s="196"/>
      <c r="L456" s="192"/>
      <c r="M456" s="197"/>
      <c r="N456" s="198"/>
      <c r="O456" s="198"/>
      <c r="P456" s="198"/>
      <c r="Q456" s="198"/>
      <c r="R456" s="198"/>
      <c r="S456" s="198"/>
      <c r="T456" s="199"/>
      <c r="AT456" s="193" t="s">
        <v>156</v>
      </c>
      <c r="AU456" s="193" t="s">
        <v>163</v>
      </c>
      <c r="AV456" s="12" t="s">
        <v>80</v>
      </c>
      <c r="AW456" s="12" t="s">
        <v>35</v>
      </c>
      <c r="AX456" s="12" t="s">
        <v>72</v>
      </c>
      <c r="AY456" s="193" t="s">
        <v>147</v>
      </c>
    </row>
    <row r="457" spans="2:65" s="13" customFormat="1" ht="13.5">
      <c r="B457" s="200"/>
      <c r="D457" s="201" t="s">
        <v>156</v>
      </c>
      <c r="E457" s="202" t="s">
        <v>5</v>
      </c>
      <c r="F457" s="203" t="s">
        <v>159</v>
      </c>
      <c r="H457" s="204">
        <v>68.533000000000001</v>
      </c>
      <c r="I457" s="205"/>
      <c r="L457" s="200"/>
      <c r="M457" s="206"/>
      <c r="N457" s="207"/>
      <c r="O457" s="207"/>
      <c r="P457" s="207"/>
      <c r="Q457" s="207"/>
      <c r="R457" s="207"/>
      <c r="S457" s="207"/>
      <c r="T457" s="208"/>
      <c r="AT457" s="209" t="s">
        <v>156</v>
      </c>
      <c r="AU457" s="209" t="s">
        <v>163</v>
      </c>
      <c r="AV457" s="13" t="s">
        <v>154</v>
      </c>
      <c r="AW457" s="13" t="s">
        <v>35</v>
      </c>
      <c r="AX457" s="13" t="s">
        <v>17</v>
      </c>
      <c r="AY457" s="209" t="s">
        <v>147</v>
      </c>
    </row>
    <row r="458" spans="2:65" s="1" customFormat="1" ht="31.5" customHeight="1">
      <c r="B458" s="170"/>
      <c r="C458" s="171" t="s">
        <v>579</v>
      </c>
      <c r="D458" s="171" t="s">
        <v>149</v>
      </c>
      <c r="E458" s="172" t="s">
        <v>580</v>
      </c>
      <c r="F458" s="173" t="s">
        <v>581</v>
      </c>
      <c r="G458" s="174" t="s">
        <v>229</v>
      </c>
      <c r="H458" s="175">
        <v>577.74199999999996</v>
      </c>
      <c r="I458" s="176"/>
      <c r="J458" s="177">
        <f>ROUND(I458*H458,2)</f>
        <v>0</v>
      </c>
      <c r="K458" s="173" t="s">
        <v>153</v>
      </c>
      <c r="L458" s="41"/>
      <c r="M458" s="178" t="s">
        <v>5</v>
      </c>
      <c r="N458" s="179" t="s">
        <v>43</v>
      </c>
      <c r="O458" s="42"/>
      <c r="P458" s="180">
        <f>O458*H458</f>
        <v>0</v>
      </c>
      <c r="Q458" s="180">
        <v>7.2000000000000005E-4</v>
      </c>
      <c r="R458" s="180">
        <f>Q458*H458</f>
        <v>0.41597424</v>
      </c>
      <c r="S458" s="180">
        <v>0</v>
      </c>
      <c r="T458" s="181">
        <f>S458*H458</f>
        <v>0</v>
      </c>
      <c r="AR458" s="24" t="s">
        <v>226</v>
      </c>
      <c r="AT458" s="24" t="s">
        <v>149</v>
      </c>
      <c r="AU458" s="24" t="s">
        <v>163</v>
      </c>
      <c r="AY458" s="24" t="s">
        <v>147</v>
      </c>
      <c r="BE458" s="182">
        <f>IF(N458="základní",J458,0)</f>
        <v>0</v>
      </c>
      <c r="BF458" s="182">
        <f>IF(N458="snížená",J458,0)</f>
        <v>0</v>
      </c>
      <c r="BG458" s="182">
        <f>IF(N458="zákl. přenesená",J458,0)</f>
        <v>0</v>
      </c>
      <c r="BH458" s="182">
        <f>IF(N458="sníž. přenesená",J458,0)</f>
        <v>0</v>
      </c>
      <c r="BI458" s="182">
        <f>IF(N458="nulová",J458,0)</f>
        <v>0</v>
      </c>
      <c r="BJ458" s="24" t="s">
        <v>17</v>
      </c>
      <c r="BK458" s="182">
        <f>ROUND(I458*H458,2)</f>
        <v>0</v>
      </c>
      <c r="BL458" s="24" t="s">
        <v>226</v>
      </c>
      <c r="BM458" s="24" t="s">
        <v>582</v>
      </c>
    </row>
    <row r="459" spans="2:65" s="1" customFormat="1" ht="31.5" customHeight="1">
      <c r="B459" s="170"/>
      <c r="C459" s="171" t="s">
        <v>583</v>
      </c>
      <c r="D459" s="171" t="s">
        <v>149</v>
      </c>
      <c r="E459" s="172" t="s">
        <v>539</v>
      </c>
      <c r="F459" s="173" t="s">
        <v>540</v>
      </c>
      <c r="G459" s="174" t="s">
        <v>229</v>
      </c>
      <c r="H459" s="175">
        <v>7.9349999999999996</v>
      </c>
      <c r="I459" s="176"/>
      <c r="J459" s="177">
        <f>ROUND(I459*H459,2)</f>
        <v>0</v>
      </c>
      <c r="K459" s="173" t="s">
        <v>153</v>
      </c>
      <c r="L459" s="41"/>
      <c r="M459" s="178" t="s">
        <v>5</v>
      </c>
      <c r="N459" s="179" t="s">
        <v>43</v>
      </c>
      <c r="O459" s="42"/>
      <c r="P459" s="180">
        <f>O459*H459</f>
        <v>0</v>
      </c>
      <c r="Q459" s="180">
        <v>6.3E-2</v>
      </c>
      <c r="R459" s="180">
        <f>Q459*H459</f>
        <v>0.49990499999999999</v>
      </c>
      <c r="S459" s="180">
        <v>0</v>
      </c>
      <c r="T459" s="181">
        <f>S459*H459</f>
        <v>0</v>
      </c>
      <c r="AR459" s="24" t="s">
        <v>154</v>
      </c>
      <c r="AT459" s="24" t="s">
        <v>149</v>
      </c>
      <c r="AU459" s="24" t="s">
        <v>163</v>
      </c>
      <c r="AY459" s="24" t="s">
        <v>147</v>
      </c>
      <c r="BE459" s="182">
        <f>IF(N459="základní",J459,0)</f>
        <v>0</v>
      </c>
      <c r="BF459" s="182">
        <f>IF(N459="snížená",J459,0)</f>
        <v>0</v>
      </c>
      <c r="BG459" s="182">
        <f>IF(N459="zákl. přenesená",J459,0)</f>
        <v>0</v>
      </c>
      <c r="BH459" s="182">
        <f>IF(N459="sníž. přenesená",J459,0)</f>
        <v>0</v>
      </c>
      <c r="BI459" s="182">
        <f>IF(N459="nulová",J459,0)</f>
        <v>0</v>
      </c>
      <c r="BJ459" s="24" t="s">
        <v>17</v>
      </c>
      <c r="BK459" s="182">
        <f>ROUND(I459*H459,2)</f>
        <v>0</v>
      </c>
      <c r="BL459" s="24" t="s">
        <v>154</v>
      </c>
      <c r="BM459" s="24" t="s">
        <v>584</v>
      </c>
    </row>
    <row r="460" spans="2:65" s="12" customFormat="1" ht="13.5">
      <c r="B460" s="192"/>
      <c r="D460" s="201" t="s">
        <v>156</v>
      </c>
      <c r="E460" s="210" t="s">
        <v>5</v>
      </c>
      <c r="F460" s="211" t="s">
        <v>585</v>
      </c>
      <c r="H460" s="212">
        <v>7.9349999999999996</v>
      </c>
      <c r="I460" s="196"/>
      <c r="L460" s="192"/>
      <c r="M460" s="197"/>
      <c r="N460" s="198"/>
      <c r="O460" s="198"/>
      <c r="P460" s="198"/>
      <c r="Q460" s="198"/>
      <c r="R460" s="198"/>
      <c r="S460" s="198"/>
      <c r="T460" s="199"/>
      <c r="AT460" s="193" t="s">
        <v>156</v>
      </c>
      <c r="AU460" s="193" t="s">
        <v>163</v>
      </c>
      <c r="AV460" s="12" t="s">
        <v>80</v>
      </c>
      <c r="AW460" s="12" t="s">
        <v>35</v>
      </c>
      <c r="AX460" s="12" t="s">
        <v>17</v>
      </c>
      <c r="AY460" s="193" t="s">
        <v>147</v>
      </c>
    </row>
    <row r="461" spans="2:65" s="1" customFormat="1" ht="22.5" customHeight="1">
      <c r="B461" s="170"/>
      <c r="C461" s="171" t="s">
        <v>586</v>
      </c>
      <c r="D461" s="171" t="s">
        <v>149</v>
      </c>
      <c r="E461" s="172" t="s">
        <v>587</v>
      </c>
      <c r="F461" s="173" t="s">
        <v>588</v>
      </c>
      <c r="G461" s="174" t="s">
        <v>287</v>
      </c>
      <c r="H461" s="175">
        <v>577.74199999999996</v>
      </c>
      <c r="I461" s="176"/>
      <c r="J461" s="177">
        <f>ROUND(I461*H461,2)</f>
        <v>0</v>
      </c>
      <c r="K461" s="173" t="s">
        <v>5</v>
      </c>
      <c r="L461" s="41"/>
      <c r="M461" s="178" t="s">
        <v>5</v>
      </c>
      <c r="N461" s="179" t="s">
        <v>43</v>
      </c>
      <c r="O461" s="42"/>
      <c r="P461" s="180">
        <f>O461*H461</f>
        <v>0</v>
      </c>
      <c r="Q461" s="180">
        <v>0</v>
      </c>
      <c r="R461" s="180">
        <f>Q461*H461</f>
        <v>0</v>
      </c>
      <c r="S461" s="180">
        <v>0</v>
      </c>
      <c r="T461" s="181">
        <f>S461*H461</f>
        <v>0</v>
      </c>
      <c r="AR461" s="24" t="s">
        <v>154</v>
      </c>
      <c r="AT461" s="24" t="s">
        <v>149</v>
      </c>
      <c r="AU461" s="24" t="s">
        <v>163</v>
      </c>
      <c r="AY461" s="24" t="s">
        <v>147</v>
      </c>
      <c r="BE461" s="182">
        <f>IF(N461="základní",J461,0)</f>
        <v>0</v>
      </c>
      <c r="BF461" s="182">
        <f>IF(N461="snížená",J461,0)</f>
        <v>0</v>
      </c>
      <c r="BG461" s="182">
        <f>IF(N461="zákl. přenesená",J461,0)</f>
        <v>0</v>
      </c>
      <c r="BH461" s="182">
        <f>IF(N461="sníž. přenesená",J461,0)</f>
        <v>0</v>
      </c>
      <c r="BI461" s="182">
        <f>IF(N461="nulová",J461,0)</f>
        <v>0</v>
      </c>
      <c r="BJ461" s="24" t="s">
        <v>17</v>
      </c>
      <c r="BK461" s="182">
        <f>ROUND(I461*H461,2)</f>
        <v>0</v>
      </c>
      <c r="BL461" s="24" t="s">
        <v>154</v>
      </c>
      <c r="BM461" s="24" t="s">
        <v>589</v>
      </c>
    </row>
    <row r="462" spans="2:65" s="10" customFormat="1" ht="22.35" customHeight="1">
      <c r="B462" s="156"/>
      <c r="D462" s="167" t="s">
        <v>71</v>
      </c>
      <c r="E462" s="168" t="s">
        <v>437</v>
      </c>
      <c r="F462" s="168" t="s">
        <v>590</v>
      </c>
      <c r="I462" s="159"/>
      <c r="J462" s="169">
        <f>BK462</f>
        <v>0</v>
      </c>
      <c r="L462" s="156"/>
      <c r="M462" s="161"/>
      <c r="N462" s="162"/>
      <c r="O462" s="162"/>
      <c r="P462" s="163">
        <f>SUM(P463:P527)</f>
        <v>0</v>
      </c>
      <c r="Q462" s="162"/>
      <c r="R462" s="163">
        <f>SUM(R463:R527)</f>
        <v>42.43868114</v>
      </c>
      <c r="S462" s="162"/>
      <c r="T462" s="164">
        <f>SUM(T463:T527)</f>
        <v>0</v>
      </c>
      <c r="AR462" s="157" t="s">
        <v>17</v>
      </c>
      <c r="AT462" s="165" t="s">
        <v>71</v>
      </c>
      <c r="AU462" s="165" t="s">
        <v>80</v>
      </c>
      <c r="AY462" s="157" t="s">
        <v>147</v>
      </c>
      <c r="BK462" s="166">
        <f>SUM(BK463:BK527)</f>
        <v>0</v>
      </c>
    </row>
    <row r="463" spans="2:65" s="1" customFormat="1" ht="31.5" customHeight="1">
      <c r="B463" s="170"/>
      <c r="C463" s="171" t="s">
        <v>591</v>
      </c>
      <c r="D463" s="171" t="s">
        <v>149</v>
      </c>
      <c r="E463" s="172" t="s">
        <v>592</v>
      </c>
      <c r="F463" s="173" t="s">
        <v>593</v>
      </c>
      <c r="G463" s="174" t="s">
        <v>152</v>
      </c>
      <c r="H463" s="175">
        <v>18.344000000000001</v>
      </c>
      <c r="I463" s="176"/>
      <c r="J463" s="177">
        <f>ROUND(I463*H463,2)</f>
        <v>0</v>
      </c>
      <c r="K463" s="173" t="s">
        <v>153</v>
      </c>
      <c r="L463" s="41"/>
      <c r="M463" s="178" t="s">
        <v>5</v>
      </c>
      <c r="N463" s="179" t="s">
        <v>43</v>
      </c>
      <c r="O463" s="42"/>
      <c r="P463" s="180">
        <f>O463*H463</f>
        <v>0</v>
      </c>
      <c r="Q463" s="180">
        <v>2.2563399999999998</v>
      </c>
      <c r="R463" s="180">
        <f>Q463*H463</f>
        <v>41.390300959999998</v>
      </c>
      <c r="S463" s="180">
        <v>0</v>
      </c>
      <c r="T463" s="181">
        <f>S463*H463</f>
        <v>0</v>
      </c>
      <c r="AR463" s="24" t="s">
        <v>154</v>
      </c>
      <c r="AT463" s="24" t="s">
        <v>149</v>
      </c>
      <c r="AU463" s="24" t="s">
        <v>163</v>
      </c>
      <c r="AY463" s="24" t="s">
        <v>147</v>
      </c>
      <c r="BE463" s="182">
        <f>IF(N463="základní",J463,0)</f>
        <v>0</v>
      </c>
      <c r="BF463" s="182">
        <f>IF(N463="snížená",J463,0)</f>
        <v>0</v>
      </c>
      <c r="BG463" s="182">
        <f>IF(N463="zákl. přenesená",J463,0)</f>
        <v>0</v>
      </c>
      <c r="BH463" s="182">
        <f>IF(N463="sníž. přenesená",J463,0)</f>
        <v>0</v>
      </c>
      <c r="BI463" s="182">
        <f>IF(N463="nulová",J463,0)</f>
        <v>0</v>
      </c>
      <c r="BJ463" s="24" t="s">
        <v>17</v>
      </c>
      <c r="BK463" s="182">
        <f>ROUND(I463*H463,2)</f>
        <v>0</v>
      </c>
      <c r="BL463" s="24" t="s">
        <v>154</v>
      </c>
      <c r="BM463" s="24" t="s">
        <v>594</v>
      </c>
    </row>
    <row r="464" spans="2:65" s="11" customFormat="1" ht="13.5">
      <c r="B464" s="183"/>
      <c r="D464" s="184" t="s">
        <v>156</v>
      </c>
      <c r="E464" s="185" t="s">
        <v>5</v>
      </c>
      <c r="F464" s="186" t="s">
        <v>167</v>
      </c>
      <c r="H464" s="187" t="s">
        <v>5</v>
      </c>
      <c r="I464" s="188"/>
      <c r="L464" s="183"/>
      <c r="M464" s="189"/>
      <c r="N464" s="190"/>
      <c r="O464" s="190"/>
      <c r="P464" s="190"/>
      <c r="Q464" s="190"/>
      <c r="R464" s="190"/>
      <c r="S464" s="190"/>
      <c r="T464" s="191"/>
      <c r="AT464" s="187" t="s">
        <v>156</v>
      </c>
      <c r="AU464" s="187" t="s">
        <v>163</v>
      </c>
      <c r="AV464" s="11" t="s">
        <v>17</v>
      </c>
      <c r="AW464" s="11" t="s">
        <v>35</v>
      </c>
      <c r="AX464" s="11" t="s">
        <v>72</v>
      </c>
      <c r="AY464" s="187" t="s">
        <v>147</v>
      </c>
    </row>
    <row r="465" spans="2:65" s="12" customFormat="1" ht="27">
      <c r="B465" s="192"/>
      <c r="D465" s="184" t="s">
        <v>156</v>
      </c>
      <c r="E465" s="193" t="s">
        <v>5</v>
      </c>
      <c r="F465" s="194" t="s">
        <v>595</v>
      </c>
      <c r="H465" s="195">
        <v>16.366</v>
      </c>
      <c r="I465" s="196"/>
      <c r="L465" s="192"/>
      <c r="M465" s="197"/>
      <c r="N465" s="198"/>
      <c r="O465" s="198"/>
      <c r="P465" s="198"/>
      <c r="Q465" s="198"/>
      <c r="R465" s="198"/>
      <c r="S465" s="198"/>
      <c r="T465" s="199"/>
      <c r="AT465" s="193" t="s">
        <v>156</v>
      </c>
      <c r="AU465" s="193" t="s">
        <v>163</v>
      </c>
      <c r="AV465" s="12" t="s">
        <v>80</v>
      </c>
      <c r="AW465" s="12" t="s">
        <v>35</v>
      </c>
      <c r="AX465" s="12" t="s">
        <v>72</v>
      </c>
      <c r="AY465" s="193" t="s">
        <v>147</v>
      </c>
    </row>
    <row r="466" spans="2:65" s="11" customFormat="1" ht="13.5">
      <c r="B466" s="183"/>
      <c r="D466" s="184" t="s">
        <v>156</v>
      </c>
      <c r="E466" s="185" t="s">
        <v>5</v>
      </c>
      <c r="F466" s="186" t="s">
        <v>596</v>
      </c>
      <c r="H466" s="187" t="s">
        <v>5</v>
      </c>
      <c r="I466" s="188"/>
      <c r="L466" s="183"/>
      <c r="M466" s="189"/>
      <c r="N466" s="190"/>
      <c r="O466" s="190"/>
      <c r="P466" s="190"/>
      <c r="Q466" s="190"/>
      <c r="R466" s="190"/>
      <c r="S466" s="190"/>
      <c r="T466" s="191"/>
      <c r="AT466" s="187" t="s">
        <v>156</v>
      </c>
      <c r="AU466" s="187" t="s">
        <v>163</v>
      </c>
      <c r="AV466" s="11" t="s">
        <v>17</v>
      </c>
      <c r="AW466" s="11" t="s">
        <v>35</v>
      </c>
      <c r="AX466" s="11" t="s">
        <v>72</v>
      </c>
      <c r="AY466" s="187" t="s">
        <v>147</v>
      </c>
    </row>
    <row r="467" spans="2:65" s="12" customFormat="1" ht="13.5">
      <c r="B467" s="192"/>
      <c r="D467" s="184" t="s">
        <v>156</v>
      </c>
      <c r="E467" s="193" t="s">
        <v>5</v>
      </c>
      <c r="F467" s="194" t="s">
        <v>597</v>
      </c>
      <c r="H467" s="195">
        <v>1.978</v>
      </c>
      <c r="I467" s="196"/>
      <c r="L467" s="192"/>
      <c r="M467" s="197"/>
      <c r="N467" s="198"/>
      <c r="O467" s="198"/>
      <c r="P467" s="198"/>
      <c r="Q467" s="198"/>
      <c r="R467" s="198"/>
      <c r="S467" s="198"/>
      <c r="T467" s="199"/>
      <c r="AT467" s="193" t="s">
        <v>156</v>
      </c>
      <c r="AU467" s="193" t="s">
        <v>163</v>
      </c>
      <c r="AV467" s="12" t="s">
        <v>80</v>
      </c>
      <c r="AW467" s="12" t="s">
        <v>35</v>
      </c>
      <c r="AX467" s="12" t="s">
        <v>72</v>
      </c>
      <c r="AY467" s="193" t="s">
        <v>147</v>
      </c>
    </row>
    <row r="468" spans="2:65" s="13" customFormat="1" ht="13.5">
      <c r="B468" s="200"/>
      <c r="D468" s="201" t="s">
        <v>156</v>
      </c>
      <c r="E468" s="202" t="s">
        <v>5</v>
      </c>
      <c r="F468" s="203" t="s">
        <v>159</v>
      </c>
      <c r="H468" s="204">
        <v>18.344000000000001</v>
      </c>
      <c r="I468" s="205"/>
      <c r="L468" s="200"/>
      <c r="M468" s="206"/>
      <c r="N468" s="207"/>
      <c r="O468" s="207"/>
      <c r="P468" s="207"/>
      <c r="Q468" s="207"/>
      <c r="R468" s="207"/>
      <c r="S468" s="207"/>
      <c r="T468" s="208"/>
      <c r="AT468" s="209" t="s">
        <v>156</v>
      </c>
      <c r="AU468" s="209" t="s">
        <v>163</v>
      </c>
      <c r="AV468" s="13" t="s">
        <v>154</v>
      </c>
      <c r="AW468" s="13" t="s">
        <v>35</v>
      </c>
      <c r="AX468" s="13" t="s">
        <v>17</v>
      </c>
      <c r="AY468" s="209" t="s">
        <v>147</v>
      </c>
    </row>
    <row r="469" spans="2:65" s="1" customFormat="1" ht="31.5" customHeight="1">
      <c r="B469" s="170"/>
      <c r="C469" s="171" t="s">
        <v>598</v>
      </c>
      <c r="D469" s="171" t="s">
        <v>149</v>
      </c>
      <c r="E469" s="172" t="s">
        <v>599</v>
      </c>
      <c r="F469" s="173" t="s">
        <v>600</v>
      </c>
      <c r="G469" s="174" t="s">
        <v>152</v>
      </c>
      <c r="H469" s="175">
        <v>18.344000000000001</v>
      </c>
      <c r="I469" s="176"/>
      <c r="J469" s="177">
        <f>ROUND(I469*H469,2)</f>
        <v>0</v>
      </c>
      <c r="K469" s="173" t="s">
        <v>153</v>
      </c>
      <c r="L469" s="41"/>
      <c r="M469" s="178" t="s">
        <v>5</v>
      </c>
      <c r="N469" s="179" t="s">
        <v>43</v>
      </c>
      <c r="O469" s="42"/>
      <c r="P469" s="180">
        <f>O469*H469</f>
        <v>0</v>
      </c>
      <c r="Q469" s="180">
        <v>0</v>
      </c>
      <c r="R469" s="180">
        <f>Q469*H469</f>
        <v>0</v>
      </c>
      <c r="S469" s="180">
        <v>0</v>
      </c>
      <c r="T469" s="181">
        <f>S469*H469</f>
        <v>0</v>
      </c>
      <c r="AR469" s="24" t="s">
        <v>154</v>
      </c>
      <c r="AT469" s="24" t="s">
        <v>149</v>
      </c>
      <c r="AU469" s="24" t="s">
        <v>163</v>
      </c>
      <c r="AY469" s="24" t="s">
        <v>147</v>
      </c>
      <c r="BE469" s="182">
        <f>IF(N469="základní",J469,0)</f>
        <v>0</v>
      </c>
      <c r="BF469" s="182">
        <f>IF(N469="snížená",J469,0)</f>
        <v>0</v>
      </c>
      <c r="BG469" s="182">
        <f>IF(N469="zákl. přenesená",J469,0)</f>
        <v>0</v>
      </c>
      <c r="BH469" s="182">
        <f>IF(N469="sníž. přenesená",J469,0)</f>
        <v>0</v>
      </c>
      <c r="BI469" s="182">
        <f>IF(N469="nulová",J469,0)</f>
        <v>0</v>
      </c>
      <c r="BJ469" s="24" t="s">
        <v>17</v>
      </c>
      <c r="BK469" s="182">
        <f>ROUND(I469*H469,2)</f>
        <v>0</v>
      </c>
      <c r="BL469" s="24" t="s">
        <v>154</v>
      </c>
      <c r="BM469" s="24" t="s">
        <v>601</v>
      </c>
    </row>
    <row r="470" spans="2:65" s="1" customFormat="1" ht="31.5" customHeight="1">
      <c r="B470" s="170"/>
      <c r="C470" s="171" t="s">
        <v>602</v>
      </c>
      <c r="D470" s="171" t="s">
        <v>149</v>
      </c>
      <c r="E470" s="172" t="s">
        <v>603</v>
      </c>
      <c r="F470" s="173" t="s">
        <v>604</v>
      </c>
      <c r="G470" s="174" t="s">
        <v>152</v>
      </c>
      <c r="H470" s="175">
        <v>18.344000000000001</v>
      </c>
      <c r="I470" s="176"/>
      <c r="J470" s="177">
        <f>ROUND(I470*H470,2)</f>
        <v>0</v>
      </c>
      <c r="K470" s="173" t="s">
        <v>153</v>
      </c>
      <c r="L470" s="41"/>
      <c r="M470" s="178" t="s">
        <v>5</v>
      </c>
      <c r="N470" s="179" t="s">
        <v>43</v>
      </c>
      <c r="O470" s="42"/>
      <c r="P470" s="180">
        <f>O470*H470</f>
        <v>0</v>
      </c>
      <c r="Q470" s="180">
        <v>0</v>
      </c>
      <c r="R470" s="180">
        <f>Q470*H470</f>
        <v>0</v>
      </c>
      <c r="S470" s="180">
        <v>0</v>
      </c>
      <c r="T470" s="181">
        <f>S470*H470</f>
        <v>0</v>
      </c>
      <c r="AR470" s="24" t="s">
        <v>154</v>
      </c>
      <c r="AT470" s="24" t="s">
        <v>149</v>
      </c>
      <c r="AU470" s="24" t="s">
        <v>163</v>
      </c>
      <c r="AY470" s="24" t="s">
        <v>147</v>
      </c>
      <c r="BE470" s="182">
        <f>IF(N470="základní",J470,0)</f>
        <v>0</v>
      </c>
      <c r="BF470" s="182">
        <f>IF(N470="snížená",J470,0)</f>
        <v>0</v>
      </c>
      <c r="BG470" s="182">
        <f>IF(N470="zákl. přenesená",J470,0)</f>
        <v>0</v>
      </c>
      <c r="BH470" s="182">
        <f>IF(N470="sníž. přenesená",J470,0)</f>
        <v>0</v>
      </c>
      <c r="BI470" s="182">
        <f>IF(N470="nulová",J470,0)</f>
        <v>0</v>
      </c>
      <c r="BJ470" s="24" t="s">
        <v>17</v>
      </c>
      <c r="BK470" s="182">
        <f>ROUND(I470*H470,2)</f>
        <v>0</v>
      </c>
      <c r="BL470" s="24" t="s">
        <v>154</v>
      </c>
      <c r="BM470" s="24" t="s">
        <v>605</v>
      </c>
    </row>
    <row r="471" spans="2:65" s="1" customFormat="1" ht="22.5" customHeight="1">
      <c r="B471" s="170"/>
      <c r="C471" s="171" t="s">
        <v>606</v>
      </c>
      <c r="D471" s="171" t="s">
        <v>149</v>
      </c>
      <c r="E471" s="172" t="s">
        <v>607</v>
      </c>
      <c r="F471" s="173" t="s">
        <v>608</v>
      </c>
      <c r="G471" s="174" t="s">
        <v>223</v>
      </c>
      <c r="H471" s="175">
        <v>0.95299999999999996</v>
      </c>
      <c r="I471" s="176"/>
      <c r="J471" s="177">
        <f>ROUND(I471*H471,2)</f>
        <v>0</v>
      </c>
      <c r="K471" s="173" t="s">
        <v>153</v>
      </c>
      <c r="L471" s="41"/>
      <c r="M471" s="178" t="s">
        <v>5</v>
      </c>
      <c r="N471" s="179" t="s">
        <v>43</v>
      </c>
      <c r="O471" s="42"/>
      <c r="P471" s="180">
        <f>O471*H471</f>
        <v>0</v>
      </c>
      <c r="Q471" s="180">
        <v>1.0530600000000001</v>
      </c>
      <c r="R471" s="180">
        <f>Q471*H471</f>
        <v>1.00356618</v>
      </c>
      <c r="S471" s="180">
        <v>0</v>
      </c>
      <c r="T471" s="181">
        <f>S471*H471</f>
        <v>0</v>
      </c>
      <c r="AR471" s="24" t="s">
        <v>154</v>
      </c>
      <c r="AT471" s="24" t="s">
        <v>149</v>
      </c>
      <c r="AU471" s="24" t="s">
        <v>163</v>
      </c>
      <c r="AY471" s="24" t="s">
        <v>147</v>
      </c>
      <c r="BE471" s="182">
        <f>IF(N471="základní",J471,0)</f>
        <v>0</v>
      </c>
      <c r="BF471" s="182">
        <f>IF(N471="snížená",J471,0)</f>
        <v>0</v>
      </c>
      <c r="BG471" s="182">
        <f>IF(N471="zákl. přenesená",J471,0)</f>
        <v>0</v>
      </c>
      <c r="BH471" s="182">
        <f>IF(N471="sníž. přenesená",J471,0)</f>
        <v>0</v>
      </c>
      <c r="BI471" s="182">
        <f>IF(N471="nulová",J471,0)</f>
        <v>0</v>
      </c>
      <c r="BJ471" s="24" t="s">
        <v>17</v>
      </c>
      <c r="BK471" s="182">
        <f>ROUND(I471*H471,2)</f>
        <v>0</v>
      </c>
      <c r="BL471" s="24" t="s">
        <v>154</v>
      </c>
      <c r="BM471" s="24" t="s">
        <v>609</v>
      </c>
    </row>
    <row r="472" spans="2:65" s="11" customFormat="1" ht="13.5">
      <c r="B472" s="183"/>
      <c r="D472" s="184" t="s">
        <v>156</v>
      </c>
      <c r="E472" s="185" t="s">
        <v>5</v>
      </c>
      <c r="F472" s="186" t="s">
        <v>167</v>
      </c>
      <c r="H472" s="187" t="s">
        <v>5</v>
      </c>
      <c r="I472" s="188"/>
      <c r="L472" s="183"/>
      <c r="M472" s="189"/>
      <c r="N472" s="190"/>
      <c r="O472" s="190"/>
      <c r="P472" s="190"/>
      <c r="Q472" s="190"/>
      <c r="R472" s="190"/>
      <c r="S472" s="190"/>
      <c r="T472" s="191"/>
      <c r="AT472" s="187" t="s">
        <v>156</v>
      </c>
      <c r="AU472" s="187" t="s">
        <v>163</v>
      </c>
      <c r="AV472" s="11" t="s">
        <v>17</v>
      </c>
      <c r="AW472" s="11" t="s">
        <v>35</v>
      </c>
      <c r="AX472" s="11" t="s">
        <v>72</v>
      </c>
      <c r="AY472" s="187" t="s">
        <v>147</v>
      </c>
    </row>
    <row r="473" spans="2:65" s="12" customFormat="1" ht="27">
      <c r="B473" s="192"/>
      <c r="D473" s="184" t="s">
        <v>156</v>
      </c>
      <c r="E473" s="193" t="s">
        <v>5</v>
      </c>
      <c r="F473" s="194" t="s">
        <v>610</v>
      </c>
      <c r="H473" s="195">
        <v>0.81499999999999995</v>
      </c>
      <c r="I473" s="196"/>
      <c r="L473" s="192"/>
      <c r="M473" s="197"/>
      <c r="N473" s="198"/>
      <c r="O473" s="198"/>
      <c r="P473" s="198"/>
      <c r="Q473" s="198"/>
      <c r="R473" s="198"/>
      <c r="S473" s="198"/>
      <c r="T473" s="199"/>
      <c r="AT473" s="193" t="s">
        <v>156</v>
      </c>
      <c r="AU473" s="193" t="s">
        <v>163</v>
      </c>
      <c r="AV473" s="12" t="s">
        <v>80</v>
      </c>
      <c r="AW473" s="12" t="s">
        <v>35</v>
      </c>
      <c r="AX473" s="12" t="s">
        <v>72</v>
      </c>
      <c r="AY473" s="193" t="s">
        <v>147</v>
      </c>
    </row>
    <row r="474" spans="2:65" s="11" customFormat="1" ht="13.5">
      <c r="B474" s="183"/>
      <c r="D474" s="184" t="s">
        <v>156</v>
      </c>
      <c r="E474" s="185" t="s">
        <v>5</v>
      </c>
      <c r="F474" s="186" t="s">
        <v>596</v>
      </c>
      <c r="H474" s="187" t="s">
        <v>5</v>
      </c>
      <c r="I474" s="188"/>
      <c r="L474" s="183"/>
      <c r="M474" s="189"/>
      <c r="N474" s="190"/>
      <c r="O474" s="190"/>
      <c r="P474" s="190"/>
      <c r="Q474" s="190"/>
      <c r="R474" s="190"/>
      <c r="S474" s="190"/>
      <c r="T474" s="191"/>
      <c r="AT474" s="187" t="s">
        <v>156</v>
      </c>
      <c r="AU474" s="187" t="s">
        <v>163</v>
      </c>
      <c r="AV474" s="11" t="s">
        <v>17</v>
      </c>
      <c r="AW474" s="11" t="s">
        <v>35</v>
      </c>
      <c r="AX474" s="11" t="s">
        <v>72</v>
      </c>
      <c r="AY474" s="187" t="s">
        <v>147</v>
      </c>
    </row>
    <row r="475" spans="2:65" s="12" customFormat="1" ht="13.5">
      <c r="B475" s="192"/>
      <c r="D475" s="184" t="s">
        <v>156</v>
      </c>
      <c r="E475" s="193" t="s">
        <v>5</v>
      </c>
      <c r="F475" s="194" t="s">
        <v>611</v>
      </c>
      <c r="H475" s="195">
        <v>0.13800000000000001</v>
      </c>
      <c r="I475" s="196"/>
      <c r="L475" s="192"/>
      <c r="M475" s="197"/>
      <c r="N475" s="198"/>
      <c r="O475" s="198"/>
      <c r="P475" s="198"/>
      <c r="Q475" s="198"/>
      <c r="R475" s="198"/>
      <c r="S475" s="198"/>
      <c r="T475" s="199"/>
      <c r="AT475" s="193" t="s">
        <v>156</v>
      </c>
      <c r="AU475" s="193" t="s">
        <v>163</v>
      </c>
      <c r="AV475" s="12" t="s">
        <v>80</v>
      </c>
      <c r="AW475" s="12" t="s">
        <v>35</v>
      </c>
      <c r="AX475" s="12" t="s">
        <v>72</v>
      </c>
      <c r="AY475" s="193" t="s">
        <v>147</v>
      </c>
    </row>
    <row r="476" spans="2:65" s="13" customFormat="1" ht="13.5">
      <c r="B476" s="200"/>
      <c r="D476" s="201" t="s">
        <v>156</v>
      </c>
      <c r="E476" s="202" t="s">
        <v>5</v>
      </c>
      <c r="F476" s="203" t="s">
        <v>159</v>
      </c>
      <c r="H476" s="204">
        <v>0.95299999999999996</v>
      </c>
      <c r="I476" s="205"/>
      <c r="L476" s="200"/>
      <c r="M476" s="206"/>
      <c r="N476" s="207"/>
      <c r="O476" s="207"/>
      <c r="P476" s="207"/>
      <c r="Q476" s="207"/>
      <c r="R476" s="207"/>
      <c r="S476" s="207"/>
      <c r="T476" s="208"/>
      <c r="AT476" s="209" t="s">
        <v>156</v>
      </c>
      <c r="AU476" s="209" t="s">
        <v>163</v>
      </c>
      <c r="AV476" s="13" t="s">
        <v>154</v>
      </c>
      <c r="AW476" s="13" t="s">
        <v>35</v>
      </c>
      <c r="AX476" s="13" t="s">
        <v>17</v>
      </c>
      <c r="AY476" s="209" t="s">
        <v>147</v>
      </c>
    </row>
    <row r="477" spans="2:65" s="1" customFormat="1" ht="22.5" customHeight="1">
      <c r="B477" s="170"/>
      <c r="C477" s="171" t="s">
        <v>612</v>
      </c>
      <c r="D477" s="171" t="s">
        <v>149</v>
      </c>
      <c r="E477" s="172" t="s">
        <v>613</v>
      </c>
      <c r="F477" s="173" t="s">
        <v>614</v>
      </c>
      <c r="G477" s="174" t="s">
        <v>229</v>
      </c>
      <c r="H477" s="175">
        <v>233.8</v>
      </c>
      <c r="I477" s="176"/>
      <c r="J477" s="177">
        <f>ROUND(I477*H477,2)</f>
        <v>0</v>
      </c>
      <c r="K477" s="173" t="s">
        <v>153</v>
      </c>
      <c r="L477" s="41"/>
      <c r="M477" s="178" t="s">
        <v>5</v>
      </c>
      <c r="N477" s="179" t="s">
        <v>43</v>
      </c>
      <c r="O477" s="42"/>
      <c r="P477" s="180">
        <f>O477*H477</f>
        <v>0</v>
      </c>
      <c r="Q477" s="180">
        <v>1.2E-4</v>
      </c>
      <c r="R477" s="180">
        <f>Q477*H477</f>
        <v>2.8056000000000001E-2</v>
      </c>
      <c r="S477" s="180">
        <v>0</v>
      </c>
      <c r="T477" s="181">
        <f>S477*H477</f>
        <v>0</v>
      </c>
      <c r="AR477" s="24" t="s">
        <v>154</v>
      </c>
      <c r="AT477" s="24" t="s">
        <v>149</v>
      </c>
      <c r="AU477" s="24" t="s">
        <v>163</v>
      </c>
      <c r="AY477" s="24" t="s">
        <v>147</v>
      </c>
      <c r="BE477" s="182">
        <f>IF(N477="základní",J477,0)</f>
        <v>0</v>
      </c>
      <c r="BF477" s="182">
        <f>IF(N477="snížená",J477,0)</f>
        <v>0</v>
      </c>
      <c r="BG477" s="182">
        <f>IF(N477="zákl. přenesená",J477,0)</f>
        <v>0</v>
      </c>
      <c r="BH477" s="182">
        <f>IF(N477="sníž. přenesená",J477,0)</f>
        <v>0</v>
      </c>
      <c r="BI477" s="182">
        <f>IF(N477="nulová",J477,0)</f>
        <v>0</v>
      </c>
      <c r="BJ477" s="24" t="s">
        <v>17</v>
      </c>
      <c r="BK477" s="182">
        <f>ROUND(I477*H477,2)</f>
        <v>0</v>
      </c>
      <c r="BL477" s="24" t="s">
        <v>154</v>
      </c>
      <c r="BM477" s="24" t="s">
        <v>615</v>
      </c>
    </row>
    <row r="478" spans="2:65" s="11" customFormat="1" ht="13.5">
      <c r="B478" s="183"/>
      <c r="D478" s="184" t="s">
        <v>156</v>
      </c>
      <c r="E478" s="185" t="s">
        <v>5</v>
      </c>
      <c r="F478" s="186" t="s">
        <v>167</v>
      </c>
      <c r="H478" s="187" t="s">
        <v>5</v>
      </c>
      <c r="I478" s="188"/>
      <c r="L478" s="183"/>
      <c r="M478" s="189"/>
      <c r="N478" s="190"/>
      <c r="O478" s="190"/>
      <c r="P478" s="190"/>
      <c r="Q478" s="190"/>
      <c r="R478" s="190"/>
      <c r="S478" s="190"/>
      <c r="T478" s="191"/>
      <c r="AT478" s="187" t="s">
        <v>156</v>
      </c>
      <c r="AU478" s="187" t="s">
        <v>163</v>
      </c>
      <c r="AV478" s="11" t="s">
        <v>17</v>
      </c>
      <c r="AW478" s="11" t="s">
        <v>35</v>
      </c>
      <c r="AX478" s="11" t="s">
        <v>72</v>
      </c>
      <c r="AY478" s="187" t="s">
        <v>147</v>
      </c>
    </row>
    <row r="479" spans="2:65" s="12" customFormat="1" ht="27">
      <c r="B479" s="192"/>
      <c r="D479" s="201" t="s">
        <v>156</v>
      </c>
      <c r="E479" s="210" t="s">
        <v>5</v>
      </c>
      <c r="F479" s="211" t="s">
        <v>616</v>
      </c>
      <c r="H479" s="212">
        <v>233.8</v>
      </c>
      <c r="I479" s="196"/>
      <c r="L479" s="192"/>
      <c r="M479" s="197"/>
      <c r="N479" s="198"/>
      <c r="O479" s="198"/>
      <c r="P479" s="198"/>
      <c r="Q479" s="198"/>
      <c r="R479" s="198"/>
      <c r="S479" s="198"/>
      <c r="T479" s="199"/>
      <c r="AT479" s="193" t="s">
        <v>156</v>
      </c>
      <c r="AU479" s="193" t="s">
        <v>163</v>
      </c>
      <c r="AV479" s="12" t="s">
        <v>80</v>
      </c>
      <c r="AW479" s="12" t="s">
        <v>35</v>
      </c>
      <c r="AX479" s="12" t="s">
        <v>17</v>
      </c>
      <c r="AY479" s="193" t="s">
        <v>147</v>
      </c>
    </row>
    <row r="480" spans="2:65" s="1" customFormat="1" ht="22.5" customHeight="1">
      <c r="B480" s="170"/>
      <c r="C480" s="171" t="s">
        <v>617</v>
      </c>
      <c r="D480" s="171" t="s">
        <v>149</v>
      </c>
      <c r="E480" s="172" t="s">
        <v>618</v>
      </c>
      <c r="F480" s="173" t="s">
        <v>619</v>
      </c>
      <c r="G480" s="174" t="s">
        <v>287</v>
      </c>
      <c r="H480" s="175">
        <v>279.3</v>
      </c>
      <c r="I480" s="176"/>
      <c r="J480" s="177">
        <f>ROUND(I480*H480,2)</f>
        <v>0</v>
      </c>
      <c r="K480" s="173" t="s">
        <v>153</v>
      </c>
      <c r="L480" s="41"/>
      <c r="M480" s="178" t="s">
        <v>5</v>
      </c>
      <c r="N480" s="179" t="s">
        <v>43</v>
      </c>
      <c r="O480" s="42"/>
      <c r="P480" s="180">
        <f>O480*H480</f>
        <v>0</v>
      </c>
      <c r="Q480" s="180">
        <v>6.0000000000000002E-5</v>
      </c>
      <c r="R480" s="180">
        <f>Q480*H480</f>
        <v>1.6758000000000002E-2</v>
      </c>
      <c r="S480" s="180">
        <v>0</v>
      </c>
      <c r="T480" s="181">
        <f>S480*H480</f>
        <v>0</v>
      </c>
      <c r="AR480" s="24" t="s">
        <v>154</v>
      </c>
      <c r="AT480" s="24" t="s">
        <v>149</v>
      </c>
      <c r="AU480" s="24" t="s">
        <v>163</v>
      </c>
      <c r="AY480" s="24" t="s">
        <v>147</v>
      </c>
      <c r="BE480" s="182">
        <f>IF(N480="základní",J480,0)</f>
        <v>0</v>
      </c>
      <c r="BF480" s="182">
        <f>IF(N480="snížená",J480,0)</f>
        <v>0</v>
      </c>
      <c r="BG480" s="182">
        <f>IF(N480="zákl. přenesená",J480,0)</f>
        <v>0</v>
      </c>
      <c r="BH480" s="182">
        <f>IF(N480="sníž. přenesená",J480,0)</f>
        <v>0</v>
      </c>
      <c r="BI480" s="182">
        <f>IF(N480="nulová",J480,0)</f>
        <v>0</v>
      </c>
      <c r="BJ480" s="24" t="s">
        <v>17</v>
      </c>
      <c r="BK480" s="182">
        <f>ROUND(I480*H480,2)</f>
        <v>0</v>
      </c>
      <c r="BL480" s="24" t="s">
        <v>154</v>
      </c>
      <c r="BM480" s="24" t="s">
        <v>620</v>
      </c>
    </row>
    <row r="481" spans="2:51" s="11" customFormat="1" ht="13.5">
      <c r="B481" s="183"/>
      <c r="D481" s="184" t="s">
        <v>156</v>
      </c>
      <c r="E481" s="185" t="s">
        <v>5</v>
      </c>
      <c r="F481" s="186" t="s">
        <v>621</v>
      </c>
      <c r="H481" s="187" t="s">
        <v>5</v>
      </c>
      <c r="I481" s="188"/>
      <c r="L481" s="183"/>
      <c r="M481" s="189"/>
      <c r="N481" s="190"/>
      <c r="O481" s="190"/>
      <c r="P481" s="190"/>
      <c r="Q481" s="190"/>
      <c r="R481" s="190"/>
      <c r="S481" s="190"/>
      <c r="T481" s="191"/>
      <c r="AT481" s="187" t="s">
        <v>156</v>
      </c>
      <c r="AU481" s="187" t="s">
        <v>163</v>
      </c>
      <c r="AV481" s="11" t="s">
        <v>17</v>
      </c>
      <c r="AW481" s="11" t="s">
        <v>35</v>
      </c>
      <c r="AX481" s="11" t="s">
        <v>72</v>
      </c>
      <c r="AY481" s="187" t="s">
        <v>147</v>
      </c>
    </row>
    <row r="482" spans="2:51" s="12" customFormat="1" ht="13.5">
      <c r="B482" s="192"/>
      <c r="D482" s="184" t="s">
        <v>156</v>
      </c>
      <c r="E482" s="193" t="s">
        <v>5</v>
      </c>
      <c r="F482" s="194" t="s">
        <v>622</v>
      </c>
      <c r="H482" s="195">
        <v>15.8</v>
      </c>
      <c r="I482" s="196"/>
      <c r="L482" s="192"/>
      <c r="M482" s="197"/>
      <c r="N482" s="198"/>
      <c r="O482" s="198"/>
      <c r="P482" s="198"/>
      <c r="Q482" s="198"/>
      <c r="R482" s="198"/>
      <c r="S482" s="198"/>
      <c r="T482" s="199"/>
      <c r="AT482" s="193" t="s">
        <v>156</v>
      </c>
      <c r="AU482" s="193" t="s">
        <v>163</v>
      </c>
      <c r="AV482" s="12" t="s">
        <v>80</v>
      </c>
      <c r="AW482" s="12" t="s">
        <v>35</v>
      </c>
      <c r="AX482" s="12" t="s">
        <v>72</v>
      </c>
      <c r="AY482" s="193" t="s">
        <v>147</v>
      </c>
    </row>
    <row r="483" spans="2:51" s="11" customFormat="1" ht="13.5">
      <c r="B483" s="183"/>
      <c r="D483" s="184" t="s">
        <v>156</v>
      </c>
      <c r="E483" s="185" t="s">
        <v>5</v>
      </c>
      <c r="F483" s="186" t="s">
        <v>623</v>
      </c>
      <c r="H483" s="187" t="s">
        <v>5</v>
      </c>
      <c r="I483" s="188"/>
      <c r="L483" s="183"/>
      <c r="M483" s="189"/>
      <c r="N483" s="190"/>
      <c r="O483" s="190"/>
      <c r="P483" s="190"/>
      <c r="Q483" s="190"/>
      <c r="R483" s="190"/>
      <c r="S483" s="190"/>
      <c r="T483" s="191"/>
      <c r="AT483" s="187" t="s">
        <v>156</v>
      </c>
      <c r="AU483" s="187" t="s">
        <v>163</v>
      </c>
      <c r="AV483" s="11" t="s">
        <v>17</v>
      </c>
      <c r="AW483" s="11" t="s">
        <v>35</v>
      </c>
      <c r="AX483" s="11" t="s">
        <v>72</v>
      </c>
      <c r="AY483" s="187" t="s">
        <v>147</v>
      </c>
    </row>
    <row r="484" spans="2:51" s="12" customFormat="1" ht="13.5">
      <c r="B484" s="192"/>
      <c r="D484" s="184" t="s">
        <v>156</v>
      </c>
      <c r="E484" s="193" t="s">
        <v>5</v>
      </c>
      <c r="F484" s="194" t="s">
        <v>622</v>
      </c>
      <c r="H484" s="195">
        <v>15.8</v>
      </c>
      <c r="I484" s="196"/>
      <c r="L484" s="192"/>
      <c r="M484" s="197"/>
      <c r="N484" s="198"/>
      <c r="O484" s="198"/>
      <c r="P484" s="198"/>
      <c r="Q484" s="198"/>
      <c r="R484" s="198"/>
      <c r="S484" s="198"/>
      <c r="T484" s="199"/>
      <c r="AT484" s="193" t="s">
        <v>156</v>
      </c>
      <c r="AU484" s="193" t="s">
        <v>163</v>
      </c>
      <c r="AV484" s="12" t="s">
        <v>80</v>
      </c>
      <c r="AW484" s="12" t="s">
        <v>35</v>
      </c>
      <c r="AX484" s="12" t="s">
        <v>72</v>
      </c>
      <c r="AY484" s="193" t="s">
        <v>147</v>
      </c>
    </row>
    <row r="485" spans="2:51" s="11" customFormat="1" ht="13.5">
      <c r="B485" s="183"/>
      <c r="D485" s="184" t="s">
        <v>156</v>
      </c>
      <c r="E485" s="185" t="s">
        <v>5</v>
      </c>
      <c r="F485" s="186" t="s">
        <v>624</v>
      </c>
      <c r="H485" s="187" t="s">
        <v>5</v>
      </c>
      <c r="I485" s="188"/>
      <c r="L485" s="183"/>
      <c r="M485" s="189"/>
      <c r="N485" s="190"/>
      <c r="O485" s="190"/>
      <c r="P485" s="190"/>
      <c r="Q485" s="190"/>
      <c r="R485" s="190"/>
      <c r="S485" s="190"/>
      <c r="T485" s="191"/>
      <c r="AT485" s="187" t="s">
        <v>156</v>
      </c>
      <c r="AU485" s="187" t="s">
        <v>163</v>
      </c>
      <c r="AV485" s="11" t="s">
        <v>17</v>
      </c>
      <c r="AW485" s="11" t="s">
        <v>35</v>
      </c>
      <c r="AX485" s="11" t="s">
        <v>72</v>
      </c>
      <c r="AY485" s="187" t="s">
        <v>147</v>
      </c>
    </row>
    <row r="486" spans="2:51" s="12" customFormat="1" ht="13.5">
      <c r="B486" s="192"/>
      <c r="D486" s="184" t="s">
        <v>156</v>
      </c>
      <c r="E486" s="193" t="s">
        <v>5</v>
      </c>
      <c r="F486" s="194" t="s">
        <v>625</v>
      </c>
      <c r="H486" s="195">
        <v>14.6</v>
      </c>
      <c r="I486" s="196"/>
      <c r="L486" s="192"/>
      <c r="M486" s="197"/>
      <c r="N486" s="198"/>
      <c r="O486" s="198"/>
      <c r="P486" s="198"/>
      <c r="Q486" s="198"/>
      <c r="R486" s="198"/>
      <c r="S486" s="198"/>
      <c r="T486" s="199"/>
      <c r="AT486" s="193" t="s">
        <v>156</v>
      </c>
      <c r="AU486" s="193" t="s">
        <v>163</v>
      </c>
      <c r="AV486" s="12" t="s">
        <v>80</v>
      </c>
      <c r="AW486" s="12" t="s">
        <v>35</v>
      </c>
      <c r="AX486" s="12" t="s">
        <v>72</v>
      </c>
      <c r="AY486" s="193" t="s">
        <v>147</v>
      </c>
    </row>
    <row r="487" spans="2:51" s="11" customFormat="1" ht="13.5">
      <c r="B487" s="183"/>
      <c r="D487" s="184" t="s">
        <v>156</v>
      </c>
      <c r="E487" s="185" t="s">
        <v>5</v>
      </c>
      <c r="F487" s="186" t="s">
        <v>626</v>
      </c>
      <c r="H487" s="187" t="s">
        <v>5</v>
      </c>
      <c r="I487" s="188"/>
      <c r="L487" s="183"/>
      <c r="M487" s="189"/>
      <c r="N487" s="190"/>
      <c r="O487" s="190"/>
      <c r="P487" s="190"/>
      <c r="Q487" s="190"/>
      <c r="R487" s="190"/>
      <c r="S487" s="190"/>
      <c r="T487" s="191"/>
      <c r="AT487" s="187" t="s">
        <v>156</v>
      </c>
      <c r="AU487" s="187" t="s">
        <v>163</v>
      </c>
      <c r="AV487" s="11" t="s">
        <v>17</v>
      </c>
      <c r="AW487" s="11" t="s">
        <v>35</v>
      </c>
      <c r="AX487" s="11" t="s">
        <v>72</v>
      </c>
      <c r="AY487" s="187" t="s">
        <v>147</v>
      </c>
    </row>
    <row r="488" spans="2:51" s="12" customFormat="1" ht="13.5">
      <c r="B488" s="192"/>
      <c r="D488" s="184" t="s">
        <v>156</v>
      </c>
      <c r="E488" s="193" t="s">
        <v>5</v>
      </c>
      <c r="F488" s="194" t="s">
        <v>625</v>
      </c>
      <c r="H488" s="195">
        <v>14.6</v>
      </c>
      <c r="I488" s="196"/>
      <c r="L488" s="192"/>
      <c r="M488" s="197"/>
      <c r="N488" s="198"/>
      <c r="O488" s="198"/>
      <c r="P488" s="198"/>
      <c r="Q488" s="198"/>
      <c r="R488" s="198"/>
      <c r="S488" s="198"/>
      <c r="T488" s="199"/>
      <c r="AT488" s="193" t="s">
        <v>156</v>
      </c>
      <c r="AU488" s="193" t="s">
        <v>163</v>
      </c>
      <c r="AV488" s="12" t="s">
        <v>80</v>
      </c>
      <c r="AW488" s="12" t="s">
        <v>35</v>
      </c>
      <c r="AX488" s="12" t="s">
        <v>72</v>
      </c>
      <c r="AY488" s="193" t="s">
        <v>147</v>
      </c>
    </row>
    <row r="489" spans="2:51" s="11" customFormat="1" ht="13.5">
      <c r="B489" s="183"/>
      <c r="D489" s="184" t="s">
        <v>156</v>
      </c>
      <c r="E489" s="185" t="s">
        <v>5</v>
      </c>
      <c r="F489" s="186" t="s">
        <v>627</v>
      </c>
      <c r="H489" s="187" t="s">
        <v>5</v>
      </c>
      <c r="I489" s="188"/>
      <c r="L489" s="183"/>
      <c r="M489" s="189"/>
      <c r="N489" s="190"/>
      <c r="O489" s="190"/>
      <c r="P489" s="190"/>
      <c r="Q489" s="190"/>
      <c r="R489" s="190"/>
      <c r="S489" s="190"/>
      <c r="T489" s="191"/>
      <c r="AT489" s="187" t="s">
        <v>156</v>
      </c>
      <c r="AU489" s="187" t="s">
        <v>163</v>
      </c>
      <c r="AV489" s="11" t="s">
        <v>17</v>
      </c>
      <c r="AW489" s="11" t="s">
        <v>35</v>
      </c>
      <c r="AX489" s="11" t="s">
        <v>72</v>
      </c>
      <c r="AY489" s="187" t="s">
        <v>147</v>
      </c>
    </row>
    <row r="490" spans="2:51" s="12" customFormat="1" ht="13.5">
      <c r="B490" s="192"/>
      <c r="D490" s="184" t="s">
        <v>156</v>
      </c>
      <c r="E490" s="193" t="s">
        <v>5</v>
      </c>
      <c r="F490" s="194" t="s">
        <v>628</v>
      </c>
      <c r="H490" s="195">
        <v>19.3</v>
      </c>
      <c r="I490" s="196"/>
      <c r="L490" s="192"/>
      <c r="M490" s="197"/>
      <c r="N490" s="198"/>
      <c r="O490" s="198"/>
      <c r="P490" s="198"/>
      <c r="Q490" s="198"/>
      <c r="R490" s="198"/>
      <c r="S490" s="198"/>
      <c r="T490" s="199"/>
      <c r="AT490" s="193" t="s">
        <v>156</v>
      </c>
      <c r="AU490" s="193" t="s">
        <v>163</v>
      </c>
      <c r="AV490" s="12" t="s">
        <v>80</v>
      </c>
      <c r="AW490" s="12" t="s">
        <v>35</v>
      </c>
      <c r="AX490" s="12" t="s">
        <v>72</v>
      </c>
      <c r="AY490" s="193" t="s">
        <v>147</v>
      </c>
    </row>
    <row r="491" spans="2:51" s="11" customFormat="1" ht="13.5">
      <c r="B491" s="183"/>
      <c r="D491" s="184" t="s">
        <v>156</v>
      </c>
      <c r="E491" s="185" t="s">
        <v>5</v>
      </c>
      <c r="F491" s="186" t="s">
        <v>629</v>
      </c>
      <c r="H491" s="187" t="s">
        <v>5</v>
      </c>
      <c r="I491" s="188"/>
      <c r="L491" s="183"/>
      <c r="M491" s="189"/>
      <c r="N491" s="190"/>
      <c r="O491" s="190"/>
      <c r="P491" s="190"/>
      <c r="Q491" s="190"/>
      <c r="R491" s="190"/>
      <c r="S491" s="190"/>
      <c r="T491" s="191"/>
      <c r="AT491" s="187" t="s">
        <v>156</v>
      </c>
      <c r="AU491" s="187" t="s">
        <v>163</v>
      </c>
      <c r="AV491" s="11" t="s">
        <v>17</v>
      </c>
      <c r="AW491" s="11" t="s">
        <v>35</v>
      </c>
      <c r="AX491" s="11" t="s">
        <v>72</v>
      </c>
      <c r="AY491" s="187" t="s">
        <v>147</v>
      </c>
    </row>
    <row r="492" spans="2:51" s="12" customFormat="1" ht="13.5">
      <c r="B492" s="192"/>
      <c r="D492" s="184" t="s">
        <v>156</v>
      </c>
      <c r="E492" s="193" t="s">
        <v>5</v>
      </c>
      <c r="F492" s="194" t="s">
        <v>630</v>
      </c>
      <c r="H492" s="195">
        <v>19.600000000000001</v>
      </c>
      <c r="I492" s="196"/>
      <c r="L492" s="192"/>
      <c r="M492" s="197"/>
      <c r="N492" s="198"/>
      <c r="O492" s="198"/>
      <c r="P492" s="198"/>
      <c r="Q492" s="198"/>
      <c r="R492" s="198"/>
      <c r="S492" s="198"/>
      <c r="T492" s="199"/>
      <c r="AT492" s="193" t="s">
        <v>156</v>
      </c>
      <c r="AU492" s="193" t="s">
        <v>163</v>
      </c>
      <c r="AV492" s="12" t="s">
        <v>80</v>
      </c>
      <c r="AW492" s="12" t="s">
        <v>35</v>
      </c>
      <c r="AX492" s="12" t="s">
        <v>72</v>
      </c>
      <c r="AY492" s="193" t="s">
        <v>147</v>
      </c>
    </row>
    <row r="493" spans="2:51" s="11" customFormat="1" ht="13.5">
      <c r="B493" s="183"/>
      <c r="D493" s="184" t="s">
        <v>156</v>
      </c>
      <c r="E493" s="185" t="s">
        <v>5</v>
      </c>
      <c r="F493" s="186" t="s">
        <v>631</v>
      </c>
      <c r="H493" s="187" t="s">
        <v>5</v>
      </c>
      <c r="I493" s="188"/>
      <c r="L493" s="183"/>
      <c r="M493" s="189"/>
      <c r="N493" s="190"/>
      <c r="O493" s="190"/>
      <c r="P493" s="190"/>
      <c r="Q493" s="190"/>
      <c r="R493" s="190"/>
      <c r="S493" s="190"/>
      <c r="T493" s="191"/>
      <c r="AT493" s="187" t="s">
        <v>156</v>
      </c>
      <c r="AU493" s="187" t="s">
        <v>163</v>
      </c>
      <c r="AV493" s="11" t="s">
        <v>17</v>
      </c>
      <c r="AW493" s="11" t="s">
        <v>35</v>
      </c>
      <c r="AX493" s="11" t="s">
        <v>72</v>
      </c>
      <c r="AY493" s="187" t="s">
        <v>147</v>
      </c>
    </row>
    <row r="494" spans="2:51" s="12" customFormat="1" ht="13.5">
      <c r="B494" s="192"/>
      <c r="D494" s="184" t="s">
        <v>156</v>
      </c>
      <c r="E494" s="193" t="s">
        <v>5</v>
      </c>
      <c r="F494" s="194" t="s">
        <v>632</v>
      </c>
      <c r="H494" s="195">
        <v>10.8</v>
      </c>
      <c r="I494" s="196"/>
      <c r="L494" s="192"/>
      <c r="M494" s="197"/>
      <c r="N494" s="198"/>
      <c r="O494" s="198"/>
      <c r="P494" s="198"/>
      <c r="Q494" s="198"/>
      <c r="R494" s="198"/>
      <c r="S494" s="198"/>
      <c r="T494" s="199"/>
      <c r="AT494" s="193" t="s">
        <v>156</v>
      </c>
      <c r="AU494" s="193" t="s">
        <v>163</v>
      </c>
      <c r="AV494" s="12" t="s">
        <v>80</v>
      </c>
      <c r="AW494" s="12" t="s">
        <v>35</v>
      </c>
      <c r="AX494" s="12" t="s">
        <v>72</v>
      </c>
      <c r="AY494" s="193" t="s">
        <v>147</v>
      </c>
    </row>
    <row r="495" spans="2:51" s="11" customFormat="1" ht="13.5">
      <c r="B495" s="183"/>
      <c r="D495" s="184" t="s">
        <v>156</v>
      </c>
      <c r="E495" s="185" t="s">
        <v>5</v>
      </c>
      <c r="F495" s="186" t="s">
        <v>633</v>
      </c>
      <c r="H495" s="187" t="s">
        <v>5</v>
      </c>
      <c r="I495" s="188"/>
      <c r="L495" s="183"/>
      <c r="M495" s="189"/>
      <c r="N495" s="190"/>
      <c r="O495" s="190"/>
      <c r="P495" s="190"/>
      <c r="Q495" s="190"/>
      <c r="R495" s="190"/>
      <c r="S495" s="190"/>
      <c r="T495" s="191"/>
      <c r="AT495" s="187" t="s">
        <v>156</v>
      </c>
      <c r="AU495" s="187" t="s">
        <v>163</v>
      </c>
      <c r="AV495" s="11" t="s">
        <v>17</v>
      </c>
      <c r="AW495" s="11" t="s">
        <v>35</v>
      </c>
      <c r="AX495" s="11" t="s">
        <v>72</v>
      </c>
      <c r="AY495" s="187" t="s">
        <v>147</v>
      </c>
    </row>
    <row r="496" spans="2:51" s="12" customFormat="1" ht="13.5">
      <c r="B496" s="192"/>
      <c r="D496" s="184" t="s">
        <v>156</v>
      </c>
      <c r="E496" s="193" t="s">
        <v>5</v>
      </c>
      <c r="F496" s="194" t="s">
        <v>634</v>
      </c>
      <c r="H496" s="195">
        <v>9.8000000000000007</v>
      </c>
      <c r="I496" s="196"/>
      <c r="L496" s="192"/>
      <c r="M496" s="197"/>
      <c r="N496" s="198"/>
      <c r="O496" s="198"/>
      <c r="P496" s="198"/>
      <c r="Q496" s="198"/>
      <c r="R496" s="198"/>
      <c r="S496" s="198"/>
      <c r="T496" s="199"/>
      <c r="AT496" s="193" t="s">
        <v>156</v>
      </c>
      <c r="AU496" s="193" t="s">
        <v>163</v>
      </c>
      <c r="AV496" s="12" t="s">
        <v>80</v>
      </c>
      <c r="AW496" s="12" t="s">
        <v>35</v>
      </c>
      <c r="AX496" s="12" t="s">
        <v>72</v>
      </c>
      <c r="AY496" s="193" t="s">
        <v>147</v>
      </c>
    </row>
    <row r="497" spans="2:51" s="11" customFormat="1" ht="13.5">
      <c r="B497" s="183"/>
      <c r="D497" s="184" t="s">
        <v>156</v>
      </c>
      <c r="E497" s="185" t="s">
        <v>5</v>
      </c>
      <c r="F497" s="186" t="s">
        <v>635</v>
      </c>
      <c r="H497" s="187" t="s">
        <v>5</v>
      </c>
      <c r="I497" s="188"/>
      <c r="L497" s="183"/>
      <c r="M497" s="189"/>
      <c r="N497" s="190"/>
      <c r="O497" s="190"/>
      <c r="P497" s="190"/>
      <c r="Q497" s="190"/>
      <c r="R497" s="190"/>
      <c r="S497" s="190"/>
      <c r="T497" s="191"/>
      <c r="AT497" s="187" t="s">
        <v>156</v>
      </c>
      <c r="AU497" s="187" t="s">
        <v>163</v>
      </c>
      <c r="AV497" s="11" t="s">
        <v>17</v>
      </c>
      <c r="AW497" s="11" t="s">
        <v>35</v>
      </c>
      <c r="AX497" s="11" t="s">
        <v>72</v>
      </c>
      <c r="AY497" s="187" t="s">
        <v>147</v>
      </c>
    </row>
    <row r="498" spans="2:51" s="12" customFormat="1" ht="13.5">
      <c r="B498" s="192"/>
      <c r="D498" s="184" t="s">
        <v>156</v>
      </c>
      <c r="E498" s="193" t="s">
        <v>5</v>
      </c>
      <c r="F498" s="194" t="s">
        <v>636</v>
      </c>
      <c r="H498" s="195">
        <v>6.7</v>
      </c>
      <c r="I498" s="196"/>
      <c r="L498" s="192"/>
      <c r="M498" s="197"/>
      <c r="N498" s="198"/>
      <c r="O498" s="198"/>
      <c r="P498" s="198"/>
      <c r="Q498" s="198"/>
      <c r="R498" s="198"/>
      <c r="S498" s="198"/>
      <c r="T498" s="199"/>
      <c r="AT498" s="193" t="s">
        <v>156</v>
      </c>
      <c r="AU498" s="193" t="s">
        <v>163</v>
      </c>
      <c r="AV498" s="12" t="s">
        <v>80</v>
      </c>
      <c r="AW498" s="12" t="s">
        <v>35</v>
      </c>
      <c r="AX498" s="12" t="s">
        <v>72</v>
      </c>
      <c r="AY498" s="193" t="s">
        <v>147</v>
      </c>
    </row>
    <row r="499" spans="2:51" s="11" customFormat="1" ht="13.5">
      <c r="B499" s="183"/>
      <c r="D499" s="184" t="s">
        <v>156</v>
      </c>
      <c r="E499" s="185" t="s">
        <v>5</v>
      </c>
      <c r="F499" s="186" t="s">
        <v>637</v>
      </c>
      <c r="H499" s="187" t="s">
        <v>5</v>
      </c>
      <c r="I499" s="188"/>
      <c r="L499" s="183"/>
      <c r="M499" s="189"/>
      <c r="N499" s="190"/>
      <c r="O499" s="190"/>
      <c r="P499" s="190"/>
      <c r="Q499" s="190"/>
      <c r="R499" s="190"/>
      <c r="S499" s="190"/>
      <c r="T499" s="191"/>
      <c r="AT499" s="187" t="s">
        <v>156</v>
      </c>
      <c r="AU499" s="187" t="s">
        <v>163</v>
      </c>
      <c r="AV499" s="11" t="s">
        <v>17</v>
      </c>
      <c r="AW499" s="11" t="s">
        <v>35</v>
      </c>
      <c r="AX499" s="11" t="s">
        <v>72</v>
      </c>
      <c r="AY499" s="187" t="s">
        <v>147</v>
      </c>
    </row>
    <row r="500" spans="2:51" s="12" customFormat="1" ht="13.5">
      <c r="B500" s="192"/>
      <c r="D500" s="184" t="s">
        <v>156</v>
      </c>
      <c r="E500" s="193" t="s">
        <v>5</v>
      </c>
      <c r="F500" s="194" t="s">
        <v>638</v>
      </c>
      <c r="H500" s="195">
        <v>37</v>
      </c>
      <c r="I500" s="196"/>
      <c r="L500" s="192"/>
      <c r="M500" s="197"/>
      <c r="N500" s="198"/>
      <c r="O500" s="198"/>
      <c r="P500" s="198"/>
      <c r="Q500" s="198"/>
      <c r="R500" s="198"/>
      <c r="S500" s="198"/>
      <c r="T500" s="199"/>
      <c r="AT500" s="193" t="s">
        <v>156</v>
      </c>
      <c r="AU500" s="193" t="s">
        <v>163</v>
      </c>
      <c r="AV500" s="12" t="s">
        <v>80</v>
      </c>
      <c r="AW500" s="12" t="s">
        <v>35</v>
      </c>
      <c r="AX500" s="12" t="s">
        <v>72</v>
      </c>
      <c r="AY500" s="193" t="s">
        <v>147</v>
      </c>
    </row>
    <row r="501" spans="2:51" s="11" customFormat="1" ht="13.5">
      <c r="B501" s="183"/>
      <c r="D501" s="184" t="s">
        <v>156</v>
      </c>
      <c r="E501" s="185" t="s">
        <v>5</v>
      </c>
      <c r="F501" s="186" t="s">
        <v>639</v>
      </c>
      <c r="H501" s="187" t="s">
        <v>5</v>
      </c>
      <c r="I501" s="188"/>
      <c r="L501" s="183"/>
      <c r="M501" s="189"/>
      <c r="N501" s="190"/>
      <c r="O501" s="190"/>
      <c r="P501" s="190"/>
      <c r="Q501" s="190"/>
      <c r="R501" s="190"/>
      <c r="S501" s="190"/>
      <c r="T501" s="191"/>
      <c r="AT501" s="187" t="s">
        <v>156</v>
      </c>
      <c r="AU501" s="187" t="s">
        <v>163</v>
      </c>
      <c r="AV501" s="11" t="s">
        <v>17</v>
      </c>
      <c r="AW501" s="11" t="s">
        <v>35</v>
      </c>
      <c r="AX501" s="11" t="s">
        <v>72</v>
      </c>
      <c r="AY501" s="187" t="s">
        <v>147</v>
      </c>
    </row>
    <row r="502" spans="2:51" s="12" customFormat="1" ht="13.5">
      <c r="B502" s="192"/>
      <c r="D502" s="184" t="s">
        <v>156</v>
      </c>
      <c r="E502" s="193" t="s">
        <v>5</v>
      </c>
      <c r="F502" s="194" t="s">
        <v>640</v>
      </c>
      <c r="H502" s="195">
        <v>12.3</v>
      </c>
      <c r="I502" s="196"/>
      <c r="L502" s="192"/>
      <c r="M502" s="197"/>
      <c r="N502" s="198"/>
      <c r="O502" s="198"/>
      <c r="P502" s="198"/>
      <c r="Q502" s="198"/>
      <c r="R502" s="198"/>
      <c r="S502" s="198"/>
      <c r="T502" s="199"/>
      <c r="AT502" s="193" t="s">
        <v>156</v>
      </c>
      <c r="AU502" s="193" t="s">
        <v>163</v>
      </c>
      <c r="AV502" s="12" t="s">
        <v>80</v>
      </c>
      <c r="AW502" s="12" t="s">
        <v>35</v>
      </c>
      <c r="AX502" s="12" t="s">
        <v>72</v>
      </c>
      <c r="AY502" s="193" t="s">
        <v>147</v>
      </c>
    </row>
    <row r="503" spans="2:51" s="11" customFormat="1" ht="13.5">
      <c r="B503" s="183"/>
      <c r="D503" s="184" t="s">
        <v>156</v>
      </c>
      <c r="E503" s="185" t="s">
        <v>5</v>
      </c>
      <c r="F503" s="186" t="s">
        <v>641</v>
      </c>
      <c r="H503" s="187" t="s">
        <v>5</v>
      </c>
      <c r="I503" s="188"/>
      <c r="L503" s="183"/>
      <c r="M503" s="189"/>
      <c r="N503" s="190"/>
      <c r="O503" s="190"/>
      <c r="P503" s="190"/>
      <c r="Q503" s="190"/>
      <c r="R503" s="190"/>
      <c r="S503" s="190"/>
      <c r="T503" s="191"/>
      <c r="AT503" s="187" t="s">
        <v>156</v>
      </c>
      <c r="AU503" s="187" t="s">
        <v>163</v>
      </c>
      <c r="AV503" s="11" t="s">
        <v>17</v>
      </c>
      <c r="AW503" s="11" t="s">
        <v>35</v>
      </c>
      <c r="AX503" s="11" t="s">
        <v>72</v>
      </c>
      <c r="AY503" s="187" t="s">
        <v>147</v>
      </c>
    </row>
    <row r="504" spans="2:51" s="12" customFormat="1" ht="13.5">
      <c r="B504" s="192"/>
      <c r="D504" s="184" t="s">
        <v>156</v>
      </c>
      <c r="E504" s="193" t="s">
        <v>5</v>
      </c>
      <c r="F504" s="194" t="s">
        <v>642</v>
      </c>
      <c r="H504" s="195">
        <v>5.7</v>
      </c>
      <c r="I504" s="196"/>
      <c r="L504" s="192"/>
      <c r="M504" s="197"/>
      <c r="N504" s="198"/>
      <c r="O504" s="198"/>
      <c r="P504" s="198"/>
      <c r="Q504" s="198"/>
      <c r="R504" s="198"/>
      <c r="S504" s="198"/>
      <c r="T504" s="199"/>
      <c r="AT504" s="193" t="s">
        <v>156</v>
      </c>
      <c r="AU504" s="193" t="s">
        <v>163</v>
      </c>
      <c r="AV504" s="12" t="s">
        <v>80</v>
      </c>
      <c r="AW504" s="12" t="s">
        <v>35</v>
      </c>
      <c r="AX504" s="12" t="s">
        <v>72</v>
      </c>
      <c r="AY504" s="193" t="s">
        <v>147</v>
      </c>
    </row>
    <row r="505" spans="2:51" s="11" customFormat="1" ht="13.5">
      <c r="B505" s="183"/>
      <c r="D505" s="184" t="s">
        <v>156</v>
      </c>
      <c r="E505" s="185" t="s">
        <v>5</v>
      </c>
      <c r="F505" s="186" t="s">
        <v>643</v>
      </c>
      <c r="H505" s="187" t="s">
        <v>5</v>
      </c>
      <c r="I505" s="188"/>
      <c r="L505" s="183"/>
      <c r="M505" s="189"/>
      <c r="N505" s="190"/>
      <c r="O505" s="190"/>
      <c r="P505" s="190"/>
      <c r="Q505" s="190"/>
      <c r="R505" s="190"/>
      <c r="S505" s="190"/>
      <c r="T505" s="191"/>
      <c r="AT505" s="187" t="s">
        <v>156</v>
      </c>
      <c r="AU505" s="187" t="s">
        <v>163</v>
      </c>
      <c r="AV505" s="11" t="s">
        <v>17</v>
      </c>
      <c r="AW505" s="11" t="s">
        <v>35</v>
      </c>
      <c r="AX505" s="11" t="s">
        <v>72</v>
      </c>
      <c r="AY505" s="187" t="s">
        <v>147</v>
      </c>
    </row>
    <row r="506" spans="2:51" s="12" customFormat="1" ht="13.5">
      <c r="B506" s="192"/>
      <c r="D506" s="184" t="s">
        <v>156</v>
      </c>
      <c r="E506" s="193" t="s">
        <v>5</v>
      </c>
      <c r="F506" s="194" t="s">
        <v>644</v>
      </c>
      <c r="H506" s="195">
        <v>8</v>
      </c>
      <c r="I506" s="196"/>
      <c r="L506" s="192"/>
      <c r="M506" s="197"/>
      <c r="N506" s="198"/>
      <c r="O506" s="198"/>
      <c r="P506" s="198"/>
      <c r="Q506" s="198"/>
      <c r="R506" s="198"/>
      <c r="S506" s="198"/>
      <c r="T506" s="199"/>
      <c r="AT506" s="193" t="s">
        <v>156</v>
      </c>
      <c r="AU506" s="193" t="s">
        <v>163</v>
      </c>
      <c r="AV506" s="12" t="s">
        <v>80</v>
      </c>
      <c r="AW506" s="12" t="s">
        <v>35</v>
      </c>
      <c r="AX506" s="12" t="s">
        <v>72</v>
      </c>
      <c r="AY506" s="193" t="s">
        <v>147</v>
      </c>
    </row>
    <row r="507" spans="2:51" s="11" customFormat="1" ht="13.5">
      <c r="B507" s="183"/>
      <c r="D507" s="184" t="s">
        <v>156</v>
      </c>
      <c r="E507" s="185" t="s">
        <v>5</v>
      </c>
      <c r="F507" s="186" t="s">
        <v>645</v>
      </c>
      <c r="H507" s="187" t="s">
        <v>5</v>
      </c>
      <c r="I507" s="188"/>
      <c r="L507" s="183"/>
      <c r="M507" s="189"/>
      <c r="N507" s="190"/>
      <c r="O507" s="190"/>
      <c r="P507" s="190"/>
      <c r="Q507" s="190"/>
      <c r="R507" s="190"/>
      <c r="S507" s="190"/>
      <c r="T507" s="191"/>
      <c r="AT507" s="187" t="s">
        <v>156</v>
      </c>
      <c r="AU507" s="187" t="s">
        <v>163</v>
      </c>
      <c r="AV507" s="11" t="s">
        <v>17</v>
      </c>
      <c r="AW507" s="11" t="s">
        <v>35</v>
      </c>
      <c r="AX507" s="11" t="s">
        <v>72</v>
      </c>
      <c r="AY507" s="187" t="s">
        <v>147</v>
      </c>
    </row>
    <row r="508" spans="2:51" s="12" customFormat="1" ht="13.5">
      <c r="B508" s="192"/>
      <c r="D508" s="184" t="s">
        <v>156</v>
      </c>
      <c r="E508" s="193" t="s">
        <v>5</v>
      </c>
      <c r="F508" s="194" t="s">
        <v>644</v>
      </c>
      <c r="H508" s="195">
        <v>8</v>
      </c>
      <c r="I508" s="196"/>
      <c r="L508" s="192"/>
      <c r="M508" s="197"/>
      <c r="N508" s="198"/>
      <c r="O508" s="198"/>
      <c r="P508" s="198"/>
      <c r="Q508" s="198"/>
      <c r="R508" s="198"/>
      <c r="S508" s="198"/>
      <c r="T508" s="199"/>
      <c r="AT508" s="193" t="s">
        <v>156</v>
      </c>
      <c r="AU508" s="193" t="s">
        <v>163</v>
      </c>
      <c r="AV508" s="12" t="s">
        <v>80</v>
      </c>
      <c r="AW508" s="12" t="s">
        <v>35</v>
      </c>
      <c r="AX508" s="12" t="s">
        <v>72</v>
      </c>
      <c r="AY508" s="193" t="s">
        <v>147</v>
      </c>
    </row>
    <row r="509" spans="2:51" s="11" customFormat="1" ht="13.5">
      <c r="B509" s="183"/>
      <c r="D509" s="184" t="s">
        <v>156</v>
      </c>
      <c r="E509" s="185" t="s">
        <v>5</v>
      </c>
      <c r="F509" s="186" t="s">
        <v>646</v>
      </c>
      <c r="H509" s="187" t="s">
        <v>5</v>
      </c>
      <c r="I509" s="188"/>
      <c r="L509" s="183"/>
      <c r="M509" s="189"/>
      <c r="N509" s="190"/>
      <c r="O509" s="190"/>
      <c r="P509" s="190"/>
      <c r="Q509" s="190"/>
      <c r="R509" s="190"/>
      <c r="S509" s="190"/>
      <c r="T509" s="191"/>
      <c r="AT509" s="187" t="s">
        <v>156</v>
      </c>
      <c r="AU509" s="187" t="s">
        <v>163</v>
      </c>
      <c r="AV509" s="11" t="s">
        <v>17</v>
      </c>
      <c r="AW509" s="11" t="s">
        <v>35</v>
      </c>
      <c r="AX509" s="11" t="s">
        <v>72</v>
      </c>
      <c r="AY509" s="187" t="s">
        <v>147</v>
      </c>
    </row>
    <row r="510" spans="2:51" s="12" customFormat="1" ht="13.5">
      <c r="B510" s="192"/>
      <c r="D510" s="184" t="s">
        <v>156</v>
      </c>
      <c r="E510" s="193" t="s">
        <v>5</v>
      </c>
      <c r="F510" s="194" t="s">
        <v>647</v>
      </c>
      <c r="H510" s="195">
        <v>13.6</v>
      </c>
      <c r="I510" s="196"/>
      <c r="L510" s="192"/>
      <c r="M510" s="197"/>
      <c r="N510" s="198"/>
      <c r="O510" s="198"/>
      <c r="P510" s="198"/>
      <c r="Q510" s="198"/>
      <c r="R510" s="198"/>
      <c r="S510" s="198"/>
      <c r="T510" s="199"/>
      <c r="AT510" s="193" t="s">
        <v>156</v>
      </c>
      <c r="AU510" s="193" t="s">
        <v>163</v>
      </c>
      <c r="AV510" s="12" t="s">
        <v>80</v>
      </c>
      <c r="AW510" s="12" t="s">
        <v>35</v>
      </c>
      <c r="AX510" s="12" t="s">
        <v>72</v>
      </c>
      <c r="AY510" s="193" t="s">
        <v>147</v>
      </c>
    </row>
    <row r="511" spans="2:51" s="11" customFormat="1" ht="13.5">
      <c r="B511" s="183"/>
      <c r="D511" s="184" t="s">
        <v>156</v>
      </c>
      <c r="E511" s="185" t="s">
        <v>5</v>
      </c>
      <c r="F511" s="186" t="s">
        <v>514</v>
      </c>
      <c r="H511" s="187" t="s">
        <v>5</v>
      </c>
      <c r="I511" s="188"/>
      <c r="L511" s="183"/>
      <c r="M511" s="189"/>
      <c r="N511" s="190"/>
      <c r="O511" s="190"/>
      <c r="P511" s="190"/>
      <c r="Q511" s="190"/>
      <c r="R511" s="190"/>
      <c r="S511" s="190"/>
      <c r="T511" s="191"/>
      <c r="AT511" s="187" t="s">
        <v>156</v>
      </c>
      <c r="AU511" s="187" t="s">
        <v>163</v>
      </c>
      <c r="AV511" s="11" t="s">
        <v>17</v>
      </c>
      <c r="AW511" s="11" t="s">
        <v>35</v>
      </c>
      <c r="AX511" s="11" t="s">
        <v>72</v>
      </c>
      <c r="AY511" s="187" t="s">
        <v>147</v>
      </c>
    </row>
    <row r="512" spans="2:51" s="12" customFormat="1" ht="13.5">
      <c r="B512" s="192"/>
      <c r="D512" s="184" t="s">
        <v>156</v>
      </c>
      <c r="E512" s="193" t="s">
        <v>5</v>
      </c>
      <c r="F512" s="194" t="s">
        <v>515</v>
      </c>
      <c r="H512" s="195">
        <v>4.5</v>
      </c>
      <c r="I512" s="196"/>
      <c r="L512" s="192"/>
      <c r="M512" s="197"/>
      <c r="N512" s="198"/>
      <c r="O512" s="198"/>
      <c r="P512" s="198"/>
      <c r="Q512" s="198"/>
      <c r="R512" s="198"/>
      <c r="S512" s="198"/>
      <c r="T512" s="199"/>
      <c r="AT512" s="193" t="s">
        <v>156</v>
      </c>
      <c r="AU512" s="193" t="s">
        <v>163</v>
      </c>
      <c r="AV512" s="12" t="s">
        <v>80</v>
      </c>
      <c r="AW512" s="12" t="s">
        <v>35</v>
      </c>
      <c r="AX512" s="12" t="s">
        <v>72</v>
      </c>
      <c r="AY512" s="193" t="s">
        <v>147</v>
      </c>
    </row>
    <row r="513" spans="2:63" s="11" customFormat="1" ht="13.5">
      <c r="B513" s="183"/>
      <c r="D513" s="184" t="s">
        <v>156</v>
      </c>
      <c r="E513" s="185" t="s">
        <v>5</v>
      </c>
      <c r="F513" s="186" t="s">
        <v>517</v>
      </c>
      <c r="H513" s="187" t="s">
        <v>5</v>
      </c>
      <c r="I513" s="188"/>
      <c r="L513" s="183"/>
      <c r="M513" s="189"/>
      <c r="N513" s="190"/>
      <c r="O513" s="190"/>
      <c r="P513" s="190"/>
      <c r="Q513" s="190"/>
      <c r="R513" s="190"/>
      <c r="S513" s="190"/>
      <c r="T513" s="191"/>
      <c r="AT513" s="187" t="s">
        <v>156</v>
      </c>
      <c r="AU513" s="187" t="s">
        <v>163</v>
      </c>
      <c r="AV513" s="11" t="s">
        <v>17</v>
      </c>
      <c r="AW513" s="11" t="s">
        <v>35</v>
      </c>
      <c r="AX513" s="11" t="s">
        <v>72</v>
      </c>
      <c r="AY513" s="187" t="s">
        <v>147</v>
      </c>
    </row>
    <row r="514" spans="2:63" s="12" customFormat="1" ht="13.5">
      <c r="B514" s="192"/>
      <c r="D514" s="184" t="s">
        <v>156</v>
      </c>
      <c r="E514" s="193" t="s">
        <v>5</v>
      </c>
      <c r="F514" s="194" t="s">
        <v>518</v>
      </c>
      <c r="H514" s="195">
        <v>17.3</v>
      </c>
      <c r="I514" s="196"/>
      <c r="L514" s="192"/>
      <c r="M514" s="197"/>
      <c r="N514" s="198"/>
      <c r="O514" s="198"/>
      <c r="P514" s="198"/>
      <c r="Q514" s="198"/>
      <c r="R514" s="198"/>
      <c r="S514" s="198"/>
      <c r="T514" s="199"/>
      <c r="AT514" s="193" t="s">
        <v>156</v>
      </c>
      <c r="AU514" s="193" t="s">
        <v>163</v>
      </c>
      <c r="AV514" s="12" t="s">
        <v>80</v>
      </c>
      <c r="AW514" s="12" t="s">
        <v>35</v>
      </c>
      <c r="AX514" s="12" t="s">
        <v>72</v>
      </c>
      <c r="AY514" s="193" t="s">
        <v>147</v>
      </c>
    </row>
    <row r="515" spans="2:63" s="11" customFormat="1" ht="13.5">
      <c r="B515" s="183"/>
      <c r="D515" s="184" t="s">
        <v>156</v>
      </c>
      <c r="E515" s="185" t="s">
        <v>5</v>
      </c>
      <c r="F515" s="186" t="s">
        <v>520</v>
      </c>
      <c r="H515" s="187" t="s">
        <v>5</v>
      </c>
      <c r="I515" s="188"/>
      <c r="L515" s="183"/>
      <c r="M515" s="189"/>
      <c r="N515" s="190"/>
      <c r="O515" s="190"/>
      <c r="P515" s="190"/>
      <c r="Q515" s="190"/>
      <c r="R515" s="190"/>
      <c r="S515" s="190"/>
      <c r="T515" s="191"/>
      <c r="AT515" s="187" t="s">
        <v>156</v>
      </c>
      <c r="AU515" s="187" t="s">
        <v>163</v>
      </c>
      <c r="AV515" s="11" t="s">
        <v>17</v>
      </c>
      <c r="AW515" s="11" t="s">
        <v>35</v>
      </c>
      <c r="AX515" s="11" t="s">
        <v>72</v>
      </c>
      <c r="AY515" s="187" t="s">
        <v>147</v>
      </c>
    </row>
    <row r="516" spans="2:63" s="12" customFormat="1" ht="13.5">
      <c r="B516" s="192"/>
      <c r="D516" s="184" t="s">
        <v>156</v>
      </c>
      <c r="E516" s="193" t="s">
        <v>5</v>
      </c>
      <c r="F516" s="194" t="s">
        <v>521</v>
      </c>
      <c r="H516" s="195">
        <v>5</v>
      </c>
      <c r="I516" s="196"/>
      <c r="L516" s="192"/>
      <c r="M516" s="197"/>
      <c r="N516" s="198"/>
      <c r="O516" s="198"/>
      <c r="P516" s="198"/>
      <c r="Q516" s="198"/>
      <c r="R516" s="198"/>
      <c r="S516" s="198"/>
      <c r="T516" s="199"/>
      <c r="AT516" s="193" t="s">
        <v>156</v>
      </c>
      <c r="AU516" s="193" t="s">
        <v>163</v>
      </c>
      <c r="AV516" s="12" t="s">
        <v>80</v>
      </c>
      <c r="AW516" s="12" t="s">
        <v>35</v>
      </c>
      <c r="AX516" s="12" t="s">
        <v>72</v>
      </c>
      <c r="AY516" s="193" t="s">
        <v>147</v>
      </c>
    </row>
    <row r="517" spans="2:63" s="11" customFormat="1" ht="13.5">
      <c r="B517" s="183"/>
      <c r="D517" s="184" t="s">
        <v>156</v>
      </c>
      <c r="E517" s="185" t="s">
        <v>5</v>
      </c>
      <c r="F517" s="186" t="s">
        <v>522</v>
      </c>
      <c r="H517" s="187" t="s">
        <v>5</v>
      </c>
      <c r="I517" s="188"/>
      <c r="L517" s="183"/>
      <c r="M517" s="189"/>
      <c r="N517" s="190"/>
      <c r="O517" s="190"/>
      <c r="P517" s="190"/>
      <c r="Q517" s="190"/>
      <c r="R517" s="190"/>
      <c r="S517" s="190"/>
      <c r="T517" s="191"/>
      <c r="AT517" s="187" t="s">
        <v>156</v>
      </c>
      <c r="AU517" s="187" t="s">
        <v>163</v>
      </c>
      <c r="AV517" s="11" t="s">
        <v>17</v>
      </c>
      <c r="AW517" s="11" t="s">
        <v>35</v>
      </c>
      <c r="AX517" s="11" t="s">
        <v>72</v>
      </c>
      <c r="AY517" s="187" t="s">
        <v>147</v>
      </c>
    </row>
    <row r="518" spans="2:63" s="12" customFormat="1" ht="13.5">
      <c r="B518" s="192"/>
      <c r="D518" s="184" t="s">
        <v>156</v>
      </c>
      <c r="E518" s="193" t="s">
        <v>5</v>
      </c>
      <c r="F518" s="194" t="s">
        <v>523</v>
      </c>
      <c r="H518" s="195">
        <v>8.3000000000000007</v>
      </c>
      <c r="I518" s="196"/>
      <c r="L518" s="192"/>
      <c r="M518" s="197"/>
      <c r="N518" s="198"/>
      <c r="O518" s="198"/>
      <c r="P518" s="198"/>
      <c r="Q518" s="198"/>
      <c r="R518" s="198"/>
      <c r="S518" s="198"/>
      <c r="T518" s="199"/>
      <c r="AT518" s="193" t="s">
        <v>156</v>
      </c>
      <c r="AU518" s="193" t="s">
        <v>163</v>
      </c>
      <c r="AV518" s="12" t="s">
        <v>80</v>
      </c>
      <c r="AW518" s="12" t="s">
        <v>35</v>
      </c>
      <c r="AX518" s="12" t="s">
        <v>72</v>
      </c>
      <c r="AY518" s="193" t="s">
        <v>147</v>
      </c>
    </row>
    <row r="519" spans="2:63" s="11" customFormat="1" ht="13.5">
      <c r="B519" s="183"/>
      <c r="D519" s="184" t="s">
        <v>156</v>
      </c>
      <c r="E519" s="185" t="s">
        <v>5</v>
      </c>
      <c r="F519" s="186" t="s">
        <v>525</v>
      </c>
      <c r="H519" s="187" t="s">
        <v>5</v>
      </c>
      <c r="I519" s="188"/>
      <c r="L519" s="183"/>
      <c r="M519" s="189"/>
      <c r="N519" s="190"/>
      <c r="O519" s="190"/>
      <c r="P519" s="190"/>
      <c r="Q519" s="190"/>
      <c r="R519" s="190"/>
      <c r="S519" s="190"/>
      <c r="T519" s="191"/>
      <c r="AT519" s="187" t="s">
        <v>156</v>
      </c>
      <c r="AU519" s="187" t="s">
        <v>163</v>
      </c>
      <c r="AV519" s="11" t="s">
        <v>17</v>
      </c>
      <c r="AW519" s="11" t="s">
        <v>35</v>
      </c>
      <c r="AX519" s="11" t="s">
        <v>72</v>
      </c>
      <c r="AY519" s="187" t="s">
        <v>147</v>
      </c>
    </row>
    <row r="520" spans="2:63" s="12" customFormat="1" ht="13.5">
      <c r="B520" s="192"/>
      <c r="D520" s="184" t="s">
        <v>156</v>
      </c>
      <c r="E520" s="193" t="s">
        <v>5</v>
      </c>
      <c r="F520" s="194" t="s">
        <v>526</v>
      </c>
      <c r="H520" s="195">
        <v>7.4</v>
      </c>
      <c r="I520" s="196"/>
      <c r="L520" s="192"/>
      <c r="M520" s="197"/>
      <c r="N520" s="198"/>
      <c r="O520" s="198"/>
      <c r="P520" s="198"/>
      <c r="Q520" s="198"/>
      <c r="R520" s="198"/>
      <c r="S520" s="198"/>
      <c r="T520" s="199"/>
      <c r="AT520" s="193" t="s">
        <v>156</v>
      </c>
      <c r="AU520" s="193" t="s">
        <v>163</v>
      </c>
      <c r="AV520" s="12" t="s">
        <v>80</v>
      </c>
      <c r="AW520" s="12" t="s">
        <v>35</v>
      </c>
      <c r="AX520" s="12" t="s">
        <v>72</v>
      </c>
      <c r="AY520" s="193" t="s">
        <v>147</v>
      </c>
    </row>
    <row r="521" spans="2:63" s="11" customFormat="1" ht="13.5">
      <c r="B521" s="183"/>
      <c r="D521" s="184" t="s">
        <v>156</v>
      </c>
      <c r="E521" s="185" t="s">
        <v>5</v>
      </c>
      <c r="F521" s="186" t="s">
        <v>528</v>
      </c>
      <c r="H521" s="187" t="s">
        <v>5</v>
      </c>
      <c r="I521" s="188"/>
      <c r="L521" s="183"/>
      <c r="M521" s="189"/>
      <c r="N521" s="190"/>
      <c r="O521" s="190"/>
      <c r="P521" s="190"/>
      <c r="Q521" s="190"/>
      <c r="R521" s="190"/>
      <c r="S521" s="190"/>
      <c r="T521" s="191"/>
      <c r="AT521" s="187" t="s">
        <v>156</v>
      </c>
      <c r="AU521" s="187" t="s">
        <v>163</v>
      </c>
      <c r="AV521" s="11" t="s">
        <v>17</v>
      </c>
      <c r="AW521" s="11" t="s">
        <v>35</v>
      </c>
      <c r="AX521" s="11" t="s">
        <v>72</v>
      </c>
      <c r="AY521" s="187" t="s">
        <v>147</v>
      </c>
    </row>
    <row r="522" spans="2:63" s="12" customFormat="1" ht="13.5">
      <c r="B522" s="192"/>
      <c r="D522" s="184" t="s">
        <v>156</v>
      </c>
      <c r="E522" s="193" t="s">
        <v>5</v>
      </c>
      <c r="F522" s="194" t="s">
        <v>529</v>
      </c>
      <c r="H522" s="195">
        <v>8.5</v>
      </c>
      <c r="I522" s="196"/>
      <c r="L522" s="192"/>
      <c r="M522" s="197"/>
      <c r="N522" s="198"/>
      <c r="O522" s="198"/>
      <c r="P522" s="198"/>
      <c r="Q522" s="198"/>
      <c r="R522" s="198"/>
      <c r="S522" s="198"/>
      <c r="T522" s="199"/>
      <c r="AT522" s="193" t="s">
        <v>156</v>
      </c>
      <c r="AU522" s="193" t="s">
        <v>163</v>
      </c>
      <c r="AV522" s="12" t="s">
        <v>80</v>
      </c>
      <c r="AW522" s="12" t="s">
        <v>35</v>
      </c>
      <c r="AX522" s="12" t="s">
        <v>72</v>
      </c>
      <c r="AY522" s="193" t="s">
        <v>147</v>
      </c>
    </row>
    <row r="523" spans="2:63" s="11" customFormat="1" ht="13.5">
      <c r="B523" s="183"/>
      <c r="D523" s="184" t="s">
        <v>156</v>
      </c>
      <c r="E523" s="185" t="s">
        <v>5</v>
      </c>
      <c r="F523" s="186" t="s">
        <v>530</v>
      </c>
      <c r="H523" s="187" t="s">
        <v>5</v>
      </c>
      <c r="I523" s="188"/>
      <c r="L523" s="183"/>
      <c r="M523" s="189"/>
      <c r="N523" s="190"/>
      <c r="O523" s="190"/>
      <c r="P523" s="190"/>
      <c r="Q523" s="190"/>
      <c r="R523" s="190"/>
      <c r="S523" s="190"/>
      <c r="T523" s="191"/>
      <c r="AT523" s="187" t="s">
        <v>156</v>
      </c>
      <c r="AU523" s="187" t="s">
        <v>163</v>
      </c>
      <c r="AV523" s="11" t="s">
        <v>17</v>
      </c>
      <c r="AW523" s="11" t="s">
        <v>35</v>
      </c>
      <c r="AX523" s="11" t="s">
        <v>72</v>
      </c>
      <c r="AY523" s="187" t="s">
        <v>147</v>
      </c>
    </row>
    <row r="524" spans="2:63" s="12" customFormat="1" ht="13.5">
      <c r="B524" s="192"/>
      <c r="D524" s="184" t="s">
        <v>156</v>
      </c>
      <c r="E524" s="193" t="s">
        <v>5</v>
      </c>
      <c r="F524" s="194" t="s">
        <v>529</v>
      </c>
      <c r="H524" s="195">
        <v>8.5</v>
      </c>
      <c r="I524" s="196"/>
      <c r="L524" s="192"/>
      <c r="M524" s="197"/>
      <c r="N524" s="198"/>
      <c r="O524" s="198"/>
      <c r="P524" s="198"/>
      <c r="Q524" s="198"/>
      <c r="R524" s="198"/>
      <c r="S524" s="198"/>
      <c r="T524" s="199"/>
      <c r="AT524" s="193" t="s">
        <v>156</v>
      </c>
      <c r="AU524" s="193" t="s">
        <v>163</v>
      </c>
      <c r="AV524" s="12" t="s">
        <v>80</v>
      </c>
      <c r="AW524" s="12" t="s">
        <v>35</v>
      </c>
      <c r="AX524" s="12" t="s">
        <v>72</v>
      </c>
      <c r="AY524" s="193" t="s">
        <v>147</v>
      </c>
    </row>
    <row r="525" spans="2:63" s="11" customFormat="1" ht="13.5">
      <c r="B525" s="183"/>
      <c r="D525" s="184" t="s">
        <v>156</v>
      </c>
      <c r="E525" s="185" t="s">
        <v>5</v>
      </c>
      <c r="F525" s="186" t="s">
        <v>531</v>
      </c>
      <c r="H525" s="187" t="s">
        <v>5</v>
      </c>
      <c r="I525" s="188"/>
      <c r="L525" s="183"/>
      <c r="M525" s="189"/>
      <c r="N525" s="190"/>
      <c r="O525" s="190"/>
      <c r="P525" s="190"/>
      <c r="Q525" s="190"/>
      <c r="R525" s="190"/>
      <c r="S525" s="190"/>
      <c r="T525" s="191"/>
      <c r="AT525" s="187" t="s">
        <v>156</v>
      </c>
      <c r="AU525" s="187" t="s">
        <v>163</v>
      </c>
      <c r="AV525" s="11" t="s">
        <v>17</v>
      </c>
      <c r="AW525" s="11" t="s">
        <v>35</v>
      </c>
      <c r="AX525" s="11" t="s">
        <v>72</v>
      </c>
      <c r="AY525" s="187" t="s">
        <v>147</v>
      </c>
    </row>
    <row r="526" spans="2:63" s="12" customFormat="1" ht="13.5">
      <c r="B526" s="192"/>
      <c r="D526" s="184" t="s">
        <v>156</v>
      </c>
      <c r="E526" s="193" t="s">
        <v>5</v>
      </c>
      <c r="F526" s="194" t="s">
        <v>532</v>
      </c>
      <c r="H526" s="195">
        <v>8.1999999999999993</v>
      </c>
      <c r="I526" s="196"/>
      <c r="L526" s="192"/>
      <c r="M526" s="197"/>
      <c r="N526" s="198"/>
      <c r="O526" s="198"/>
      <c r="P526" s="198"/>
      <c r="Q526" s="198"/>
      <c r="R526" s="198"/>
      <c r="S526" s="198"/>
      <c r="T526" s="199"/>
      <c r="AT526" s="193" t="s">
        <v>156</v>
      </c>
      <c r="AU526" s="193" t="s">
        <v>163</v>
      </c>
      <c r="AV526" s="12" t="s">
        <v>80</v>
      </c>
      <c r="AW526" s="12" t="s">
        <v>35</v>
      </c>
      <c r="AX526" s="12" t="s">
        <v>72</v>
      </c>
      <c r="AY526" s="193" t="s">
        <v>147</v>
      </c>
    </row>
    <row r="527" spans="2:63" s="13" customFormat="1" ht="13.5">
      <c r="B527" s="200"/>
      <c r="D527" s="184" t="s">
        <v>156</v>
      </c>
      <c r="E527" s="213" t="s">
        <v>5</v>
      </c>
      <c r="F527" s="214" t="s">
        <v>159</v>
      </c>
      <c r="H527" s="215">
        <v>279.3</v>
      </c>
      <c r="I527" s="205"/>
      <c r="L527" s="200"/>
      <c r="M527" s="206"/>
      <c r="N527" s="207"/>
      <c r="O527" s="207"/>
      <c r="P527" s="207"/>
      <c r="Q527" s="207"/>
      <c r="R527" s="207"/>
      <c r="S527" s="207"/>
      <c r="T527" s="208"/>
      <c r="AT527" s="209" t="s">
        <v>156</v>
      </c>
      <c r="AU527" s="209" t="s">
        <v>163</v>
      </c>
      <c r="AV527" s="13" t="s">
        <v>154</v>
      </c>
      <c r="AW527" s="13" t="s">
        <v>35</v>
      </c>
      <c r="AX527" s="13" t="s">
        <v>17</v>
      </c>
      <c r="AY527" s="209" t="s">
        <v>147</v>
      </c>
    </row>
    <row r="528" spans="2:63" s="10" customFormat="1" ht="29.85" customHeight="1">
      <c r="B528" s="156"/>
      <c r="D528" s="157" t="s">
        <v>71</v>
      </c>
      <c r="E528" s="226" t="s">
        <v>195</v>
      </c>
      <c r="F528" s="226" t="s">
        <v>648</v>
      </c>
      <c r="I528" s="159"/>
      <c r="J528" s="227">
        <f>BK528</f>
        <v>0</v>
      </c>
      <c r="L528" s="156"/>
      <c r="M528" s="161"/>
      <c r="N528" s="162"/>
      <c r="O528" s="162"/>
      <c r="P528" s="163">
        <f>P529+P542+P556</f>
        <v>0</v>
      </c>
      <c r="Q528" s="162"/>
      <c r="R528" s="163">
        <f>R529+R542+R556</f>
        <v>8.7188599999999991E-2</v>
      </c>
      <c r="S528" s="162"/>
      <c r="T528" s="164">
        <f>T529+T542+T556</f>
        <v>234.63392100000004</v>
      </c>
      <c r="AR528" s="157" t="s">
        <v>17</v>
      </c>
      <c r="AT528" s="165" t="s">
        <v>71</v>
      </c>
      <c r="AU528" s="165" t="s">
        <v>17</v>
      </c>
      <c r="AY528" s="157" t="s">
        <v>147</v>
      </c>
      <c r="BK528" s="166">
        <f>BK529+BK542+BK556</f>
        <v>0</v>
      </c>
    </row>
    <row r="529" spans="2:65" s="10" customFormat="1" ht="14.85" customHeight="1">
      <c r="B529" s="156"/>
      <c r="D529" s="167" t="s">
        <v>71</v>
      </c>
      <c r="E529" s="168" t="s">
        <v>649</v>
      </c>
      <c r="F529" s="168" t="s">
        <v>650</v>
      </c>
      <c r="I529" s="159"/>
      <c r="J529" s="169">
        <f>BK529</f>
        <v>0</v>
      </c>
      <c r="L529" s="156"/>
      <c r="M529" s="161"/>
      <c r="N529" s="162"/>
      <c r="O529" s="162"/>
      <c r="P529" s="163">
        <f>SUM(P530:P541)</f>
        <v>0</v>
      </c>
      <c r="Q529" s="162"/>
      <c r="R529" s="163">
        <f>SUM(R530:R541)</f>
        <v>5.3224599999999997E-2</v>
      </c>
      <c r="S529" s="162"/>
      <c r="T529" s="164">
        <f>SUM(T530:T541)</f>
        <v>0</v>
      </c>
      <c r="AR529" s="157" t="s">
        <v>17</v>
      </c>
      <c r="AT529" s="165" t="s">
        <v>71</v>
      </c>
      <c r="AU529" s="165" t="s">
        <v>80</v>
      </c>
      <c r="AY529" s="157" t="s">
        <v>147</v>
      </c>
      <c r="BK529" s="166">
        <f>SUM(BK530:BK541)</f>
        <v>0</v>
      </c>
    </row>
    <row r="530" spans="2:65" s="1" customFormat="1" ht="31.5" customHeight="1">
      <c r="B530" s="170"/>
      <c r="C530" s="171" t="s">
        <v>651</v>
      </c>
      <c r="D530" s="171" t="s">
        <v>149</v>
      </c>
      <c r="E530" s="172" t="s">
        <v>652</v>
      </c>
      <c r="F530" s="173" t="s">
        <v>653</v>
      </c>
      <c r="G530" s="174" t="s">
        <v>229</v>
      </c>
      <c r="H530" s="175">
        <v>591</v>
      </c>
      <c r="I530" s="176"/>
      <c r="J530" s="177">
        <f>ROUND(I530*H530,2)</f>
        <v>0</v>
      </c>
      <c r="K530" s="173" t="s">
        <v>153</v>
      </c>
      <c r="L530" s="41"/>
      <c r="M530" s="178" t="s">
        <v>5</v>
      </c>
      <c r="N530" s="179" t="s">
        <v>43</v>
      </c>
      <c r="O530" s="42"/>
      <c r="P530" s="180">
        <f>O530*H530</f>
        <v>0</v>
      </c>
      <c r="Q530" s="180">
        <v>0</v>
      </c>
      <c r="R530" s="180">
        <f>Q530*H530</f>
        <v>0</v>
      </c>
      <c r="S530" s="180">
        <v>0</v>
      </c>
      <c r="T530" s="181">
        <f>S530*H530</f>
        <v>0</v>
      </c>
      <c r="AR530" s="24" t="s">
        <v>154</v>
      </c>
      <c r="AT530" s="24" t="s">
        <v>149</v>
      </c>
      <c r="AU530" s="24" t="s">
        <v>163</v>
      </c>
      <c r="AY530" s="24" t="s">
        <v>147</v>
      </c>
      <c r="BE530" s="182">
        <f>IF(N530="základní",J530,0)</f>
        <v>0</v>
      </c>
      <c r="BF530" s="182">
        <f>IF(N530="snížená",J530,0)</f>
        <v>0</v>
      </c>
      <c r="BG530" s="182">
        <f>IF(N530="zákl. přenesená",J530,0)</f>
        <v>0</v>
      </c>
      <c r="BH530" s="182">
        <f>IF(N530="sníž. přenesená",J530,0)</f>
        <v>0</v>
      </c>
      <c r="BI530" s="182">
        <f>IF(N530="nulová",J530,0)</f>
        <v>0</v>
      </c>
      <c r="BJ530" s="24" t="s">
        <v>17</v>
      </c>
      <c r="BK530" s="182">
        <f>ROUND(I530*H530,2)</f>
        <v>0</v>
      </c>
      <c r="BL530" s="24" t="s">
        <v>154</v>
      </c>
      <c r="BM530" s="24" t="s">
        <v>654</v>
      </c>
    </row>
    <row r="531" spans="2:65" s="12" customFormat="1" ht="13.5">
      <c r="B531" s="192"/>
      <c r="D531" s="201" t="s">
        <v>156</v>
      </c>
      <c r="E531" s="210" t="s">
        <v>5</v>
      </c>
      <c r="F531" s="211" t="s">
        <v>548</v>
      </c>
      <c r="H531" s="212">
        <v>591</v>
      </c>
      <c r="I531" s="196"/>
      <c r="L531" s="192"/>
      <c r="M531" s="197"/>
      <c r="N531" s="198"/>
      <c r="O531" s="198"/>
      <c r="P531" s="198"/>
      <c r="Q531" s="198"/>
      <c r="R531" s="198"/>
      <c r="S531" s="198"/>
      <c r="T531" s="199"/>
      <c r="AT531" s="193" t="s">
        <v>156</v>
      </c>
      <c r="AU531" s="193" t="s">
        <v>163</v>
      </c>
      <c r="AV531" s="12" t="s">
        <v>80</v>
      </c>
      <c r="AW531" s="12" t="s">
        <v>35</v>
      </c>
      <c r="AX531" s="12" t="s">
        <v>17</v>
      </c>
      <c r="AY531" s="193" t="s">
        <v>147</v>
      </c>
    </row>
    <row r="532" spans="2:65" s="1" customFormat="1" ht="44.25" customHeight="1">
      <c r="B532" s="170"/>
      <c r="C532" s="171" t="s">
        <v>655</v>
      </c>
      <c r="D532" s="171" t="s">
        <v>149</v>
      </c>
      <c r="E532" s="172" t="s">
        <v>656</v>
      </c>
      <c r="F532" s="173" t="s">
        <v>657</v>
      </c>
      <c r="G532" s="174" t="s">
        <v>229</v>
      </c>
      <c r="H532" s="175">
        <v>54963</v>
      </c>
      <c r="I532" s="176"/>
      <c r="J532" s="177">
        <f>ROUND(I532*H532,2)</f>
        <v>0</v>
      </c>
      <c r="K532" s="173" t="s">
        <v>153</v>
      </c>
      <c r="L532" s="41"/>
      <c r="M532" s="178" t="s">
        <v>5</v>
      </c>
      <c r="N532" s="179" t="s">
        <v>43</v>
      </c>
      <c r="O532" s="42"/>
      <c r="P532" s="180">
        <f>O532*H532</f>
        <v>0</v>
      </c>
      <c r="Q532" s="180">
        <v>0</v>
      </c>
      <c r="R532" s="180">
        <f>Q532*H532</f>
        <v>0</v>
      </c>
      <c r="S532" s="180">
        <v>0</v>
      </c>
      <c r="T532" s="181">
        <f>S532*H532</f>
        <v>0</v>
      </c>
      <c r="AR532" s="24" t="s">
        <v>154</v>
      </c>
      <c r="AT532" s="24" t="s">
        <v>149</v>
      </c>
      <c r="AU532" s="24" t="s">
        <v>163</v>
      </c>
      <c r="AY532" s="24" t="s">
        <v>147</v>
      </c>
      <c r="BE532" s="182">
        <f>IF(N532="základní",J532,0)</f>
        <v>0</v>
      </c>
      <c r="BF532" s="182">
        <f>IF(N532="snížená",J532,0)</f>
        <v>0</v>
      </c>
      <c r="BG532" s="182">
        <f>IF(N532="zákl. přenesená",J532,0)</f>
        <v>0</v>
      </c>
      <c r="BH532" s="182">
        <f>IF(N532="sníž. přenesená",J532,0)</f>
        <v>0</v>
      </c>
      <c r="BI532" s="182">
        <f>IF(N532="nulová",J532,0)</f>
        <v>0</v>
      </c>
      <c r="BJ532" s="24" t="s">
        <v>17</v>
      </c>
      <c r="BK532" s="182">
        <f>ROUND(I532*H532,2)</f>
        <v>0</v>
      </c>
      <c r="BL532" s="24" t="s">
        <v>154</v>
      </c>
      <c r="BM532" s="24" t="s">
        <v>658</v>
      </c>
    </row>
    <row r="533" spans="2:65" s="12" customFormat="1" ht="13.5">
      <c r="B533" s="192"/>
      <c r="D533" s="201" t="s">
        <v>156</v>
      </c>
      <c r="E533" s="210" t="s">
        <v>5</v>
      </c>
      <c r="F533" s="211" t="s">
        <v>659</v>
      </c>
      <c r="H533" s="212">
        <v>54963</v>
      </c>
      <c r="I533" s="196"/>
      <c r="L533" s="192"/>
      <c r="M533" s="197"/>
      <c r="N533" s="198"/>
      <c r="O533" s="198"/>
      <c r="P533" s="198"/>
      <c r="Q533" s="198"/>
      <c r="R533" s="198"/>
      <c r="S533" s="198"/>
      <c r="T533" s="199"/>
      <c r="AT533" s="193" t="s">
        <v>156</v>
      </c>
      <c r="AU533" s="193" t="s">
        <v>163</v>
      </c>
      <c r="AV533" s="12" t="s">
        <v>80</v>
      </c>
      <c r="AW533" s="12" t="s">
        <v>35</v>
      </c>
      <c r="AX533" s="12" t="s">
        <v>17</v>
      </c>
      <c r="AY533" s="193" t="s">
        <v>147</v>
      </c>
    </row>
    <row r="534" spans="2:65" s="1" customFormat="1" ht="31.5" customHeight="1">
      <c r="B534" s="170"/>
      <c r="C534" s="171" t="s">
        <v>660</v>
      </c>
      <c r="D534" s="171" t="s">
        <v>149</v>
      </c>
      <c r="E534" s="172" t="s">
        <v>661</v>
      </c>
      <c r="F534" s="173" t="s">
        <v>662</v>
      </c>
      <c r="G534" s="174" t="s">
        <v>229</v>
      </c>
      <c r="H534" s="175">
        <v>591</v>
      </c>
      <c r="I534" s="176"/>
      <c r="J534" s="177">
        <f>ROUND(I534*H534,2)</f>
        <v>0</v>
      </c>
      <c r="K534" s="173" t="s">
        <v>153</v>
      </c>
      <c r="L534" s="41"/>
      <c r="M534" s="178" t="s">
        <v>5</v>
      </c>
      <c r="N534" s="179" t="s">
        <v>43</v>
      </c>
      <c r="O534" s="42"/>
      <c r="P534" s="180">
        <f>O534*H534</f>
        <v>0</v>
      </c>
      <c r="Q534" s="180">
        <v>0</v>
      </c>
      <c r="R534" s="180">
        <f>Q534*H534</f>
        <v>0</v>
      </c>
      <c r="S534" s="180">
        <v>0</v>
      </c>
      <c r="T534" s="181">
        <f>S534*H534</f>
        <v>0</v>
      </c>
      <c r="AR534" s="24" t="s">
        <v>154</v>
      </c>
      <c r="AT534" s="24" t="s">
        <v>149</v>
      </c>
      <c r="AU534" s="24" t="s">
        <v>163</v>
      </c>
      <c r="AY534" s="24" t="s">
        <v>147</v>
      </c>
      <c r="BE534" s="182">
        <f>IF(N534="základní",J534,0)</f>
        <v>0</v>
      </c>
      <c r="BF534" s="182">
        <f>IF(N534="snížená",J534,0)</f>
        <v>0</v>
      </c>
      <c r="BG534" s="182">
        <f>IF(N534="zákl. přenesená",J534,0)</f>
        <v>0</v>
      </c>
      <c r="BH534" s="182">
        <f>IF(N534="sníž. přenesená",J534,0)</f>
        <v>0</v>
      </c>
      <c r="BI534" s="182">
        <f>IF(N534="nulová",J534,0)</f>
        <v>0</v>
      </c>
      <c r="BJ534" s="24" t="s">
        <v>17</v>
      </c>
      <c r="BK534" s="182">
        <f>ROUND(I534*H534,2)</f>
        <v>0</v>
      </c>
      <c r="BL534" s="24" t="s">
        <v>154</v>
      </c>
      <c r="BM534" s="24" t="s">
        <v>663</v>
      </c>
    </row>
    <row r="535" spans="2:65" s="1" customFormat="1" ht="22.5" customHeight="1">
      <c r="B535" s="170"/>
      <c r="C535" s="171" t="s">
        <v>664</v>
      </c>
      <c r="D535" s="171" t="s">
        <v>149</v>
      </c>
      <c r="E535" s="172" t="s">
        <v>665</v>
      </c>
      <c r="F535" s="173" t="s">
        <v>666</v>
      </c>
      <c r="G535" s="174" t="s">
        <v>229</v>
      </c>
      <c r="H535" s="175">
        <v>591</v>
      </c>
      <c r="I535" s="176"/>
      <c r="J535" s="177">
        <f>ROUND(I535*H535,2)</f>
        <v>0</v>
      </c>
      <c r="K535" s="173" t="s">
        <v>153</v>
      </c>
      <c r="L535" s="41"/>
      <c r="M535" s="178" t="s">
        <v>5</v>
      </c>
      <c r="N535" s="179" t="s">
        <v>43</v>
      </c>
      <c r="O535" s="42"/>
      <c r="P535" s="180">
        <f>O535*H535</f>
        <v>0</v>
      </c>
      <c r="Q535" s="180">
        <v>0</v>
      </c>
      <c r="R535" s="180">
        <f>Q535*H535</f>
        <v>0</v>
      </c>
      <c r="S535" s="180">
        <v>0</v>
      </c>
      <c r="T535" s="181">
        <f>S535*H535</f>
        <v>0</v>
      </c>
      <c r="AR535" s="24" t="s">
        <v>154</v>
      </c>
      <c r="AT535" s="24" t="s">
        <v>149</v>
      </c>
      <c r="AU535" s="24" t="s">
        <v>163</v>
      </c>
      <c r="AY535" s="24" t="s">
        <v>147</v>
      </c>
      <c r="BE535" s="182">
        <f>IF(N535="základní",J535,0)</f>
        <v>0</v>
      </c>
      <c r="BF535" s="182">
        <f>IF(N535="snížená",J535,0)</f>
        <v>0</v>
      </c>
      <c r="BG535" s="182">
        <f>IF(N535="zákl. přenesená",J535,0)</f>
        <v>0</v>
      </c>
      <c r="BH535" s="182">
        <f>IF(N535="sníž. přenesená",J535,0)</f>
        <v>0</v>
      </c>
      <c r="BI535" s="182">
        <f>IF(N535="nulová",J535,0)</f>
        <v>0</v>
      </c>
      <c r="BJ535" s="24" t="s">
        <v>17</v>
      </c>
      <c r="BK535" s="182">
        <f>ROUND(I535*H535,2)</f>
        <v>0</v>
      </c>
      <c r="BL535" s="24" t="s">
        <v>154</v>
      </c>
      <c r="BM535" s="24" t="s">
        <v>667</v>
      </c>
    </row>
    <row r="536" spans="2:65" s="1" customFormat="1" ht="22.5" customHeight="1">
      <c r="B536" s="170"/>
      <c r="C536" s="171" t="s">
        <v>649</v>
      </c>
      <c r="D536" s="171" t="s">
        <v>149</v>
      </c>
      <c r="E536" s="172" t="s">
        <v>668</v>
      </c>
      <c r="F536" s="173" t="s">
        <v>669</v>
      </c>
      <c r="G536" s="174" t="s">
        <v>229</v>
      </c>
      <c r="H536" s="175">
        <v>54963</v>
      </c>
      <c r="I536" s="176"/>
      <c r="J536" s="177">
        <f>ROUND(I536*H536,2)</f>
        <v>0</v>
      </c>
      <c r="K536" s="173" t="s">
        <v>153</v>
      </c>
      <c r="L536" s="41"/>
      <c r="M536" s="178" t="s">
        <v>5</v>
      </c>
      <c r="N536" s="179" t="s">
        <v>43</v>
      </c>
      <c r="O536" s="42"/>
      <c r="P536" s="180">
        <f>O536*H536</f>
        <v>0</v>
      </c>
      <c r="Q536" s="180">
        <v>0</v>
      </c>
      <c r="R536" s="180">
        <f>Q536*H536</f>
        <v>0</v>
      </c>
      <c r="S536" s="180">
        <v>0</v>
      </c>
      <c r="T536" s="181">
        <f>S536*H536</f>
        <v>0</v>
      </c>
      <c r="AR536" s="24" t="s">
        <v>154</v>
      </c>
      <c r="AT536" s="24" t="s">
        <v>149</v>
      </c>
      <c r="AU536" s="24" t="s">
        <v>163</v>
      </c>
      <c r="AY536" s="24" t="s">
        <v>147</v>
      </c>
      <c r="BE536" s="182">
        <f>IF(N536="základní",J536,0)</f>
        <v>0</v>
      </c>
      <c r="BF536" s="182">
        <f>IF(N536="snížená",J536,0)</f>
        <v>0</v>
      </c>
      <c r="BG536" s="182">
        <f>IF(N536="zákl. přenesená",J536,0)</f>
        <v>0</v>
      </c>
      <c r="BH536" s="182">
        <f>IF(N536="sníž. přenesená",J536,0)</f>
        <v>0</v>
      </c>
      <c r="BI536" s="182">
        <f>IF(N536="nulová",J536,0)</f>
        <v>0</v>
      </c>
      <c r="BJ536" s="24" t="s">
        <v>17</v>
      </c>
      <c r="BK536" s="182">
        <f>ROUND(I536*H536,2)</f>
        <v>0</v>
      </c>
      <c r="BL536" s="24" t="s">
        <v>154</v>
      </c>
      <c r="BM536" s="24" t="s">
        <v>670</v>
      </c>
    </row>
    <row r="537" spans="2:65" s="1" customFormat="1" ht="22.5" customHeight="1">
      <c r="B537" s="170"/>
      <c r="C537" s="171" t="s">
        <v>671</v>
      </c>
      <c r="D537" s="171" t="s">
        <v>149</v>
      </c>
      <c r="E537" s="172" t="s">
        <v>672</v>
      </c>
      <c r="F537" s="173" t="s">
        <v>673</v>
      </c>
      <c r="G537" s="174" t="s">
        <v>229</v>
      </c>
      <c r="H537" s="175">
        <v>591</v>
      </c>
      <c r="I537" s="176"/>
      <c r="J537" s="177">
        <f>ROUND(I537*H537,2)</f>
        <v>0</v>
      </c>
      <c r="K537" s="173" t="s">
        <v>153</v>
      </c>
      <c r="L537" s="41"/>
      <c r="M537" s="178" t="s">
        <v>5</v>
      </c>
      <c r="N537" s="179" t="s">
        <v>43</v>
      </c>
      <c r="O537" s="42"/>
      <c r="P537" s="180">
        <f>O537*H537</f>
        <v>0</v>
      </c>
      <c r="Q537" s="180">
        <v>0</v>
      </c>
      <c r="R537" s="180">
        <f>Q537*H537</f>
        <v>0</v>
      </c>
      <c r="S537" s="180">
        <v>0</v>
      </c>
      <c r="T537" s="181">
        <f>S537*H537</f>
        <v>0</v>
      </c>
      <c r="AR537" s="24" t="s">
        <v>154</v>
      </c>
      <c r="AT537" s="24" t="s">
        <v>149</v>
      </c>
      <c r="AU537" s="24" t="s">
        <v>163</v>
      </c>
      <c r="AY537" s="24" t="s">
        <v>147</v>
      </c>
      <c r="BE537" s="182">
        <f>IF(N537="základní",J537,0)</f>
        <v>0</v>
      </c>
      <c r="BF537" s="182">
        <f>IF(N537="snížená",J537,0)</f>
        <v>0</v>
      </c>
      <c r="BG537" s="182">
        <f>IF(N537="zákl. přenesená",J537,0)</f>
        <v>0</v>
      </c>
      <c r="BH537" s="182">
        <f>IF(N537="sníž. přenesená",J537,0)</f>
        <v>0</v>
      </c>
      <c r="BI537" s="182">
        <f>IF(N537="nulová",J537,0)</f>
        <v>0</v>
      </c>
      <c r="BJ537" s="24" t="s">
        <v>17</v>
      </c>
      <c r="BK537" s="182">
        <f>ROUND(I537*H537,2)</f>
        <v>0</v>
      </c>
      <c r="BL537" s="24" t="s">
        <v>154</v>
      </c>
      <c r="BM537" s="24" t="s">
        <v>674</v>
      </c>
    </row>
    <row r="538" spans="2:65" s="1" customFormat="1" ht="31.5" customHeight="1">
      <c r="B538" s="170"/>
      <c r="C538" s="171" t="s">
        <v>675</v>
      </c>
      <c r="D538" s="171" t="s">
        <v>149</v>
      </c>
      <c r="E538" s="172" t="s">
        <v>676</v>
      </c>
      <c r="F538" s="173" t="s">
        <v>677</v>
      </c>
      <c r="G538" s="174" t="s">
        <v>229</v>
      </c>
      <c r="H538" s="175">
        <v>409.42</v>
      </c>
      <c r="I538" s="176"/>
      <c r="J538" s="177">
        <f>ROUND(I538*H538,2)</f>
        <v>0</v>
      </c>
      <c r="K538" s="173" t="s">
        <v>153</v>
      </c>
      <c r="L538" s="41"/>
      <c r="M538" s="178" t="s">
        <v>5</v>
      </c>
      <c r="N538" s="179" t="s">
        <v>43</v>
      </c>
      <c r="O538" s="42"/>
      <c r="P538" s="180">
        <f>O538*H538</f>
        <v>0</v>
      </c>
      <c r="Q538" s="180">
        <v>1.2999999999999999E-4</v>
      </c>
      <c r="R538" s="180">
        <f>Q538*H538</f>
        <v>5.3224599999999997E-2</v>
      </c>
      <c r="S538" s="180">
        <v>0</v>
      </c>
      <c r="T538" s="181">
        <f>S538*H538</f>
        <v>0</v>
      </c>
      <c r="AR538" s="24" t="s">
        <v>154</v>
      </c>
      <c r="AT538" s="24" t="s">
        <v>149</v>
      </c>
      <c r="AU538" s="24" t="s">
        <v>163</v>
      </c>
      <c r="AY538" s="24" t="s">
        <v>147</v>
      </c>
      <c r="BE538" s="182">
        <f>IF(N538="základní",J538,0)</f>
        <v>0</v>
      </c>
      <c r="BF538" s="182">
        <f>IF(N538="snížená",J538,0)</f>
        <v>0</v>
      </c>
      <c r="BG538" s="182">
        <f>IF(N538="zákl. přenesená",J538,0)</f>
        <v>0</v>
      </c>
      <c r="BH538" s="182">
        <f>IF(N538="sníž. přenesená",J538,0)</f>
        <v>0</v>
      </c>
      <c r="BI538" s="182">
        <f>IF(N538="nulová",J538,0)</f>
        <v>0</v>
      </c>
      <c r="BJ538" s="24" t="s">
        <v>17</v>
      </c>
      <c r="BK538" s="182">
        <f>ROUND(I538*H538,2)</f>
        <v>0</v>
      </c>
      <c r="BL538" s="24" t="s">
        <v>154</v>
      </c>
      <c r="BM538" s="24" t="s">
        <v>678</v>
      </c>
    </row>
    <row r="539" spans="2:65" s="12" customFormat="1" ht="27">
      <c r="B539" s="192"/>
      <c r="D539" s="184" t="s">
        <v>156</v>
      </c>
      <c r="E539" s="193" t="s">
        <v>5</v>
      </c>
      <c r="F539" s="194" t="s">
        <v>414</v>
      </c>
      <c r="H539" s="195">
        <v>273.35000000000002</v>
      </c>
      <c r="I539" s="196"/>
      <c r="L539" s="192"/>
      <c r="M539" s="197"/>
      <c r="N539" s="198"/>
      <c r="O539" s="198"/>
      <c r="P539" s="198"/>
      <c r="Q539" s="198"/>
      <c r="R539" s="198"/>
      <c r="S539" s="198"/>
      <c r="T539" s="199"/>
      <c r="AT539" s="193" t="s">
        <v>156</v>
      </c>
      <c r="AU539" s="193" t="s">
        <v>163</v>
      </c>
      <c r="AV539" s="12" t="s">
        <v>80</v>
      </c>
      <c r="AW539" s="12" t="s">
        <v>35</v>
      </c>
      <c r="AX539" s="12" t="s">
        <v>72</v>
      </c>
      <c r="AY539" s="193" t="s">
        <v>147</v>
      </c>
    </row>
    <row r="540" spans="2:65" s="12" customFormat="1" ht="13.5">
      <c r="B540" s="192"/>
      <c r="D540" s="184" t="s">
        <v>156</v>
      </c>
      <c r="E540" s="193" t="s">
        <v>5</v>
      </c>
      <c r="F540" s="194" t="s">
        <v>679</v>
      </c>
      <c r="H540" s="195">
        <v>136.07</v>
      </c>
      <c r="I540" s="196"/>
      <c r="L540" s="192"/>
      <c r="M540" s="197"/>
      <c r="N540" s="198"/>
      <c r="O540" s="198"/>
      <c r="P540" s="198"/>
      <c r="Q540" s="198"/>
      <c r="R540" s="198"/>
      <c r="S540" s="198"/>
      <c r="T540" s="199"/>
      <c r="AT540" s="193" t="s">
        <v>156</v>
      </c>
      <c r="AU540" s="193" t="s">
        <v>163</v>
      </c>
      <c r="AV540" s="12" t="s">
        <v>80</v>
      </c>
      <c r="AW540" s="12" t="s">
        <v>35</v>
      </c>
      <c r="AX540" s="12" t="s">
        <v>72</v>
      </c>
      <c r="AY540" s="193" t="s">
        <v>147</v>
      </c>
    </row>
    <row r="541" spans="2:65" s="13" customFormat="1" ht="13.5">
      <c r="B541" s="200"/>
      <c r="D541" s="184" t="s">
        <v>156</v>
      </c>
      <c r="E541" s="213" t="s">
        <v>5</v>
      </c>
      <c r="F541" s="214" t="s">
        <v>159</v>
      </c>
      <c r="H541" s="215">
        <v>409.42</v>
      </c>
      <c r="I541" s="205"/>
      <c r="L541" s="200"/>
      <c r="M541" s="206"/>
      <c r="N541" s="207"/>
      <c r="O541" s="207"/>
      <c r="P541" s="207"/>
      <c r="Q541" s="207"/>
      <c r="R541" s="207"/>
      <c r="S541" s="207"/>
      <c r="T541" s="208"/>
      <c r="AT541" s="209" t="s">
        <v>156</v>
      </c>
      <c r="AU541" s="209" t="s">
        <v>163</v>
      </c>
      <c r="AV541" s="13" t="s">
        <v>154</v>
      </c>
      <c r="AW541" s="13" t="s">
        <v>35</v>
      </c>
      <c r="AX541" s="13" t="s">
        <v>17</v>
      </c>
      <c r="AY541" s="209" t="s">
        <v>147</v>
      </c>
    </row>
    <row r="542" spans="2:65" s="10" customFormat="1" ht="22.35" customHeight="1">
      <c r="B542" s="156"/>
      <c r="D542" s="167" t="s">
        <v>71</v>
      </c>
      <c r="E542" s="168" t="s">
        <v>671</v>
      </c>
      <c r="F542" s="168" t="s">
        <v>680</v>
      </c>
      <c r="I542" s="159"/>
      <c r="J542" s="169">
        <f>BK542</f>
        <v>0</v>
      </c>
      <c r="L542" s="156"/>
      <c r="M542" s="161"/>
      <c r="N542" s="162"/>
      <c r="O542" s="162"/>
      <c r="P542" s="163">
        <f>SUM(P543:P555)</f>
        <v>0</v>
      </c>
      <c r="Q542" s="162"/>
      <c r="R542" s="163">
        <f>SUM(R543:R555)</f>
        <v>3.3939999999999998E-2</v>
      </c>
      <c r="S542" s="162"/>
      <c r="T542" s="164">
        <f>SUM(T543:T555)</f>
        <v>2E-3</v>
      </c>
      <c r="AR542" s="157" t="s">
        <v>17</v>
      </c>
      <c r="AT542" s="165" t="s">
        <v>71</v>
      </c>
      <c r="AU542" s="165" t="s">
        <v>80</v>
      </c>
      <c r="AY542" s="157" t="s">
        <v>147</v>
      </c>
      <c r="BK542" s="166">
        <f>SUM(BK543:BK555)</f>
        <v>0</v>
      </c>
    </row>
    <row r="543" spans="2:65" s="1" customFormat="1" ht="57" customHeight="1">
      <c r="B543" s="170"/>
      <c r="C543" s="171" t="s">
        <v>681</v>
      </c>
      <c r="D543" s="171" t="s">
        <v>149</v>
      </c>
      <c r="E543" s="172" t="s">
        <v>682</v>
      </c>
      <c r="F543" s="173" t="s">
        <v>683</v>
      </c>
      <c r="G543" s="174" t="s">
        <v>229</v>
      </c>
      <c r="H543" s="175">
        <v>600</v>
      </c>
      <c r="I543" s="176"/>
      <c r="J543" s="177">
        <f>ROUND(I543*H543,2)</f>
        <v>0</v>
      </c>
      <c r="K543" s="173" t="s">
        <v>153</v>
      </c>
      <c r="L543" s="41"/>
      <c r="M543" s="178" t="s">
        <v>5</v>
      </c>
      <c r="N543" s="179" t="s">
        <v>43</v>
      </c>
      <c r="O543" s="42"/>
      <c r="P543" s="180">
        <f>O543*H543</f>
        <v>0</v>
      </c>
      <c r="Q543" s="180">
        <v>4.0000000000000003E-5</v>
      </c>
      <c r="R543" s="180">
        <f>Q543*H543</f>
        <v>2.4E-2</v>
      </c>
      <c r="S543" s="180">
        <v>0</v>
      </c>
      <c r="T543" s="181">
        <f>S543*H543</f>
        <v>0</v>
      </c>
      <c r="AR543" s="24" t="s">
        <v>154</v>
      </c>
      <c r="AT543" s="24" t="s">
        <v>149</v>
      </c>
      <c r="AU543" s="24" t="s">
        <v>163</v>
      </c>
      <c r="AY543" s="24" t="s">
        <v>147</v>
      </c>
      <c r="BE543" s="182">
        <f>IF(N543="základní",J543,0)</f>
        <v>0</v>
      </c>
      <c r="BF543" s="182">
        <f>IF(N543="snížená",J543,0)</f>
        <v>0</v>
      </c>
      <c r="BG543" s="182">
        <f>IF(N543="zákl. přenesená",J543,0)</f>
        <v>0</v>
      </c>
      <c r="BH543" s="182">
        <f>IF(N543="sníž. přenesená",J543,0)</f>
        <v>0</v>
      </c>
      <c r="BI543" s="182">
        <f>IF(N543="nulová",J543,0)</f>
        <v>0</v>
      </c>
      <c r="BJ543" s="24" t="s">
        <v>17</v>
      </c>
      <c r="BK543" s="182">
        <f>ROUND(I543*H543,2)</f>
        <v>0</v>
      </c>
      <c r="BL543" s="24" t="s">
        <v>154</v>
      </c>
      <c r="BM543" s="24" t="s">
        <v>684</v>
      </c>
    </row>
    <row r="544" spans="2:65" s="11" customFormat="1" ht="13.5">
      <c r="B544" s="183"/>
      <c r="D544" s="184" t="s">
        <v>156</v>
      </c>
      <c r="E544" s="185" t="s">
        <v>5</v>
      </c>
      <c r="F544" s="186" t="s">
        <v>434</v>
      </c>
      <c r="H544" s="187" t="s">
        <v>5</v>
      </c>
      <c r="I544" s="188"/>
      <c r="L544" s="183"/>
      <c r="M544" s="189"/>
      <c r="N544" s="190"/>
      <c r="O544" s="190"/>
      <c r="P544" s="190"/>
      <c r="Q544" s="190"/>
      <c r="R544" s="190"/>
      <c r="S544" s="190"/>
      <c r="T544" s="191"/>
      <c r="AT544" s="187" t="s">
        <v>156</v>
      </c>
      <c r="AU544" s="187" t="s">
        <v>163</v>
      </c>
      <c r="AV544" s="11" t="s">
        <v>17</v>
      </c>
      <c r="AW544" s="11" t="s">
        <v>35</v>
      </c>
      <c r="AX544" s="11" t="s">
        <v>72</v>
      </c>
      <c r="AY544" s="187" t="s">
        <v>147</v>
      </c>
    </row>
    <row r="545" spans="2:65" s="12" customFormat="1" ht="13.5">
      <c r="B545" s="192"/>
      <c r="D545" s="184" t="s">
        <v>156</v>
      </c>
      <c r="E545" s="193" t="s">
        <v>5</v>
      </c>
      <c r="F545" s="194" t="s">
        <v>685</v>
      </c>
      <c r="H545" s="195">
        <v>390</v>
      </c>
      <c r="I545" s="196"/>
      <c r="L545" s="192"/>
      <c r="M545" s="197"/>
      <c r="N545" s="198"/>
      <c r="O545" s="198"/>
      <c r="P545" s="198"/>
      <c r="Q545" s="198"/>
      <c r="R545" s="198"/>
      <c r="S545" s="198"/>
      <c r="T545" s="199"/>
      <c r="AT545" s="193" t="s">
        <v>156</v>
      </c>
      <c r="AU545" s="193" t="s">
        <v>163</v>
      </c>
      <c r="AV545" s="12" t="s">
        <v>80</v>
      </c>
      <c r="AW545" s="12" t="s">
        <v>35</v>
      </c>
      <c r="AX545" s="12" t="s">
        <v>72</v>
      </c>
      <c r="AY545" s="193" t="s">
        <v>147</v>
      </c>
    </row>
    <row r="546" spans="2:65" s="11" customFormat="1" ht="13.5">
      <c r="B546" s="183"/>
      <c r="D546" s="184" t="s">
        <v>156</v>
      </c>
      <c r="E546" s="185" t="s">
        <v>5</v>
      </c>
      <c r="F546" s="186" t="s">
        <v>269</v>
      </c>
      <c r="H546" s="187" t="s">
        <v>5</v>
      </c>
      <c r="I546" s="188"/>
      <c r="L546" s="183"/>
      <c r="M546" s="189"/>
      <c r="N546" s="190"/>
      <c r="O546" s="190"/>
      <c r="P546" s="190"/>
      <c r="Q546" s="190"/>
      <c r="R546" s="190"/>
      <c r="S546" s="190"/>
      <c r="T546" s="191"/>
      <c r="AT546" s="187" t="s">
        <v>156</v>
      </c>
      <c r="AU546" s="187" t="s">
        <v>163</v>
      </c>
      <c r="AV546" s="11" t="s">
        <v>17</v>
      </c>
      <c r="AW546" s="11" t="s">
        <v>35</v>
      </c>
      <c r="AX546" s="11" t="s">
        <v>72</v>
      </c>
      <c r="AY546" s="187" t="s">
        <v>147</v>
      </c>
    </row>
    <row r="547" spans="2:65" s="12" customFormat="1" ht="13.5">
      <c r="B547" s="192"/>
      <c r="D547" s="184" t="s">
        <v>156</v>
      </c>
      <c r="E547" s="193" t="s">
        <v>5</v>
      </c>
      <c r="F547" s="194" t="s">
        <v>686</v>
      </c>
      <c r="H547" s="195">
        <v>210</v>
      </c>
      <c r="I547" s="196"/>
      <c r="L547" s="192"/>
      <c r="M547" s="197"/>
      <c r="N547" s="198"/>
      <c r="O547" s="198"/>
      <c r="P547" s="198"/>
      <c r="Q547" s="198"/>
      <c r="R547" s="198"/>
      <c r="S547" s="198"/>
      <c r="T547" s="199"/>
      <c r="AT547" s="193" t="s">
        <v>156</v>
      </c>
      <c r="AU547" s="193" t="s">
        <v>163</v>
      </c>
      <c r="AV547" s="12" t="s">
        <v>80</v>
      </c>
      <c r="AW547" s="12" t="s">
        <v>35</v>
      </c>
      <c r="AX547" s="12" t="s">
        <v>72</v>
      </c>
      <c r="AY547" s="193" t="s">
        <v>147</v>
      </c>
    </row>
    <row r="548" spans="2:65" s="13" customFormat="1" ht="13.5">
      <c r="B548" s="200"/>
      <c r="D548" s="201" t="s">
        <v>156</v>
      </c>
      <c r="E548" s="202" t="s">
        <v>5</v>
      </c>
      <c r="F548" s="203" t="s">
        <v>159</v>
      </c>
      <c r="H548" s="204">
        <v>600</v>
      </c>
      <c r="I548" s="205"/>
      <c r="L548" s="200"/>
      <c r="M548" s="206"/>
      <c r="N548" s="207"/>
      <c r="O548" s="207"/>
      <c r="P548" s="207"/>
      <c r="Q548" s="207"/>
      <c r="R548" s="207"/>
      <c r="S548" s="207"/>
      <c r="T548" s="208"/>
      <c r="AT548" s="209" t="s">
        <v>156</v>
      </c>
      <c r="AU548" s="209" t="s">
        <v>163</v>
      </c>
      <c r="AV548" s="13" t="s">
        <v>154</v>
      </c>
      <c r="AW548" s="13" t="s">
        <v>35</v>
      </c>
      <c r="AX548" s="13" t="s">
        <v>17</v>
      </c>
      <c r="AY548" s="209" t="s">
        <v>147</v>
      </c>
    </row>
    <row r="549" spans="2:65" s="1" customFormat="1" ht="31.5" customHeight="1">
      <c r="B549" s="170"/>
      <c r="C549" s="171" t="s">
        <v>687</v>
      </c>
      <c r="D549" s="171" t="s">
        <v>149</v>
      </c>
      <c r="E549" s="172" t="s">
        <v>688</v>
      </c>
      <c r="F549" s="173" t="s">
        <v>689</v>
      </c>
      <c r="G549" s="174" t="s">
        <v>287</v>
      </c>
      <c r="H549" s="175">
        <v>2</v>
      </c>
      <c r="I549" s="176"/>
      <c r="J549" s="177">
        <f>ROUND(I549*H549,2)</f>
        <v>0</v>
      </c>
      <c r="K549" s="173" t="s">
        <v>153</v>
      </c>
      <c r="L549" s="41"/>
      <c r="M549" s="178" t="s">
        <v>5</v>
      </c>
      <c r="N549" s="179" t="s">
        <v>43</v>
      </c>
      <c r="O549" s="42"/>
      <c r="P549" s="180">
        <f>O549*H549</f>
        <v>0</v>
      </c>
      <c r="Q549" s="180">
        <v>4.6999999999999999E-4</v>
      </c>
      <c r="R549" s="180">
        <f>Q549*H549</f>
        <v>9.3999999999999997E-4</v>
      </c>
      <c r="S549" s="180">
        <v>1E-3</v>
      </c>
      <c r="T549" s="181">
        <f>S549*H549</f>
        <v>2E-3</v>
      </c>
      <c r="AR549" s="24" t="s">
        <v>154</v>
      </c>
      <c r="AT549" s="24" t="s">
        <v>149</v>
      </c>
      <c r="AU549" s="24" t="s">
        <v>163</v>
      </c>
      <c r="AY549" s="24" t="s">
        <v>147</v>
      </c>
      <c r="BE549" s="182">
        <f>IF(N549="základní",J549,0)</f>
        <v>0</v>
      </c>
      <c r="BF549" s="182">
        <f>IF(N549="snížená",J549,0)</f>
        <v>0</v>
      </c>
      <c r="BG549" s="182">
        <f>IF(N549="zákl. přenesená",J549,0)</f>
        <v>0</v>
      </c>
      <c r="BH549" s="182">
        <f>IF(N549="sníž. přenesená",J549,0)</f>
        <v>0</v>
      </c>
      <c r="BI549" s="182">
        <f>IF(N549="nulová",J549,0)</f>
        <v>0</v>
      </c>
      <c r="BJ549" s="24" t="s">
        <v>17</v>
      </c>
      <c r="BK549" s="182">
        <f>ROUND(I549*H549,2)</f>
        <v>0</v>
      </c>
      <c r="BL549" s="24" t="s">
        <v>154</v>
      </c>
      <c r="BM549" s="24" t="s">
        <v>690</v>
      </c>
    </row>
    <row r="550" spans="2:65" s="11" customFormat="1" ht="13.5">
      <c r="B550" s="183"/>
      <c r="D550" s="184" t="s">
        <v>156</v>
      </c>
      <c r="E550" s="185" t="s">
        <v>5</v>
      </c>
      <c r="F550" s="186" t="s">
        <v>691</v>
      </c>
      <c r="H550" s="187" t="s">
        <v>5</v>
      </c>
      <c r="I550" s="188"/>
      <c r="L550" s="183"/>
      <c r="M550" s="189"/>
      <c r="N550" s="190"/>
      <c r="O550" s="190"/>
      <c r="P550" s="190"/>
      <c r="Q550" s="190"/>
      <c r="R550" s="190"/>
      <c r="S550" s="190"/>
      <c r="T550" s="191"/>
      <c r="AT550" s="187" t="s">
        <v>156</v>
      </c>
      <c r="AU550" s="187" t="s">
        <v>163</v>
      </c>
      <c r="AV550" s="11" t="s">
        <v>17</v>
      </c>
      <c r="AW550" s="11" t="s">
        <v>35</v>
      </c>
      <c r="AX550" s="11" t="s">
        <v>72</v>
      </c>
      <c r="AY550" s="187" t="s">
        <v>147</v>
      </c>
    </row>
    <row r="551" spans="2:65" s="12" customFormat="1" ht="13.5">
      <c r="B551" s="192"/>
      <c r="D551" s="201" t="s">
        <v>156</v>
      </c>
      <c r="E551" s="210" t="s">
        <v>5</v>
      </c>
      <c r="F551" s="211" t="s">
        <v>692</v>
      </c>
      <c r="H551" s="212">
        <v>2</v>
      </c>
      <c r="I551" s="196"/>
      <c r="L551" s="192"/>
      <c r="M551" s="197"/>
      <c r="N551" s="198"/>
      <c r="O551" s="198"/>
      <c r="P551" s="198"/>
      <c r="Q551" s="198"/>
      <c r="R551" s="198"/>
      <c r="S551" s="198"/>
      <c r="T551" s="199"/>
      <c r="AT551" s="193" t="s">
        <v>156</v>
      </c>
      <c r="AU551" s="193" t="s">
        <v>163</v>
      </c>
      <c r="AV551" s="12" t="s">
        <v>80</v>
      </c>
      <c r="AW551" s="12" t="s">
        <v>35</v>
      </c>
      <c r="AX551" s="12" t="s">
        <v>17</v>
      </c>
      <c r="AY551" s="193" t="s">
        <v>147</v>
      </c>
    </row>
    <row r="552" spans="2:65" s="1" customFormat="1" ht="22.5" customHeight="1">
      <c r="B552" s="170"/>
      <c r="C552" s="216" t="s">
        <v>693</v>
      </c>
      <c r="D552" s="216" t="s">
        <v>393</v>
      </c>
      <c r="E552" s="217" t="s">
        <v>694</v>
      </c>
      <c r="F552" s="218" t="s">
        <v>695</v>
      </c>
      <c r="G552" s="219" t="s">
        <v>223</v>
      </c>
      <c r="H552" s="220">
        <v>8.9999999999999993E-3</v>
      </c>
      <c r="I552" s="221"/>
      <c r="J552" s="222">
        <f>ROUND(I552*H552,2)</f>
        <v>0</v>
      </c>
      <c r="K552" s="218" t="s">
        <v>153</v>
      </c>
      <c r="L552" s="223"/>
      <c r="M552" s="224" t="s">
        <v>5</v>
      </c>
      <c r="N552" s="225" t="s">
        <v>43</v>
      </c>
      <c r="O552" s="42"/>
      <c r="P552" s="180">
        <f>O552*H552</f>
        <v>0</v>
      </c>
      <c r="Q552" s="180">
        <v>1</v>
      </c>
      <c r="R552" s="180">
        <f>Q552*H552</f>
        <v>8.9999999999999993E-3</v>
      </c>
      <c r="S552" s="180">
        <v>0</v>
      </c>
      <c r="T552" s="181">
        <f>S552*H552</f>
        <v>0</v>
      </c>
      <c r="AR552" s="24" t="s">
        <v>191</v>
      </c>
      <c r="AT552" s="24" t="s">
        <v>393</v>
      </c>
      <c r="AU552" s="24" t="s">
        <v>163</v>
      </c>
      <c r="AY552" s="24" t="s">
        <v>147</v>
      </c>
      <c r="BE552" s="182">
        <f>IF(N552="základní",J552,0)</f>
        <v>0</v>
      </c>
      <c r="BF552" s="182">
        <f>IF(N552="snížená",J552,0)</f>
        <v>0</v>
      </c>
      <c r="BG552" s="182">
        <f>IF(N552="zákl. přenesená",J552,0)</f>
        <v>0</v>
      </c>
      <c r="BH552" s="182">
        <f>IF(N552="sníž. přenesená",J552,0)</f>
        <v>0</v>
      </c>
      <c r="BI552" s="182">
        <f>IF(N552="nulová",J552,0)</f>
        <v>0</v>
      </c>
      <c r="BJ552" s="24" t="s">
        <v>17</v>
      </c>
      <c r="BK552" s="182">
        <f>ROUND(I552*H552,2)</f>
        <v>0</v>
      </c>
      <c r="BL552" s="24" t="s">
        <v>154</v>
      </c>
      <c r="BM552" s="24" t="s">
        <v>696</v>
      </c>
    </row>
    <row r="553" spans="2:65" s="11" customFormat="1" ht="13.5">
      <c r="B553" s="183"/>
      <c r="D553" s="184" t="s">
        <v>156</v>
      </c>
      <c r="E553" s="185" t="s">
        <v>5</v>
      </c>
      <c r="F553" s="186" t="s">
        <v>691</v>
      </c>
      <c r="H553" s="187" t="s">
        <v>5</v>
      </c>
      <c r="I553" s="188"/>
      <c r="L553" s="183"/>
      <c r="M553" s="189"/>
      <c r="N553" s="190"/>
      <c r="O553" s="190"/>
      <c r="P553" s="190"/>
      <c r="Q553" s="190"/>
      <c r="R553" s="190"/>
      <c r="S553" s="190"/>
      <c r="T553" s="191"/>
      <c r="AT553" s="187" t="s">
        <v>156</v>
      </c>
      <c r="AU553" s="187" t="s">
        <v>163</v>
      </c>
      <c r="AV553" s="11" t="s">
        <v>17</v>
      </c>
      <c r="AW553" s="11" t="s">
        <v>35</v>
      </c>
      <c r="AX553" s="11" t="s">
        <v>72</v>
      </c>
      <c r="AY553" s="187" t="s">
        <v>147</v>
      </c>
    </row>
    <row r="554" spans="2:65" s="12" customFormat="1" ht="13.5">
      <c r="B554" s="192"/>
      <c r="D554" s="184" t="s">
        <v>156</v>
      </c>
      <c r="E554" s="193" t="s">
        <v>5</v>
      </c>
      <c r="F554" s="194" t="s">
        <v>697</v>
      </c>
      <c r="H554" s="195">
        <v>8.0000000000000002E-3</v>
      </c>
      <c r="I554" s="196"/>
      <c r="L554" s="192"/>
      <c r="M554" s="197"/>
      <c r="N554" s="198"/>
      <c r="O554" s="198"/>
      <c r="P554" s="198"/>
      <c r="Q554" s="198"/>
      <c r="R554" s="198"/>
      <c r="S554" s="198"/>
      <c r="T554" s="199"/>
      <c r="AT554" s="193" t="s">
        <v>156</v>
      </c>
      <c r="AU554" s="193" t="s">
        <v>163</v>
      </c>
      <c r="AV554" s="12" t="s">
        <v>80</v>
      </c>
      <c r="AW554" s="12" t="s">
        <v>35</v>
      </c>
      <c r="AX554" s="12" t="s">
        <v>17</v>
      </c>
      <c r="AY554" s="193" t="s">
        <v>147</v>
      </c>
    </row>
    <row r="555" spans="2:65" s="12" customFormat="1" ht="13.5">
      <c r="B555" s="192"/>
      <c r="D555" s="184" t="s">
        <v>156</v>
      </c>
      <c r="F555" s="194" t="s">
        <v>698</v>
      </c>
      <c r="H555" s="195">
        <v>8.9999999999999993E-3</v>
      </c>
      <c r="I555" s="196"/>
      <c r="L555" s="192"/>
      <c r="M555" s="197"/>
      <c r="N555" s="198"/>
      <c r="O555" s="198"/>
      <c r="P555" s="198"/>
      <c r="Q555" s="198"/>
      <c r="R555" s="198"/>
      <c r="S555" s="198"/>
      <c r="T555" s="199"/>
      <c r="AT555" s="193" t="s">
        <v>156</v>
      </c>
      <c r="AU555" s="193" t="s">
        <v>163</v>
      </c>
      <c r="AV555" s="12" t="s">
        <v>80</v>
      </c>
      <c r="AW555" s="12" t="s">
        <v>6</v>
      </c>
      <c r="AX555" s="12" t="s">
        <v>17</v>
      </c>
      <c r="AY555" s="193" t="s">
        <v>147</v>
      </c>
    </row>
    <row r="556" spans="2:65" s="10" customFormat="1" ht="22.35" customHeight="1">
      <c r="B556" s="156"/>
      <c r="D556" s="167" t="s">
        <v>71</v>
      </c>
      <c r="E556" s="168" t="s">
        <v>675</v>
      </c>
      <c r="F556" s="168" t="s">
        <v>699</v>
      </c>
      <c r="I556" s="159"/>
      <c r="J556" s="169">
        <f>BK556</f>
        <v>0</v>
      </c>
      <c r="L556" s="156"/>
      <c r="M556" s="161"/>
      <c r="N556" s="162"/>
      <c r="O556" s="162"/>
      <c r="P556" s="163">
        <f>SUM(P557:P613)</f>
        <v>0</v>
      </c>
      <c r="Q556" s="162"/>
      <c r="R556" s="163">
        <f>SUM(R557:R613)</f>
        <v>2.4000000000000001E-5</v>
      </c>
      <c r="S556" s="162"/>
      <c r="T556" s="164">
        <f>SUM(T557:T613)</f>
        <v>234.63192100000003</v>
      </c>
      <c r="AR556" s="157" t="s">
        <v>17</v>
      </c>
      <c r="AT556" s="165" t="s">
        <v>71</v>
      </c>
      <c r="AU556" s="165" t="s">
        <v>80</v>
      </c>
      <c r="AY556" s="157" t="s">
        <v>147</v>
      </c>
      <c r="BK556" s="166">
        <f>SUM(BK557:BK613)</f>
        <v>0</v>
      </c>
    </row>
    <row r="557" spans="2:65" s="1" customFormat="1" ht="22.5" customHeight="1">
      <c r="B557" s="170"/>
      <c r="C557" s="171" t="s">
        <v>700</v>
      </c>
      <c r="D557" s="171" t="s">
        <v>149</v>
      </c>
      <c r="E557" s="172" t="s">
        <v>701</v>
      </c>
      <c r="F557" s="173" t="s">
        <v>702</v>
      </c>
      <c r="G557" s="174" t="s">
        <v>152</v>
      </c>
      <c r="H557" s="175">
        <v>23.47</v>
      </c>
      <c r="I557" s="176"/>
      <c r="J557" s="177">
        <f>ROUND(I557*H557,2)</f>
        <v>0</v>
      </c>
      <c r="K557" s="173" t="s">
        <v>153</v>
      </c>
      <c r="L557" s="41"/>
      <c r="M557" s="178" t="s">
        <v>5</v>
      </c>
      <c r="N557" s="179" t="s">
        <v>43</v>
      </c>
      <c r="O557" s="42"/>
      <c r="P557" s="180">
        <f>O557*H557</f>
        <v>0</v>
      </c>
      <c r="Q557" s="180">
        <v>0</v>
      </c>
      <c r="R557" s="180">
        <f>Q557*H557</f>
        <v>0</v>
      </c>
      <c r="S557" s="180">
        <v>2.2000000000000002</v>
      </c>
      <c r="T557" s="181">
        <f>S557*H557</f>
        <v>51.634</v>
      </c>
      <c r="AR557" s="24" t="s">
        <v>154</v>
      </c>
      <c r="AT557" s="24" t="s">
        <v>149</v>
      </c>
      <c r="AU557" s="24" t="s">
        <v>163</v>
      </c>
      <c r="AY557" s="24" t="s">
        <v>147</v>
      </c>
      <c r="BE557" s="182">
        <f>IF(N557="základní",J557,0)</f>
        <v>0</v>
      </c>
      <c r="BF557" s="182">
        <f>IF(N557="snížená",J557,0)</f>
        <v>0</v>
      </c>
      <c r="BG557" s="182">
        <f>IF(N557="zákl. přenesená",J557,0)</f>
        <v>0</v>
      </c>
      <c r="BH557" s="182">
        <f>IF(N557="sníž. přenesená",J557,0)</f>
        <v>0</v>
      </c>
      <c r="BI557" s="182">
        <f>IF(N557="nulová",J557,0)</f>
        <v>0</v>
      </c>
      <c r="BJ557" s="24" t="s">
        <v>17</v>
      </c>
      <c r="BK557" s="182">
        <f>ROUND(I557*H557,2)</f>
        <v>0</v>
      </c>
      <c r="BL557" s="24" t="s">
        <v>154</v>
      </c>
      <c r="BM557" s="24" t="s">
        <v>703</v>
      </c>
    </row>
    <row r="558" spans="2:65" s="11" customFormat="1" ht="13.5">
      <c r="B558" s="183"/>
      <c r="D558" s="184" t="s">
        <v>156</v>
      </c>
      <c r="E558" s="185" t="s">
        <v>5</v>
      </c>
      <c r="F558" s="186" t="s">
        <v>167</v>
      </c>
      <c r="H558" s="187" t="s">
        <v>5</v>
      </c>
      <c r="I558" s="188"/>
      <c r="L558" s="183"/>
      <c r="M558" s="189"/>
      <c r="N558" s="190"/>
      <c r="O558" s="190"/>
      <c r="P558" s="190"/>
      <c r="Q558" s="190"/>
      <c r="R558" s="190"/>
      <c r="S558" s="190"/>
      <c r="T558" s="191"/>
      <c r="AT558" s="187" t="s">
        <v>156</v>
      </c>
      <c r="AU558" s="187" t="s">
        <v>163</v>
      </c>
      <c r="AV558" s="11" t="s">
        <v>17</v>
      </c>
      <c r="AW558" s="11" t="s">
        <v>35</v>
      </c>
      <c r="AX558" s="11" t="s">
        <v>72</v>
      </c>
      <c r="AY558" s="187" t="s">
        <v>147</v>
      </c>
    </row>
    <row r="559" spans="2:65" s="12" customFormat="1" ht="27">
      <c r="B559" s="192"/>
      <c r="D559" s="184" t="s">
        <v>156</v>
      </c>
      <c r="E559" s="193" t="s">
        <v>5</v>
      </c>
      <c r="F559" s="194" t="s">
        <v>237</v>
      </c>
      <c r="H559" s="195">
        <v>23.38</v>
      </c>
      <c r="I559" s="196"/>
      <c r="L559" s="192"/>
      <c r="M559" s="197"/>
      <c r="N559" s="198"/>
      <c r="O559" s="198"/>
      <c r="P559" s="198"/>
      <c r="Q559" s="198"/>
      <c r="R559" s="198"/>
      <c r="S559" s="198"/>
      <c r="T559" s="199"/>
      <c r="AT559" s="193" t="s">
        <v>156</v>
      </c>
      <c r="AU559" s="193" t="s">
        <v>163</v>
      </c>
      <c r="AV559" s="12" t="s">
        <v>80</v>
      </c>
      <c r="AW559" s="12" t="s">
        <v>35</v>
      </c>
      <c r="AX559" s="12" t="s">
        <v>72</v>
      </c>
      <c r="AY559" s="193" t="s">
        <v>147</v>
      </c>
    </row>
    <row r="560" spans="2:65" s="11" customFormat="1" ht="13.5">
      <c r="B560" s="183"/>
      <c r="D560" s="184" t="s">
        <v>156</v>
      </c>
      <c r="E560" s="185" t="s">
        <v>5</v>
      </c>
      <c r="F560" s="186" t="s">
        <v>704</v>
      </c>
      <c r="H560" s="187" t="s">
        <v>5</v>
      </c>
      <c r="I560" s="188"/>
      <c r="L560" s="183"/>
      <c r="M560" s="189"/>
      <c r="N560" s="190"/>
      <c r="O560" s="190"/>
      <c r="P560" s="190"/>
      <c r="Q560" s="190"/>
      <c r="R560" s="190"/>
      <c r="S560" s="190"/>
      <c r="T560" s="191"/>
      <c r="AT560" s="187" t="s">
        <v>156</v>
      </c>
      <c r="AU560" s="187" t="s">
        <v>163</v>
      </c>
      <c r="AV560" s="11" t="s">
        <v>17</v>
      </c>
      <c r="AW560" s="11" t="s">
        <v>35</v>
      </c>
      <c r="AX560" s="11" t="s">
        <v>72</v>
      </c>
      <c r="AY560" s="187" t="s">
        <v>147</v>
      </c>
    </row>
    <row r="561" spans="2:65" s="12" customFormat="1" ht="13.5">
      <c r="B561" s="192"/>
      <c r="D561" s="184" t="s">
        <v>156</v>
      </c>
      <c r="E561" s="193" t="s">
        <v>5</v>
      </c>
      <c r="F561" s="194" t="s">
        <v>705</v>
      </c>
      <c r="H561" s="195">
        <v>0.09</v>
      </c>
      <c r="I561" s="196"/>
      <c r="L561" s="192"/>
      <c r="M561" s="197"/>
      <c r="N561" s="198"/>
      <c r="O561" s="198"/>
      <c r="P561" s="198"/>
      <c r="Q561" s="198"/>
      <c r="R561" s="198"/>
      <c r="S561" s="198"/>
      <c r="T561" s="199"/>
      <c r="AT561" s="193" t="s">
        <v>156</v>
      </c>
      <c r="AU561" s="193" t="s">
        <v>163</v>
      </c>
      <c r="AV561" s="12" t="s">
        <v>80</v>
      </c>
      <c r="AW561" s="12" t="s">
        <v>35</v>
      </c>
      <c r="AX561" s="12" t="s">
        <v>72</v>
      </c>
      <c r="AY561" s="193" t="s">
        <v>147</v>
      </c>
    </row>
    <row r="562" spans="2:65" s="13" customFormat="1" ht="13.5">
      <c r="B562" s="200"/>
      <c r="D562" s="201" t="s">
        <v>156</v>
      </c>
      <c r="E562" s="202" t="s">
        <v>5</v>
      </c>
      <c r="F562" s="203" t="s">
        <v>159</v>
      </c>
      <c r="H562" s="204">
        <v>23.47</v>
      </c>
      <c r="I562" s="205"/>
      <c r="L562" s="200"/>
      <c r="M562" s="206"/>
      <c r="N562" s="207"/>
      <c r="O562" s="207"/>
      <c r="P562" s="207"/>
      <c r="Q562" s="207"/>
      <c r="R562" s="207"/>
      <c r="S562" s="207"/>
      <c r="T562" s="208"/>
      <c r="AT562" s="209" t="s">
        <v>156</v>
      </c>
      <c r="AU562" s="209" t="s">
        <v>163</v>
      </c>
      <c r="AV562" s="13" t="s">
        <v>154</v>
      </c>
      <c r="AW562" s="13" t="s">
        <v>35</v>
      </c>
      <c r="AX562" s="13" t="s">
        <v>17</v>
      </c>
      <c r="AY562" s="209" t="s">
        <v>147</v>
      </c>
    </row>
    <row r="563" spans="2:65" s="1" customFormat="1" ht="22.5" customHeight="1">
      <c r="B563" s="170"/>
      <c r="C563" s="171" t="s">
        <v>706</v>
      </c>
      <c r="D563" s="171" t="s">
        <v>149</v>
      </c>
      <c r="E563" s="172" t="s">
        <v>707</v>
      </c>
      <c r="F563" s="173" t="s">
        <v>708</v>
      </c>
      <c r="G563" s="174" t="s">
        <v>152</v>
      </c>
      <c r="H563" s="175">
        <v>17.135999999999999</v>
      </c>
      <c r="I563" s="176"/>
      <c r="J563" s="177">
        <f>ROUND(I563*H563,2)</f>
        <v>0</v>
      </c>
      <c r="K563" s="173" t="s">
        <v>153</v>
      </c>
      <c r="L563" s="41"/>
      <c r="M563" s="178" t="s">
        <v>5</v>
      </c>
      <c r="N563" s="179" t="s">
        <v>43</v>
      </c>
      <c r="O563" s="42"/>
      <c r="P563" s="180">
        <f>O563*H563</f>
        <v>0</v>
      </c>
      <c r="Q563" s="180">
        <v>0</v>
      </c>
      <c r="R563" s="180">
        <f>Q563*H563</f>
        <v>0</v>
      </c>
      <c r="S563" s="180">
        <v>2.5</v>
      </c>
      <c r="T563" s="181">
        <f>S563*H563</f>
        <v>42.839999999999996</v>
      </c>
      <c r="AR563" s="24" t="s">
        <v>154</v>
      </c>
      <c r="AT563" s="24" t="s">
        <v>149</v>
      </c>
      <c r="AU563" s="24" t="s">
        <v>163</v>
      </c>
      <c r="AY563" s="24" t="s">
        <v>147</v>
      </c>
      <c r="BE563" s="182">
        <f>IF(N563="základní",J563,0)</f>
        <v>0</v>
      </c>
      <c r="BF563" s="182">
        <f>IF(N563="snížená",J563,0)</f>
        <v>0</v>
      </c>
      <c r="BG563" s="182">
        <f>IF(N563="zákl. přenesená",J563,0)</f>
        <v>0</v>
      </c>
      <c r="BH563" s="182">
        <f>IF(N563="sníž. přenesená",J563,0)</f>
        <v>0</v>
      </c>
      <c r="BI563" s="182">
        <f>IF(N563="nulová",J563,0)</f>
        <v>0</v>
      </c>
      <c r="BJ563" s="24" t="s">
        <v>17</v>
      </c>
      <c r="BK563" s="182">
        <f>ROUND(I563*H563,2)</f>
        <v>0</v>
      </c>
      <c r="BL563" s="24" t="s">
        <v>154</v>
      </c>
      <c r="BM563" s="24" t="s">
        <v>709</v>
      </c>
    </row>
    <row r="564" spans="2:65" s="12" customFormat="1" ht="13.5">
      <c r="B564" s="192"/>
      <c r="D564" s="184" t="s">
        <v>156</v>
      </c>
      <c r="E564" s="193" t="s">
        <v>5</v>
      </c>
      <c r="F564" s="194" t="s">
        <v>710</v>
      </c>
      <c r="H564" s="195">
        <v>12.852</v>
      </c>
      <c r="I564" s="196"/>
      <c r="L564" s="192"/>
      <c r="M564" s="197"/>
      <c r="N564" s="198"/>
      <c r="O564" s="198"/>
      <c r="P564" s="198"/>
      <c r="Q564" s="198"/>
      <c r="R564" s="198"/>
      <c r="S564" s="198"/>
      <c r="T564" s="199"/>
      <c r="AT564" s="193" t="s">
        <v>156</v>
      </c>
      <c r="AU564" s="193" t="s">
        <v>163</v>
      </c>
      <c r="AV564" s="12" t="s">
        <v>80</v>
      </c>
      <c r="AW564" s="12" t="s">
        <v>35</v>
      </c>
      <c r="AX564" s="12" t="s">
        <v>72</v>
      </c>
      <c r="AY564" s="193" t="s">
        <v>147</v>
      </c>
    </row>
    <row r="565" spans="2:65" s="12" customFormat="1" ht="13.5">
      <c r="B565" s="192"/>
      <c r="D565" s="184" t="s">
        <v>156</v>
      </c>
      <c r="E565" s="193" t="s">
        <v>5</v>
      </c>
      <c r="F565" s="194" t="s">
        <v>711</v>
      </c>
      <c r="H565" s="195">
        <v>4.2839999999999998</v>
      </c>
      <c r="I565" s="196"/>
      <c r="L565" s="192"/>
      <c r="M565" s="197"/>
      <c r="N565" s="198"/>
      <c r="O565" s="198"/>
      <c r="P565" s="198"/>
      <c r="Q565" s="198"/>
      <c r="R565" s="198"/>
      <c r="S565" s="198"/>
      <c r="T565" s="199"/>
      <c r="AT565" s="193" t="s">
        <v>156</v>
      </c>
      <c r="AU565" s="193" t="s">
        <v>163</v>
      </c>
      <c r="AV565" s="12" t="s">
        <v>80</v>
      </c>
      <c r="AW565" s="12" t="s">
        <v>35</v>
      </c>
      <c r="AX565" s="12" t="s">
        <v>72</v>
      </c>
      <c r="AY565" s="193" t="s">
        <v>147</v>
      </c>
    </row>
    <row r="566" spans="2:65" s="13" customFormat="1" ht="13.5">
      <c r="B566" s="200"/>
      <c r="D566" s="201" t="s">
        <v>156</v>
      </c>
      <c r="E566" s="202" t="s">
        <v>5</v>
      </c>
      <c r="F566" s="203" t="s">
        <v>159</v>
      </c>
      <c r="H566" s="204">
        <v>17.135999999999999</v>
      </c>
      <c r="I566" s="205"/>
      <c r="L566" s="200"/>
      <c r="M566" s="206"/>
      <c r="N566" s="207"/>
      <c r="O566" s="207"/>
      <c r="P566" s="207"/>
      <c r="Q566" s="207"/>
      <c r="R566" s="207"/>
      <c r="S566" s="207"/>
      <c r="T566" s="208"/>
      <c r="AT566" s="209" t="s">
        <v>156</v>
      </c>
      <c r="AU566" s="209" t="s">
        <v>163</v>
      </c>
      <c r="AV566" s="13" t="s">
        <v>154</v>
      </c>
      <c r="AW566" s="13" t="s">
        <v>35</v>
      </c>
      <c r="AX566" s="13" t="s">
        <v>17</v>
      </c>
      <c r="AY566" s="209" t="s">
        <v>147</v>
      </c>
    </row>
    <row r="567" spans="2:65" s="1" customFormat="1" ht="22.5" customHeight="1">
      <c r="B567" s="170"/>
      <c r="C567" s="171" t="s">
        <v>712</v>
      </c>
      <c r="D567" s="171" t="s">
        <v>149</v>
      </c>
      <c r="E567" s="172" t="s">
        <v>713</v>
      </c>
      <c r="F567" s="173" t="s">
        <v>714</v>
      </c>
      <c r="G567" s="174" t="s">
        <v>229</v>
      </c>
      <c r="H567" s="175">
        <v>4.5</v>
      </c>
      <c r="I567" s="176"/>
      <c r="J567" s="177">
        <f>ROUND(I567*H567,2)</f>
        <v>0</v>
      </c>
      <c r="K567" s="173" t="s">
        <v>153</v>
      </c>
      <c r="L567" s="41"/>
      <c r="M567" s="178" t="s">
        <v>5</v>
      </c>
      <c r="N567" s="179" t="s">
        <v>43</v>
      </c>
      <c r="O567" s="42"/>
      <c r="P567" s="180">
        <f>O567*H567</f>
        <v>0</v>
      </c>
      <c r="Q567" s="180">
        <v>0</v>
      </c>
      <c r="R567" s="180">
        <f>Q567*H567</f>
        <v>0</v>
      </c>
      <c r="S567" s="180">
        <v>0.36</v>
      </c>
      <c r="T567" s="181">
        <f>S567*H567</f>
        <v>1.6199999999999999</v>
      </c>
      <c r="AR567" s="24" t="s">
        <v>154</v>
      </c>
      <c r="AT567" s="24" t="s">
        <v>149</v>
      </c>
      <c r="AU567" s="24" t="s">
        <v>163</v>
      </c>
      <c r="AY567" s="24" t="s">
        <v>147</v>
      </c>
      <c r="BE567" s="182">
        <f>IF(N567="základní",J567,0)</f>
        <v>0</v>
      </c>
      <c r="BF567" s="182">
        <f>IF(N567="snížená",J567,0)</f>
        <v>0</v>
      </c>
      <c r="BG567" s="182">
        <f>IF(N567="zákl. přenesená",J567,0)</f>
        <v>0</v>
      </c>
      <c r="BH567" s="182">
        <f>IF(N567="sníž. přenesená",J567,0)</f>
        <v>0</v>
      </c>
      <c r="BI567" s="182">
        <f>IF(N567="nulová",J567,0)</f>
        <v>0</v>
      </c>
      <c r="BJ567" s="24" t="s">
        <v>17</v>
      </c>
      <c r="BK567" s="182">
        <f>ROUND(I567*H567,2)</f>
        <v>0</v>
      </c>
      <c r="BL567" s="24" t="s">
        <v>154</v>
      </c>
      <c r="BM567" s="24" t="s">
        <v>715</v>
      </c>
    </row>
    <row r="568" spans="2:65" s="12" customFormat="1" ht="13.5">
      <c r="B568" s="192"/>
      <c r="D568" s="184" t="s">
        <v>156</v>
      </c>
      <c r="E568" s="193" t="s">
        <v>5</v>
      </c>
      <c r="F568" s="194" t="s">
        <v>716</v>
      </c>
      <c r="H568" s="195">
        <v>2</v>
      </c>
      <c r="I568" s="196"/>
      <c r="L568" s="192"/>
      <c r="M568" s="197"/>
      <c r="N568" s="198"/>
      <c r="O568" s="198"/>
      <c r="P568" s="198"/>
      <c r="Q568" s="198"/>
      <c r="R568" s="198"/>
      <c r="S568" s="198"/>
      <c r="T568" s="199"/>
      <c r="AT568" s="193" t="s">
        <v>156</v>
      </c>
      <c r="AU568" s="193" t="s">
        <v>163</v>
      </c>
      <c r="AV568" s="12" t="s">
        <v>80</v>
      </c>
      <c r="AW568" s="12" t="s">
        <v>35</v>
      </c>
      <c r="AX568" s="12" t="s">
        <v>72</v>
      </c>
      <c r="AY568" s="193" t="s">
        <v>147</v>
      </c>
    </row>
    <row r="569" spans="2:65" s="12" customFormat="1" ht="13.5">
      <c r="B569" s="192"/>
      <c r="D569" s="184" t="s">
        <v>156</v>
      </c>
      <c r="E569" s="193" t="s">
        <v>5</v>
      </c>
      <c r="F569" s="194" t="s">
        <v>717</v>
      </c>
      <c r="H569" s="195">
        <v>2.5</v>
      </c>
      <c r="I569" s="196"/>
      <c r="L569" s="192"/>
      <c r="M569" s="197"/>
      <c r="N569" s="198"/>
      <c r="O569" s="198"/>
      <c r="P569" s="198"/>
      <c r="Q569" s="198"/>
      <c r="R569" s="198"/>
      <c r="S569" s="198"/>
      <c r="T569" s="199"/>
      <c r="AT569" s="193" t="s">
        <v>156</v>
      </c>
      <c r="AU569" s="193" t="s">
        <v>163</v>
      </c>
      <c r="AV569" s="12" t="s">
        <v>80</v>
      </c>
      <c r="AW569" s="12" t="s">
        <v>35</v>
      </c>
      <c r="AX569" s="12" t="s">
        <v>72</v>
      </c>
      <c r="AY569" s="193" t="s">
        <v>147</v>
      </c>
    </row>
    <row r="570" spans="2:65" s="13" customFormat="1" ht="13.5">
      <c r="B570" s="200"/>
      <c r="D570" s="201" t="s">
        <v>156</v>
      </c>
      <c r="E570" s="202" t="s">
        <v>5</v>
      </c>
      <c r="F570" s="203" t="s">
        <v>159</v>
      </c>
      <c r="H570" s="204">
        <v>4.5</v>
      </c>
      <c r="I570" s="205"/>
      <c r="L570" s="200"/>
      <c r="M570" s="206"/>
      <c r="N570" s="207"/>
      <c r="O570" s="207"/>
      <c r="P570" s="207"/>
      <c r="Q570" s="207"/>
      <c r="R570" s="207"/>
      <c r="S570" s="207"/>
      <c r="T570" s="208"/>
      <c r="AT570" s="209" t="s">
        <v>156</v>
      </c>
      <c r="AU570" s="209" t="s">
        <v>163</v>
      </c>
      <c r="AV570" s="13" t="s">
        <v>154</v>
      </c>
      <c r="AW570" s="13" t="s">
        <v>35</v>
      </c>
      <c r="AX570" s="13" t="s">
        <v>17</v>
      </c>
      <c r="AY570" s="209" t="s">
        <v>147</v>
      </c>
    </row>
    <row r="571" spans="2:65" s="1" customFormat="1" ht="31.5" customHeight="1">
      <c r="B571" s="170"/>
      <c r="C571" s="171" t="s">
        <v>718</v>
      </c>
      <c r="D571" s="171" t="s">
        <v>149</v>
      </c>
      <c r="E571" s="172" t="s">
        <v>719</v>
      </c>
      <c r="F571" s="173" t="s">
        <v>720</v>
      </c>
      <c r="G571" s="174" t="s">
        <v>229</v>
      </c>
      <c r="H571" s="175">
        <v>24.285</v>
      </c>
      <c r="I571" s="176"/>
      <c r="J571" s="177">
        <f>ROUND(I571*H571,2)</f>
        <v>0</v>
      </c>
      <c r="K571" s="173" t="s">
        <v>153</v>
      </c>
      <c r="L571" s="41"/>
      <c r="M571" s="178" t="s">
        <v>5</v>
      </c>
      <c r="N571" s="179" t="s">
        <v>43</v>
      </c>
      <c r="O571" s="42"/>
      <c r="P571" s="180">
        <f>O571*H571</f>
        <v>0</v>
      </c>
      <c r="Q571" s="180">
        <v>0</v>
      </c>
      <c r="R571" s="180">
        <f>Q571*H571</f>
        <v>0</v>
      </c>
      <c r="S571" s="180">
        <v>3.7999999999999999E-2</v>
      </c>
      <c r="T571" s="181">
        <f>S571*H571</f>
        <v>0.92282999999999993</v>
      </c>
      <c r="AR571" s="24" t="s">
        <v>154</v>
      </c>
      <c r="AT571" s="24" t="s">
        <v>149</v>
      </c>
      <c r="AU571" s="24" t="s">
        <v>163</v>
      </c>
      <c r="AY571" s="24" t="s">
        <v>147</v>
      </c>
      <c r="BE571" s="182">
        <f>IF(N571="základní",J571,0)</f>
        <v>0</v>
      </c>
      <c r="BF571" s="182">
        <f>IF(N571="snížená",J571,0)</f>
        <v>0</v>
      </c>
      <c r="BG571" s="182">
        <f>IF(N571="zákl. přenesená",J571,0)</f>
        <v>0</v>
      </c>
      <c r="BH571" s="182">
        <f>IF(N571="sníž. přenesená",J571,0)</f>
        <v>0</v>
      </c>
      <c r="BI571" s="182">
        <f>IF(N571="nulová",J571,0)</f>
        <v>0</v>
      </c>
      <c r="BJ571" s="24" t="s">
        <v>17</v>
      </c>
      <c r="BK571" s="182">
        <f>ROUND(I571*H571,2)</f>
        <v>0</v>
      </c>
      <c r="BL571" s="24" t="s">
        <v>154</v>
      </c>
      <c r="BM571" s="24" t="s">
        <v>721</v>
      </c>
    </row>
    <row r="572" spans="2:65" s="12" customFormat="1" ht="13.5">
      <c r="B572" s="192"/>
      <c r="D572" s="184" t="s">
        <v>156</v>
      </c>
      <c r="E572" s="193" t="s">
        <v>5</v>
      </c>
      <c r="F572" s="194" t="s">
        <v>722</v>
      </c>
      <c r="H572" s="195">
        <v>0.42</v>
      </c>
      <c r="I572" s="196"/>
      <c r="L572" s="192"/>
      <c r="M572" s="197"/>
      <c r="N572" s="198"/>
      <c r="O572" s="198"/>
      <c r="P572" s="198"/>
      <c r="Q572" s="198"/>
      <c r="R572" s="198"/>
      <c r="S572" s="198"/>
      <c r="T572" s="199"/>
      <c r="AT572" s="193" t="s">
        <v>156</v>
      </c>
      <c r="AU572" s="193" t="s">
        <v>163</v>
      </c>
      <c r="AV572" s="12" t="s">
        <v>80</v>
      </c>
      <c r="AW572" s="12" t="s">
        <v>35</v>
      </c>
      <c r="AX572" s="12" t="s">
        <v>72</v>
      </c>
      <c r="AY572" s="193" t="s">
        <v>147</v>
      </c>
    </row>
    <row r="573" spans="2:65" s="12" customFormat="1" ht="13.5">
      <c r="B573" s="192"/>
      <c r="D573" s="184" t="s">
        <v>156</v>
      </c>
      <c r="E573" s="193" t="s">
        <v>5</v>
      </c>
      <c r="F573" s="194" t="s">
        <v>723</v>
      </c>
      <c r="H573" s="195">
        <v>0.54</v>
      </c>
      <c r="I573" s="196"/>
      <c r="L573" s="192"/>
      <c r="M573" s="197"/>
      <c r="N573" s="198"/>
      <c r="O573" s="198"/>
      <c r="P573" s="198"/>
      <c r="Q573" s="198"/>
      <c r="R573" s="198"/>
      <c r="S573" s="198"/>
      <c r="T573" s="199"/>
      <c r="AT573" s="193" t="s">
        <v>156</v>
      </c>
      <c r="AU573" s="193" t="s">
        <v>163</v>
      </c>
      <c r="AV573" s="12" t="s">
        <v>80</v>
      </c>
      <c r="AW573" s="12" t="s">
        <v>35</v>
      </c>
      <c r="AX573" s="12" t="s">
        <v>72</v>
      </c>
      <c r="AY573" s="193" t="s">
        <v>147</v>
      </c>
    </row>
    <row r="574" spans="2:65" s="12" customFormat="1" ht="13.5">
      <c r="B574" s="192"/>
      <c r="D574" s="184" t="s">
        <v>156</v>
      </c>
      <c r="E574" s="193" t="s">
        <v>5</v>
      </c>
      <c r="F574" s="194" t="s">
        <v>724</v>
      </c>
      <c r="H574" s="195">
        <v>0.35</v>
      </c>
      <c r="I574" s="196"/>
      <c r="L574" s="192"/>
      <c r="M574" s="197"/>
      <c r="N574" s="198"/>
      <c r="O574" s="198"/>
      <c r="P574" s="198"/>
      <c r="Q574" s="198"/>
      <c r="R574" s="198"/>
      <c r="S574" s="198"/>
      <c r="T574" s="199"/>
      <c r="AT574" s="193" t="s">
        <v>156</v>
      </c>
      <c r="AU574" s="193" t="s">
        <v>163</v>
      </c>
      <c r="AV574" s="12" t="s">
        <v>80</v>
      </c>
      <c r="AW574" s="12" t="s">
        <v>35</v>
      </c>
      <c r="AX574" s="12" t="s">
        <v>72</v>
      </c>
      <c r="AY574" s="193" t="s">
        <v>147</v>
      </c>
    </row>
    <row r="575" spans="2:65" s="12" customFormat="1" ht="13.5">
      <c r="B575" s="192"/>
      <c r="D575" s="184" t="s">
        <v>156</v>
      </c>
      <c r="E575" s="193" t="s">
        <v>5</v>
      </c>
      <c r="F575" s="194" t="s">
        <v>725</v>
      </c>
      <c r="H575" s="195">
        <v>1.6</v>
      </c>
      <c r="I575" s="196"/>
      <c r="L575" s="192"/>
      <c r="M575" s="197"/>
      <c r="N575" s="198"/>
      <c r="O575" s="198"/>
      <c r="P575" s="198"/>
      <c r="Q575" s="198"/>
      <c r="R575" s="198"/>
      <c r="S575" s="198"/>
      <c r="T575" s="199"/>
      <c r="AT575" s="193" t="s">
        <v>156</v>
      </c>
      <c r="AU575" s="193" t="s">
        <v>163</v>
      </c>
      <c r="AV575" s="12" t="s">
        <v>80</v>
      </c>
      <c r="AW575" s="12" t="s">
        <v>35</v>
      </c>
      <c r="AX575" s="12" t="s">
        <v>72</v>
      </c>
      <c r="AY575" s="193" t="s">
        <v>147</v>
      </c>
    </row>
    <row r="576" spans="2:65" s="12" customFormat="1" ht="13.5">
      <c r="B576" s="192"/>
      <c r="D576" s="184" t="s">
        <v>156</v>
      </c>
      <c r="E576" s="193" t="s">
        <v>5</v>
      </c>
      <c r="F576" s="194" t="s">
        <v>726</v>
      </c>
      <c r="H576" s="195">
        <v>1</v>
      </c>
      <c r="I576" s="196"/>
      <c r="L576" s="192"/>
      <c r="M576" s="197"/>
      <c r="N576" s="198"/>
      <c r="O576" s="198"/>
      <c r="P576" s="198"/>
      <c r="Q576" s="198"/>
      <c r="R576" s="198"/>
      <c r="S576" s="198"/>
      <c r="T576" s="199"/>
      <c r="AT576" s="193" t="s">
        <v>156</v>
      </c>
      <c r="AU576" s="193" t="s">
        <v>163</v>
      </c>
      <c r="AV576" s="12" t="s">
        <v>80</v>
      </c>
      <c r="AW576" s="12" t="s">
        <v>35</v>
      </c>
      <c r="AX576" s="12" t="s">
        <v>72</v>
      </c>
      <c r="AY576" s="193" t="s">
        <v>147</v>
      </c>
    </row>
    <row r="577" spans="2:65" s="12" customFormat="1" ht="13.5">
      <c r="B577" s="192"/>
      <c r="D577" s="184" t="s">
        <v>156</v>
      </c>
      <c r="E577" s="193" t="s">
        <v>5</v>
      </c>
      <c r="F577" s="194" t="s">
        <v>727</v>
      </c>
      <c r="H577" s="195">
        <v>2.4</v>
      </c>
      <c r="I577" s="196"/>
      <c r="L577" s="192"/>
      <c r="M577" s="197"/>
      <c r="N577" s="198"/>
      <c r="O577" s="198"/>
      <c r="P577" s="198"/>
      <c r="Q577" s="198"/>
      <c r="R577" s="198"/>
      <c r="S577" s="198"/>
      <c r="T577" s="199"/>
      <c r="AT577" s="193" t="s">
        <v>156</v>
      </c>
      <c r="AU577" s="193" t="s">
        <v>163</v>
      </c>
      <c r="AV577" s="12" t="s">
        <v>80</v>
      </c>
      <c r="AW577" s="12" t="s">
        <v>35</v>
      </c>
      <c r="AX577" s="12" t="s">
        <v>72</v>
      </c>
      <c r="AY577" s="193" t="s">
        <v>147</v>
      </c>
    </row>
    <row r="578" spans="2:65" s="12" customFormat="1" ht="13.5">
      <c r="B578" s="192"/>
      <c r="D578" s="184" t="s">
        <v>156</v>
      </c>
      <c r="E578" s="193" t="s">
        <v>5</v>
      </c>
      <c r="F578" s="194" t="s">
        <v>725</v>
      </c>
      <c r="H578" s="195">
        <v>1.6</v>
      </c>
      <c r="I578" s="196"/>
      <c r="L578" s="192"/>
      <c r="M578" s="197"/>
      <c r="N578" s="198"/>
      <c r="O578" s="198"/>
      <c r="P578" s="198"/>
      <c r="Q578" s="198"/>
      <c r="R578" s="198"/>
      <c r="S578" s="198"/>
      <c r="T578" s="199"/>
      <c r="AT578" s="193" t="s">
        <v>156</v>
      </c>
      <c r="AU578" s="193" t="s">
        <v>163</v>
      </c>
      <c r="AV578" s="12" t="s">
        <v>80</v>
      </c>
      <c r="AW578" s="12" t="s">
        <v>35</v>
      </c>
      <c r="AX578" s="12" t="s">
        <v>72</v>
      </c>
      <c r="AY578" s="193" t="s">
        <v>147</v>
      </c>
    </row>
    <row r="579" spans="2:65" s="12" customFormat="1" ht="13.5">
      <c r="B579" s="192"/>
      <c r="D579" s="184" t="s">
        <v>156</v>
      </c>
      <c r="E579" s="193" t="s">
        <v>5</v>
      </c>
      <c r="F579" s="194" t="s">
        <v>728</v>
      </c>
      <c r="H579" s="195">
        <v>2</v>
      </c>
      <c r="I579" s="196"/>
      <c r="L579" s="192"/>
      <c r="M579" s="197"/>
      <c r="N579" s="198"/>
      <c r="O579" s="198"/>
      <c r="P579" s="198"/>
      <c r="Q579" s="198"/>
      <c r="R579" s="198"/>
      <c r="S579" s="198"/>
      <c r="T579" s="199"/>
      <c r="AT579" s="193" t="s">
        <v>156</v>
      </c>
      <c r="AU579" s="193" t="s">
        <v>163</v>
      </c>
      <c r="AV579" s="12" t="s">
        <v>80</v>
      </c>
      <c r="AW579" s="12" t="s">
        <v>35</v>
      </c>
      <c r="AX579" s="12" t="s">
        <v>72</v>
      </c>
      <c r="AY579" s="193" t="s">
        <v>147</v>
      </c>
    </row>
    <row r="580" spans="2:65" s="12" customFormat="1" ht="13.5">
      <c r="B580" s="192"/>
      <c r="D580" s="184" t="s">
        <v>156</v>
      </c>
      <c r="E580" s="193" t="s">
        <v>5</v>
      </c>
      <c r="F580" s="194" t="s">
        <v>729</v>
      </c>
      <c r="H580" s="195">
        <v>0.65</v>
      </c>
      <c r="I580" s="196"/>
      <c r="L580" s="192"/>
      <c r="M580" s="197"/>
      <c r="N580" s="198"/>
      <c r="O580" s="198"/>
      <c r="P580" s="198"/>
      <c r="Q580" s="198"/>
      <c r="R580" s="198"/>
      <c r="S580" s="198"/>
      <c r="T580" s="199"/>
      <c r="AT580" s="193" t="s">
        <v>156</v>
      </c>
      <c r="AU580" s="193" t="s">
        <v>163</v>
      </c>
      <c r="AV580" s="12" t="s">
        <v>80</v>
      </c>
      <c r="AW580" s="12" t="s">
        <v>35</v>
      </c>
      <c r="AX580" s="12" t="s">
        <v>72</v>
      </c>
      <c r="AY580" s="193" t="s">
        <v>147</v>
      </c>
    </row>
    <row r="581" spans="2:65" s="12" customFormat="1" ht="13.5">
      <c r="B581" s="192"/>
      <c r="D581" s="184" t="s">
        <v>156</v>
      </c>
      <c r="E581" s="193" t="s">
        <v>5</v>
      </c>
      <c r="F581" s="194" t="s">
        <v>730</v>
      </c>
      <c r="H581" s="195">
        <v>0.32500000000000001</v>
      </c>
      <c r="I581" s="196"/>
      <c r="L581" s="192"/>
      <c r="M581" s="197"/>
      <c r="N581" s="198"/>
      <c r="O581" s="198"/>
      <c r="P581" s="198"/>
      <c r="Q581" s="198"/>
      <c r="R581" s="198"/>
      <c r="S581" s="198"/>
      <c r="T581" s="199"/>
      <c r="AT581" s="193" t="s">
        <v>156</v>
      </c>
      <c r="AU581" s="193" t="s">
        <v>163</v>
      </c>
      <c r="AV581" s="12" t="s">
        <v>80</v>
      </c>
      <c r="AW581" s="12" t="s">
        <v>35</v>
      </c>
      <c r="AX581" s="12" t="s">
        <v>72</v>
      </c>
      <c r="AY581" s="193" t="s">
        <v>147</v>
      </c>
    </row>
    <row r="582" spans="2:65" s="12" customFormat="1" ht="13.5">
      <c r="B582" s="192"/>
      <c r="D582" s="184" t="s">
        <v>156</v>
      </c>
      <c r="E582" s="193" t="s">
        <v>5</v>
      </c>
      <c r="F582" s="194" t="s">
        <v>731</v>
      </c>
      <c r="H582" s="195">
        <v>1.9</v>
      </c>
      <c r="I582" s="196"/>
      <c r="L582" s="192"/>
      <c r="M582" s="197"/>
      <c r="N582" s="198"/>
      <c r="O582" s="198"/>
      <c r="P582" s="198"/>
      <c r="Q582" s="198"/>
      <c r="R582" s="198"/>
      <c r="S582" s="198"/>
      <c r="T582" s="199"/>
      <c r="AT582" s="193" t="s">
        <v>156</v>
      </c>
      <c r="AU582" s="193" t="s">
        <v>163</v>
      </c>
      <c r="AV582" s="12" t="s">
        <v>80</v>
      </c>
      <c r="AW582" s="12" t="s">
        <v>35</v>
      </c>
      <c r="AX582" s="12" t="s">
        <v>72</v>
      </c>
      <c r="AY582" s="193" t="s">
        <v>147</v>
      </c>
    </row>
    <row r="583" spans="2:65" s="12" customFormat="1" ht="13.5">
      <c r="B583" s="192"/>
      <c r="D583" s="184" t="s">
        <v>156</v>
      </c>
      <c r="E583" s="193" t="s">
        <v>5</v>
      </c>
      <c r="F583" s="194" t="s">
        <v>732</v>
      </c>
      <c r="H583" s="195">
        <v>0.78</v>
      </c>
      <c r="I583" s="196"/>
      <c r="L583" s="192"/>
      <c r="M583" s="197"/>
      <c r="N583" s="198"/>
      <c r="O583" s="198"/>
      <c r="P583" s="198"/>
      <c r="Q583" s="198"/>
      <c r="R583" s="198"/>
      <c r="S583" s="198"/>
      <c r="T583" s="199"/>
      <c r="AT583" s="193" t="s">
        <v>156</v>
      </c>
      <c r="AU583" s="193" t="s">
        <v>163</v>
      </c>
      <c r="AV583" s="12" t="s">
        <v>80</v>
      </c>
      <c r="AW583" s="12" t="s">
        <v>35</v>
      </c>
      <c r="AX583" s="12" t="s">
        <v>72</v>
      </c>
      <c r="AY583" s="193" t="s">
        <v>147</v>
      </c>
    </row>
    <row r="584" spans="2:65" s="12" customFormat="1" ht="13.5">
      <c r="B584" s="192"/>
      <c r="D584" s="184" t="s">
        <v>156</v>
      </c>
      <c r="E584" s="193" t="s">
        <v>5</v>
      </c>
      <c r="F584" s="194" t="s">
        <v>733</v>
      </c>
      <c r="H584" s="195">
        <v>10</v>
      </c>
      <c r="I584" s="196"/>
      <c r="L584" s="192"/>
      <c r="M584" s="197"/>
      <c r="N584" s="198"/>
      <c r="O584" s="198"/>
      <c r="P584" s="198"/>
      <c r="Q584" s="198"/>
      <c r="R584" s="198"/>
      <c r="S584" s="198"/>
      <c r="T584" s="199"/>
      <c r="AT584" s="193" t="s">
        <v>156</v>
      </c>
      <c r="AU584" s="193" t="s">
        <v>163</v>
      </c>
      <c r="AV584" s="12" t="s">
        <v>80</v>
      </c>
      <c r="AW584" s="12" t="s">
        <v>35</v>
      </c>
      <c r="AX584" s="12" t="s">
        <v>72</v>
      </c>
      <c r="AY584" s="193" t="s">
        <v>147</v>
      </c>
    </row>
    <row r="585" spans="2:65" s="12" customFormat="1" ht="13.5">
      <c r="B585" s="192"/>
      <c r="D585" s="184" t="s">
        <v>156</v>
      </c>
      <c r="E585" s="193" t="s">
        <v>5</v>
      </c>
      <c r="F585" s="194" t="s">
        <v>495</v>
      </c>
      <c r="H585" s="195">
        <v>0.72</v>
      </c>
      <c r="I585" s="196"/>
      <c r="L585" s="192"/>
      <c r="M585" s="197"/>
      <c r="N585" s="198"/>
      <c r="O585" s="198"/>
      <c r="P585" s="198"/>
      <c r="Q585" s="198"/>
      <c r="R585" s="198"/>
      <c r="S585" s="198"/>
      <c r="T585" s="199"/>
      <c r="AT585" s="193" t="s">
        <v>156</v>
      </c>
      <c r="AU585" s="193" t="s">
        <v>163</v>
      </c>
      <c r="AV585" s="12" t="s">
        <v>80</v>
      </c>
      <c r="AW585" s="12" t="s">
        <v>35</v>
      </c>
      <c r="AX585" s="12" t="s">
        <v>72</v>
      </c>
      <c r="AY585" s="193" t="s">
        <v>147</v>
      </c>
    </row>
    <row r="586" spans="2:65" s="13" customFormat="1" ht="13.5">
      <c r="B586" s="200"/>
      <c r="D586" s="201" t="s">
        <v>156</v>
      </c>
      <c r="E586" s="202" t="s">
        <v>5</v>
      </c>
      <c r="F586" s="203" t="s">
        <v>159</v>
      </c>
      <c r="H586" s="204">
        <v>24.285</v>
      </c>
      <c r="I586" s="205"/>
      <c r="L586" s="200"/>
      <c r="M586" s="206"/>
      <c r="N586" s="207"/>
      <c r="O586" s="207"/>
      <c r="P586" s="207"/>
      <c r="Q586" s="207"/>
      <c r="R586" s="207"/>
      <c r="S586" s="207"/>
      <c r="T586" s="208"/>
      <c r="AT586" s="209" t="s">
        <v>156</v>
      </c>
      <c r="AU586" s="209" t="s">
        <v>163</v>
      </c>
      <c r="AV586" s="13" t="s">
        <v>154</v>
      </c>
      <c r="AW586" s="13" t="s">
        <v>35</v>
      </c>
      <c r="AX586" s="13" t="s">
        <v>17</v>
      </c>
      <c r="AY586" s="209" t="s">
        <v>147</v>
      </c>
    </row>
    <row r="587" spans="2:65" s="1" customFormat="1" ht="31.5" customHeight="1">
      <c r="B587" s="170"/>
      <c r="C587" s="171" t="s">
        <v>734</v>
      </c>
      <c r="D587" s="171" t="s">
        <v>149</v>
      </c>
      <c r="E587" s="172" t="s">
        <v>735</v>
      </c>
      <c r="F587" s="173" t="s">
        <v>736</v>
      </c>
      <c r="G587" s="174" t="s">
        <v>229</v>
      </c>
      <c r="H587" s="175">
        <v>5.6749999999999998</v>
      </c>
      <c r="I587" s="176"/>
      <c r="J587" s="177">
        <f>ROUND(I587*H587,2)</f>
        <v>0</v>
      </c>
      <c r="K587" s="173" t="s">
        <v>153</v>
      </c>
      <c r="L587" s="41"/>
      <c r="M587" s="178" t="s">
        <v>5</v>
      </c>
      <c r="N587" s="179" t="s">
        <v>43</v>
      </c>
      <c r="O587" s="42"/>
      <c r="P587" s="180">
        <f>O587*H587</f>
        <v>0</v>
      </c>
      <c r="Q587" s="180">
        <v>0</v>
      </c>
      <c r="R587" s="180">
        <f>Q587*H587</f>
        <v>0</v>
      </c>
      <c r="S587" s="180">
        <v>7.5999999999999998E-2</v>
      </c>
      <c r="T587" s="181">
        <f>S587*H587</f>
        <v>0.43129999999999996</v>
      </c>
      <c r="AR587" s="24" t="s">
        <v>154</v>
      </c>
      <c r="AT587" s="24" t="s">
        <v>149</v>
      </c>
      <c r="AU587" s="24" t="s">
        <v>163</v>
      </c>
      <c r="AY587" s="24" t="s">
        <v>147</v>
      </c>
      <c r="BE587" s="182">
        <f>IF(N587="základní",J587,0)</f>
        <v>0</v>
      </c>
      <c r="BF587" s="182">
        <f>IF(N587="snížená",J587,0)</f>
        <v>0</v>
      </c>
      <c r="BG587" s="182">
        <f>IF(N587="zákl. přenesená",J587,0)</f>
        <v>0</v>
      </c>
      <c r="BH587" s="182">
        <f>IF(N587="sníž. přenesená",J587,0)</f>
        <v>0</v>
      </c>
      <c r="BI587" s="182">
        <f>IF(N587="nulová",J587,0)</f>
        <v>0</v>
      </c>
      <c r="BJ587" s="24" t="s">
        <v>17</v>
      </c>
      <c r="BK587" s="182">
        <f>ROUND(I587*H587,2)</f>
        <v>0</v>
      </c>
      <c r="BL587" s="24" t="s">
        <v>154</v>
      </c>
      <c r="BM587" s="24" t="s">
        <v>737</v>
      </c>
    </row>
    <row r="588" spans="2:65" s="12" customFormat="1" ht="13.5">
      <c r="B588" s="192"/>
      <c r="D588" s="201" t="s">
        <v>156</v>
      </c>
      <c r="E588" s="210" t="s">
        <v>5</v>
      </c>
      <c r="F588" s="211" t="s">
        <v>738</v>
      </c>
      <c r="H588" s="212">
        <v>5.6749999999999998</v>
      </c>
      <c r="I588" s="196"/>
      <c r="L588" s="192"/>
      <c r="M588" s="197"/>
      <c r="N588" s="198"/>
      <c r="O588" s="198"/>
      <c r="P588" s="198"/>
      <c r="Q588" s="198"/>
      <c r="R588" s="198"/>
      <c r="S588" s="198"/>
      <c r="T588" s="199"/>
      <c r="AT588" s="193" t="s">
        <v>156</v>
      </c>
      <c r="AU588" s="193" t="s">
        <v>163</v>
      </c>
      <c r="AV588" s="12" t="s">
        <v>80</v>
      </c>
      <c r="AW588" s="12" t="s">
        <v>35</v>
      </c>
      <c r="AX588" s="12" t="s">
        <v>17</v>
      </c>
      <c r="AY588" s="193" t="s">
        <v>147</v>
      </c>
    </row>
    <row r="589" spans="2:65" s="1" customFormat="1" ht="31.5" customHeight="1">
      <c r="B589" s="170"/>
      <c r="C589" s="171" t="s">
        <v>739</v>
      </c>
      <c r="D589" s="171" t="s">
        <v>149</v>
      </c>
      <c r="E589" s="172" t="s">
        <v>740</v>
      </c>
      <c r="F589" s="173" t="s">
        <v>741</v>
      </c>
      <c r="G589" s="174" t="s">
        <v>229</v>
      </c>
      <c r="H589" s="175">
        <v>5.2910000000000004</v>
      </c>
      <c r="I589" s="176"/>
      <c r="J589" s="177">
        <f>ROUND(I589*H589,2)</f>
        <v>0</v>
      </c>
      <c r="K589" s="173" t="s">
        <v>153</v>
      </c>
      <c r="L589" s="41"/>
      <c r="M589" s="178" t="s">
        <v>5</v>
      </c>
      <c r="N589" s="179" t="s">
        <v>43</v>
      </c>
      <c r="O589" s="42"/>
      <c r="P589" s="180">
        <f>O589*H589</f>
        <v>0</v>
      </c>
      <c r="Q589" s="180">
        <v>0</v>
      </c>
      <c r="R589" s="180">
        <f>Q589*H589</f>
        <v>0</v>
      </c>
      <c r="S589" s="180">
        <v>6.3E-2</v>
      </c>
      <c r="T589" s="181">
        <f>S589*H589</f>
        <v>0.33333300000000005</v>
      </c>
      <c r="AR589" s="24" t="s">
        <v>154</v>
      </c>
      <c r="AT589" s="24" t="s">
        <v>149</v>
      </c>
      <c r="AU589" s="24" t="s">
        <v>163</v>
      </c>
      <c r="AY589" s="24" t="s">
        <v>147</v>
      </c>
      <c r="BE589" s="182">
        <f>IF(N589="základní",J589,0)</f>
        <v>0</v>
      </c>
      <c r="BF589" s="182">
        <f>IF(N589="snížená",J589,0)</f>
        <v>0</v>
      </c>
      <c r="BG589" s="182">
        <f>IF(N589="zákl. přenesená",J589,0)</f>
        <v>0</v>
      </c>
      <c r="BH589" s="182">
        <f>IF(N589="sníž. přenesená",J589,0)</f>
        <v>0</v>
      </c>
      <c r="BI589" s="182">
        <f>IF(N589="nulová",J589,0)</f>
        <v>0</v>
      </c>
      <c r="BJ589" s="24" t="s">
        <v>17</v>
      </c>
      <c r="BK589" s="182">
        <f>ROUND(I589*H589,2)</f>
        <v>0</v>
      </c>
      <c r="BL589" s="24" t="s">
        <v>154</v>
      </c>
      <c r="BM589" s="24" t="s">
        <v>742</v>
      </c>
    </row>
    <row r="590" spans="2:65" s="12" customFormat="1" ht="13.5">
      <c r="B590" s="192"/>
      <c r="D590" s="201" t="s">
        <v>156</v>
      </c>
      <c r="E590" s="210" t="s">
        <v>5</v>
      </c>
      <c r="F590" s="211" t="s">
        <v>743</v>
      </c>
      <c r="H590" s="212">
        <v>5.2910000000000004</v>
      </c>
      <c r="I590" s="196"/>
      <c r="L590" s="192"/>
      <c r="M590" s="197"/>
      <c r="N590" s="198"/>
      <c r="O590" s="198"/>
      <c r="P590" s="198"/>
      <c r="Q590" s="198"/>
      <c r="R590" s="198"/>
      <c r="S590" s="198"/>
      <c r="T590" s="199"/>
      <c r="AT590" s="193" t="s">
        <v>156</v>
      </c>
      <c r="AU590" s="193" t="s">
        <v>163</v>
      </c>
      <c r="AV590" s="12" t="s">
        <v>80</v>
      </c>
      <c r="AW590" s="12" t="s">
        <v>35</v>
      </c>
      <c r="AX590" s="12" t="s">
        <v>17</v>
      </c>
      <c r="AY590" s="193" t="s">
        <v>147</v>
      </c>
    </row>
    <row r="591" spans="2:65" s="1" customFormat="1" ht="31.5" customHeight="1">
      <c r="B591" s="170"/>
      <c r="C591" s="171" t="s">
        <v>744</v>
      </c>
      <c r="D591" s="171" t="s">
        <v>149</v>
      </c>
      <c r="E591" s="172" t="s">
        <v>745</v>
      </c>
      <c r="F591" s="173" t="s">
        <v>746</v>
      </c>
      <c r="G591" s="174" t="s">
        <v>152</v>
      </c>
      <c r="H591" s="175">
        <v>46.496000000000002</v>
      </c>
      <c r="I591" s="176"/>
      <c r="J591" s="177">
        <f>ROUND(I591*H591,2)</f>
        <v>0</v>
      </c>
      <c r="K591" s="173" t="s">
        <v>153</v>
      </c>
      <c r="L591" s="41"/>
      <c r="M591" s="178" t="s">
        <v>5</v>
      </c>
      <c r="N591" s="179" t="s">
        <v>43</v>
      </c>
      <c r="O591" s="42"/>
      <c r="P591" s="180">
        <f>O591*H591</f>
        <v>0</v>
      </c>
      <c r="Q591" s="180">
        <v>0</v>
      </c>
      <c r="R591" s="180">
        <f>Q591*H591</f>
        <v>0</v>
      </c>
      <c r="S591" s="180">
        <v>1.8</v>
      </c>
      <c r="T591" s="181">
        <f>S591*H591</f>
        <v>83.692800000000005</v>
      </c>
      <c r="AR591" s="24" t="s">
        <v>154</v>
      </c>
      <c r="AT591" s="24" t="s">
        <v>149</v>
      </c>
      <c r="AU591" s="24" t="s">
        <v>163</v>
      </c>
      <c r="AY591" s="24" t="s">
        <v>147</v>
      </c>
      <c r="BE591" s="182">
        <f>IF(N591="základní",J591,0)</f>
        <v>0</v>
      </c>
      <c r="BF591" s="182">
        <f>IF(N591="snížená",J591,0)</f>
        <v>0</v>
      </c>
      <c r="BG591" s="182">
        <f>IF(N591="zákl. přenesená",J591,0)</f>
        <v>0</v>
      </c>
      <c r="BH591" s="182">
        <f>IF(N591="sníž. přenesená",J591,0)</f>
        <v>0</v>
      </c>
      <c r="BI591" s="182">
        <f>IF(N591="nulová",J591,0)</f>
        <v>0</v>
      </c>
      <c r="BJ591" s="24" t="s">
        <v>17</v>
      </c>
      <c r="BK591" s="182">
        <f>ROUND(I591*H591,2)</f>
        <v>0</v>
      </c>
      <c r="BL591" s="24" t="s">
        <v>154</v>
      </c>
      <c r="BM591" s="24" t="s">
        <v>747</v>
      </c>
    </row>
    <row r="592" spans="2:65" s="12" customFormat="1" ht="13.5">
      <c r="B592" s="192"/>
      <c r="D592" s="184" t="s">
        <v>156</v>
      </c>
      <c r="E592" s="193" t="s">
        <v>5</v>
      </c>
      <c r="F592" s="194" t="s">
        <v>748</v>
      </c>
      <c r="H592" s="195">
        <v>12.012</v>
      </c>
      <c r="I592" s="196"/>
      <c r="L592" s="192"/>
      <c r="M592" s="197"/>
      <c r="N592" s="198"/>
      <c r="O592" s="198"/>
      <c r="P592" s="198"/>
      <c r="Q592" s="198"/>
      <c r="R592" s="198"/>
      <c r="S592" s="198"/>
      <c r="T592" s="199"/>
      <c r="AT592" s="193" t="s">
        <v>156</v>
      </c>
      <c r="AU592" s="193" t="s">
        <v>163</v>
      </c>
      <c r="AV592" s="12" t="s">
        <v>80</v>
      </c>
      <c r="AW592" s="12" t="s">
        <v>35</v>
      </c>
      <c r="AX592" s="12" t="s">
        <v>72</v>
      </c>
      <c r="AY592" s="193" t="s">
        <v>147</v>
      </c>
    </row>
    <row r="593" spans="2:65" s="12" customFormat="1" ht="13.5">
      <c r="B593" s="192"/>
      <c r="D593" s="184" t="s">
        <v>156</v>
      </c>
      <c r="E593" s="193" t="s">
        <v>5</v>
      </c>
      <c r="F593" s="194" t="s">
        <v>749</v>
      </c>
      <c r="H593" s="195">
        <v>9.5760000000000005</v>
      </c>
      <c r="I593" s="196"/>
      <c r="L593" s="192"/>
      <c r="M593" s="197"/>
      <c r="N593" s="198"/>
      <c r="O593" s="198"/>
      <c r="P593" s="198"/>
      <c r="Q593" s="198"/>
      <c r="R593" s="198"/>
      <c r="S593" s="198"/>
      <c r="T593" s="199"/>
      <c r="AT593" s="193" t="s">
        <v>156</v>
      </c>
      <c r="AU593" s="193" t="s">
        <v>163</v>
      </c>
      <c r="AV593" s="12" t="s">
        <v>80</v>
      </c>
      <c r="AW593" s="12" t="s">
        <v>35</v>
      </c>
      <c r="AX593" s="12" t="s">
        <v>72</v>
      </c>
      <c r="AY593" s="193" t="s">
        <v>147</v>
      </c>
    </row>
    <row r="594" spans="2:65" s="12" customFormat="1" ht="13.5">
      <c r="B594" s="192"/>
      <c r="D594" s="184" t="s">
        <v>156</v>
      </c>
      <c r="E594" s="193" t="s">
        <v>5</v>
      </c>
      <c r="F594" s="194" t="s">
        <v>750</v>
      </c>
      <c r="H594" s="195">
        <v>5.4180000000000001</v>
      </c>
      <c r="I594" s="196"/>
      <c r="L594" s="192"/>
      <c r="M594" s="197"/>
      <c r="N594" s="198"/>
      <c r="O594" s="198"/>
      <c r="P594" s="198"/>
      <c r="Q594" s="198"/>
      <c r="R594" s="198"/>
      <c r="S594" s="198"/>
      <c r="T594" s="199"/>
      <c r="AT594" s="193" t="s">
        <v>156</v>
      </c>
      <c r="AU594" s="193" t="s">
        <v>163</v>
      </c>
      <c r="AV594" s="12" t="s">
        <v>80</v>
      </c>
      <c r="AW594" s="12" t="s">
        <v>35</v>
      </c>
      <c r="AX594" s="12" t="s">
        <v>72</v>
      </c>
      <c r="AY594" s="193" t="s">
        <v>147</v>
      </c>
    </row>
    <row r="595" spans="2:65" s="12" customFormat="1" ht="13.5">
      <c r="B595" s="192"/>
      <c r="D595" s="184" t="s">
        <v>156</v>
      </c>
      <c r="E595" s="193" t="s">
        <v>5</v>
      </c>
      <c r="F595" s="194" t="s">
        <v>751</v>
      </c>
      <c r="H595" s="195">
        <v>7.7</v>
      </c>
      <c r="I595" s="196"/>
      <c r="L595" s="192"/>
      <c r="M595" s="197"/>
      <c r="N595" s="198"/>
      <c r="O595" s="198"/>
      <c r="P595" s="198"/>
      <c r="Q595" s="198"/>
      <c r="R595" s="198"/>
      <c r="S595" s="198"/>
      <c r="T595" s="199"/>
      <c r="AT595" s="193" t="s">
        <v>156</v>
      </c>
      <c r="AU595" s="193" t="s">
        <v>163</v>
      </c>
      <c r="AV595" s="12" t="s">
        <v>80</v>
      </c>
      <c r="AW595" s="12" t="s">
        <v>35</v>
      </c>
      <c r="AX595" s="12" t="s">
        <v>72</v>
      </c>
      <c r="AY595" s="193" t="s">
        <v>147</v>
      </c>
    </row>
    <row r="596" spans="2:65" s="12" customFormat="1" ht="13.5">
      <c r="B596" s="192"/>
      <c r="D596" s="184" t="s">
        <v>156</v>
      </c>
      <c r="E596" s="193" t="s">
        <v>5</v>
      </c>
      <c r="F596" s="194" t="s">
        <v>752</v>
      </c>
      <c r="H596" s="195">
        <v>2.38</v>
      </c>
      <c r="I596" s="196"/>
      <c r="L596" s="192"/>
      <c r="M596" s="197"/>
      <c r="N596" s="198"/>
      <c r="O596" s="198"/>
      <c r="P596" s="198"/>
      <c r="Q596" s="198"/>
      <c r="R596" s="198"/>
      <c r="S596" s="198"/>
      <c r="T596" s="199"/>
      <c r="AT596" s="193" t="s">
        <v>156</v>
      </c>
      <c r="AU596" s="193" t="s">
        <v>163</v>
      </c>
      <c r="AV596" s="12" t="s">
        <v>80</v>
      </c>
      <c r="AW596" s="12" t="s">
        <v>35</v>
      </c>
      <c r="AX596" s="12" t="s">
        <v>72</v>
      </c>
      <c r="AY596" s="193" t="s">
        <v>147</v>
      </c>
    </row>
    <row r="597" spans="2:65" s="12" customFormat="1" ht="13.5">
      <c r="B597" s="192"/>
      <c r="D597" s="184" t="s">
        <v>156</v>
      </c>
      <c r="E597" s="193" t="s">
        <v>5</v>
      </c>
      <c r="F597" s="194" t="s">
        <v>753</v>
      </c>
      <c r="H597" s="195">
        <v>4.41</v>
      </c>
      <c r="I597" s="196"/>
      <c r="L597" s="192"/>
      <c r="M597" s="197"/>
      <c r="N597" s="198"/>
      <c r="O597" s="198"/>
      <c r="P597" s="198"/>
      <c r="Q597" s="198"/>
      <c r="R597" s="198"/>
      <c r="S597" s="198"/>
      <c r="T597" s="199"/>
      <c r="AT597" s="193" t="s">
        <v>156</v>
      </c>
      <c r="AU597" s="193" t="s">
        <v>163</v>
      </c>
      <c r="AV597" s="12" t="s">
        <v>80</v>
      </c>
      <c r="AW597" s="12" t="s">
        <v>35</v>
      </c>
      <c r="AX597" s="12" t="s">
        <v>72</v>
      </c>
      <c r="AY597" s="193" t="s">
        <v>147</v>
      </c>
    </row>
    <row r="598" spans="2:65" s="11" customFormat="1" ht="13.5">
      <c r="B598" s="183"/>
      <c r="D598" s="184" t="s">
        <v>156</v>
      </c>
      <c r="E598" s="185" t="s">
        <v>5</v>
      </c>
      <c r="F598" s="186" t="s">
        <v>754</v>
      </c>
      <c r="H598" s="187" t="s">
        <v>5</v>
      </c>
      <c r="I598" s="188"/>
      <c r="L598" s="183"/>
      <c r="M598" s="189"/>
      <c r="N598" s="190"/>
      <c r="O598" s="190"/>
      <c r="P598" s="190"/>
      <c r="Q598" s="190"/>
      <c r="R598" s="190"/>
      <c r="S598" s="190"/>
      <c r="T598" s="191"/>
      <c r="AT598" s="187" t="s">
        <v>156</v>
      </c>
      <c r="AU598" s="187" t="s">
        <v>163</v>
      </c>
      <c r="AV598" s="11" t="s">
        <v>17</v>
      </c>
      <c r="AW598" s="11" t="s">
        <v>35</v>
      </c>
      <c r="AX598" s="11" t="s">
        <v>72</v>
      </c>
      <c r="AY598" s="187" t="s">
        <v>147</v>
      </c>
    </row>
    <row r="599" spans="2:65" s="12" customFormat="1" ht="13.5">
      <c r="B599" s="192"/>
      <c r="D599" s="184" t="s">
        <v>156</v>
      </c>
      <c r="E599" s="193" t="s">
        <v>5</v>
      </c>
      <c r="F599" s="194" t="s">
        <v>172</v>
      </c>
      <c r="H599" s="195">
        <v>5</v>
      </c>
      <c r="I599" s="196"/>
      <c r="L599" s="192"/>
      <c r="M599" s="197"/>
      <c r="N599" s="198"/>
      <c r="O599" s="198"/>
      <c r="P599" s="198"/>
      <c r="Q599" s="198"/>
      <c r="R599" s="198"/>
      <c r="S599" s="198"/>
      <c r="T599" s="199"/>
      <c r="AT599" s="193" t="s">
        <v>156</v>
      </c>
      <c r="AU599" s="193" t="s">
        <v>163</v>
      </c>
      <c r="AV599" s="12" t="s">
        <v>80</v>
      </c>
      <c r="AW599" s="12" t="s">
        <v>35</v>
      </c>
      <c r="AX599" s="12" t="s">
        <v>72</v>
      </c>
      <c r="AY599" s="193" t="s">
        <v>147</v>
      </c>
    </row>
    <row r="600" spans="2:65" s="13" customFormat="1" ht="13.5">
      <c r="B600" s="200"/>
      <c r="D600" s="201" t="s">
        <v>156</v>
      </c>
      <c r="E600" s="202" t="s">
        <v>5</v>
      </c>
      <c r="F600" s="203" t="s">
        <v>159</v>
      </c>
      <c r="H600" s="204">
        <v>46.496000000000002</v>
      </c>
      <c r="I600" s="205"/>
      <c r="L600" s="200"/>
      <c r="M600" s="206"/>
      <c r="N600" s="207"/>
      <c r="O600" s="207"/>
      <c r="P600" s="207"/>
      <c r="Q600" s="207"/>
      <c r="R600" s="207"/>
      <c r="S600" s="207"/>
      <c r="T600" s="208"/>
      <c r="AT600" s="209" t="s">
        <v>156</v>
      </c>
      <c r="AU600" s="209" t="s">
        <v>163</v>
      </c>
      <c r="AV600" s="13" t="s">
        <v>154</v>
      </c>
      <c r="AW600" s="13" t="s">
        <v>35</v>
      </c>
      <c r="AX600" s="13" t="s">
        <v>17</v>
      </c>
      <c r="AY600" s="209" t="s">
        <v>147</v>
      </c>
    </row>
    <row r="601" spans="2:65" s="1" customFormat="1" ht="31.5" customHeight="1">
      <c r="B601" s="170"/>
      <c r="C601" s="171" t="s">
        <v>755</v>
      </c>
      <c r="D601" s="171" t="s">
        <v>149</v>
      </c>
      <c r="E601" s="172" t="s">
        <v>756</v>
      </c>
      <c r="F601" s="173" t="s">
        <v>757</v>
      </c>
      <c r="G601" s="174" t="s">
        <v>152</v>
      </c>
      <c r="H601" s="175">
        <v>23.47</v>
      </c>
      <c r="I601" s="176"/>
      <c r="J601" s="177">
        <f>ROUND(I601*H601,2)</f>
        <v>0</v>
      </c>
      <c r="K601" s="173" t="s">
        <v>153</v>
      </c>
      <c r="L601" s="41"/>
      <c r="M601" s="178" t="s">
        <v>5</v>
      </c>
      <c r="N601" s="179" t="s">
        <v>43</v>
      </c>
      <c r="O601" s="42"/>
      <c r="P601" s="180">
        <f>O601*H601</f>
        <v>0</v>
      </c>
      <c r="Q601" s="180">
        <v>0</v>
      </c>
      <c r="R601" s="180">
        <f>Q601*H601</f>
        <v>0</v>
      </c>
      <c r="S601" s="180">
        <v>4.3999999999999997E-2</v>
      </c>
      <c r="T601" s="181">
        <f>S601*H601</f>
        <v>1.0326799999999998</v>
      </c>
      <c r="AR601" s="24" t="s">
        <v>154</v>
      </c>
      <c r="AT601" s="24" t="s">
        <v>149</v>
      </c>
      <c r="AU601" s="24" t="s">
        <v>163</v>
      </c>
      <c r="AY601" s="24" t="s">
        <v>147</v>
      </c>
      <c r="BE601" s="182">
        <f>IF(N601="základní",J601,0)</f>
        <v>0</v>
      </c>
      <c r="BF601" s="182">
        <f>IF(N601="snížená",J601,0)</f>
        <v>0</v>
      </c>
      <c r="BG601" s="182">
        <f>IF(N601="zákl. přenesená",J601,0)</f>
        <v>0</v>
      </c>
      <c r="BH601" s="182">
        <f>IF(N601="sníž. přenesená",J601,0)</f>
        <v>0</v>
      </c>
      <c r="BI601" s="182">
        <f>IF(N601="nulová",J601,0)</f>
        <v>0</v>
      </c>
      <c r="BJ601" s="24" t="s">
        <v>17</v>
      </c>
      <c r="BK601" s="182">
        <f>ROUND(I601*H601,2)</f>
        <v>0</v>
      </c>
      <c r="BL601" s="24" t="s">
        <v>154</v>
      </c>
      <c r="BM601" s="24" t="s">
        <v>758</v>
      </c>
    </row>
    <row r="602" spans="2:65" s="1" customFormat="1" ht="22.5" customHeight="1">
      <c r="B602" s="170"/>
      <c r="C602" s="171" t="s">
        <v>759</v>
      </c>
      <c r="D602" s="171" t="s">
        <v>149</v>
      </c>
      <c r="E602" s="172" t="s">
        <v>760</v>
      </c>
      <c r="F602" s="173" t="s">
        <v>761</v>
      </c>
      <c r="G602" s="174" t="s">
        <v>287</v>
      </c>
      <c r="H602" s="175">
        <v>2.4</v>
      </c>
      <c r="I602" s="176"/>
      <c r="J602" s="177">
        <f>ROUND(I602*H602,2)</f>
        <v>0</v>
      </c>
      <c r="K602" s="173" t="s">
        <v>153</v>
      </c>
      <c r="L602" s="41"/>
      <c r="M602" s="178" t="s">
        <v>5</v>
      </c>
      <c r="N602" s="179" t="s">
        <v>43</v>
      </c>
      <c r="O602" s="42"/>
      <c r="P602" s="180">
        <f>O602*H602</f>
        <v>0</v>
      </c>
      <c r="Q602" s="180">
        <v>1.0000000000000001E-5</v>
      </c>
      <c r="R602" s="180">
        <f>Q602*H602</f>
        <v>2.4000000000000001E-5</v>
      </c>
      <c r="S602" s="180">
        <v>0</v>
      </c>
      <c r="T602" s="181">
        <f>S602*H602</f>
        <v>0</v>
      </c>
      <c r="AR602" s="24" t="s">
        <v>154</v>
      </c>
      <c r="AT602" s="24" t="s">
        <v>149</v>
      </c>
      <c r="AU602" s="24" t="s">
        <v>163</v>
      </c>
      <c r="AY602" s="24" t="s">
        <v>147</v>
      </c>
      <c r="BE602" s="182">
        <f>IF(N602="základní",J602,0)</f>
        <v>0</v>
      </c>
      <c r="BF602" s="182">
        <f>IF(N602="snížená",J602,0)</f>
        <v>0</v>
      </c>
      <c r="BG602" s="182">
        <f>IF(N602="zákl. přenesená",J602,0)</f>
        <v>0</v>
      </c>
      <c r="BH602" s="182">
        <f>IF(N602="sníž. přenesená",J602,0)</f>
        <v>0</v>
      </c>
      <c r="BI602" s="182">
        <f>IF(N602="nulová",J602,0)</f>
        <v>0</v>
      </c>
      <c r="BJ602" s="24" t="s">
        <v>17</v>
      </c>
      <c r="BK602" s="182">
        <f>ROUND(I602*H602,2)</f>
        <v>0</v>
      </c>
      <c r="BL602" s="24" t="s">
        <v>154</v>
      </c>
      <c r="BM602" s="24" t="s">
        <v>762</v>
      </c>
    </row>
    <row r="603" spans="2:65" s="11" customFormat="1" ht="13.5">
      <c r="B603" s="183"/>
      <c r="D603" s="184" t="s">
        <v>156</v>
      </c>
      <c r="E603" s="185" t="s">
        <v>5</v>
      </c>
      <c r="F603" s="186" t="s">
        <v>763</v>
      </c>
      <c r="H603" s="187" t="s">
        <v>5</v>
      </c>
      <c r="I603" s="188"/>
      <c r="L603" s="183"/>
      <c r="M603" s="189"/>
      <c r="N603" s="190"/>
      <c r="O603" s="190"/>
      <c r="P603" s="190"/>
      <c r="Q603" s="190"/>
      <c r="R603" s="190"/>
      <c r="S603" s="190"/>
      <c r="T603" s="191"/>
      <c r="AT603" s="187" t="s">
        <v>156</v>
      </c>
      <c r="AU603" s="187" t="s">
        <v>163</v>
      </c>
      <c r="AV603" s="11" t="s">
        <v>17</v>
      </c>
      <c r="AW603" s="11" t="s">
        <v>35</v>
      </c>
      <c r="AX603" s="11" t="s">
        <v>72</v>
      </c>
      <c r="AY603" s="187" t="s">
        <v>147</v>
      </c>
    </row>
    <row r="604" spans="2:65" s="12" customFormat="1" ht="13.5">
      <c r="B604" s="192"/>
      <c r="D604" s="201" t="s">
        <v>156</v>
      </c>
      <c r="E604" s="210" t="s">
        <v>5</v>
      </c>
      <c r="F604" s="211" t="s">
        <v>764</v>
      </c>
      <c r="H604" s="212">
        <v>2.4</v>
      </c>
      <c r="I604" s="196"/>
      <c r="L604" s="192"/>
      <c r="M604" s="197"/>
      <c r="N604" s="198"/>
      <c r="O604" s="198"/>
      <c r="P604" s="198"/>
      <c r="Q604" s="198"/>
      <c r="R604" s="198"/>
      <c r="S604" s="198"/>
      <c r="T604" s="199"/>
      <c r="AT604" s="193" t="s">
        <v>156</v>
      </c>
      <c r="AU604" s="193" t="s">
        <v>163</v>
      </c>
      <c r="AV604" s="12" t="s">
        <v>80</v>
      </c>
      <c r="AW604" s="12" t="s">
        <v>35</v>
      </c>
      <c r="AX604" s="12" t="s">
        <v>17</v>
      </c>
      <c r="AY604" s="193" t="s">
        <v>147</v>
      </c>
    </row>
    <row r="605" spans="2:65" s="1" customFormat="1" ht="31.5" customHeight="1">
      <c r="B605" s="170"/>
      <c r="C605" s="171" t="s">
        <v>765</v>
      </c>
      <c r="D605" s="171" t="s">
        <v>149</v>
      </c>
      <c r="E605" s="172" t="s">
        <v>766</v>
      </c>
      <c r="F605" s="173" t="s">
        <v>767</v>
      </c>
      <c r="G605" s="174" t="s">
        <v>229</v>
      </c>
      <c r="H605" s="175">
        <v>577.74199999999996</v>
      </c>
      <c r="I605" s="176"/>
      <c r="J605" s="177">
        <f>ROUND(I605*H605,2)</f>
        <v>0</v>
      </c>
      <c r="K605" s="173" t="s">
        <v>153</v>
      </c>
      <c r="L605" s="41"/>
      <c r="M605" s="178" t="s">
        <v>5</v>
      </c>
      <c r="N605" s="179" t="s">
        <v>43</v>
      </c>
      <c r="O605" s="42"/>
      <c r="P605" s="180">
        <f>O605*H605</f>
        <v>0</v>
      </c>
      <c r="Q605" s="180">
        <v>0</v>
      </c>
      <c r="R605" s="180">
        <f>Q605*H605</f>
        <v>0</v>
      </c>
      <c r="S605" s="180">
        <v>5.8999999999999997E-2</v>
      </c>
      <c r="T605" s="181">
        <f>S605*H605</f>
        <v>34.086777999999995</v>
      </c>
      <c r="AR605" s="24" t="s">
        <v>154</v>
      </c>
      <c r="AT605" s="24" t="s">
        <v>149</v>
      </c>
      <c r="AU605" s="24" t="s">
        <v>163</v>
      </c>
      <c r="AY605" s="24" t="s">
        <v>147</v>
      </c>
      <c r="BE605" s="182">
        <f>IF(N605="základní",J605,0)</f>
        <v>0</v>
      </c>
      <c r="BF605" s="182">
        <f>IF(N605="snížená",J605,0)</f>
        <v>0</v>
      </c>
      <c r="BG605" s="182">
        <f>IF(N605="zákl. přenesená",J605,0)</f>
        <v>0</v>
      </c>
      <c r="BH605" s="182">
        <f>IF(N605="sníž. přenesená",J605,0)</f>
        <v>0</v>
      </c>
      <c r="BI605" s="182">
        <f>IF(N605="nulová",J605,0)</f>
        <v>0</v>
      </c>
      <c r="BJ605" s="24" t="s">
        <v>17</v>
      </c>
      <c r="BK605" s="182">
        <f>ROUND(I605*H605,2)</f>
        <v>0</v>
      </c>
      <c r="BL605" s="24" t="s">
        <v>154</v>
      </c>
      <c r="BM605" s="24" t="s">
        <v>768</v>
      </c>
    </row>
    <row r="606" spans="2:65" s="12" customFormat="1" ht="13.5">
      <c r="B606" s="192"/>
      <c r="D606" s="184" t="s">
        <v>156</v>
      </c>
      <c r="E606" s="193" t="s">
        <v>5</v>
      </c>
      <c r="F606" s="194" t="s">
        <v>548</v>
      </c>
      <c r="H606" s="195">
        <v>591</v>
      </c>
      <c r="I606" s="196"/>
      <c r="L606" s="192"/>
      <c r="M606" s="197"/>
      <c r="N606" s="198"/>
      <c r="O606" s="198"/>
      <c r="P606" s="198"/>
      <c r="Q606" s="198"/>
      <c r="R606" s="198"/>
      <c r="S606" s="198"/>
      <c r="T606" s="199"/>
      <c r="AT606" s="193" t="s">
        <v>156</v>
      </c>
      <c r="AU606" s="193" t="s">
        <v>163</v>
      </c>
      <c r="AV606" s="12" t="s">
        <v>80</v>
      </c>
      <c r="AW606" s="12" t="s">
        <v>35</v>
      </c>
      <c r="AX606" s="12" t="s">
        <v>72</v>
      </c>
      <c r="AY606" s="193" t="s">
        <v>147</v>
      </c>
    </row>
    <row r="607" spans="2:65" s="11" customFormat="1" ht="13.5">
      <c r="B607" s="183"/>
      <c r="D607" s="184" t="s">
        <v>156</v>
      </c>
      <c r="E607" s="185" t="s">
        <v>5</v>
      </c>
      <c r="F607" s="186" t="s">
        <v>549</v>
      </c>
      <c r="H607" s="187" t="s">
        <v>5</v>
      </c>
      <c r="I607" s="188"/>
      <c r="L607" s="183"/>
      <c r="M607" s="189"/>
      <c r="N607" s="190"/>
      <c r="O607" s="190"/>
      <c r="P607" s="190"/>
      <c r="Q607" s="190"/>
      <c r="R607" s="190"/>
      <c r="S607" s="190"/>
      <c r="T607" s="191"/>
      <c r="AT607" s="187" t="s">
        <v>156</v>
      </c>
      <c r="AU607" s="187" t="s">
        <v>163</v>
      </c>
      <c r="AV607" s="11" t="s">
        <v>17</v>
      </c>
      <c r="AW607" s="11" t="s">
        <v>35</v>
      </c>
      <c r="AX607" s="11" t="s">
        <v>72</v>
      </c>
      <c r="AY607" s="187" t="s">
        <v>147</v>
      </c>
    </row>
    <row r="608" spans="2:65" s="12" customFormat="1" ht="13.5">
      <c r="B608" s="192"/>
      <c r="D608" s="184" t="s">
        <v>156</v>
      </c>
      <c r="E608" s="193" t="s">
        <v>5</v>
      </c>
      <c r="F608" s="194" t="s">
        <v>550</v>
      </c>
      <c r="H608" s="195">
        <v>-68.533000000000001</v>
      </c>
      <c r="I608" s="196"/>
      <c r="L608" s="192"/>
      <c r="M608" s="197"/>
      <c r="N608" s="198"/>
      <c r="O608" s="198"/>
      <c r="P608" s="198"/>
      <c r="Q608" s="198"/>
      <c r="R608" s="198"/>
      <c r="S608" s="198"/>
      <c r="T608" s="199"/>
      <c r="AT608" s="193" t="s">
        <v>156</v>
      </c>
      <c r="AU608" s="193" t="s">
        <v>163</v>
      </c>
      <c r="AV608" s="12" t="s">
        <v>80</v>
      </c>
      <c r="AW608" s="12" t="s">
        <v>35</v>
      </c>
      <c r="AX608" s="12" t="s">
        <v>72</v>
      </c>
      <c r="AY608" s="193" t="s">
        <v>147</v>
      </c>
    </row>
    <row r="609" spans="2:65" s="11" customFormat="1" ht="13.5">
      <c r="B609" s="183"/>
      <c r="D609" s="184" t="s">
        <v>156</v>
      </c>
      <c r="E609" s="185" t="s">
        <v>5</v>
      </c>
      <c r="F609" s="186" t="s">
        <v>551</v>
      </c>
      <c r="H609" s="187" t="s">
        <v>5</v>
      </c>
      <c r="I609" s="188"/>
      <c r="L609" s="183"/>
      <c r="M609" s="189"/>
      <c r="N609" s="190"/>
      <c r="O609" s="190"/>
      <c r="P609" s="190"/>
      <c r="Q609" s="190"/>
      <c r="R609" s="190"/>
      <c r="S609" s="190"/>
      <c r="T609" s="191"/>
      <c r="AT609" s="187" t="s">
        <v>156</v>
      </c>
      <c r="AU609" s="187" t="s">
        <v>163</v>
      </c>
      <c r="AV609" s="11" t="s">
        <v>17</v>
      </c>
      <c r="AW609" s="11" t="s">
        <v>35</v>
      </c>
      <c r="AX609" s="11" t="s">
        <v>72</v>
      </c>
      <c r="AY609" s="187" t="s">
        <v>147</v>
      </c>
    </row>
    <row r="610" spans="2:65" s="12" customFormat="1" ht="13.5">
      <c r="B610" s="192"/>
      <c r="D610" s="184" t="s">
        <v>156</v>
      </c>
      <c r="E610" s="193" t="s">
        <v>5</v>
      </c>
      <c r="F610" s="194" t="s">
        <v>552</v>
      </c>
      <c r="H610" s="195">
        <v>55.274999999999999</v>
      </c>
      <c r="I610" s="196"/>
      <c r="L610" s="192"/>
      <c r="M610" s="197"/>
      <c r="N610" s="198"/>
      <c r="O610" s="198"/>
      <c r="P610" s="198"/>
      <c r="Q610" s="198"/>
      <c r="R610" s="198"/>
      <c r="S610" s="198"/>
      <c r="T610" s="199"/>
      <c r="AT610" s="193" t="s">
        <v>156</v>
      </c>
      <c r="AU610" s="193" t="s">
        <v>163</v>
      </c>
      <c r="AV610" s="12" t="s">
        <v>80</v>
      </c>
      <c r="AW610" s="12" t="s">
        <v>35</v>
      </c>
      <c r="AX610" s="12" t="s">
        <v>72</v>
      </c>
      <c r="AY610" s="193" t="s">
        <v>147</v>
      </c>
    </row>
    <row r="611" spans="2:65" s="13" customFormat="1" ht="13.5">
      <c r="B611" s="200"/>
      <c r="D611" s="201" t="s">
        <v>156</v>
      </c>
      <c r="E611" s="202" t="s">
        <v>5</v>
      </c>
      <c r="F611" s="203" t="s">
        <v>159</v>
      </c>
      <c r="H611" s="204">
        <v>577.74199999999996</v>
      </c>
      <c r="I611" s="205"/>
      <c r="L611" s="200"/>
      <c r="M611" s="206"/>
      <c r="N611" s="207"/>
      <c r="O611" s="207"/>
      <c r="P611" s="207"/>
      <c r="Q611" s="207"/>
      <c r="R611" s="207"/>
      <c r="S611" s="207"/>
      <c r="T611" s="208"/>
      <c r="AT611" s="209" t="s">
        <v>156</v>
      </c>
      <c r="AU611" s="209" t="s">
        <v>163</v>
      </c>
      <c r="AV611" s="13" t="s">
        <v>154</v>
      </c>
      <c r="AW611" s="13" t="s">
        <v>35</v>
      </c>
      <c r="AX611" s="13" t="s">
        <v>17</v>
      </c>
      <c r="AY611" s="209" t="s">
        <v>147</v>
      </c>
    </row>
    <row r="612" spans="2:65" s="1" customFormat="1" ht="31.5" customHeight="1">
      <c r="B612" s="170"/>
      <c r="C612" s="171" t="s">
        <v>769</v>
      </c>
      <c r="D612" s="171" t="s">
        <v>149</v>
      </c>
      <c r="E612" s="172" t="s">
        <v>770</v>
      </c>
      <c r="F612" s="173" t="s">
        <v>771</v>
      </c>
      <c r="G612" s="174" t="s">
        <v>229</v>
      </c>
      <c r="H612" s="175">
        <v>273.35000000000002</v>
      </c>
      <c r="I612" s="176"/>
      <c r="J612" s="177">
        <f>ROUND(I612*H612,2)</f>
        <v>0</v>
      </c>
      <c r="K612" s="173" t="s">
        <v>153</v>
      </c>
      <c r="L612" s="41"/>
      <c r="M612" s="178" t="s">
        <v>5</v>
      </c>
      <c r="N612" s="179" t="s">
        <v>43</v>
      </c>
      <c r="O612" s="42"/>
      <c r="P612" s="180">
        <f>O612*H612</f>
        <v>0</v>
      </c>
      <c r="Q612" s="180">
        <v>0</v>
      </c>
      <c r="R612" s="180">
        <f>Q612*H612</f>
        <v>0</v>
      </c>
      <c r="S612" s="180">
        <v>0.02</v>
      </c>
      <c r="T612" s="181">
        <f>S612*H612</f>
        <v>5.4670000000000005</v>
      </c>
      <c r="AR612" s="24" t="s">
        <v>154</v>
      </c>
      <c r="AT612" s="24" t="s">
        <v>149</v>
      </c>
      <c r="AU612" s="24" t="s">
        <v>163</v>
      </c>
      <c r="AY612" s="24" t="s">
        <v>147</v>
      </c>
      <c r="BE612" s="182">
        <f>IF(N612="základní",J612,0)</f>
        <v>0</v>
      </c>
      <c r="BF612" s="182">
        <f>IF(N612="snížená",J612,0)</f>
        <v>0</v>
      </c>
      <c r="BG612" s="182">
        <f>IF(N612="zákl. přenesená",J612,0)</f>
        <v>0</v>
      </c>
      <c r="BH612" s="182">
        <f>IF(N612="sníž. přenesená",J612,0)</f>
        <v>0</v>
      </c>
      <c r="BI612" s="182">
        <f>IF(N612="nulová",J612,0)</f>
        <v>0</v>
      </c>
      <c r="BJ612" s="24" t="s">
        <v>17</v>
      </c>
      <c r="BK612" s="182">
        <f>ROUND(I612*H612,2)</f>
        <v>0</v>
      </c>
      <c r="BL612" s="24" t="s">
        <v>154</v>
      </c>
      <c r="BM612" s="24" t="s">
        <v>772</v>
      </c>
    </row>
    <row r="613" spans="2:65" s="1" customFormat="1" ht="31.5" customHeight="1">
      <c r="B613" s="170"/>
      <c r="C613" s="171" t="s">
        <v>773</v>
      </c>
      <c r="D613" s="171" t="s">
        <v>149</v>
      </c>
      <c r="E613" s="172" t="s">
        <v>774</v>
      </c>
      <c r="F613" s="173" t="s">
        <v>775</v>
      </c>
      <c r="G613" s="174" t="s">
        <v>229</v>
      </c>
      <c r="H613" s="175">
        <v>628.55999999999995</v>
      </c>
      <c r="I613" s="176"/>
      <c r="J613" s="177">
        <f>ROUND(I613*H613,2)</f>
        <v>0</v>
      </c>
      <c r="K613" s="173" t="s">
        <v>153</v>
      </c>
      <c r="L613" s="41"/>
      <c r="M613" s="178" t="s">
        <v>5</v>
      </c>
      <c r="N613" s="179" t="s">
        <v>43</v>
      </c>
      <c r="O613" s="42"/>
      <c r="P613" s="180">
        <f>O613*H613</f>
        <v>0</v>
      </c>
      <c r="Q613" s="180">
        <v>0</v>
      </c>
      <c r="R613" s="180">
        <f>Q613*H613</f>
        <v>0</v>
      </c>
      <c r="S613" s="180">
        <v>0.02</v>
      </c>
      <c r="T613" s="181">
        <f>S613*H613</f>
        <v>12.571199999999999</v>
      </c>
      <c r="AR613" s="24" t="s">
        <v>154</v>
      </c>
      <c r="AT613" s="24" t="s">
        <v>149</v>
      </c>
      <c r="AU613" s="24" t="s">
        <v>163</v>
      </c>
      <c r="AY613" s="24" t="s">
        <v>147</v>
      </c>
      <c r="BE613" s="182">
        <f>IF(N613="základní",J613,0)</f>
        <v>0</v>
      </c>
      <c r="BF613" s="182">
        <f>IF(N613="snížená",J613,0)</f>
        <v>0</v>
      </c>
      <c r="BG613" s="182">
        <f>IF(N613="zákl. přenesená",J613,0)</f>
        <v>0</v>
      </c>
      <c r="BH613" s="182">
        <f>IF(N613="sníž. přenesená",J613,0)</f>
        <v>0</v>
      </c>
      <c r="BI613" s="182">
        <f>IF(N613="nulová",J613,0)</f>
        <v>0</v>
      </c>
      <c r="BJ613" s="24" t="s">
        <v>17</v>
      </c>
      <c r="BK613" s="182">
        <f>ROUND(I613*H613,2)</f>
        <v>0</v>
      </c>
      <c r="BL613" s="24" t="s">
        <v>154</v>
      </c>
      <c r="BM613" s="24" t="s">
        <v>776</v>
      </c>
    </row>
    <row r="614" spans="2:65" s="10" customFormat="1" ht="29.85" customHeight="1">
      <c r="B614" s="156"/>
      <c r="D614" s="167" t="s">
        <v>71</v>
      </c>
      <c r="E614" s="168" t="s">
        <v>777</v>
      </c>
      <c r="F614" s="168" t="s">
        <v>778</v>
      </c>
      <c r="I614" s="159"/>
      <c r="J614" s="169">
        <f>BK614</f>
        <v>0</v>
      </c>
      <c r="L614" s="156"/>
      <c r="M614" s="161"/>
      <c r="N614" s="162"/>
      <c r="O614" s="162"/>
      <c r="P614" s="163">
        <f>SUM(P615:P619)</f>
        <v>0</v>
      </c>
      <c r="Q614" s="162"/>
      <c r="R614" s="163">
        <f>SUM(R615:R619)</f>
        <v>0</v>
      </c>
      <c r="S614" s="162"/>
      <c r="T614" s="164">
        <f>SUM(T615:T619)</f>
        <v>0</v>
      </c>
      <c r="AR614" s="157" t="s">
        <v>17</v>
      </c>
      <c r="AT614" s="165" t="s">
        <v>71</v>
      </c>
      <c r="AU614" s="165" t="s">
        <v>17</v>
      </c>
      <c r="AY614" s="157" t="s">
        <v>147</v>
      </c>
      <c r="BK614" s="166">
        <f>SUM(BK615:BK619)</f>
        <v>0</v>
      </c>
    </row>
    <row r="615" spans="2:65" s="1" customFormat="1" ht="31.5" customHeight="1">
      <c r="B615" s="170"/>
      <c r="C615" s="171" t="s">
        <v>779</v>
      </c>
      <c r="D615" s="171" t="s">
        <v>149</v>
      </c>
      <c r="E615" s="172" t="s">
        <v>780</v>
      </c>
      <c r="F615" s="173" t="s">
        <v>781</v>
      </c>
      <c r="G615" s="174" t="s">
        <v>223</v>
      </c>
      <c r="H615" s="175">
        <v>291.17700000000002</v>
      </c>
      <c r="I615" s="176"/>
      <c r="J615" s="177">
        <f>ROUND(I615*H615,2)</f>
        <v>0</v>
      </c>
      <c r="K615" s="173" t="s">
        <v>153</v>
      </c>
      <c r="L615" s="41"/>
      <c r="M615" s="178" t="s">
        <v>5</v>
      </c>
      <c r="N615" s="179" t="s">
        <v>43</v>
      </c>
      <c r="O615" s="42"/>
      <c r="P615" s="180">
        <f>O615*H615</f>
        <v>0</v>
      </c>
      <c r="Q615" s="180">
        <v>0</v>
      </c>
      <c r="R615" s="180">
        <f>Q615*H615</f>
        <v>0</v>
      </c>
      <c r="S615" s="180">
        <v>0</v>
      </c>
      <c r="T615" s="181">
        <f>S615*H615</f>
        <v>0</v>
      </c>
      <c r="AR615" s="24" t="s">
        <v>154</v>
      </c>
      <c r="AT615" s="24" t="s">
        <v>149</v>
      </c>
      <c r="AU615" s="24" t="s">
        <v>80</v>
      </c>
      <c r="AY615" s="24" t="s">
        <v>147</v>
      </c>
      <c r="BE615" s="182">
        <f>IF(N615="základní",J615,0)</f>
        <v>0</v>
      </c>
      <c r="BF615" s="182">
        <f>IF(N615="snížená",J615,0)</f>
        <v>0</v>
      </c>
      <c r="BG615" s="182">
        <f>IF(N615="zákl. přenesená",J615,0)</f>
        <v>0</v>
      </c>
      <c r="BH615" s="182">
        <f>IF(N615="sníž. přenesená",J615,0)</f>
        <v>0</v>
      </c>
      <c r="BI615" s="182">
        <f>IF(N615="nulová",J615,0)</f>
        <v>0</v>
      </c>
      <c r="BJ615" s="24" t="s">
        <v>17</v>
      </c>
      <c r="BK615" s="182">
        <f>ROUND(I615*H615,2)</f>
        <v>0</v>
      </c>
      <c r="BL615" s="24" t="s">
        <v>154</v>
      </c>
      <c r="BM615" s="24" t="s">
        <v>782</v>
      </c>
    </row>
    <row r="616" spans="2:65" s="1" customFormat="1" ht="31.5" customHeight="1">
      <c r="B616" s="170"/>
      <c r="C616" s="171" t="s">
        <v>783</v>
      </c>
      <c r="D616" s="171" t="s">
        <v>149</v>
      </c>
      <c r="E616" s="172" t="s">
        <v>784</v>
      </c>
      <c r="F616" s="173" t="s">
        <v>785</v>
      </c>
      <c r="G616" s="174" t="s">
        <v>223</v>
      </c>
      <c r="H616" s="175">
        <v>291.17700000000002</v>
      </c>
      <c r="I616" s="176"/>
      <c r="J616" s="177">
        <f>ROUND(I616*H616,2)</f>
        <v>0</v>
      </c>
      <c r="K616" s="173" t="s">
        <v>153</v>
      </c>
      <c r="L616" s="41"/>
      <c r="M616" s="178" t="s">
        <v>5</v>
      </c>
      <c r="N616" s="179" t="s">
        <v>43</v>
      </c>
      <c r="O616" s="42"/>
      <c r="P616" s="180">
        <f>O616*H616</f>
        <v>0</v>
      </c>
      <c r="Q616" s="180">
        <v>0</v>
      </c>
      <c r="R616" s="180">
        <f>Q616*H616</f>
        <v>0</v>
      </c>
      <c r="S616" s="180">
        <v>0</v>
      </c>
      <c r="T616" s="181">
        <f>S616*H616</f>
        <v>0</v>
      </c>
      <c r="AR616" s="24" t="s">
        <v>154</v>
      </c>
      <c r="AT616" s="24" t="s">
        <v>149</v>
      </c>
      <c r="AU616" s="24" t="s">
        <v>80</v>
      </c>
      <c r="AY616" s="24" t="s">
        <v>147</v>
      </c>
      <c r="BE616" s="182">
        <f>IF(N616="základní",J616,0)</f>
        <v>0</v>
      </c>
      <c r="BF616" s="182">
        <f>IF(N616="snížená",J616,0)</f>
        <v>0</v>
      </c>
      <c r="BG616" s="182">
        <f>IF(N616="zákl. přenesená",J616,0)</f>
        <v>0</v>
      </c>
      <c r="BH616" s="182">
        <f>IF(N616="sníž. přenesená",J616,0)</f>
        <v>0</v>
      </c>
      <c r="BI616" s="182">
        <f>IF(N616="nulová",J616,0)</f>
        <v>0</v>
      </c>
      <c r="BJ616" s="24" t="s">
        <v>17</v>
      </c>
      <c r="BK616" s="182">
        <f>ROUND(I616*H616,2)</f>
        <v>0</v>
      </c>
      <c r="BL616" s="24" t="s">
        <v>154</v>
      </c>
      <c r="BM616" s="24" t="s">
        <v>786</v>
      </c>
    </row>
    <row r="617" spans="2:65" s="1" customFormat="1" ht="31.5" customHeight="1">
      <c r="B617" s="170"/>
      <c r="C617" s="171" t="s">
        <v>787</v>
      </c>
      <c r="D617" s="171" t="s">
        <v>149</v>
      </c>
      <c r="E617" s="172" t="s">
        <v>788</v>
      </c>
      <c r="F617" s="173" t="s">
        <v>789</v>
      </c>
      <c r="G617" s="174" t="s">
        <v>223</v>
      </c>
      <c r="H617" s="175">
        <v>4658.8320000000003</v>
      </c>
      <c r="I617" s="176"/>
      <c r="J617" s="177">
        <f>ROUND(I617*H617,2)</f>
        <v>0</v>
      </c>
      <c r="K617" s="173" t="s">
        <v>153</v>
      </c>
      <c r="L617" s="41"/>
      <c r="M617" s="178" t="s">
        <v>5</v>
      </c>
      <c r="N617" s="179" t="s">
        <v>43</v>
      </c>
      <c r="O617" s="42"/>
      <c r="P617" s="180">
        <f>O617*H617</f>
        <v>0</v>
      </c>
      <c r="Q617" s="180">
        <v>0</v>
      </c>
      <c r="R617" s="180">
        <f>Q617*H617</f>
        <v>0</v>
      </c>
      <c r="S617" s="180">
        <v>0</v>
      </c>
      <c r="T617" s="181">
        <f>S617*H617</f>
        <v>0</v>
      </c>
      <c r="AR617" s="24" t="s">
        <v>154</v>
      </c>
      <c r="AT617" s="24" t="s">
        <v>149</v>
      </c>
      <c r="AU617" s="24" t="s">
        <v>80</v>
      </c>
      <c r="AY617" s="24" t="s">
        <v>147</v>
      </c>
      <c r="BE617" s="182">
        <f>IF(N617="základní",J617,0)</f>
        <v>0</v>
      </c>
      <c r="BF617" s="182">
        <f>IF(N617="snížená",J617,0)</f>
        <v>0</v>
      </c>
      <c r="BG617" s="182">
        <f>IF(N617="zákl. přenesená",J617,0)</f>
        <v>0</v>
      </c>
      <c r="BH617" s="182">
        <f>IF(N617="sníž. přenesená",J617,0)</f>
        <v>0</v>
      </c>
      <c r="BI617" s="182">
        <f>IF(N617="nulová",J617,0)</f>
        <v>0</v>
      </c>
      <c r="BJ617" s="24" t="s">
        <v>17</v>
      </c>
      <c r="BK617" s="182">
        <f>ROUND(I617*H617,2)</f>
        <v>0</v>
      </c>
      <c r="BL617" s="24" t="s">
        <v>154</v>
      </c>
      <c r="BM617" s="24" t="s">
        <v>790</v>
      </c>
    </row>
    <row r="618" spans="2:65" s="12" customFormat="1" ht="13.5">
      <c r="B618" s="192"/>
      <c r="D618" s="201" t="s">
        <v>156</v>
      </c>
      <c r="F618" s="211" t="s">
        <v>791</v>
      </c>
      <c r="H618" s="212">
        <v>4658.8320000000003</v>
      </c>
      <c r="I618" s="196"/>
      <c r="L618" s="192"/>
      <c r="M618" s="197"/>
      <c r="N618" s="198"/>
      <c r="O618" s="198"/>
      <c r="P618" s="198"/>
      <c r="Q618" s="198"/>
      <c r="R618" s="198"/>
      <c r="S618" s="198"/>
      <c r="T618" s="199"/>
      <c r="AT618" s="193" t="s">
        <v>156</v>
      </c>
      <c r="AU618" s="193" t="s">
        <v>80</v>
      </c>
      <c r="AV618" s="12" t="s">
        <v>80</v>
      </c>
      <c r="AW618" s="12" t="s">
        <v>6</v>
      </c>
      <c r="AX618" s="12" t="s">
        <v>17</v>
      </c>
      <c r="AY618" s="193" t="s">
        <v>147</v>
      </c>
    </row>
    <row r="619" spans="2:65" s="1" customFormat="1" ht="22.5" customHeight="1">
      <c r="B619" s="170"/>
      <c r="C619" s="171" t="s">
        <v>792</v>
      </c>
      <c r="D619" s="171" t="s">
        <v>149</v>
      </c>
      <c r="E619" s="172" t="s">
        <v>793</v>
      </c>
      <c r="F619" s="173" t="s">
        <v>794</v>
      </c>
      <c r="G619" s="174" t="s">
        <v>223</v>
      </c>
      <c r="H619" s="175">
        <v>291.17700000000002</v>
      </c>
      <c r="I619" s="176"/>
      <c r="J619" s="177">
        <f>ROUND(I619*H619,2)</f>
        <v>0</v>
      </c>
      <c r="K619" s="173" t="s">
        <v>153</v>
      </c>
      <c r="L619" s="41"/>
      <c r="M619" s="178" t="s">
        <v>5</v>
      </c>
      <c r="N619" s="179" t="s">
        <v>43</v>
      </c>
      <c r="O619" s="42"/>
      <c r="P619" s="180">
        <f>O619*H619</f>
        <v>0</v>
      </c>
      <c r="Q619" s="180">
        <v>0</v>
      </c>
      <c r="R619" s="180">
        <f>Q619*H619</f>
        <v>0</v>
      </c>
      <c r="S619" s="180">
        <v>0</v>
      </c>
      <c r="T619" s="181">
        <f>S619*H619</f>
        <v>0</v>
      </c>
      <c r="AR619" s="24" t="s">
        <v>154</v>
      </c>
      <c r="AT619" s="24" t="s">
        <v>149</v>
      </c>
      <c r="AU619" s="24" t="s">
        <v>80</v>
      </c>
      <c r="AY619" s="24" t="s">
        <v>147</v>
      </c>
      <c r="BE619" s="182">
        <f>IF(N619="základní",J619,0)</f>
        <v>0</v>
      </c>
      <c r="BF619" s="182">
        <f>IF(N619="snížená",J619,0)</f>
        <v>0</v>
      </c>
      <c r="BG619" s="182">
        <f>IF(N619="zákl. přenesená",J619,0)</f>
        <v>0</v>
      </c>
      <c r="BH619" s="182">
        <f>IF(N619="sníž. přenesená",J619,0)</f>
        <v>0</v>
      </c>
      <c r="BI619" s="182">
        <f>IF(N619="nulová",J619,0)</f>
        <v>0</v>
      </c>
      <c r="BJ619" s="24" t="s">
        <v>17</v>
      </c>
      <c r="BK619" s="182">
        <f>ROUND(I619*H619,2)</f>
        <v>0</v>
      </c>
      <c r="BL619" s="24" t="s">
        <v>154</v>
      </c>
      <c r="BM619" s="24" t="s">
        <v>795</v>
      </c>
    </row>
    <row r="620" spans="2:65" s="10" customFormat="1" ht="29.85" customHeight="1">
      <c r="B620" s="156"/>
      <c r="D620" s="167" t="s">
        <v>71</v>
      </c>
      <c r="E620" s="168" t="s">
        <v>796</v>
      </c>
      <c r="F620" s="168" t="s">
        <v>797</v>
      </c>
      <c r="I620" s="159"/>
      <c r="J620" s="169">
        <f>BK620</f>
        <v>0</v>
      </c>
      <c r="L620" s="156"/>
      <c r="M620" s="161"/>
      <c r="N620" s="162"/>
      <c r="O620" s="162"/>
      <c r="P620" s="163">
        <f>P621</f>
        <v>0</v>
      </c>
      <c r="Q620" s="162"/>
      <c r="R620" s="163">
        <f>R621</f>
        <v>0</v>
      </c>
      <c r="S620" s="162"/>
      <c r="T620" s="164">
        <f>T621</f>
        <v>0</v>
      </c>
      <c r="AR620" s="157" t="s">
        <v>17</v>
      </c>
      <c r="AT620" s="165" t="s">
        <v>71</v>
      </c>
      <c r="AU620" s="165" t="s">
        <v>17</v>
      </c>
      <c r="AY620" s="157" t="s">
        <v>147</v>
      </c>
      <c r="BK620" s="166">
        <f>BK621</f>
        <v>0</v>
      </c>
    </row>
    <row r="621" spans="2:65" s="1" customFormat="1" ht="44.25" customHeight="1">
      <c r="B621" s="170"/>
      <c r="C621" s="171" t="s">
        <v>798</v>
      </c>
      <c r="D621" s="171" t="s">
        <v>149</v>
      </c>
      <c r="E621" s="172" t="s">
        <v>799</v>
      </c>
      <c r="F621" s="173" t="s">
        <v>800</v>
      </c>
      <c r="G621" s="174" t="s">
        <v>223</v>
      </c>
      <c r="H621" s="175">
        <v>559.19100000000003</v>
      </c>
      <c r="I621" s="176"/>
      <c r="J621" s="177">
        <f>ROUND(I621*H621,2)</f>
        <v>0</v>
      </c>
      <c r="K621" s="173" t="s">
        <v>153</v>
      </c>
      <c r="L621" s="41"/>
      <c r="M621" s="178" t="s">
        <v>5</v>
      </c>
      <c r="N621" s="179" t="s">
        <v>43</v>
      </c>
      <c r="O621" s="42"/>
      <c r="P621" s="180">
        <f>O621*H621</f>
        <v>0</v>
      </c>
      <c r="Q621" s="180">
        <v>0</v>
      </c>
      <c r="R621" s="180">
        <f>Q621*H621</f>
        <v>0</v>
      </c>
      <c r="S621" s="180">
        <v>0</v>
      </c>
      <c r="T621" s="181">
        <f>S621*H621</f>
        <v>0</v>
      </c>
      <c r="AR621" s="24" t="s">
        <v>154</v>
      </c>
      <c r="AT621" s="24" t="s">
        <v>149</v>
      </c>
      <c r="AU621" s="24" t="s">
        <v>80</v>
      </c>
      <c r="AY621" s="24" t="s">
        <v>147</v>
      </c>
      <c r="BE621" s="182">
        <f>IF(N621="základní",J621,0)</f>
        <v>0</v>
      </c>
      <c r="BF621" s="182">
        <f>IF(N621="snížená",J621,0)</f>
        <v>0</v>
      </c>
      <c r="BG621" s="182">
        <f>IF(N621="zákl. přenesená",J621,0)</f>
        <v>0</v>
      </c>
      <c r="BH621" s="182">
        <f>IF(N621="sníž. přenesená",J621,0)</f>
        <v>0</v>
      </c>
      <c r="BI621" s="182">
        <f>IF(N621="nulová",J621,0)</f>
        <v>0</v>
      </c>
      <c r="BJ621" s="24" t="s">
        <v>17</v>
      </c>
      <c r="BK621" s="182">
        <f>ROUND(I621*H621,2)</f>
        <v>0</v>
      </c>
      <c r="BL621" s="24" t="s">
        <v>154</v>
      </c>
      <c r="BM621" s="24" t="s">
        <v>801</v>
      </c>
    </row>
    <row r="622" spans="2:65" s="10" customFormat="1" ht="37.35" customHeight="1">
      <c r="B622" s="156"/>
      <c r="D622" s="157" t="s">
        <v>71</v>
      </c>
      <c r="E622" s="158" t="s">
        <v>802</v>
      </c>
      <c r="F622" s="158" t="s">
        <v>803</v>
      </c>
      <c r="I622" s="159"/>
      <c r="J622" s="160">
        <f>BK622</f>
        <v>0</v>
      </c>
      <c r="L622" s="156"/>
      <c r="M622" s="161"/>
      <c r="N622" s="162"/>
      <c r="O622" s="162"/>
      <c r="P622" s="163">
        <f>P623+P661+P690+P692+P694+P696+P698+P700+P702+P762+P778+P798+P828+P869+P927+P960+P1038+P1046</f>
        <v>0</v>
      </c>
      <c r="Q622" s="162"/>
      <c r="R622" s="163">
        <f>R623+R661+R690+R692+R694+R696+R698+R700+R702+R762+R778+R798+R828+R869+R927+R960+R1038+R1046</f>
        <v>79.89521200999998</v>
      </c>
      <c r="S622" s="162"/>
      <c r="T622" s="164">
        <f>T623+T661+T690+T692+T694+T696+T698+T700+T702+T762+T778+T798+T828+T869+T927+T960+T1038+T1046</f>
        <v>56.543446600000003</v>
      </c>
      <c r="AR622" s="157" t="s">
        <v>80</v>
      </c>
      <c r="AT622" s="165" t="s">
        <v>71</v>
      </c>
      <c r="AU622" s="165" t="s">
        <v>72</v>
      </c>
      <c r="AY622" s="157" t="s">
        <v>147</v>
      </c>
      <c r="BK622" s="166">
        <f>BK623+BK661+BK690+BK692+BK694+BK696+BK698+BK700+BK702+BK762+BK778+BK798+BK828+BK869+BK927+BK960+BK1038+BK1046</f>
        <v>0</v>
      </c>
    </row>
    <row r="623" spans="2:65" s="10" customFormat="1" ht="19.899999999999999" customHeight="1">
      <c r="B623" s="156"/>
      <c r="D623" s="167" t="s">
        <v>71</v>
      </c>
      <c r="E623" s="168" t="s">
        <v>804</v>
      </c>
      <c r="F623" s="168" t="s">
        <v>805</v>
      </c>
      <c r="I623" s="159"/>
      <c r="J623" s="169">
        <f>BK623</f>
        <v>0</v>
      </c>
      <c r="L623" s="156"/>
      <c r="M623" s="161"/>
      <c r="N623" s="162"/>
      <c r="O623" s="162"/>
      <c r="P623" s="163">
        <f>SUM(P624:P660)</f>
        <v>0</v>
      </c>
      <c r="Q623" s="162"/>
      <c r="R623" s="163">
        <f>SUM(R624:R660)</f>
        <v>2.7294516</v>
      </c>
      <c r="S623" s="162"/>
      <c r="T623" s="164">
        <f>SUM(T624:T660)</f>
        <v>0</v>
      </c>
      <c r="AR623" s="157" t="s">
        <v>80</v>
      </c>
      <c r="AT623" s="165" t="s">
        <v>71</v>
      </c>
      <c r="AU623" s="165" t="s">
        <v>17</v>
      </c>
      <c r="AY623" s="157" t="s">
        <v>147</v>
      </c>
      <c r="BK623" s="166">
        <f>SUM(BK624:BK660)</f>
        <v>0</v>
      </c>
    </row>
    <row r="624" spans="2:65" s="1" customFormat="1" ht="31.5" customHeight="1">
      <c r="B624" s="170"/>
      <c r="C624" s="171" t="s">
        <v>806</v>
      </c>
      <c r="D624" s="171" t="s">
        <v>149</v>
      </c>
      <c r="E624" s="172" t="s">
        <v>807</v>
      </c>
      <c r="F624" s="173" t="s">
        <v>808</v>
      </c>
      <c r="G624" s="174" t="s">
        <v>229</v>
      </c>
      <c r="H624" s="175">
        <v>300.685</v>
      </c>
      <c r="I624" s="176"/>
      <c r="J624" s="177">
        <f>ROUND(I624*H624,2)</f>
        <v>0</v>
      </c>
      <c r="K624" s="173" t="s">
        <v>153</v>
      </c>
      <c r="L624" s="41"/>
      <c r="M624" s="178" t="s">
        <v>5</v>
      </c>
      <c r="N624" s="179" t="s">
        <v>43</v>
      </c>
      <c r="O624" s="42"/>
      <c r="P624" s="180">
        <f>O624*H624</f>
        <v>0</v>
      </c>
      <c r="Q624" s="180">
        <v>0</v>
      </c>
      <c r="R624" s="180">
        <f>Q624*H624</f>
        <v>0</v>
      </c>
      <c r="S624" s="180">
        <v>0</v>
      </c>
      <c r="T624" s="181">
        <f>S624*H624</f>
        <v>0</v>
      </c>
      <c r="AR624" s="24" t="s">
        <v>226</v>
      </c>
      <c r="AT624" s="24" t="s">
        <v>149</v>
      </c>
      <c r="AU624" s="24" t="s">
        <v>80</v>
      </c>
      <c r="AY624" s="24" t="s">
        <v>147</v>
      </c>
      <c r="BE624" s="182">
        <f>IF(N624="základní",J624,0)</f>
        <v>0</v>
      </c>
      <c r="BF624" s="182">
        <f>IF(N624="snížená",J624,0)</f>
        <v>0</v>
      </c>
      <c r="BG624" s="182">
        <f>IF(N624="zákl. přenesená",J624,0)</f>
        <v>0</v>
      </c>
      <c r="BH624" s="182">
        <f>IF(N624="sníž. přenesená",J624,0)</f>
        <v>0</v>
      </c>
      <c r="BI624" s="182">
        <f>IF(N624="nulová",J624,0)</f>
        <v>0</v>
      </c>
      <c r="BJ624" s="24" t="s">
        <v>17</v>
      </c>
      <c r="BK624" s="182">
        <f>ROUND(I624*H624,2)</f>
        <v>0</v>
      </c>
      <c r="BL624" s="24" t="s">
        <v>226</v>
      </c>
      <c r="BM624" s="24" t="s">
        <v>809</v>
      </c>
    </row>
    <row r="625" spans="2:65" s="11" customFormat="1" ht="13.5">
      <c r="B625" s="183"/>
      <c r="D625" s="184" t="s">
        <v>156</v>
      </c>
      <c r="E625" s="185" t="s">
        <v>5</v>
      </c>
      <c r="F625" s="186" t="s">
        <v>167</v>
      </c>
      <c r="H625" s="187" t="s">
        <v>5</v>
      </c>
      <c r="I625" s="188"/>
      <c r="L625" s="183"/>
      <c r="M625" s="189"/>
      <c r="N625" s="190"/>
      <c r="O625" s="190"/>
      <c r="P625" s="190"/>
      <c r="Q625" s="190"/>
      <c r="R625" s="190"/>
      <c r="S625" s="190"/>
      <c r="T625" s="191"/>
      <c r="AT625" s="187" t="s">
        <v>156</v>
      </c>
      <c r="AU625" s="187" t="s">
        <v>80</v>
      </c>
      <c r="AV625" s="11" t="s">
        <v>17</v>
      </c>
      <c r="AW625" s="11" t="s">
        <v>35</v>
      </c>
      <c r="AX625" s="11" t="s">
        <v>72</v>
      </c>
      <c r="AY625" s="187" t="s">
        <v>147</v>
      </c>
    </row>
    <row r="626" spans="2:65" s="12" customFormat="1" ht="27">
      <c r="B626" s="192"/>
      <c r="D626" s="184" t="s">
        <v>156</v>
      </c>
      <c r="E626" s="193" t="s">
        <v>5</v>
      </c>
      <c r="F626" s="194" t="s">
        <v>810</v>
      </c>
      <c r="H626" s="195">
        <v>257.18</v>
      </c>
      <c r="I626" s="196"/>
      <c r="L626" s="192"/>
      <c r="M626" s="197"/>
      <c r="N626" s="198"/>
      <c r="O626" s="198"/>
      <c r="P626" s="198"/>
      <c r="Q626" s="198"/>
      <c r="R626" s="198"/>
      <c r="S626" s="198"/>
      <c r="T626" s="199"/>
      <c r="AT626" s="193" t="s">
        <v>156</v>
      </c>
      <c r="AU626" s="193" t="s">
        <v>80</v>
      </c>
      <c r="AV626" s="12" t="s">
        <v>80</v>
      </c>
      <c r="AW626" s="12" t="s">
        <v>35</v>
      </c>
      <c r="AX626" s="12" t="s">
        <v>72</v>
      </c>
      <c r="AY626" s="193" t="s">
        <v>147</v>
      </c>
    </row>
    <row r="627" spans="2:65" s="11" customFormat="1" ht="13.5">
      <c r="B627" s="183"/>
      <c r="D627" s="184" t="s">
        <v>156</v>
      </c>
      <c r="E627" s="185" t="s">
        <v>5</v>
      </c>
      <c r="F627" s="186" t="s">
        <v>596</v>
      </c>
      <c r="H627" s="187" t="s">
        <v>5</v>
      </c>
      <c r="I627" s="188"/>
      <c r="L627" s="183"/>
      <c r="M627" s="189"/>
      <c r="N627" s="190"/>
      <c r="O627" s="190"/>
      <c r="P627" s="190"/>
      <c r="Q627" s="190"/>
      <c r="R627" s="190"/>
      <c r="S627" s="190"/>
      <c r="T627" s="191"/>
      <c r="AT627" s="187" t="s">
        <v>156</v>
      </c>
      <c r="AU627" s="187" t="s">
        <v>80</v>
      </c>
      <c r="AV627" s="11" t="s">
        <v>17</v>
      </c>
      <c r="AW627" s="11" t="s">
        <v>35</v>
      </c>
      <c r="AX627" s="11" t="s">
        <v>72</v>
      </c>
      <c r="AY627" s="187" t="s">
        <v>147</v>
      </c>
    </row>
    <row r="628" spans="2:65" s="12" customFormat="1" ht="13.5">
      <c r="B628" s="192"/>
      <c r="D628" s="184" t="s">
        <v>156</v>
      </c>
      <c r="E628" s="193" t="s">
        <v>5</v>
      </c>
      <c r="F628" s="194" t="s">
        <v>811</v>
      </c>
      <c r="H628" s="195">
        <v>43.505000000000003</v>
      </c>
      <c r="I628" s="196"/>
      <c r="L628" s="192"/>
      <c r="M628" s="197"/>
      <c r="N628" s="198"/>
      <c r="O628" s="198"/>
      <c r="P628" s="198"/>
      <c r="Q628" s="198"/>
      <c r="R628" s="198"/>
      <c r="S628" s="198"/>
      <c r="T628" s="199"/>
      <c r="AT628" s="193" t="s">
        <v>156</v>
      </c>
      <c r="AU628" s="193" t="s">
        <v>80</v>
      </c>
      <c r="AV628" s="12" t="s">
        <v>80</v>
      </c>
      <c r="AW628" s="12" t="s">
        <v>35</v>
      </c>
      <c r="AX628" s="12" t="s">
        <v>72</v>
      </c>
      <c r="AY628" s="193" t="s">
        <v>147</v>
      </c>
    </row>
    <row r="629" spans="2:65" s="13" customFormat="1" ht="13.5">
      <c r="B629" s="200"/>
      <c r="D629" s="201" t="s">
        <v>156</v>
      </c>
      <c r="E629" s="202" t="s">
        <v>5</v>
      </c>
      <c r="F629" s="203" t="s">
        <v>159</v>
      </c>
      <c r="H629" s="204">
        <v>300.685</v>
      </c>
      <c r="I629" s="205"/>
      <c r="L629" s="200"/>
      <c r="M629" s="206"/>
      <c r="N629" s="207"/>
      <c r="O629" s="207"/>
      <c r="P629" s="207"/>
      <c r="Q629" s="207"/>
      <c r="R629" s="207"/>
      <c r="S629" s="207"/>
      <c r="T629" s="208"/>
      <c r="AT629" s="209" t="s">
        <v>156</v>
      </c>
      <c r="AU629" s="209" t="s">
        <v>80</v>
      </c>
      <c r="AV629" s="13" t="s">
        <v>154</v>
      </c>
      <c r="AW629" s="13" t="s">
        <v>35</v>
      </c>
      <c r="AX629" s="13" t="s">
        <v>17</v>
      </c>
      <c r="AY629" s="209" t="s">
        <v>147</v>
      </c>
    </row>
    <row r="630" spans="2:65" s="1" customFormat="1" ht="22.5" customHeight="1">
      <c r="B630" s="170"/>
      <c r="C630" s="216" t="s">
        <v>812</v>
      </c>
      <c r="D630" s="216" t="s">
        <v>393</v>
      </c>
      <c r="E630" s="217" t="s">
        <v>813</v>
      </c>
      <c r="F630" s="218" t="s">
        <v>814</v>
      </c>
      <c r="G630" s="219" t="s">
        <v>223</v>
      </c>
      <c r="H630" s="220">
        <v>0.09</v>
      </c>
      <c r="I630" s="221"/>
      <c r="J630" s="222">
        <f>ROUND(I630*H630,2)</f>
        <v>0</v>
      </c>
      <c r="K630" s="218" t="s">
        <v>153</v>
      </c>
      <c r="L630" s="223"/>
      <c r="M630" s="224" t="s">
        <v>5</v>
      </c>
      <c r="N630" s="225" t="s">
        <v>43</v>
      </c>
      <c r="O630" s="42"/>
      <c r="P630" s="180">
        <f>O630*H630</f>
        <v>0</v>
      </c>
      <c r="Q630" s="180">
        <v>1</v>
      </c>
      <c r="R630" s="180">
        <f>Q630*H630</f>
        <v>0.09</v>
      </c>
      <c r="S630" s="180">
        <v>0</v>
      </c>
      <c r="T630" s="181">
        <f>S630*H630</f>
        <v>0</v>
      </c>
      <c r="AR630" s="24" t="s">
        <v>316</v>
      </c>
      <c r="AT630" s="24" t="s">
        <v>393</v>
      </c>
      <c r="AU630" s="24" t="s">
        <v>80</v>
      </c>
      <c r="AY630" s="24" t="s">
        <v>147</v>
      </c>
      <c r="BE630" s="182">
        <f>IF(N630="základní",J630,0)</f>
        <v>0</v>
      </c>
      <c r="BF630" s="182">
        <f>IF(N630="snížená",J630,0)</f>
        <v>0</v>
      </c>
      <c r="BG630" s="182">
        <f>IF(N630="zákl. přenesená",J630,0)</f>
        <v>0</v>
      </c>
      <c r="BH630" s="182">
        <f>IF(N630="sníž. přenesená",J630,0)</f>
        <v>0</v>
      </c>
      <c r="BI630" s="182">
        <f>IF(N630="nulová",J630,0)</f>
        <v>0</v>
      </c>
      <c r="BJ630" s="24" t="s">
        <v>17</v>
      </c>
      <c r="BK630" s="182">
        <f>ROUND(I630*H630,2)</f>
        <v>0</v>
      </c>
      <c r="BL630" s="24" t="s">
        <v>226</v>
      </c>
      <c r="BM630" s="24" t="s">
        <v>815</v>
      </c>
    </row>
    <row r="631" spans="2:65" s="12" customFormat="1" ht="13.5">
      <c r="B631" s="192"/>
      <c r="D631" s="201" t="s">
        <v>156</v>
      </c>
      <c r="F631" s="211" t="s">
        <v>816</v>
      </c>
      <c r="H631" s="212">
        <v>0.09</v>
      </c>
      <c r="I631" s="196"/>
      <c r="L631" s="192"/>
      <c r="M631" s="197"/>
      <c r="N631" s="198"/>
      <c r="O631" s="198"/>
      <c r="P631" s="198"/>
      <c r="Q631" s="198"/>
      <c r="R631" s="198"/>
      <c r="S631" s="198"/>
      <c r="T631" s="199"/>
      <c r="AT631" s="193" t="s">
        <v>156</v>
      </c>
      <c r="AU631" s="193" t="s">
        <v>80</v>
      </c>
      <c r="AV631" s="12" t="s">
        <v>80</v>
      </c>
      <c r="AW631" s="12" t="s">
        <v>6</v>
      </c>
      <c r="AX631" s="12" t="s">
        <v>17</v>
      </c>
      <c r="AY631" s="193" t="s">
        <v>147</v>
      </c>
    </row>
    <row r="632" spans="2:65" s="1" customFormat="1" ht="31.5" customHeight="1">
      <c r="B632" s="170"/>
      <c r="C632" s="171" t="s">
        <v>817</v>
      </c>
      <c r="D632" s="171" t="s">
        <v>149</v>
      </c>
      <c r="E632" s="172" t="s">
        <v>818</v>
      </c>
      <c r="F632" s="173" t="s">
        <v>819</v>
      </c>
      <c r="G632" s="174" t="s">
        <v>229</v>
      </c>
      <c r="H632" s="175">
        <v>48.25</v>
      </c>
      <c r="I632" s="176"/>
      <c r="J632" s="177">
        <f>ROUND(I632*H632,2)</f>
        <v>0</v>
      </c>
      <c r="K632" s="173" t="s">
        <v>153</v>
      </c>
      <c r="L632" s="41"/>
      <c r="M632" s="178" t="s">
        <v>5</v>
      </c>
      <c r="N632" s="179" t="s">
        <v>43</v>
      </c>
      <c r="O632" s="42"/>
      <c r="P632" s="180">
        <f>O632*H632</f>
        <v>0</v>
      </c>
      <c r="Q632" s="180">
        <v>3.0000000000000001E-3</v>
      </c>
      <c r="R632" s="180">
        <f>Q632*H632</f>
        <v>0.14474999999999999</v>
      </c>
      <c r="S632" s="180">
        <v>0</v>
      </c>
      <c r="T632" s="181">
        <f>S632*H632</f>
        <v>0</v>
      </c>
      <c r="AR632" s="24" t="s">
        <v>226</v>
      </c>
      <c r="AT632" s="24" t="s">
        <v>149</v>
      </c>
      <c r="AU632" s="24" t="s">
        <v>80</v>
      </c>
      <c r="AY632" s="24" t="s">
        <v>147</v>
      </c>
      <c r="BE632" s="182">
        <f>IF(N632="základní",J632,0)</f>
        <v>0</v>
      </c>
      <c r="BF632" s="182">
        <f>IF(N632="snížená",J632,0)</f>
        <v>0</v>
      </c>
      <c r="BG632" s="182">
        <f>IF(N632="zákl. přenesená",J632,0)</f>
        <v>0</v>
      </c>
      <c r="BH632" s="182">
        <f>IF(N632="sníž. přenesená",J632,0)</f>
        <v>0</v>
      </c>
      <c r="BI632" s="182">
        <f>IF(N632="nulová",J632,0)</f>
        <v>0</v>
      </c>
      <c r="BJ632" s="24" t="s">
        <v>17</v>
      </c>
      <c r="BK632" s="182">
        <f>ROUND(I632*H632,2)</f>
        <v>0</v>
      </c>
      <c r="BL632" s="24" t="s">
        <v>226</v>
      </c>
      <c r="BM632" s="24" t="s">
        <v>820</v>
      </c>
    </row>
    <row r="633" spans="2:65" s="11" customFormat="1" ht="13.5">
      <c r="B633" s="183"/>
      <c r="D633" s="184" t="s">
        <v>156</v>
      </c>
      <c r="E633" s="185" t="s">
        <v>5</v>
      </c>
      <c r="F633" s="186" t="s">
        <v>514</v>
      </c>
      <c r="H633" s="187" t="s">
        <v>5</v>
      </c>
      <c r="I633" s="188"/>
      <c r="L633" s="183"/>
      <c r="M633" s="189"/>
      <c r="N633" s="190"/>
      <c r="O633" s="190"/>
      <c r="P633" s="190"/>
      <c r="Q633" s="190"/>
      <c r="R633" s="190"/>
      <c r="S633" s="190"/>
      <c r="T633" s="191"/>
      <c r="AT633" s="187" t="s">
        <v>156</v>
      </c>
      <c r="AU633" s="187" t="s">
        <v>80</v>
      </c>
      <c r="AV633" s="11" t="s">
        <v>17</v>
      </c>
      <c r="AW633" s="11" t="s">
        <v>35</v>
      </c>
      <c r="AX633" s="11" t="s">
        <v>72</v>
      </c>
      <c r="AY633" s="187" t="s">
        <v>147</v>
      </c>
    </row>
    <row r="634" spans="2:65" s="12" customFormat="1" ht="13.5">
      <c r="B634" s="192"/>
      <c r="D634" s="184" t="s">
        <v>156</v>
      </c>
      <c r="E634" s="193" t="s">
        <v>5</v>
      </c>
      <c r="F634" s="194" t="s">
        <v>821</v>
      </c>
      <c r="H634" s="195">
        <v>1.17</v>
      </c>
      <c r="I634" s="196"/>
      <c r="L634" s="192"/>
      <c r="M634" s="197"/>
      <c r="N634" s="198"/>
      <c r="O634" s="198"/>
      <c r="P634" s="198"/>
      <c r="Q634" s="198"/>
      <c r="R634" s="198"/>
      <c r="S634" s="198"/>
      <c r="T634" s="199"/>
      <c r="AT634" s="193" t="s">
        <v>156</v>
      </c>
      <c r="AU634" s="193" t="s">
        <v>80</v>
      </c>
      <c r="AV634" s="12" t="s">
        <v>80</v>
      </c>
      <c r="AW634" s="12" t="s">
        <v>35</v>
      </c>
      <c r="AX634" s="12" t="s">
        <v>72</v>
      </c>
      <c r="AY634" s="193" t="s">
        <v>147</v>
      </c>
    </row>
    <row r="635" spans="2:65" s="11" customFormat="1" ht="13.5">
      <c r="B635" s="183"/>
      <c r="D635" s="184" t="s">
        <v>156</v>
      </c>
      <c r="E635" s="185" t="s">
        <v>5</v>
      </c>
      <c r="F635" s="186" t="s">
        <v>517</v>
      </c>
      <c r="H635" s="187" t="s">
        <v>5</v>
      </c>
      <c r="I635" s="188"/>
      <c r="L635" s="183"/>
      <c r="M635" s="189"/>
      <c r="N635" s="190"/>
      <c r="O635" s="190"/>
      <c r="P635" s="190"/>
      <c r="Q635" s="190"/>
      <c r="R635" s="190"/>
      <c r="S635" s="190"/>
      <c r="T635" s="191"/>
      <c r="AT635" s="187" t="s">
        <v>156</v>
      </c>
      <c r="AU635" s="187" t="s">
        <v>80</v>
      </c>
      <c r="AV635" s="11" t="s">
        <v>17</v>
      </c>
      <c r="AW635" s="11" t="s">
        <v>35</v>
      </c>
      <c r="AX635" s="11" t="s">
        <v>72</v>
      </c>
      <c r="AY635" s="187" t="s">
        <v>147</v>
      </c>
    </row>
    <row r="636" spans="2:65" s="12" customFormat="1" ht="13.5">
      <c r="B636" s="192"/>
      <c r="D636" s="184" t="s">
        <v>156</v>
      </c>
      <c r="E636" s="193" t="s">
        <v>5</v>
      </c>
      <c r="F636" s="194" t="s">
        <v>822</v>
      </c>
      <c r="H636" s="195">
        <v>16.899999999999999</v>
      </c>
      <c r="I636" s="196"/>
      <c r="L636" s="192"/>
      <c r="M636" s="197"/>
      <c r="N636" s="198"/>
      <c r="O636" s="198"/>
      <c r="P636" s="198"/>
      <c r="Q636" s="198"/>
      <c r="R636" s="198"/>
      <c r="S636" s="198"/>
      <c r="T636" s="199"/>
      <c r="AT636" s="193" t="s">
        <v>156</v>
      </c>
      <c r="AU636" s="193" t="s">
        <v>80</v>
      </c>
      <c r="AV636" s="12" t="s">
        <v>80</v>
      </c>
      <c r="AW636" s="12" t="s">
        <v>35</v>
      </c>
      <c r="AX636" s="12" t="s">
        <v>72</v>
      </c>
      <c r="AY636" s="193" t="s">
        <v>147</v>
      </c>
    </row>
    <row r="637" spans="2:65" s="11" customFormat="1" ht="13.5">
      <c r="B637" s="183"/>
      <c r="D637" s="184" t="s">
        <v>156</v>
      </c>
      <c r="E637" s="185" t="s">
        <v>5</v>
      </c>
      <c r="F637" s="186" t="s">
        <v>528</v>
      </c>
      <c r="H637" s="187" t="s">
        <v>5</v>
      </c>
      <c r="I637" s="188"/>
      <c r="L637" s="183"/>
      <c r="M637" s="189"/>
      <c r="N637" s="190"/>
      <c r="O637" s="190"/>
      <c r="P637" s="190"/>
      <c r="Q637" s="190"/>
      <c r="R637" s="190"/>
      <c r="S637" s="190"/>
      <c r="T637" s="191"/>
      <c r="AT637" s="187" t="s">
        <v>156</v>
      </c>
      <c r="AU637" s="187" t="s">
        <v>80</v>
      </c>
      <c r="AV637" s="11" t="s">
        <v>17</v>
      </c>
      <c r="AW637" s="11" t="s">
        <v>35</v>
      </c>
      <c r="AX637" s="11" t="s">
        <v>72</v>
      </c>
      <c r="AY637" s="187" t="s">
        <v>147</v>
      </c>
    </row>
    <row r="638" spans="2:65" s="12" customFormat="1" ht="13.5">
      <c r="B638" s="192"/>
      <c r="D638" s="184" t="s">
        <v>156</v>
      </c>
      <c r="E638" s="193" t="s">
        <v>5</v>
      </c>
      <c r="F638" s="194" t="s">
        <v>823</v>
      </c>
      <c r="H638" s="195">
        <v>3.78</v>
      </c>
      <c r="I638" s="196"/>
      <c r="L638" s="192"/>
      <c r="M638" s="197"/>
      <c r="N638" s="198"/>
      <c r="O638" s="198"/>
      <c r="P638" s="198"/>
      <c r="Q638" s="198"/>
      <c r="R638" s="198"/>
      <c r="S638" s="198"/>
      <c r="T638" s="199"/>
      <c r="AT638" s="193" t="s">
        <v>156</v>
      </c>
      <c r="AU638" s="193" t="s">
        <v>80</v>
      </c>
      <c r="AV638" s="12" t="s">
        <v>80</v>
      </c>
      <c r="AW638" s="12" t="s">
        <v>35</v>
      </c>
      <c r="AX638" s="12" t="s">
        <v>72</v>
      </c>
      <c r="AY638" s="193" t="s">
        <v>147</v>
      </c>
    </row>
    <row r="639" spans="2:65" s="11" customFormat="1" ht="13.5">
      <c r="B639" s="183"/>
      <c r="D639" s="184" t="s">
        <v>156</v>
      </c>
      <c r="E639" s="185" t="s">
        <v>5</v>
      </c>
      <c r="F639" s="186" t="s">
        <v>530</v>
      </c>
      <c r="H639" s="187" t="s">
        <v>5</v>
      </c>
      <c r="I639" s="188"/>
      <c r="L639" s="183"/>
      <c r="M639" s="189"/>
      <c r="N639" s="190"/>
      <c r="O639" s="190"/>
      <c r="P639" s="190"/>
      <c r="Q639" s="190"/>
      <c r="R639" s="190"/>
      <c r="S639" s="190"/>
      <c r="T639" s="191"/>
      <c r="AT639" s="187" t="s">
        <v>156</v>
      </c>
      <c r="AU639" s="187" t="s">
        <v>80</v>
      </c>
      <c r="AV639" s="11" t="s">
        <v>17</v>
      </c>
      <c r="AW639" s="11" t="s">
        <v>35</v>
      </c>
      <c r="AX639" s="11" t="s">
        <v>72</v>
      </c>
      <c r="AY639" s="187" t="s">
        <v>147</v>
      </c>
    </row>
    <row r="640" spans="2:65" s="12" customFormat="1" ht="13.5">
      <c r="B640" s="192"/>
      <c r="D640" s="184" t="s">
        <v>156</v>
      </c>
      <c r="E640" s="193" t="s">
        <v>5</v>
      </c>
      <c r="F640" s="194" t="s">
        <v>823</v>
      </c>
      <c r="H640" s="195">
        <v>3.78</v>
      </c>
      <c r="I640" s="196"/>
      <c r="L640" s="192"/>
      <c r="M640" s="197"/>
      <c r="N640" s="198"/>
      <c r="O640" s="198"/>
      <c r="P640" s="198"/>
      <c r="Q640" s="198"/>
      <c r="R640" s="198"/>
      <c r="S640" s="198"/>
      <c r="T640" s="199"/>
      <c r="AT640" s="193" t="s">
        <v>156</v>
      </c>
      <c r="AU640" s="193" t="s">
        <v>80</v>
      </c>
      <c r="AV640" s="12" t="s">
        <v>80</v>
      </c>
      <c r="AW640" s="12" t="s">
        <v>35</v>
      </c>
      <c r="AX640" s="12" t="s">
        <v>72</v>
      </c>
      <c r="AY640" s="193" t="s">
        <v>147</v>
      </c>
    </row>
    <row r="641" spans="2:65" s="11" customFormat="1" ht="13.5">
      <c r="B641" s="183"/>
      <c r="D641" s="184" t="s">
        <v>156</v>
      </c>
      <c r="E641" s="185" t="s">
        <v>5</v>
      </c>
      <c r="F641" s="186" t="s">
        <v>531</v>
      </c>
      <c r="H641" s="187" t="s">
        <v>5</v>
      </c>
      <c r="I641" s="188"/>
      <c r="L641" s="183"/>
      <c r="M641" s="189"/>
      <c r="N641" s="190"/>
      <c r="O641" s="190"/>
      <c r="P641" s="190"/>
      <c r="Q641" s="190"/>
      <c r="R641" s="190"/>
      <c r="S641" s="190"/>
      <c r="T641" s="191"/>
      <c r="AT641" s="187" t="s">
        <v>156</v>
      </c>
      <c r="AU641" s="187" t="s">
        <v>80</v>
      </c>
      <c r="AV641" s="11" t="s">
        <v>17</v>
      </c>
      <c r="AW641" s="11" t="s">
        <v>35</v>
      </c>
      <c r="AX641" s="11" t="s">
        <v>72</v>
      </c>
      <c r="AY641" s="187" t="s">
        <v>147</v>
      </c>
    </row>
    <row r="642" spans="2:65" s="12" customFormat="1" ht="13.5">
      <c r="B642" s="192"/>
      <c r="D642" s="184" t="s">
        <v>156</v>
      </c>
      <c r="E642" s="193" t="s">
        <v>5</v>
      </c>
      <c r="F642" s="194" t="s">
        <v>823</v>
      </c>
      <c r="H642" s="195">
        <v>3.78</v>
      </c>
      <c r="I642" s="196"/>
      <c r="L642" s="192"/>
      <c r="M642" s="197"/>
      <c r="N642" s="198"/>
      <c r="O642" s="198"/>
      <c r="P642" s="198"/>
      <c r="Q642" s="198"/>
      <c r="R642" s="198"/>
      <c r="S642" s="198"/>
      <c r="T642" s="199"/>
      <c r="AT642" s="193" t="s">
        <v>156</v>
      </c>
      <c r="AU642" s="193" t="s">
        <v>80</v>
      </c>
      <c r="AV642" s="12" t="s">
        <v>80</v>
      </c>
      <c r="AW642" s="12" t="s">
        <v>35</v>
      </c>
      <c r="AX642" s="12" t="s">
        <v>72</v>
      </c>
      <c r="AY642" s="193" t="s">
        <v>147</v>
      </c>
    </row>
    <row r="643" spans="2:65" s="11" customFormat="1" ht="13.5">
      <c r="B643" s="183"/>
      <c r="D643" s="184" t="s">
        <v>156</v>
      </c>
      <c r="E643" s="185" t="s">
        <v>5</v>
      </c>
      <c r="F643" s="186" t="s">
        <v>533</v>
      </c>
      <c r="H643" s="187" t="s">
        <v>5</v>
      </c>
      <c r="I643" s="188"/>
      <c r="L643" s="183"/>
      <c r="M643" s="189"/>
      <c r="N643" s="190"/>
      <c r="O643" s="190"/>
      <c r="P643" s="190"/>
      <c r="Q643" s="190"/>
      <c r="R643" s="190"/>
      <c r="S643" s="190"/>
      <c r="T643" s="191"/>
      <c r="AT643" s="187" t="s">
        <v>156</v>
      </c>
      <c r="AU643" s="187" t="s">
        <v>80</v>
      </c>
      <c r="AV643" s="11" t="s">
        <v>17</v>
      </c>
      <c r="AW643" s="11" t="s">
        <v>35</v>
      </c>
      <c r="AX643" s="11" t="s">
        <v>72</v>
      </c>
      <c r="AY643" s="187" t="s">
        <v>147</v>
      </c>
    </row>
    <row r="644" spans="2:65" s="12" customFormat="1" ht="13.5">
      <c r="B644" s="192"/>
      <c r="D644" s="184" t="s">
        <v>156</v>
      </c>
      <c r="E644" s="193" t="s">
        <v>5</v>
      </c>
      <c r="F644" s="194" t="s">
        <v>823</v>
      </c>
      <c r="H644" s="195">
        <v>3.78</v>
      </c>
      <c r="I644" s="196"/>
      <c r="L644" s="192"/>
      <c r="M644" s="197"/>
      <c r="N644" s="198"/>
      <c r="O644" s="198"/>
      <c r="P644" s="198"/>
      <c r="Q644" s="198"/>
      <c r="R644" s="198"/>
      <c r="S644" s="198"/>
      <c r="T644" s="199"/>
      <c r="AT644" s="193" t="s">
        <v>156</v>
      </c>
      <c r="AU644" s="193" t="s">
        <v>80</v>
      </c>
      <c r="AV644" s="12" t="s">
        <v>80</v>
      </c>
      <c r="AW644" s="12" t="s">
        <v>35</v>
      </c>
      <c r="AX644" s="12" t="s">
        <v>72</v>
      </c>
      <c r="AY644" s="193" t="s">
        <v>147</v>
      </c>
    </row>
    <row r="645" spans="2:65" s="11" customFormat="1" ht="13.5">
      <c r="B645" s="183"/>
      <c r="D645" s="184" t="s">
        <v>156</v>
      </c>
      <c r="E645" s="185" t="s">
        <v>5</v>
      </c>
      <c r="F645" s="186" t="s">
        <v>534</v>
      </c>
      <c r="H645" s="187" t="s">
        <v>5</v>
      </c>
      <c r="I645" s="188"/>
      <c r="L645" s="183"/>
      <c r="M645" s="189"/>
      <c r="N645" s="190"/>
      <c r="O645" s="190"/>
      <c r="P645" s="190"/>
      <c r="Q645" s="190"/>
      <c r="R645" s="190"/>
      <c r="S645" s="190"/>
      <c r="T645" s="191"/>
      <c r="AT645" s="187" t="s">
        <v>156</v>
      </c>
      <c r="AU645" s="187" t="s">
        <v>80</v>
      </c>
      <c r="AV645" s="11" t="s">
        <v>17</v>
      </c>
      <c r="AW645" s="11" t="s">
        <v>35</v>
      </c>
      <c r="AX645" s="11" t="s">
        <v>72</v>
      </c>
      <c r="AY645" s="187" t="s">
        <v>147</v>
      </c>
    </row>
    <row r="646" spans="2:65" s="12" customFormat="1" ht="13.5">
      <c r="B646" s="192"/>
      <c r="D646" s="184" t="s">
        <v>156</v>
      </c>
      <c r="E646" s="193" t="s">
        <v>5</v>
      </c>
      <c r="F646" s="194" t="s">
        <v>823</v>
      </c>
      <c r="H646" s="195">
        <v>3.78</v>
      </c>
      <c r="I646" s="196"/>
      <c r="L646" s="192"/>
      <c r="M646" s="197"/>
      <c r="N646" s="198"/>
      <c r="O646" s="198"/>
      <c r="P646" s="198"/>
      <c r="Q646" s="198"/>
      <c r="R646" s="198"/>
      <c r="S646" s="198"/>
      <c r="T646" s="199"/>
      <c r="AT646" s="193" t="s">
        <v>156</v>
      </c>
      <c r="AU646" s="193" t="s">
        <v>80</v>
      </c>
      <c r="AV646" s="12" t="s">
        <v>80</v>
      </c>
      <c r="AW646" s="12" t="s">
        <v>35</v>
      </c>
      <c r="AX646" s="12" t="s">
        <v>72</v>
      </c>
      <c r="AY646" s="193" t="s">
        <v>147</v>
      </c>
    </row>
    <row r="647" spans="2:65" s="11" customFormat="1" ht="13.5">
      <c r="B647" s="183"/>
      <c r="D647" s="184" t="s">
        <v>156</v>
      </c>
      <c r="E647" s="185" t="s">
        <v>5</v>
      </c>
      <c r="F647" s="186" t="s">
        <v>535</v>
      </c>
      <c r="H647" s="187" t="s">
        <v>5</v>
      </c>
      <c r="I647" s="188"/>
      <c r="L647" s="183"/>
      <c r="M647" s="189"/>
      <c r="N647" s="190"/>
      <c r="O647" s="190"/>
      <c r="P647" s="190"/>
      <c r="Q647" s="190"/>
      <c r="R647" s="190"/>
      <c r="S647" s="190"/>
      <c r="T647" s="191"/>
      <c r="AT647" s="187" t="s">
        <v>156</v>
      </c>
      <c r="AU647" s="187" t="s">
        <v>80</v>
      </c>
      <c r="AV647" s="11" t="s">
        <v>17</v>
      </c>
      <c r="AW647" s="11" t="s">
        <v>35</v>
      </c>
      <c r="AX647" s="11" t="s">
        <v>72</v>
      </c>
      <c r="AY647" s="187" t="s">
        <v>147</v>
      </c>
    </row>
    <row r="648" spans="2:65" s="12" customFormat="1" ht="13.5">
      <c r="B648" s="192"/>
      <c r="D648" s="184" t="s">
        <v>156</v>
      </c>
      <c r="E648" s="193" t="s">
        <v>5</v>
      </c>
      <c r="F648" s="194" t="s">
        <v>823</v>
      </c>
      <c r="H648" s="195">
        <v>3.78</v>
      </c>
      <c r="I648" s="196"/>
      <c r="L648" s="192"/>
      <c r="M648" s="197"/>
      <c r="N648" s="198"/>
      <c r="O648" s="198"/>
      <c r="P648" s="198"/>
      <c r="Q648" s="198"/>
      <c r="R648" s="198"/>
      <c r="S648" s="198"/>
      <c r="T648" s="199"/>
      <c r="AT648" s="193" t="s">
        <v>156</v>
      </c>
      <c r="AU648" s="193" t="s">
        <v>80</v>
      </c>
      <c r="AV648" s="12" t="s">
        <v>80</v>
      </c>
      <c r="AW648" s="12" t="s">
        <v>35</v>
      </c>
      <c r="AX648" s="12" t="s">
        <v>72</v>
      </c>
      <c r="AY648" s="193" t="s">
        <v>147</v>
      </c>
    </row>
    <row r="649" spans="2:65" s="11" customFormat="1" ht="13.5">
      <c r="B649" s="183"/>
      <c r="D649" s="184" t="s">
        <v>156</v>
      </c>
      <c r="E649" s="185" t="s">
        <v>5</v>
      </c>
      <c r="F649" s="186" t="s">
        <v>536</v>
      </c>
      <c r="H649" s="187" t="s">
        <v>5</v>
      </c>
      <c r="I649" s="188"/>
      <c r="L649" s="183"/>
      <c r="M649" s="189"/>
      <c r="N649" s="190"/>
      <c r="O649" s="190"/>
      <c r="P649" s="190"/>
      <c r="Q649" s="190"/>
      <c r="R649" s="190"/>
      <c r="S649" s="190"/>
      <c r="T649" s="191"/>
      <c r="AT649" s="187" t="s">
        <v>156</v>
      </c>
      <c r="AU649" s="187" t="s">
        <v>80</v>
      </c>
      <c r="AV649" s="11" t="s">
        <v>17</v>
      </c>
      <c r="AW649" s="11" t="s">
        <v>35</v>
      </c>
      <c r="AX649" s="11" t="s">
        <v>72</v>
      </c>
      <c r="AY649" s="187" t="s">
        <v>147</v>
      </c>
    </row>
    <row r="650" spans="2:65" s="12" customFormat="1" ht="13.5">
      <c r="B650" s="192"/>
      <c r="D650" s="184" t="s">
        <v>156</v>
      </c>
      <c r="E650" s="193" t="s">
        <v>5</v>
      </c>
      <c r="F650" s="194" t="s">
        <v>824</v>
      </c>
      <c r="H650" s="195">
        <v>3.75</v>
      </c>
      <c r="I650" s="196"/>
      <c r="L650" s="192"/>
      <c r="M650" s="197"/>
      <c r="N650" s="198"/>
      <c r="O650" s="198"/>
      <c r="P650" s="198"/>
      <c r="Q650" s="198"/>
      <c r="R650" s="198"/>
      <c r="S650" s="198"/>
      <c r="T650" s="199"/>
      <c r="AT650" s="193" t="s">
        <v>156</v>
      </c>
      <c r="AU650" s="193" t="s">
        <v>80</v>
      </c>
      <c r="AV650" s="12" t="s">
        <v>80</v>
      </c>
      <c r="AW650" s="12" t="s">
        <v>35</v>
      </c>
      <c r="AX650" s="12" t="s">
        <v>72</v>
      </c>
      <c r="AY650" s="193" t="s">
        <v>147</v>
      </c>
    </row>
    <row r="651" spans="2:65" s="11" customFormat="1" ht="13.5">
      <c r="B651" s="183"/>
      <c r="D651" s="184" t="s">
        <v>156</v>
      </c>
      <c r="E651" s="185" t="s">
        <v>5</v>
      </c>
      <c r="F651" s="186" t="s">
        <v>537</v>
      </c>
      <c r="H651" s="187" t="s">
        <v>5</v>
      </c>
      <c r="I651" s="188"/>
      <c r="L651" s="183"/>
      <c r="M651" s="189"/>
      <c r="N651" s="190"/>
      <c r="O651" s="190"/>
      <c r="P651" s="190"/>
      <c r="Q651" s="190"/>
      <c r="R651" s="190"/>
      <c r="S651" s="190"/>
      <c r="T651" s="191"/>
      <c r="AT651" s="187" t="s">
        <v>156</v>
      </c>
      <c r="AU651" s="187" t="s">
        <v>80</v>
      </c>
      <c r="AV651" s="11" t="s">
        <v>17</v>
      </c>
      <c r="AW651" s="11" t="s">
        <v>35</v>
      </c>
      <c r="AX651" s="11" t="s">
        <v>72</v>
      </c>
      <c r="AY651" s="187" t="s">
        <v>147</v>
      </c>
    </row>
    <row r="652" spans="2:65" s="12" customFormat="1" ht="13.5">
      <c r="B652" s="192"/>
      <c r="D652" s="184" t="s">
        <v>156</v>
      </c>
      <c r="E652" s="193" t="s">
        <v>5</v>
      </c>
      <c r="F652" s="194" t="s">
        <v>824</v>
      </c>
      <c r="H652" s="195">
        <v>3.75</v>
      </c>
      <c r="I652" s="196"/>
      <c r="L652" s="192"/>
      <c r="M652" s="197"/>
      <c r="N652" s="198"/>
      <c r="O652" s="198"/>
      <c r="P652" s="198"/>
      <c r="Q652" s="198"/>
      <c r="R652" s="198"/>
      <c r="S652" s="198"/>
      <c r="T652" s="199"/>
      <c r="AT652" s="193" t="s">
        <v>156</v>
      </c>
      <c r="AU652" s="193" t="s">
        <v>80</v>
      </c>
      <c r="AV652" s="12" t="s">
        <v>80</v>
      </c>
      <c r="AW652" s="12" t="s">
        <v>35</v>
      </c>
      <c r="AX652" s="12" t="s">
        <v>72</v>
      </c>
      <c r="AY652" s="193" t="s">
        <v>147</v>
      </c>
    </row>
    <row r="653" spans="2:65" s="13" customFormat="1" ht="13.5">
      <c r="B653" s="200"/>
      <c r="D653" s="201" t="s">
        <v>156</v>
      </c>
      <c r="E653" s="202" t="s">
        <v>5</v>
      </c>
      <c r="F653" s="203" t="s">
        <v>159</v>
      </c>
      <c r="H653" s="204">
        <v>48.25</v>
      </c>
      <c r="I653" s="205"/>
      <c r="L653" s="200"/>
      <c r="M653" s="206"/>
      <c r="N653" s="207"/>
      <c r="O653" s="207"/>
      <c r="P653" s="207"/>
      <c r="Q653" s="207"/>
      <c r="R653" s="207"/>
      <c r="S653" s="207"/>
      <c r="T653" s="208"/>
      <c r="AT653" s="209" t="s">
        <v>156</v>
      </c>
      <c r="AU653" s="209" t="s">
        <v>80</v>
      </c>
      <c r="AV653" s="13" t="s">
        <v>154</v>
      </c>
      <c r="AW653" s="13" t="s">
        <v>35</v>
      </c>
      <c r="AX653" s="13" t="s">
        <v>17</v>
      </c>
      <c r="AY653" s="209" t="s">
        <v>147</v>
      </c>
    </row>
    <row r="654" spans="2:65" s="1" customFormat="1" ht="31.5" customHeight="1">
      <c r="B654" s="170"/>
      <c r="C654" s="171" t="s">
        <v>825</v>
      </c>
      <c r="D654" s="171" t="s">
        <v>149</v>
      </c>
      <c r="E654" s="172" t="s">
        <v>826</v>
      </c>
      <c r="F654" s="173" t="s">
        <v>827</v>
      </c>
      <c r="G654" s="174" t="s">
        <v>229</v>
      </c>
      <c r="H654" s="175">
        <v>192.11</v>
      </c>
      <c r="I654" s="176"/>
      <c r="J654" s="177">
        <f>ROUND(I654*H654,2)</f>
        <v>0</v>
      </c>
      <c r="K654" s="173" t="s">
        <v>153</v>
      </c>
      <c r="L654" s="41"/>
      <c r="M654" s="178" t="s">
        <v>5</v>
      </c>
      <c r="N654" s="179" t="s">
        <v>43</v>
      </c>
      <c r="O654" s="42"/>
      <c r="P654" s="180">
        <f>O654*H654</f>
        <v>0</v>
      </c>
      <c r="Q654" s="180">
        <v>3.0000000000000001E-3</v>
      </c>
      <c r="R654" s="180">
        <f>Q654*H654</f>
        <v>0.57633000000000001</v>
      </c>
      <c r="S654" s="180">
        <v>0</v>
      </c>
      <c r="T654" s="181">
        <f>S654*H654</f>
        <v>0</v>
      </c>
      <c r="AR654" s="24" t="s">
        <v>226</v>
      </c>
      <c r="AT654" s="24" t="s">
        <v>149</v>
      </c>
      <c r="AU654" s="24" t="s">
        <v>80</v>
      </c>
      <c r="AY654" s="24" t="s">
        <v>147</v>
      </c>
      <c r="BE654" s="182">
        <f>IF(N654="základní",J654,0)</f>
        <v>0</v>
      </c>
      <c r="BF654" s="182">
        <f>IF(N654="snížená",J654,0)</f>
        <v>0</v>
      </c>
      <c r="BG654" s="182">
        <f>IF(N654="zákl. přenesená",J654,0)</f>
        <v>0</v>
      </c>
      <c r="BH654" s="182">
        <f>IF(N654="sníž. přenesená",J654,0)</f>
        <v>0</v>
      </c>
      <c r="BI654" s="182">
        <f>IF(N654="nulová",J654,0)</f>
        <v>0</v>
      </c>
      <c r="BJ654" s="24" t="s">
        <v>17</v>
      </c>
      <c r="BK654" s="182">
        <f>ROUND(I654*H654,2)</f>
        <v>0</v>
      </c>
      <c r="BL654" s="24" t="s">
        <v>226</v>
      </c>
      <c r="BM654" s="24" t="s">
        <v>828</v>
      </c>
    </row>
    <row r="655" spans="2:65" s="11" customFormat="1" ht="13.5">
      <c r="B655" s="183"/>
      <c r="D655" s="184" t="s">
        <v>156</v>
      </c>
      <c r="E655" s="185" t="s">
        <v>5</v>
      </c>
      <c r="F655" s="186" t="s">
        <v>829</v>
      </c>
      <c r="H655" s="187" t="s">
        <v>5</v>
      </c>
      <c r="I655" s="188"/>
      <c r="L655" s="183"/>
      <c r="M655" s="189"/>
      <c r="N655" s="190"/>
      <c r="O655" s="190"/>
      <c r="P655" s="190"/>
      <c r="Q655" s="190"/>
      <c r="R655" s="190"/>
      <c r="S655" s="190"/>
      <c r="T655" s="191"/>
      <c r="AT655" s="187" t="s">
        <v>156</v>
      </c>
      <c r="AU655" s="187" t="s">
        <v>80</v>
      </c>
      <c r="AV655" s="11" t="s">
        <v>17</v>
      </c>
      <c r="AW655" s="11" t="s">
        <v>35</v>
      </c>
      <c r="AX655" s="11" t="s">
        <v>72</v>
      </c>
      <c r="AY655" s="187" t="s">
        <v>147</v>
      </c>
    </row>
    <row r="656" spans="2:65" s="12" customFormat="1" ht="13.5">
      <c r="B656" s="192"/>
      <c r="D656" s="201" t="s">
        <v>156</v>
      </c>
      <c r="E656" s="210" t="s">
        <v>5</v>
      </c>
      <c r="F656" s="211" t="s">
        <v>830</v>
      </c>
      <c r="H656" s="212">
        <v>192.11</v>
      </c>
      <c r="I656" s="196"/>
      <c r="L656" s="192"/>
      <c r="M656" s="197"/>
      <c r="N656" s="198"/>
      <c r="O656" s="198"/>
      <c r="P656" s="198"/>
      <c r="Q656" s="198"/>
      <c r="R656" s="198"/>
      <c r="S656" s="198"/>
      <c r="T656" s="199"/>
      <c r="AT656" s="193" t="s">
        <v>156</v>
      </c>
      <c r="AU656" s="193" t="s">
        <v>80</v>
      </c>
      <c r="AV656" s="12" t="s">
        <v>80</v>
      </c>
      <c r="AW656" s="12" t="s">
        <v>35</v>
      </c>
      <c r="AX656" s="12" t="s">
        <v>17</v>
      </c>
      <c r="AY656" s="193" t="s">
        <v>147</v>
      </c>
    </row>
    <row r="657" spans="2:65" s="1" customFormat="1" ht="22.5" customHeight="1">
      <c r="B657" s="170"/>
      <c r="C657" s="171" t="s">
        <v>831</v>
      </c>
      <c r="D657" s="171" t="s">
        <v>149</v>
      </c>
      <c r="E657" s="172" t="s">
        <v>832</v>
      </c>
      <c r="F657" s="173" t="s">
        <v>833</v>
      </c>
      <c r="G657" s="174" t="s">
        <v>229</v>
      </c>
      <c r="H657" s="175">
        <v>300.685</v>
      </c>
      <c r="I657" s="176"/>
      <c r="J657" s="177">
        <f>ROUND(I657*H657,2)</f>
        <v>0</v>
      </c>
      <c r="K657" s="173" t="s">
        <v>153</v>
      </c>
      <c r="L657" s="41"/>
      <c r="M657" s="178" t="s">
        <v>5</v>
      </c>
      <c r="N657" s="179" t="s">
        <v>43</v>
      </c>
      <c r="O657" s="42"/>
      <c r="P657" s="180">
        <f>O657*H657</f>
        <v>0</v>
      </c>
      <c r="Q657" s="180">
        <v>4.0000000000000002E-4</v>
      </c>
      <c r="R657" s="180">
        <f>Q657*H657</f>
        <v>0.12027400000000001</v>
      </c>
      <c r="S657" s="180">
        <v>0</v>
      </c>
      <c r="T657" s="181">
        <f>S657*H657</f>
        <v>0</v>
      </c>
      <c r="AR657" s="24" t="s">
        <v>226</v>
      </c>
      <c r="AT657" s="24" t="s">
        <v>149</v>
      </c>
      <c r="AU657" s="24" t="s">
        <v>80</v>
      </c>
      <c r="AY657" s="24" t="s">
        <v>147</v>
      </c>
      <c r="BE657" s="182">
        <f>IF(N657="základní",J657,0)</f>
        <v>0</v>
      </c>
      <c r="BF657" s="182">
        <f>IF(N657="snížená",J657,0)</f>
        <v>0</v>
      </c>
      <c r="BG657" s="182">
        <f>IF(N657="zákl. přenesená",J657,0)</f>
        <v>0</v>
      </c>
      <c r="BH657" s="182">
        <f>IF(N657="sníž. přenesená",J657,0)</f>
        <v>0</v>
      </c>
      <c r="BI657" s="182">
        <f>IF(N657="nulová",J657,0)</f>
        <v>0</v>
      </c>
      <c r="BJ657" s="24" t="s">
        <v>17</v>
      </c>
      <c r="BK657" s="182">
        <f>ROUND(I657*H657,2)</f>
        <v>0</v>
      </c>
      <c r="BL657" s="24" t="s">
        <v>226</v>
      </c>
      <c r="BM657" s="24" t="s">
        <v>834</v>
      </c>
    </row>
    <row r="658" spans="2:65" s="1" customFormat="1" ht="31.5" customHeight="1">
      <c r="B658" s="170"/>
      <c r="C658" s="216" t="s">
        <v>835</v>
      </c>
      <c r="D658" s="216" t="s">
        <v>393</v>
      </c>
      <c r="E658" s="217" t="s">
        <v>836</v>
      </c>
      <c r="F658" s="218" t="s">
        <v>837</v>
      </c>
      <c r="G658" s="219" t="s">
        <v>229</v>
      </c>
      <c r="H658" s="220">
        <v>345.78800000000001</v>
      </c>
      <c r="I658" s="221"/>
      <c r="J658" s="222">
        <f>ROUND(I658*H658,2)</f>
        <v>0</v>
      </c>
      <c r="K658" s="218" t="s">
        <v>153</v>
      </c>
      <c r="L658" s="223"/>
      <c r="M658" s="224" t="s">
        <v>5</v>
      </c>
      <c r="N658" s="225" t="s">
        <v>43</v>
      </c>
      <c r="O658" s="42"/>
      <c r="P658" s="180">
        <f>O658*H658</f>
        <v>0</v>
      </c>
      <c r="Q658" s="180">
        <v>5.1999999999999998E-3</v>
      </c>
      <c r="R658" s="180">
        <f>Q658*H658</f>
        <v>1.7980976</v>
      </c>
      <c r="S658" s="180">
        <v>0</v>
      </c>
      <c r="T658" s="181">
        <f>S658*H658</f>
        <v>0</v>
      </c>
      <c r="AR658" s="24" t="s">
        <v>316</v>
      </c>
      <c r="AT658" s="24" t="s">
        <v>393</v>
      </c>
      <c r="AU658" s="24" t="s">
        <v>80</v>
      </c>
      <c r="AY658" s="24" t="s">
        <v>147</v>
      </c>
      <c r="BE658" s="182">
        <f>IF(N658="základní",J658,0)</f>
        <v>0</v>
      </c>
      <c r="BF658" s="182">
        <f>IF(N658="snížená",J658,0)</f>
        <v>0</v>
      </c>
      <c r="BG658" s="182">
        <f>IF(N658="zákl. přenesená",J658,0)</f>
        <v>0</v>
      </c>
      <c r="BH658" s="182">
        <f>IF(N658="sníž. přenesená",J658,0)</f>
        <v>0</v>
      </c>
      <c r="BI658" s="182">
        <f>IF(N658="nulová",J658,0)</f>
        <v>0</v>
      </c>
      <c r="BJ658" s="24" t="s">
        <v>17</v>
      </c>
      <c r="BK658" s="182">
        <f>ROUND(I658*H658,2)</f>
        <v>0</v>
      </c>
      <c r="BL658" s="24" t="s">
        <v>226</v>
      </c>
      <c r="BM658" s="24" t="s">
        <v>838</v>
      </c>
    </row>
    <row r="659" spans="2:65" s="12" customFormat="1" ht="13.5">
      <c r="B659" s="192"/>
      <c r="D659" s="201" t="s">
        <v>156</v>
      </c>
      <c r="F659" s="211" t="s">
        <v>839</v>
      </c>
      <c r="H659" s="212">
        <v>345.78800000000001</v>
      </c>
      <c r="I659" s="196"/>
      <c r="L659" s="192"/>
      <c r="M659" s="197"/>
      <c r="N659" s="198"/>
      <c r="O659" s="198"/>
      <c r="P659" s="198"/>
      <c r="Q659" s="198"/>
      <c r="R659" s="198"/>
      <c r="S659" s="198"/>
      <c r="T659" s="199"/>
      <c r="AT659" s="193" t="s">
        <v>156</v>
      </c>
      <c r="AU659" s="193" t="s">
        <v>80</v>
      </c>
      <c r="AV659" s="12" t="s">
        <v>80</v>
      </c>
      <c r="AW659" s="12" t="s">
        <v>6</v>
      </c>
      <c r="AX659" s="12" t="s">
        <v>17</v>
      </c>
      <c r="AY659" s="193" t="s">
        <v>147</v>
      </c>
    </row>
    <row r="660" spans="2:65" s="1" customFormat="1" ht="44.25" customHeight="1">
      <c r="B660" s="170"/>
      <c r="C660" s="171" t="s">
        <v>840</v>
      </c>
      <c r="D660" s="171" t="s">
        <v>149</v>
      </c>
      <c r="E660" s="172" t="s">
        <v>841</v>
      </c>
      <c r="F660" s="173" t="s">
        <v>842</v>
      </c>
      <c r="G660" s="174" t="s">
        <v>223</v>
      </c>
      <c r="H660" s="175">
        <v>2.7290000000000001</v>
      </c>
      <c r="I660" s="176"/>
      <c r="J660" s="177">
        <f>ROUND(I660*H660,2)</f>
        <v>0</v>
      </c>
      <c r="K660" s="173" t="s">
        <v>153</v>
      </c>
      <c r="L660" s="41"/>
      <c r="M660" s="178" t="s">
        <v>5</v>
      </c>
      <c r="N660" s="179" t="s">
        <v>43</v>
      </c>
      <c r="O660" s="42"/>
      <c r="P660" s="180">
        <f>O660*H660</f>
        <v>0</v>
      </c>
      <c r="Q660" s="180">
        <v>0</v>
      </c>
      <c r="R660" s="180">
        <f>Q660*H660</f>
        <v>0</v>
      </c>
      <c r="S660" s="180">
        <v>0</v>
      </c>
      <c r="T660" s="181">
        <f>S660*H660</f>
        <v>0</v>
      </c>
      <c r="AR660" s="24" t="s">
        <v>226</v>
      </c>
      <c r="AT660" s="24" t="s">
        <v>149</v>
      </c>
      <c r="AU660" s="24" t="s">
        <v>80</v>
      </c>
      <c r="AY660" s="24" t="s">
        <v>147</v>
      </c>
      <c r="BE660" s="182">
        <f>IF(N660="základní",J660,0)</f>
        <v>0</v>
      </c>
      <c r="BF660" s="182">
        <f>IF(N660="snížená",J660,0)</f>
        <v>0</v>
      </c>
      <c r="BG660" s="182">
        <f>IF(N660="zákl. přenesená",J660,0)</f>
        <v>0</v>
      </c>
      <c r="BH660" s="182">
        <f>IF(N660="sníž. přenesená",J660,0)</f>
        <v>0</v>
      </c>
      <c r="BI660" s="182">
        <f>IF(N660="nulová",J660,0)</f>
        <v>0</v>
      </c>
      <c r="BJ660" s="24" t="s">
        <v>17</v>
      </c>
      <c r="BK660" s="182">
        <f>ROUND(I660*H660,2)</f>
        <v>0</v>
      </c>
      <c r="BL660" s="24" t="s">
        <v>226</v>
      </c>
      <c r="BM660" s="24" t="s">
        <v>843</v>
      </c>
    </row>
    <row r="661" spans="2:65" s="10" customFormat="1" ht="29.85" customHeight="1">
      <c r="B661" s="156"/>
      <c r="D661" s="167" t="s">
        <v>71</v>
      </c>
      <c r="E661" s="168" t="s">
        <v>844</v>
      </c>
      <c r="F661" s="168" t="s">
        <v>845</v>
      </c>
      <c r="I661" s="159"/>
      <c r="J661" s="169">
        <f>BK661</f>
        <v>0</v>
      </c>
      <c r="L661" s="156"/>
      <c r="M661" s="161"/>
      <c r="N661" s="162"/>
      <c r="O661" s="162"/>
      <c r="P661" s="163">
        <f>SUM(P662:P689)</f>
        <v>0</v>
      </c>
      <c r="Q661" s="162"/>
      <c r="R661" s="163">
        <f>SUM(R662:R689)</f>
        <v>5.2363559999999998</v>
      </c>
      <c r="S661" s="162"/>
      <c r="T661" s="164">
        <f>SUM(T662:T689)</f>
        <v>0</v>
      </c>
      <c r="AR661" s="157" t="s">
        <v>80</v>
      </c>
      <c r="AT661" s="165" t="s">
        <v>71</v>
      </c>
      <c r="AU661" s="165" t="s">
        <v>17</v>
      </c>
      <c r="AY661" s="157" t="s">
        <v>147</v>
      </c>
      <c r="BK661" s="166">
        <f>SUM(BK662:BK689)</f>
        <v>0</v>
      </c>
    </row>
    <row r="662" spans="2:65" s="1" customFormat="1" ht="31.5" customHeight="1">
      <c r="B662" s="170"/>
      <c r="C662" s="171" t="s">
        <v>846</v>
      </c>
      <c r="D662" s="171" t="s">
        <v>149</v>
      </c>
      <c r="E662" s="172" t="s">
        <v>847</v>
      </c>
      <c r="F662" s="173" t="s">
        <v>848</v>
      </c>
      <c r="G662" s="174" t="s">
        <v>229</v>
      </c>
      <c r="H662" s="175">
        <v>233.8</v>
      </c>
      <c r="I662" s="176"/>
      <c r="J662" s="177">
        <f>ROUND(I662*H662,2)</f>
        <v>0</v>
      </c>
      <c r="K662" s="173" t="s">
        <v>153</v>
      </c>
      <c r="L662" s="41"/>
      <c r="M662" s="178" t="s">
        <v>5</v>
      </c>
      <c r="N662" s="179" t="s">
        <v>43</v>
      </c>
      <c r="O662" s="42"/>
      <c r="P662" s="180">
        <f>O662*H662</f>
        <v>0</v>
      </c>
      <c r="Q662" s="180">
        <v>0</v>
      </c>
      <c r="R662" s="180">
        <f>Q662*H662</f>
        <v>0</v>
      </c>
      <c r="S662" s="180">
        <v>0</v>
      </c>
      <c r="T662" s="181">
        <f>S662*H662</f>
        <v>0</v>
      </c>
      <c r="AR662" s="24" t="s">
        <v>226</v>
      </c>
      <c r="AT662" s="24" t="s">
        <v>149</v>
      </c>
      <c r="AU662" s="24" t="s">
        <v>80</v>
      </c>
      <c r="AY662" s="24" t="s">
        <v>147</v>
      </c>
      <c r="BE662" s="182">
        <f>IF(N662="základní",J662,0)</f>
        <v>0</v>
      </c>
      <c r="BF662" s="182">
        <f>IF(N662="snížená",J662,0)</f>
        <v>0</v>
      </c>
      <c r="BG662" s="182">
        <f>IF(N662="zákl. přenesená",J662,0)</f>
        <v>0</v>
      </c>
      <c r="BH662" s="182">
        <f>IF(N662="sníž. přenesená",J662,0)</f>
        <v>0</v>
      </c>
      <c r="BI662" s="182">
        <f>IF(N662="nulová",J662,0)</f>
        <v>0</v>
      </c>
      <c r="BJ662" s="24" t="s">
        <v>17</v>
      </c>
      <c r="BK662" s="182">
        <f>ROUND(I662*H662,2)</f>
        <v>0</v>
      </c>
      <c r="BL662" s="24" t="s">
        <v>226</v>
      </c>
      <c r="BM662" s="24" t="s">
        <v>849</v>
      </c>
    </row>
    <row r="663" spans="2:65" s="11" customFormat="1" ht="13.5">
      <c r="B663" s="183"/>
      <c r="D663" s="184" t="s">
        <v>156</v>
      </c>
      <c r="E663" s="185" t="s">
        <v>5</v>
      </c>
      <c r="F663" s="186" t="s">
        <v>167</v>
      </c>
      <c r="H663" s="187" t="s">
        <v>5</v>
      </c>
      <c r="I663" s="188"/>
      <c r="L663" s="183"/>
      <c r="M663" s="189"/>
      <c r="N663" s="190"/>
      <c r="O663" s="190"/>
      <c r="P663" s="190"/>
      <c r="Q663" s="190"/>
      <c r="R663" s="190"/>
      <c r="S663" s="190"/>
      <c r="T663" s="191"/>
      <c r="AT663" s="187" t="s">
        <v>156</v>
      </c>
      <c r="AU663" s="187" t="s">
        <v>80</v>
      </c>
      <c r="AV663" s="11" t="s">
        <v>17</v>
      </c>
      <c r="AW663" s="11" t="s">
        <v>35</v>
      </c>
      <c r="AX663" s="11" t="s">
        <v>72</v>
      </c>
      <c r="AY663" s="187" t="s">
        <v>147</v>
      </c>
    </row>
    <row r="664" spans="2:65" s="12" customFormat="1" ht="27">
      <c r="B664" s="192"/>
      <c r="D664" s="201" t="s">
        <v>156</v>
      </c>
      <c r="E664" s="210" t="s">
        <v>5</v>
      </c>
      <c r="F664" s="211" t="s">
        <v>616</v>
      </c>
      <c r="H664" s="212">
        <v>233.8</v>
      </c>
      <c r="I664" s="196"/>
      <c r="L664" s="192"/>
      <c r="M664" s="197"/>
      <c r="N664" s="198"/>
      <c r="O664" s="198"/>
      <c r="P664" s="198"/>
      <c r="Q664" s="198"/>
      <c r="R664" s="198"/>
      <c r="S664" s="198"/>
      <c r="T664" s="199"/>
      <c r="AT664" s="193" t="s">
        <v>156</v>
      </c>
      <c r="AU664" s="193" t="s">
        <v>80</v>
      </c>
      <c r="AV664" s="12" t="s">
        <v>80</v>
      </c>
      <c r="AW664" s="12" t="s">
        <v>35</v>
      </c>
      <c r="AX664" s="12" t="s">
        <v>17</v>
      </c>
      <c r="AY664" s="193" t="s">
        <v>147</v>
      </c>
    </row>
    <row r="665" spans="2:65" s="1" customFormat="1" ht="22.5" customHeight="1">
      <c r="B665" s="170"/>
      <c r="C665" s="216" t="s">
        <v>850</v>
      </c>
      <c r="D665" s="216" t="s">
        <v>393</v>
      </c>
      <c r="E665" s="217" t="s">
        <v>851</v>
      </c>
      <c r="F665" s="218" t="s">
        <v>852</v>
      </c>
      <c r="G665" s="219" t="s">
        <v>229</v>
      </c>
      <c r="H665" s="220">
        <v>238.476</v>
      </c>
      <c r="I665" s="221"/>
      <c r="J665" s="222">
        <f>ROUND(I665*H665,2)</f>
        <v>0</v>
      </c>
      <c r="K665" s="218" t="s">
        <v>153</v>
      </c>
      <c r="L665" s="223"/>
      <c r="M665" s="224" t="s">
        <v>5</v>
      </c>
      <c r="N665" s="225" t="s">
        <v>43</v>
      </c>
      <c r="O665" s="42"/>
      <c r="P665" s="180">
        <f>O665*H665</f>
        <v>0</v>
      </c>
      <c r="Q665" s="180">
        <v>3.5000000000000001E-3</v>
      </c>
      <c r="R665" s="180">
        <f>Q665*H665</f>
        <v>0.83466600000000002</v>
      </c>
      <c r="S665" s="180">
        <v>0</v>
      </c>
      <c r="T665" s="181">
        <f>S665*H665</f>
        <v>0</v>
      </c>
      <c r="AR665" s="24" t="s">
        <v>316</v>
      </c>
      <c r="AT665" s="24" t="s">
        <v>393</v>
      </c>
      <c r="AU665" s="24" t="s">
        <v>80</v>
      </c>
      <c r="AY665" s="24" t="s">
        <v>147</v>
      </c>
      <c r="BE665" s="182">
        <f>IF(N665="základní",J665,0)</f>
        <v>0</v>
      </c>
      <c r="BF665" s="182">
        <f>IF(N665="snížená",J665,0)</f>
        <v>0</v>
      </c>
      <c r="BG665" s="182">
        <f>IF(N665="zákl. přenesená",J665,0)</f>
        <v>0</v>
      </c>
      <c r="BH665" s="182">
        <f>IF(N665="sníž. přenesená",J665,0)</f>
        <v>0</v>
      </c>
      <c r="BI665" s="182">
        <f>IF(N665="nulová",J665,0)</f>
        <v>0</v>
      </c>
      <c r="BJ665" s="24" t="s">
        <v>17</v>
      </c>
      <c r="BK665" s="182">
        <f>ROUND(I665*H665,2)</f>
        <v>0</v>
      </c>
      <c r="BL665" s="24" t="s">
        <v>226</v>
      </c>
      <c r="BM665" s="24" t="s">
        <v>853</v>
      </c>
    </row>
    <row r="666" spans="2:65" s="12" customFormat="1" ht="13.5">
      <c r="B666" s="192"/>
      <c r="D666" s="201" t="s">
        <v>156</v>
      </c>
      <c r="F666" s="211" t="s">
        <v>854</v>
      </c>
      <c r="H666" s="212">
        <v>238.476</v>
      </c>
      <c r="I666" s="196"/>
      <c r="L666" s="192"/>
      <c r="M666" s="197"/>
      <c r="N666" s="198"/>
      <c r="O666" s="198"/>
      <c r="P666" s="198"/>
      <c r="Q666" s="198"/>
      <c r="R666" s="198"/>
      <c r="S666" s="198"/>
      <c r="T666" s="199"/>
      <c r="AT666" s="193" t="s">
        <v>156</v>
      </c>
      <c r="AU666" s="193" t="s">
        <v>80</v>
      </c>
      <c r="AV666" s="12" t="s">
        <v>80</v>
      </c>
      <c r="AW666" s="12" t="s">
        <v>6</v>
      </c>
      <c r="AX666" s="12" t="s">
        <v>17</v>
      </c>
      <c r="AY666" s="193" t="s">
        <v>147</v>
      </c>
    </row>
    <row r="667" spans="2:65" s="1" customFormat="1" ht="31.5" customHeight="1">
      <c r="B667" s="170"/>
      <c r="C667" s="171" t="s">
        <v>855</v>
      </c>
      <c r="D667" s="171" t="s">
        <v>149</v>
      </c>
      <c r="E667" s="172" t="s">
        <v>856</v>
      </c>
      <c r="F667" s="173" t="s">
        <v>857</v>
      </c>
      <c r="G667" s="174" t="s">
        <v>229</v>
      </c>
      <c r="H667" s="175">
        <v>464.02</v>
      </c>
      <c r="I667" s="176"/>
      <c r="J667" s="177">
        <f>ROUND(I667*H667,2)</f>
        <v>0</v>
      </c>
      <c r="K667" s="173" t="s">
        <v>153</v>
      </c>
      <c r="L667" s="41"/>
      <c r="M667" s="178" t="s">
        <v>5</v>
      </c>
      <c r="N667" s="179" t="s">
        <v>43</v>
      </c>
      <c r="O667" s="42"/>
      <c r="P667" s="180">
        <f>O667*H667</f>
        <v>0</v>
      </c>
      <c r="Q667" s="180">
        <v>0</v>
      </c>
      <c r="R667" s="180">
        <f>Q667*H667</f>
        <v>0</v>
      </c>
      <c r="S667" s="180">
        <v>0</v>
      </c>
      <c r="T667" s="181">
        <f>S667*H667</f>
        <v>0</v>
      </c>
      <c r="AR667" s="24" t="s">
        <v>226</v>
      </c>
      <c r="AT667" s="24" t="s">
        <v>149</v>
      </c>
      <c r="AU667" s="24" t="s">
        <v>80</v>
      </c>
      <c r="AY667" s="24" t="s">
        <v>147</v>
      </c>
      <c r="BE667" s="182">
        <f>IF(N667="základní",J667,0)</f>
        <v>0</v>
      </c>
      <c r="BF667" s="182">
        <f>IF(N667="snížená",J667,0)</f>
        <v>0</v>
      </c>
      <c r="BG667" s="182">
        <f>IF(N667="zákl. přenesená",J667,0)</f>
        <v>0</v>
      </c>
      <c r="BH667" s="182">
        <f>IF(N667="sníž. přenesená",J667,0)</f>
        <v>0</v>
      </c>
      <c r="BI667" s="182">
        <f>IF(N667="nulová",J667,0)</f>
        <v>0</v>
      </c>
      <c r="BJ667" s="24" t="s">
        <v>17</v>
      </c>
      <c r="BK667" s="182">
        <f>ROUND(I667*H667,2)</f>
        <v>0</v>
      </c>
      <c r="BL667" s="24" t="s">
        <v>226</v>
      </c>
      <c r="BM667" s="24" t="s">
        <v>858</v>
      </c>
    </row>
    <row r="668" spans="2:65" s="11" customFormat="1" ht="13.5">
      <c r="B668" s="183"/>
      <c r="D668" s="184" t="s">
        <v>156</v>
      </c>
      <c r="E668" s="185" t="s">
        <v>5</v>
      </c>
      <c r="F668" s="186" t="s">
        <v>859</v>
      </c>
      <c r="H668" s="187" t="s">
        <v>5</v>
      </c>
      <c r="I668" s="188"/>
      <c r="L668" s="183"/>
      <c r="M668" s="189"/>
      <c r="N668" s="190"/>
      <c r="O668" s="190"/>
      <c r="P668" s="190"/>
      <c r="Q668" s="190"/>
      <c r="R668" s="190"/>
      <c r="S668" s="190"/>
      <c r="T668" s="191"/>
      <c r="AT668" s="187" t="s">
        <v>156</v>
      </c>
      <c r="AU668" s="187" t="s">
        <v>80</v>
      </c>
      <c r="AV668" s="11" t="s">
        <v>17</v>
      </c>
      <c r="AW668" s="11" t="s">
        <v>35</v>
      </c>
      <c r="AX668" s="11" t="s">
        <v>72</v>
      </c>
      <c r="AY668" s="187" t="s">
        <v>147</v>
      </c>
    </row>
    <row r="669" spans="2:65" s="12" customFormat="1" ht="13.5">
      <c r="B669" s="192"/>
      <c r="D669" s="184" t="s">
        <v>156</v>
      </c>
      <c r="E669" s="193" t="s">
        <v>5</v>
      </c>
      <c r="F669" s="194" t="s">
        <v>860</v>
      </c>
      <c r="H669" s="195">
        <v>77.849999999999994</v>
      </c>
      <c r="I669" s="196"/>
      <c r="L669" s="192"/>
      <c r="M669" s="197"/>
      <c r="N669" s="198"/>
      <c r="O669" s="198"/>
      <c r="P669" s="198"/>
      <c r="Q669" s="198"/>
      <c r="R669" s="198"/>
      <c r="S669" s="198"/>
      <c r="T669" s="199"/>
      <c r="AT669" s="193" t="s">
        <v>156</v>
      </c>
      <c r="AU669" s="193" t="s">
        <v>80</v>
      </c>
      <c r="AV669" s="12" t="s">
        <v>80</v>
      </c>
      <c r="AW669" s="12" t="s">
        <v>35</v>
      </c>
      <c r="AX669" s="12" t="s">
        <v>72</v>
      </c>
      <c r="AY669" s="193" t="s">
        <v>147</v>
      </c>
    </row>
    <row r="670" spans="2:65" s="11" customFormat="1" ht="13.5">
      <c r="B670" s="183"/>
      <c r="D670" s="184" t="s">
        <v>156</v>
      </c>
      <c r="E670" s="185" t="s">
        <v>5</v>
      </c>
      <c r="F670" s="186" t="s">
        <v>861</v>
      </c>
      <c r="H670" s="187" t="s">
        <v>5</v>
      </c>
      <c r="I670" s="188"/>
      <c r="L670" s="183"/>
      <c r="M670" s="189"/>
      <c r="N670" s="190"/>
      <c r="O670" s="190"/>
      <c r="P670" s="190"/>
      <c r="Q670" s="190"/>
      <c r="R670" s="190"/>
      <c r="S670" s="190"/>
      <c r="T670" s="191"/>
      <c r="AT670" s="187" t="s">
        <v>156</v>
      </c>
      <c r="AU670" s="187" t="s">
        <v>80</v>
      </c>
      <c r="AV670" s="11" t="s">
        <v>17</v>
      </c>
      <c r="AW670" s="11" t="s">
        <v>35</v>
      </c>
      <c r="AX670" s="11" t="s">
        <v>72</v>
      </c>
      <c r="AY670" s="187" t="s">
        <v>147</v>
      </c>
    </row>
    <row r="671" spans="2:65" s="12" customFormat="1" ht="13.5">
      <c r="B671" s="192"/>
      <c r="D671" s="184" t="s">
        <v>156</v>
      </c>
      <c r="E671" s="193" t="s">
        <v>5</v>
      </c>
      <c r="F671" s="194" t="s">
        <v>862</v>
      </c>
      <c r="H671" s="195">
        <v>112.47</v>
      </c>
      <c r="I671" s="196"/>
      <c r="L671" s="192"/>
      <c r="M671" s="197"/>
      <c r="N671" s="198"/>
      <c r="O671" s="198"/>
      <c r="P671" s="198"/>
      <c r="Q671" s="198"/>
      <c r="R671" s="198"/>
      <c r="S671" s="198"/>
      <c r="T671" s="199"/>
      <c r="AT671" s="193" t="s">
        <v>156</v>
      </c>
      <c r="AU671" s="193" t="s">
        <v>80</v>
      </c>
      <c r="AV671" s="12" t="s">
        <v>80</v>
      </c>
      <c r="AW671" s="12" t="s">
        <v>35</v>
      </c>
      <c r="AX671" s="12" t="s">
        <v>72</v>
      </c>
      <c r="AY671" s="193" t="s">
        <v>147</v>
      </c>
    </row>
    <row r="672" spans="2:65" s="12" customFormat="1" ht="13.5">
      <c r="B672" s="192"/>
      <c r="D672" s="184" t="s">
        <v>156</v>
      </c>
      <c r="E672" s="193" t="s">
        <v>5</v>
      </c>
      <c r="F672" s="194" t="s">
        <v>863</v>
      </c>
      <c r="H672" s="195">
        <v>189</v>
      </c>
      <c r="I672" s="196"/>
      <c r="L672" s="192"/>
      <c r="M672" s="197"/>
      <c r="N672" s="198"/>
      <c r="O672" s="198"/>
      <c r="P672" s="198"/>
      <c r="Q672" s="198"/>
      <c r="R672" s="198"/>
      <c r="S672" s="198"/>
      <c r="T672" s="199"/>
      <c r="AT672" s="193" t="s">
        <v>156</v>
      </c>
      <c r="AU672" s="193" t="s">
        <v>80</v>
      </c>
      <c r="AV672" s="12" t="s">
        <v>80</v>
      </c>
      <c r="AW672" s="12" t="s">
        <v>35</v>
      </c>
      <c r="AX672" s="12" t="s">
        <v>72</v>
      </c>
      <c r="AY672" s="193" t="s">
        <v>147</v>
      </c>
    </row>
    <row r="673" spans="2:65" s="11" customFormat="1" ht="13.5">
      <c r="B673" s="183"/>
      <c r="D673" s="184" t="s">
        <v>156</v>
      </c>
      <c r="E673" s="185" t="s">
        <v>5</v>
      </c>
      <c r="F673" s="186" t="s">
        <v>864</v>
      </c>
      <c r="H673" s="187" t="s">
        <v>5</v>
      </c>
      <c r="I673" s="188"/>
      <c r="L673" s="183"/>
      <c r="M673" s="189"/>
      <c r="N673" s="190"/>
      <c r="O673" s="190"/>
      <c r="P673" s="190"/>
      <c r="Q673" s="190"/>
      <c r="R673" s="190"/>
      <c r="S673" s="190"/>
      <c r="T673" s="191"/>
      <c r="AT673" s="187" t="s">
        <v>156</v>
      </c>
      <c r="AU673" s="187" t="s">
        <v>80</v>
      </c>
      <c r="AV673" s="11" t="s">
        <v>17</v>
      </c>
      <c r="AW673" s="11" t="s">
        <v>35</v>
      </c>
      <c r="AX673" s="11" t="s">
        <v>72</v>
      </c>
      <c r="AY673" s="187" t="s">
        <v>147</v>
      </c>
    </row>
    <row r="674" spans="2:65" s="12" customFormat="1" ht="13.5">
      <c r="B674" s="192"/>
      <c r="D674" s="184" t="s">
        <v>156</v>
      </c>
      <c r="E674" s="193" t="s">
        <v>5</v>
      </c>
      <c r="F674" s="194" t="s">
        <v>865</v>
      </c>
      <c r="H674" s="195">
        <v>84.7</v>
      </c>
      <c r="I674" s="196"/>
      <c r="L674" s="192"/>
      <c r="M674" s="197"/>
      <c r="N674" s="198"/>
      <c r="O674" s="198"/>
      <c r="P674" s="198"/>
      <c r="Q674" s="198"/>
      <c r="R674" s="198"/>
      <c r="S674" s="198"/>
      <c r="T674" s="199"/>
      <c r="AT674" s="193" t="s">
        <v>156</v>
      </c>
      <c r="AU674" s="193" t="s">
        <v>80</v>
      </c>
      <c r="AV674" s="12" t="s">
        <v>80</v>
      </c>
      <c r="AW674" s="12" t="s">
        <v>35</v>
      </c>
      <c r="AX674" s="12" t="s">
        <v>72</v>
      </c>
      <c r="AY674" s="193" t="s">
        <v>147</v>
      </c>
    </row>
    <row r="675" spans="2:65" s="13" customFormat="1" ht="13.5">
      <c r="B675" s="200"/>
      <c r="D675" s="201" t="s">
        <v>156</v>
      </c>
      <c r="E675" s="202" t="s">
        <v>5</v>
      </c>
      <c r="F675" s="203" t="s">
        <v>159</v>
      </c>
      <c r="H675" s="204">
        <v>464.02</v>
      </c>
      <c r="I675" s="205"/>
      <c r="L675" s="200"/>
      <c r="M675" s="206"/>
      <c r="N675" s="207"/>
      <c r="O675" s="207"/>
      <c r="P675" s="207"/>
      <c r="Q675" s="207"/>
      <c r="R675" s="207"/>
      <c r="S675" s="207"/>
      <c r="T675" s="208"/>
      <c r="AT675" s="209" t="s">
        <v>156</v>
      </c>
      <c r="AU675" s="209" t="s">
        <v>80</v>
      </c>
      <c r="AV675" s="13" t="s">
        <v>154</v>
      </c>
      <c r="AW675" s="13" t="s">
        <v>35</v>
      </c>
      <c r="AX675" s="13" t="s">
        <v>17</v>
      </c>
      <c r="AY675" s="209" t="s">
        <v>147</v>
      </c>
    </row>
    <row r="676" spans="2:65" s="1" customFormat="1" ht="22.5" customHeight="1">
      <c r="B676" s="170"/>
      <c r="C676" s="216" t="s">
        <v>866</v>
      </c>
      <c r="D676" s="216" t="s">
        <v>393</v>
      </c>
      <c r="E676" s="217" t="s">
        <v>867</v>
      </c>
      <c r="F676" s="218" t="s">
        <v>868</v>
      </c>
      <c r="G676" s="219" t="s">
        <v>229</v>
      </c>
      <c r="H676" s="220">
        <v>473.3</v>
      </c>
      <c r="I676" s="221"/>
      <c r="J676" s="222">
        <f>ROUND(I676*H676,2)</f>
        <v>0</v>
      </c>
      <c r="K676" s="218" t="s">
        <v>153</v>
      </c>
      <c r="L676" s="223"/>
      <c r="M676" s="224" t="s">
        <v>5</v>
      </c>
      <c r="N676" s="225" t="s">
        <v>43</v>
      </c>
      <c r="O676" s="42"/>
      <c r="P676" s="180">
        <f>O676*H676</f>
        <v>0</v>
      </c>
      <c r="Q676" s="180">
        <v>5.7999999999999996E-3</v>
      </c>
      <c r="R676" s="180">
        <f>Q676*H676</f>
        <v>2.7451399999999997</v>
      </c>
      <c r="S676" s="180">
        <v>0</v>
      </c>
      <c r="T676" s="181">
        <f>S676*H676</f>
        <v>0</v>
      </c>
      <c r="AR676" s="24" t="s">
        <v>316</v>
      </c>
      <c r="AT676" s="24" t="s">
        <v>393</v>
      </c>
      <c r="AU676" s="24" t="s">
        <v>80</v>
      </c>
      <c r="AY676" s="24" t="s">
        <v>147</v>
      </c>
      <c r="BE676" s="182">
        <f>IF(N676="základní",J676,0)</f>
        <v>0</v>
      </c>
      <c r="BF676" s="182">
        <f>IF(N676="snížená",J676,0)</f>
        <v>0</v>
      </c>
      <c r="BG676" s="182">
        <f>IF(N676="zákl. přenesená",J676,0)</f>
        <v>0</v>
      </c>
      <c r="BH676" s="182">
        <f>IF(N676="sníž. přenesená",J676,0)</f>
        <v>0</v>
      </c>
      <c r="BI676" s="182">
        <f>IF(N676="nulová",J676,0)</f>
        <v>0</v>
      </c>
      <c r="BJ676" s="24" t="s">
        <v>17</v>
      </c>
      <c r="BK676" s="182">
        <f>ROUND(I676*H676,2)</f>
        <v>0</v>
      </c>
      <c r="BL676" s="24" t="s">
        <v>226</v>
      </c>
      <c r="BM676" s="24" t="s">
        <v>869</v>
      </c>
    </row>
    <row r="677" spans="2:65" s="12" customFormat="1" ht="13.5">
      <c r="B677" s="192"/>
      <c r="D677" s="201" t="s">
        <v>156</v>
      </c>
      <c r="F677" s="211" t="s">
        <v>870</v>
      </c>
      <c r="H677" s="212">
        <v>473.3</v>
      </c>
      <c r="I677" s="196"/>
      <c r="L677" s="192"/>
      <c r="M677" s="197"/>
      <c r="N677" s="198"/>
      <c r="O677" s="198"/>
      <c r="P677" s="198"/>
      <c r="Q677" s="198"/>
      <c r="R677" s="198"/>
      <c r="S677" s="198"/>
      <c r="T677" s="199"/>
      <c r="AT677" s="193" t="s">
        <v>156</v>
      </c>
      <c r="AU677" s="193" t="s">
        <v>80</v>
      </c>
      <c r="AV677" s="12" t="s">
        <v>80</v>
      </c>
      <c r="AW677" s="12" t="s">
        <v>6</v>
      </c>
      <c r="AX677" s="12" t="s">
        <v>17</v>
      </c>
      <c r="AY677" s="193" t="s">
        <v>147</v>
      </c>
    </row>
    <row r="678" spans="2:65" s="1" customFormat="1" ht="31.5" customHeight="1">
      <c r="B678" s="170"/>
      <c r="C678" s="171" t="s">
        <v>871</v>
      </c>
      <c r="D678" s="171" t="s">
        <v>149</v>
      </c>
      <c r="E678" s="172" t="s">
        <v>872</v>
      </c>
      <c r="F678" s="173" t="s">
        <v>873</v>
      </c>
      <c r="G678" s="174" t="s">
        <v>229</v>
      </c>
      <c r="H678" s="175">
        <v>464.02</v>
      </c>
      <c r="I678" s="176"/>
      <c r="J678" s="177">
        <f>ROUND(I678*H678,2)</f>
        <v>0</v>
      </c>
      <c r="K678" s="173" t="s">
        <v>153</v>
      </c>
      <c r="L678" s="41"/>
      <c r="M678" s="178" t="s">
        <v>5</v>
      </c>
      <c r="N678" s="179" t="s">
        <v>43</v>
      </c>
      <c r="O678" s="42"/>
      <c r="P678" s="180">
        <f>O678*H678</f>
        <v>0</v>
      </c>
      <c r="Q678" s="180">
        <v>0</v>
      </c>
      <c r="R678" s="180">
        <f>Q678*H678</f>
        <v>0</v>
      </c>
      <c r="S678" s="180">
        <v>0</v>
      </c>
      <c r="T678" s="181">
        <f>S678*H678</f>
        <v>0</v>
      </c>
      <c r="AR678" s="24" t="s">
        <v>226</v>
      </c>
      <c r="AT678" s="24" t="s">
        <v>149</v>
      </c>
      <c r="AU678" s="24" t="s">
        <v>80</v>
      </c>
      <c r="AY678" s="24" t="s">
        <v>147</v>
      </c>
      <c r="BE678" s="182">
        <f>IF(N678="základní",J678,0)</f>
        <v>0</v>
      </c>
      <c r="BF678" s="182">
        <f>IF(N678="snížená",J678,0)</f>
        <v>0</v>
      </c>
      <c r="BG678" s="182">
        <f>IF(N678="zákl. přenesená",J678,0)</f>
        <v>0</v>
      </c>
      <c r="BH678" s="182">
        <f>IF(N678="sníž. přenesená",J678,0)</f>
        <v>0</v>
      </c>
      <c r="BI678" s="182">
        <f>IF(N678="nulová",J678,0)</f>
        <v>0</v>
      </c>
      <c r="BJ678" s="24" t="s">
        <v>17</v>
      </c>
      <c r="BK678" s="182">
        <f>ROUND(I678*H678,2)</f>
        <v>0</v>
      </c>
      <c r="BL678" s="24" t="s">
        <v>226</v>
      </c>
      <c r="BM678" s="24" t="s">
        <v>874</v>
      </c>
    </row>
    <row r="679" spans="2:65" s="11" customFormat="1" ht="13.5">
      <c r="B679" s="183"/>
      <c r="D679" s="184" t="s">
        <v>156</v>
      </c>
      <c r="E679" s="185" t="s">
        <v>5</v>
      </c>
      <c r="F679" s="186" t="s">
        <v>859</v>
      </c>
      <c r="H679" s="187" t="s">
        <v>5</v>
      </c>
      <c r="I679" s="188"/>
      <c r="L679" s="183"/>
      <c r="M679" s="189"/>
      <c r="N679" s="190"/>
      <c r="O679" s="190"/>
      <c r="P679" s="190"/>
      <c r="Q679" s="190"/>
      <c r="R679" s="190"/>
      <c r="S679" s="190"/>
      <c r="T679" s="191"/>
      <c r="AT679" s="187" t="s">
        <v>156</v>
      </c>
      <c r="AU679" s="187" t="s">
        <v>80</v>
      </c>
      <c r="AV679" s="11" t="s">
        <v>17</v>
      </c>
      <c r="AW679" s="11" t="s">
        <v>35</v>
      </c>
      <c r="AX679" s="11" t="s">
        <v>72</v>
      </c>
      <c r="AY679" s="187" t="s">
        <v>147</v>
      </c>
    </row>
    <row r="680" spans="2:65" s="12" customFormat="1" ht="13.5">
      <c r="B680" s="192"/>
      <c r="D680" s="184" t="s">
        <v>156</v>
      </c>
      <c r="E680" s="193" t="s">
        <v>5</v>
      </c>
      <c r="F680" s="194" t="s">
        <v>860</v>
      </c>
      <c r="H680" s="195">
        <v>77.849999999999994</v>
      </c>
      <c r="I680" s="196"/>
      <c r="L680" s="192"/>
      <c r="M680" s="197"/>
      <c r="N680" s="198"/>
      <c r="O680" s="198"/>
      <c r="P680" s="198"/>
      <c r="Q680" s="198"/>
      <c r="R680" s="198"/>
      <c r="S680" s="198"/>
      <c r="T680" s="199"/>
      <c r="AT680" s="193" t="s">
        <v>156</v>
      </c>
      <c r="AU680" s="193" t="s">
        <v>80</v>
      </c>
      <c r="AV680" s="12" t="s">
        <v>80</v>
      </c>
      <c r="AW680" s="12" t="s">
        <v>35</v>
      </c>
      <c r="AX680" s="12" t="s">
        <v>72</v>
      </c>
      <c r="AY680" s="193" t="s">
        <v>147</v>
      </c>
    </row>
    <row r="681" spans="2:65" s="11" customFormat="1" ht="13.5">
      <c r="B681" s="183"/>
      <c r="D681" s="184" t="s">
        <v>156</v>
      </c>
      <c r="E681" s="185" t="s">
        <v>5</v>
      </c>
      <c r="F681" s="186" t="s">
        <v>861</v>
      </c>
      <c r="H681" s="187" t="s">
        <v>5</v>
      </c>
      <c r="I681" s="188"/>
      <c r="L681" s="183"/>
      <c r="M681" s="189"/>
      <c r="N681" s="190"/>
      <c r="O681" s="190"/>
      <c r="P681" s="190"/>
      <c r="Q681" s="190"/>
      <c r="R681" s="190"/>
      <c r="S681" s="190"/>
      <c r="T681" s="191"/>
      <c r="AT681" s="187" t="s">
        <v>156</v>
      </c>
      <c r="AU681" s="187" t="s">
        <v>80</v>
      </c>
      <c r="AV681" s="11" t="s">
        <v>17</v>
      </c>
      <c r="AW681" s="11" t="s">
        <v>35</v>
      </c>
      <c r="AX681" s="11" t="s">
        <v>72</v>
      </c>
      <c r="AY681" s="187" t="s">
        <v>147</v>
      </c>
    </row>
    <row r="682" spans="2:65" s="12" customFormat="1" ht="13.5">
      <c r="B682" s="192"/>
      <c r="D682" s="184" t="s">
        <v>156</v>
      </c>
      <c r="E682" s="193" t="s">
        <v>5</v>
      </c>
      <c r="F682" s="194" t="s">
        <v>862</v>
      </c>
      <c r="H682" s="195">
        <v>112.47</v>
      </c>
      <c r="I682" s="196"/>
      <c r="L682" s="192"/>
      <c r="M682" s="197"/>
      <c r="N682" s="198"/>
      <c r="O682" s="198"/>
      <c r="P682" s="198"/>
      <c r="Q682" s="198"/>
      <c r="R682" s="198"/>
      <c r="S682" s="198"/>
      <c r="T682" s="199"/>
      <c r="AT682" s="193" t="s">
        <v>156</v>
      </c>
      <c r="AU682" s="193" t="s">
        <v>80</v>
      </c>
      <c r="AV682" s="12" t="s">
        <v>80</v>
      </c>
      <c r="AW682" s="12" t="s">
        <v>35</v>
      </c>
      <c r="AX682" s="12" t="s">
        <v>72</v>
      </c>
      <c r="AY682" s="193" t="s">
        <v>147</v>
      </c>
    </row>
    <row r="683" spans="2:65" s="12" customFormat="1" ht="13.5">
      <c r="B683" s="192"/>
      <c r="D683" s="184" t="s">
        <v>156</v>
      </c>
      <c r="E683" s="193" t="s">
        <v>5</v>
      </c>
      <c r="F683" s="194" t="s">
        <v>863</v>
      </c>
      <c r="H683" s="195">
        <v>189</v>
      </c>
      <c r="I683" s="196"/>
      <c r="L683" s="192"/>
      <c r="M683" s="197"/>
      <c r="N683" s="198"/>
      <c r="O683" s="198"/>
      <c r="P683" s="198"/>
      <c r="Q683" s="198"/>
      <c r="R683" s="198"/>
      <c r="S683" s="198"/>
      <c r="T683" s="199"/>
      <c r="AT683" s="193" t="s">
        <v>156</v>
      </c>
      <c r="AU683" s="193" t="s">
        <v>80</v>
      </c>
      <c r="AV683" s="12" t="s">
        <v>80</v>
      </c>
      <c r="AW683" s="12" t="s">
        <v>35</v>
      </c>
      <c r="AX683" s="12" t="s">
        <v>72</v>
      </c>
      <c r="AY683" s="193" t="s">
        <v>147</v>
      </c>
    </row>
    <row r="684" spans="2:65" s="11" customFormat="1" ht="13.5">
      <c r="B684" s="183"/>
      <c r="D684" s="184" t="s">
        <v>156</v>
      </c>
      <c r="E684" s="185" t="s">
        <v>5</v>
      </c>
      <c r="F684" s="186" t="s">
        <v>864</v>
      </c>
      <c r="H684" s="187" t="s">
        <v>5</v>
      </c>
      <c r="I684" s="188"/>
      <c r="L684" s="183"/>
      <c r="M684" s="189"/>
      <c r="N684" s="190"/>
      <c r="O684" s="190"/>
      <c r="P684" s="190"/>
      <c r="Q684" s="190"/>
      <c r="R684" s="190"/>
      <c r="S684" s="190"/>
      <c r="T684" s="191"/>
      <c r="AT684" s="187" t="s">
        <v>156</v>
      </c>
      <c r="AU684" s="187" t="s">
        <v>80</v>
      </c>
      <c r="AV684" s="11" t="s">
        <v>17</v>
      </c>
      <c r="AW684" s="11" t="s">
        <v>35</v>
      </c>
      <c r="AX684" s="11" t="s">
        <v>72</v>
      </c>
      <c r="AY684" s="187" t="s">
        <v>147</v>
      </c>
    </row>
    <row r="685" spans="2:65" s="12" customFormat="1" ht="13.5">
      <c r="B685" s="192"/>
      <c r="D685" s="184" t="s">
        <v>156</v>
      </c>
      <c r="E685" s="193" t="s">
        <v>5</v>
      </c>
      <c r="F685" s="194" t="s">
        <v>865</v>
      </c>
      <c r="H685" s="195">
        <v>84.7</v>
      </c>
      <c r="I685" s="196"/>
      <c r="L685" s="192"/>
      <c r="M685" s="197"/>
      <c r="N685" s="198"/>
      <c r="O685" s="198"/>
      <c r="P685" s="198"/>
      <c r="Q685" s="198"/>
      <c r="R685" s="198"/>
      <c r="S685" s="198"/>
      <c r="T685" s="199"/>
      <c r="AT685" s="193" t="s">
        <v>156</v>
      </c>
      <c r="AU685" s="193" t="s">
        <v>80</v>
      </c>
      <c r="AV685" s="12" t="s">
        <v>80</v>
      </c>
      <c r="AW685" s="12" t="s">
        <v>35</v>
      </c>
      <c r="AX685" s="12" t="s">
        <v>72</v>
      </c>
      <c r="AY685" s="193" t="s">
        <v>147</v>
      </c>
    </row>
    <row r="686" spans="2:65" s="13" customFormat="1" ht="13.5">
      <c r="B686" s="200"/>
      <c r="D686" s="201" t="s">
        <v>156</v>
      </c>
      <c r="E686" s="202" t="s">
        <v>5</v>
      </c>
      <c r="F686" s="203" t="s">
        <v>159</v>
      </c>
      <c r="H686" s="204">
        <v>464.02</v>
      </c>
      <c r="I686" s="205"/>
      <c r="L686" s="200"/>
      <c r="M686" s="206"/>
      <c r="N686" s="207"/>
      <c r="O686" s="207"/>
      <c r="P686" s="207"/>
      <c r="Q686" s="207"/>
      <c r="R686" s="207"/>
      <c r="S686" s="207"/>
      <c r="T686" s="208"/>
      <c r="AT686" s="209" t="s">
        <v>156</v>
      </c>
      <c r="AU686" s="209" t="s">
        <v>80</v>
      </c>
      <c r="AV686" s="13" t="s">
        <v>154</v>
      </c>
      <c r="AW686" s="13" t="s">
        <v>35</v>
      </c>
      <c r="AX686" s="13" t="s">
        <v>17</v>
      </c>
      <c r="AY686" s="209" t="s">
        <v>147</v>
      </c>
    </row>
    <row r="687" spans="2:65" s="1" customFormat="1" ht="22.5" customHeight="1">
      <c r="B687" s="170"/>
      <c r="C687" s="216" t="s">
        <v>875</v>
      </c>
      <c r="D687" s="216" t="s">
        <v>393</v>
      </c>
      <c r="E687" s="217" t="s">
        <v>876</v>
      </c>
      <c r="F687" s="218" t="s">
        <v>877</v>
      </c>
      <c r="G687" s="219" t="s">
        <v>229</v>
      </c>
      <c r="H687" s="220">
        <v>473.3</v>
      </c>
      <c r="I687" s="221"/>
      <c r="J687" s="222">
        <f>ROUND(I687*H687,2)</f>
        <v>0</v>
      </c>
      <c r="K687" s="218" t="s">
        <v>153</v>
      </c>
      <c r="L687" s="223"/>
      <c r="M687" s="224" t="s">
        <v>5</v>
      </c>
      <c r="N687" s="225" t="s">
        <v>43</v>
      </c>
      <c r="O687" s="42"/>
      <c r="P687" s="180">
        <f>O687*H687</f>
        <v>0</v>
      </c>
      <c r="Q687" s="180">
        <v>3.5000000000000001E-3</v>
      </c>
      <c r="R687" s="180">
        <f>Q687*H687</f>
        <v>1.65655</v>
      </c>
      <c r="S687" s="180">
        <v>0</v>
      </c>
      <c r="T687" s="181">
        <f>S687*H687</f>
        <v>0</v>
      </c>
      <c r="AR687" s="24" t="s">
        <v>316</v>
      </c>
      <c r="AT687" s="24" t="s">
        <v>393</v>
      </c>
      <c r="AU687" s="24" t="s">
        <v>80</v>
      </c>
      <c r="AY687" s="24" t="s">
        <v>147</v>
      </c>
      <c r="BE687" s="182">
        <f>IF(N687="základní",J687,0)</f>
        <v>0</v>
      </c>
      <c r="BF687" s="182">
        <f>IF(N687="snížená",J687,0)</f>
        <v>0</v>
      </c>
      <c r="BG687" s="182">
        <f>IF(N687="zákl. přenesená",J687,0)</f>
        <v>0</v>
      </c>
      <c r="BH687" s="182">
        <f>IF(N687="sníž. přenesená",J687,0)</f>
        <v>0</v>
      </c>
      <c r="BI687" s="182">
        <f>IF(N687="nulová",J687,0)</f>
        <v>0</v>
      </c>
      <c r="BJ687" s="24" t="s">
        <v>17</v>
      </c>
      <c r="BK687" s="182">
        <f>ROUND(I687*H687,2)</f>
        <v>0</v>
      </c>
      <c r="BL687" s="24" t="s">
        <v>226</v>
      </c>
      <c r="BM687" s="24" t="s">
        <v>878</v>
      </c>
    </row>
    <row r="688" spans="2:65" s="12" customFormat="1" ht="13.5">
      <c r="B688" s="192"/>
      <c r="D688" s="201" t="s">
        <v>156</v>
      </c>
      <c r="F688" s="211" t="s">
        <v>870</v>
      </c>
      <c r="H688" s="212">
        <v>473.3</v>
      </c>
      <c r="I688" s="196"/>
      <c r="L688" s="192"/>
      <c r="M688" s="197"/>
      <c r="N688" s="198"/>
      <c r="O688" s="198"/>
      <c r="P688" s="198"/>
      <c r="Q688" s="198"/>
      <c r="R688" s="198"/>
      <c r="S688" s="198"/>
      <c r="T688" s="199"/>
      <c r="AT688" s="193" t="s">
        <v>156</v>
      </c>
      <c r="AU688" s="193" t="s">
        <v>80</v>
      </c>
      <c r="AV688" s="12" t="s">
        <v>80</v>
      </c>
      <c r="AW688" s="12" t="s">
        <v>6</v>
      </c>
      <c r="AX688" s="12" t="s">
        <v>17</v>
      </c>
      <c r="AY688" s="193" t="s">
        <v>147</v>
      </c>
    </row>
    <row r="689" spans="2:65" s="1" customFormat="1" ht="31.5" customHeight="1">
      <c r="B689" s="170"/>
      <c r="C689" s="171" t="s">
        <v>879</v>
      </c>
      <c r="D689" s="171" t="s">
        <v>149</v>
      </c>
      <c r="E689" s="172" t="s">
        <v>880</v>
      </c>
      <c r="F689" s="173" t="s">
        <v>881</v>
      </c>
      <c r="G689" s="174" t="s">
        <v>223</v>
      </c>
      <c r="H689" s="175">
        <v>5.2359999999999998</v>
      </c>
      <c r="I689" s="176"/>
      <c r="J689" s="177">
        <f>ROUND(I689*H689,2)</f>
        <v>0</v>
      </c>
      <c r="K689" s="173" t="s">
        <v>153</v>
      </c>
      <c r="L689" s="41"/>
      <c r="M689" s="178" t="s">
        <v>5</v>
      </c>
      <c r="N689" s="179" t="s">
        <v>43</v>
      </c>
      <c r="O689" s="42"/>
      <c r="P689" s="180">
        <f>O689*H689</f>
        <v>0</v>
      </c>
      <c r="Q689" s="180">
        <v>0</v>
      </c>
      <c r="R689" s="180">
        <f>Q689*H689</f>
        <v>0</v>
      </c>
      <c r="S689" s="180">
        <v>0</v>
      </c>
      <c r="T689" s="181">
        <f>S689*H689</f>
        <v>0</v>
      </c>
      <c r="AR689" s="24" t="s">
        <v>226</v>
      </c>
      <c r="AT689" s="24" t="s">
        <v>149</v>
      </c>
      <c r="AU689" s="24" t="s">
        <v>80</v>
      </c>
      <c r="AY689" s="24" t="s">
        <v>147</v>
      </c>
      <c r="BE689" s="182">
        <f>IF(N689="základní",J689,0)</f>
        <v>0</v>
      </c>
      <c r="BF689" s="182">
        <f>IF(N689="snížená",J689,0)</f>
        <v>0</v>
      </c>
      <c r="BG689" s="182">
        <f>IF(N689="zákl. přenesená",J689,0)</f>
        <v>0</v>
      </c>
      <c r="BH689" s="182">
        <f>IF(N689="sníž. přenesená",J689,0)</f>
        <v>0</v>
      </c>
      <c r="BI689" s="182">
        <f>IF(N689="nulová",J689,0)</f>
        <v>0</v>
      </c>
      <c r="BJ689" s="24" t="s">
        <v>17</v>
      </c>
      <c r="BK689" s="182">
        <f>ROUND(I689*H689,2)</f>
        <v>0</v>
      </c>
      <c r="BL689" s="24" t="s">
        <v>226</v>
      </c>
      <c r="BM689" s="24" t="s">
        <v>882</v>
      </c>
    </row>
    <row r="690" spans="2:65" s="10" customFormat="1" ht="29.85" customHeight="1">
      <c r="B690" s="156"/>
      <c r="D690" s="167" t="s">
        <v>71</v>
      </c>
      <c r="E690" s="168" t="s">
        <v>883</v>
      </c>
      <c r="F690" s="168" t="s">
        <v>884</v>
      </c>
      <c r="I690" s="159"/>
      <c r="J690" s="169">
        <f>BK690</f>
        <v>0</v>
      </c>
      <c r="L690" s="156"/>
      <c r="M690" s="161"/>
      <c r="N690" s="162"/>
      <c r="O690" s="162"/>
      <c r="P690" s="163">
        <f>P691</f>
        <v>0</v>
      </c>
      <c r="Q690" s="162"/>
      <c r="R690" s="163">
        <f>R691</f>
        <v>0</v>
      </c>
      <c r="S690" s="162"/>
      <c r="T690" s="164">
        <f>T691</f>
        <v>0</v>
      </c>
      <c r="AR690" s="157" t="s">
        <v>80</v>
      </c>
      <c r="AT690" s="165" t="s">
        <v>71</v>
      </c>
      <c r="AU690" s="165" t="s">
        <v>17</v>
      </c>
      <c r="AY690" s="157" t="s">
        <v>147</v>
      </c>
      <c r="BK690" s="166">
        <f>BK691</f>
        <v>0</v>
      </c>
    </row>
    <row r="691" spans="2:65" s="1" customFormat="1" ht="22.5" customHeight="1">
      <c r="B691" s="170"/>
      <c r="C691" s="171" t="s">
        <v>885</v>
      </c>
      <c r="D691" s="171" t="s">
        <v>149</v>
      </c>
      <c r="E691" s="172" t="s">
        <v>886</v>
      </c>
      <c r="F691" s="173" t="s">
        <v>887</v>
      </c>
      <c r="G691" s="174" t="s">
        <v>378</v>
      </c>
      <c r="H691" s="175">
        <v>1</v>
      </c>
      <c r="I691" s="176"/>
      <c r="J691" s="177">
        <f>ROUND(I691*H691,2)</f>
        <v>0</v>
      </c>
      <c r="K691" s="173" t="s">
        <v>5</v>
      </c>
      <c r="L691" s="41"/>
      <c r="M691" s="178" t="s">
        <v>5</v>
      </c>
      <c r="N691" s="179" t="s">
        <v>43</v>
      </c>
      <c r="O691" s="42"/>
      <c r="P691" s="180">
        <f>O691*H691</f>
        <v>0</v>
      </c>
      <c r="Q691" s="180">
        <v>0</v>
      </c>
      <c r="R691" s="180">
        <f>Q691*H691</f>
        <v>0</v>
      </c>
      <c r="S691" s="180">
        <v>0</v>
      </c>
      <c r="T691" s="181">
        <f>S691*H691</f>
        <v>0</v>
      </c>
      <c r="AR691" s="24" t="s">
        <v>226</v>
      </c>
      <c r="AT691" s="24" t="s">
        <v>149</v>
      </c>
      <c r="AU691" s="24" t="s">
        <v>80</v>
      </c>
      <c r="AY691" s="24" t="s">
        <v>147</v>
      </c>
      <c r="BE691" s="182">
        <f>IF(N691="základní",J691,0)</f>
        <v>0</v>
      </c>
      <c r="BF691" s="182">
        <f>IF(N691="snížená",J691,0)</f>
        <v>0</v>
      </c>
      <c r="BG691" s="182">
        <f>IF(N691="zákl. přenesená",J691,0)</f>
        <v>0</v>
      </c>
      <c r="BH691" s="182">
        <f>IF(N691="sníž. přenesená",J691,0)</f>
        <v>0</v>
      </c>
      <c r="BI691" s="182">
        <f>IF(N691="nulová",J691,0)</f>
        <v>0</v>
      </c>
      <c r="BJ691" s="24" t="s">
        <v>17</v>
      </c>
      <c r="BK691" s="182">
        <f>ROUND(I691*H691,2)</f>
        <v>0</v>
      </c>
      <c r="BL691" s="24" t="s">
        <v>226</v>
      </c>
      <c r="BM691" s="24" t="s">
        <v>888</v>
      </c>
    </row>
    <row r="692" spans="2:65" s="10" customFormat="1" ht="29.85" customHeight="1">
      <c r="B692" s="156"/>
      <c r="D692" s="167" t="s">
        <v>71</v>
      </c>
      <c r="E692" s="168" t="s">
        <v>889</v>
      </c>
      <c r="F692" s="168" t="s">
        <v>890</v>
      </c>
      <c r="I692" s="159"/>
      <c r="J692" s="169">
        <f>BK692</f>
        <v>0</v>
      </c>
      <c r="L692" s="156"/>
      <c r="M692" s="161"/>
      <c r="N692" s="162"/>
      <c r="O692" s="162"/>
      <c r="P692" s="163">
        <f>P693</f>
        <v>0</v>
      </c>
      <c r="Q692" s="162"/>
      <c r="R692" s="163">
        <f>R693</f>
        <v>0</v>
      </c>
      <c r="S692" s="162"/>
      <c r="T692" s="164">
        <f>T693</f>
        <v>0</v>
      </c>
      <c r="AR692" s="157" t="s">
        <v>80</v>
      </c>
      <c r="AT692" s="165" t="s">
        <v>71</v>
      </c>
      <c r="AU692" s="165" t="s">
        <v>17</v>
      </c>
      <c r="AY692" s="157" t="s">
        <v>147</v>
      </c>
      <c r="BK692" s="166">
        <f>BK693</f>
        <v>0</v>
      </c>
    </row>
    <row r="693" spans="2:65" s="1" customFormat="1" ht="22.5" customHeight="1">
      <c r="B693" s="170"/>
      <c r="C693" s="171" t="s">
        <v>891</v>
      </c>
      <c r="D693" s="171" t="s">
        <v>149</v>
      </c>
      <c r="E693" s="172" t="s">
        <v>892</v>
      </c>
      <c r="F693" s="173" t="s">
        <v>893</v>
      </c>
      <c r="G693" s="174" t="s">
        <v>378</v>
      </c>
      <c r="H693" s="175">
        <v>1</v>
      </c>
      <c r="I693" s="176"/>
      <c r="J693" s="177">
        <f>ROUND(I693*H693,2)</f>
        <v>0</v>
      </c>
      <c r="K693" s="173" t="s">
        <v>5</v>
      </c>
      <c r="L693" s="41"/>
      <c r="M693" s="178" t="s">
        <v>5</v>
      </c>
      <c r="N693" s="179" t="s">
        <v>43</v>
      </c>
      <c r="O693" s="42"/>
      <c r="P693" s="180">
        <f>O693*H693</f>
        <v>0</v>
      </c>
      <c r="Q693" s="180">
        <v>0</v>
      </c>
      <c r="R693" s="180">
        <f>Q693*H693</f>
        <v>0</v>
      </c>
      <c r="S693" s="180">
        <v>0</v>
      </c>
      <c r="T693" s="181">
        <f>S693*H693</f>
        <v>0</v>
      </c>
      <c r="AR693" s="24" t="s">
        <v>226</v>
      </c>
      <c r="AT693" s="24" t="s">
        <v>149</v>
      </c>
      <c r="AU693" s="24" t="s">
        <v>80</v>
      </c>
      <c r="AY693" s="24" t="s">
        <v>147</v>
      </c>
      <c r="BE693" s="182">
        <f>IF(N693="základní",J693,0)</f>
        <v>0</v>
      </c>
      <c r="BF693" s="182">
        <f>IF(N693="snížená",J693,0)</f>
        <v>0</v>
      </c>
      <c r="BG693" s="182">
        <f>IF(N693="zákl. přenesená",J693,0)</f>
        <v>0</v>
      </c>
      <c r="BH693" s="182">
        <f>IF(N693="sníž. přenesená",J693,0)</f>
        <v>0</v>
      </c>
      <c r="BI693" s="182">
        <f>IF(N693="nulová",J693,0)</f>
        <v>0</v>
      </c>
      <c r="BJ693" s="24" t="s">
        <v>17</v>
      </c>
      <c r="BK693" s="182">
        <f>ROUND(I693*H693,2)</f>
        <v>0</v>
      </c>
      <c r="BL693" s="24" t="s">
        <v>226</v>
      </c>
      <c r="BM693" s="24" t="s">
        <v>894</v>
      </c>
    </row>
    <row r="694" spans="2:65" s="10" customFormat="1" ht="29.85" customHeight="1">
      <c r="B694" s="156"/>
      <c r="D694" s="167" t="s">
        <v>71</v>
      </c>
      <c r="E694" s="168" t="s">
        <v>895</v>
      </c>
      <c r="F694" s="168" t="s">
        <v>896</v>
      </c>
      <c r="I694" s="159"/>
      <c r="J694" s="169">
        <f>BK694</f>
        <v>0</v>
      </c>
      <c r="L694" s="156"/>
      <c r="M694" s="161"/>
      <c r="N694" s="162"/>
      <c r="O694" s="162"/>
      <c r="P694" s="163">
        <f>P695</f>
        <v>0</v>
      </c>
      <c r="Q694" s="162"/>
      <c r="R694" s="163">
        <f>R695</f>
        <v>0</v>
      </c>
      <c r="S694" s="162"/>
      <c r="T694" s="164">
        <f>T695</f>
        <v>0</v>
      </c>
      <c r="AR694" s="157" t="s">
        <v>80</v>
      </c>
      <c r="AT694" s="165" t="s">
        <v>71</v>
      </c>
      <c r="AU694" s="165" t="s">
        <v>17</v>
      </c>
      <c r="AY694" s="157" t="s">
        <v>147</v>
      </c>
      <c r="BK694" s="166">
        <f>BK695</f>
        <v>0</v>
      </c>
    </row>
    <row r="695" spans="2:65" s="1" customFormat="1" ht="22.5" customHeight="1">
      <c r="B695" s="170"/>
      <c r="C695" s="171" t="s">
        <v>897</v>
      </c>
      <c r="D695" s="171" t="s">
        <v>149</v>
      </c>
      <c r="E695" s="172" t="s">
        <v>898</v>
      </c>
      <c r="F695" s="173" t="s">
        <v>899</v>
      </c>
      <c r="G695" s="174" t="s">
        <v>378</v>
      </c>
      <c r="H695" s="175">
        <v>1</v>
      </c>
      <c r="I695" s="176"/>
      <c r="J695" s="177">
        <f>ROUND(I695*H695,2)</f>
        <v>0</v>
      </c>
      <c r="K695" s="173" t="s">
        <v>5</v>
      </c>
      <c r="L695" s="41"/>
      <c r="M695" s="178" t="s">
        <v>5</v>
      </c>
      <c r="N695" s="179" t="s">
        <v>43</v>
      </c>
      <c r="O695" s="42"/>
      <c r="P695" s="180">
        <f>O695*H695</f>
        <v>0</v>
      </c>
      <c r="Q695" s="180">
        <v>0</v>
      </c>
      <c r="R695" s="180">
        <f>Q695*H695</f>
        <v>0</v>
      </c>
      <c r="S695" s="180">
        <v>0</v>
      </c>
      <c r="T695" s="181">
        <f>S695*H695</f>
        <v>0</v>
      </c>
      <c r="AR695" s="24" t="s">
        <v>226</v>
      </c>
      <c r="AT695" s="24" t="s">
        <v>149</v>
      </c>
      <c r="AU695" s="24" t="s">
        <v>80</v>
      </c>
      <c r="AY695" s="24" t="s">
        <v>147</v>
      </c>
      <c r="BE695" s="182">
        <f>IF(N695="základní",J695,0)</f>
        <v>0</v>
      </c>
      <c r="BF695" s="182">
        <f>IF(N695="snížená",J695,0)</f>
        <v>0</v>
      </c>
      <c r="BG695" s="182">
        <f>IF(N695="zákl. přenesená",J695,0)</f>
        <v>0</v>
      </c>
      <c r="BH695" s="182">
        <f>IF(N695="sníž. přenesená",J695,0)</f>
        <v>0</v>
      </c>
      <c r="BI695" s="182">
        <f>IF(N695="nulová",J695,0)</f>
        <v>0</v>
      </c>
      <c r="BJ695" s="24" t="s">
        <v>17</v>
      </c>
      <c r="BK695" s="182">
        <f>ROUND(I695*H695,2)</f>
        <v>0</v>
      </c>
      <c r="BL695" s="24" t="s">
        <v>226</v>
      </c>
      <c r="BM695" s="24" t="s">
        <v>900</v>
      </c>
    </row>
    <row r="696" spans="2:65" s="10" customFormat="1" ht="29.85" customHeight="1">
      <c r="B696" s="156"/>
      <c r="D696" s="167" t="s">
        <v>71</v>
      </c>
      <c r="E696" s="168" t="s">
        <v>901</v>
      </c>
      <c r="F696" s="168" t="s">
        <v>902</v>
      </c>
      <c r="I696" s="159"/>
      <c r="J696" s="169">
        <f>BK696</f>
        <v>0</v>
      </c>
      <c r="L696" s="156"/>
      <c r="M696" s="161"/>
      <c r="N696" s="162"/>
      <c r="O696" s="162"/>
      <c r="P696" s="163">
        <f>P697</f>
        <v>0</v>
      </c>
      <c r="Q696" s="162"/>
      <c r="R696" s="163">
        <f>R697</f>
        <v>0</v>
      </c>
      <c r="S696" s="162"/>
      <c r="T696" s="164">
        <f>T697</f>
        <v>0</v>
      </c>
      <c r="AR696" s="157" t="s">
        <v>80</v>
      </c>
      <c r="AT696" s="165" t="s">
        <v>71</v>
      </c>
      <c r="AU696" s="165" t="s">
        <v>17</v>
      </c>
      <c r="AY696" s="157" t="s">
        <v>147</v>
      </c>
      <c r="BK696" s="166">
        <f>BK697</f>
        <v>0</v>
      </c>
    </row>
    <row r="697" spans="2:65" s="1" customFormat="1" ht="22.5" customHeight="1">
      <c r="B697" s="170"/>
      <c r="C697" s="171" t="s">
        <v>903</v>
      </c>
      <c r="D697" s="171" t="s">
        <v>149</v>
      </c>
      <c r="E697" s="172" t="s">
        <v>904</v>
      </c>
      <c r="F697" s="173" t="s">
        <v>905</v>
      </c>
      <c r="G697" s="174" t="s">
        <v>378</v>
      </c>
      <c r="H697" s="175">
        <v>1</v>
      </c>
      <c r="I697" s="176"/>
      <c r="J697" s="177">
        <f>ROUND(I697*H697,2)</f>
        <v>0</v>
      </c>
      <c r="K697" s="173" t="s">
        <v>5</v>
      </c>
      <c r="L697" s="41"/>
      <c r="M697" s="178" t="s">
        <v>5</v>
      </c>
      <c r="N697" s="179" t="s">
        <v>43</v>
      </c>
      <c r="O697" s="42"/>
      <c r="P697" s="180">
        <f>O697*H697</f>
        <v>0</v>
      </c>
      <c r="Q697" s="180">
        <v>0</v>
      </c>
      <c r="R697" s="180">
        <f>Q697*H697</f>
        <v>0</v>
      </c>
      <c r="S697" s="180">
        <v>0</v>
      </c>
      <c r="T697" s="181">
        <f>S697*H697</f>
        <v>0</v>
      </c>
      <c r="AR697" s="24" t="s">
        <v>226</v>
      </c>
      <c r="AT697" s="24" t="s">
        <v>149</v>
      </c>
      <c r="AU697" s="24" t="s">
        <v>80</v>
      </c>
      <c r="AY697" s="24" t="s">
        <v>147</v>
      </c>
      <c r="BE697" s="182">
        <f>IF(N697="základní",J697,0)</f>
        <v>0</v>
      </c>
      <c r="BF697" s="182">
        <f>IF(N697="snížená",J697,0)</f>
        <v>0</v>
      </c>
      <c r="BG697" s="182">
        <f>IF(N697="zákl. přenesená",J697,0)</f>
        <v>0</v>
      </c>
      <c r="BH697" s="182">
        <f>IF(N697="sníž. přenesená",J697,0)</f>
        <v>0</v>
      </c>
      <c r="BI697" s="182">
        <f>IF(N697="nulová",J697,0)</f>
        <v>0</v>
      </c>
      <c r="BJ697" s="24" t="s">
        <v>17</v>
      </c>
      <c r="BK697" s="182">
        <f>ROUND(I697*H697,2)</f>
        <v>0</v>
      </c>
      <c r="BL697" s="24" t="s">
        <v>226</v>
      </c>
      <c r="BM697" s="24" t="s">
        <v>906</v>
      </c>
    </row>
    <row r="698" spans="2:65" s="10" customFormat="1" ht="29.85" customHeight="1">
      <c r="B698" s="156"/>
      <c r="D698" s="167" t="s">
        <v>71</v>
      </c>
      <c r="E698" s="168" t="s">
        <v>907</v>
      </c>
      <c r="F698" s="168" t="s">
        <v>908</v>
      </c>
      <c r="I698" s="159"/>
      <c r="J698" s="169">
        <f>BK698</f>
        <v>0</v>
      </c>
      <c r="L698" s="156"/>
      <c r="M698" s="161"/>
      <c r="N698" s="162"/>
      <c r="O698" s="162"/>
      <c r="P698" s="163">
        <f>P699</f>
        <v>0</v>
      </c>
      <c r="Q698" s="162"/>
      <c r="R698" s="163">
        <f>R699</f>
        <v>0</v>
      </c>
      <c r="S698" s="162"/>
      <c r="T698" s="164">
        <f>T699</f>
        <v>0</v>
      </c>
      <c r="AR698" s="157" t="s">
        <v>80</v>
      </c>
      <c r="AT698" s="165" t="s">
        <v>71</v>
      </c>
      <c r="AU698" s="165" t="s">
        <v>17</v>
      </c>
      <c r="AY698" s="157" t="s">
        <v>147</v>
      </c>
      <c r="BK698" s="166">
        <f>BK699</f>
        <v>0</v>
      </c>
    </row>
    <row r="699" spans="2:65" s="1" customFormat="1" ht="22.5" customHeight="1">
      <c r="B699" s="170"/>
      <c r="C699" s="171" t="s">
        <v>909</v>
      </c>
      <c r="D699" s="171" t="s">
        <v>149</v>
      </c>
      <c r="E699" s="172" t="s">
        <v>910</v>
      </c>
      <c r="F699" s="173" t="s">
        <v>911</v>
      </c>
      <c r="G699" s="174" t="s">
        <v>378</v>
      </c>
      <c r="H699" s="175">
        <v>1</v>
      </c>
      <c r="I699" s="176"/>
      <c r="J699" s="177">
        <f>ROUND(I699*H699,2)</f>
        <v>0</v>
      </c>
      <c r="K699" s="173" t="s">
        <v>5</v>
      </c>
      <c r="L699" s="41"/>
      <c r="M699" s="178" t="s">
        <v>5</v>
      </c>
      <c r="N699" s="179" t="s">
        <v>43</v>
      </c>
      <c r="O699" s="42"/>
      <c r="P699" s="180">
        <f>O699*H699</f>
        <v>0</v>
      </c>
      <c r="Q699" s="180">
        <v>0</v>
      </c>
      <c r="R699" s="180">
        <f>Q699*H699</f>
        <v>0</v>
      </c>
      <c r="S699" s="180">
        <v>0</v>
      </c>
      <c r="T699" s="181">
        <f>S699*H699</f>
        <v>0</v>
      </c>
      <c r="AR699" s="24" t="s">
        <v>226</v>
      </c>
      <c r="AT699" s="24" t="s">
        <v>149</v>
      </c>
      <c r="AU699" s="24" t="s">
        <v>80</v>
      </c>
      <c r="AY699" s="24" t="s">
        <v>147</v>
      </c>
      <c r="BE699" s="182">
        <f>IF(N699="základní",J699,0)</f>
        <v>0</v>
      </c>
      <c r="BF699" s="182">
        <f>IF(N699="snížená",J699,0)</f>
        <v>0</v>
      </c>
      <c r="BG699" s="182">
        <f>IF(N699="zákl. přenesená",J699,0)</f>
        <v>0</v>
      </c>
      <c r="BH699" s="182">
        <f>IF(N699="sníž. přenesená",J699,0)</f>
        <v>0</v>
      </c>
      <c r="BI699" s="182">
        <f>IF(N699="nulová",J699,0)</f>
        <v>0</v>
      </c>
      <c r="BJ699" s="24" t="s">
        <v>17</v>
      </c>
      <c r="BK699" s="182">
        <f>ROUND(I699*H699,2)</f>
        <v>0</v>
      </c>
      <c r="BL699" s="24" t="s">
        <v>226</v>
      </c>
      <c r="BM699" s="24" t="s">
        <v>912</v>
      </c>
    </row>
    <row r="700" spans="2:65" s="10" customFormat="1" ht="29.85" customHeight="1">
      <c r="B700" s="156"/>
      <c r="D700" s="167" t="s">
        <v>71</v>
      </c>
      <c r="E700" s="168" t="s">
        <v>913</v>
      </c>
      <c r="F700" s="168" t="s">
        <v>914</v>
      </c>
      <c r="I700" s="159"/>
      <c r="J700" s="169">
        <f>BK700</f>
        <v>0</v>
      </c>
      <c r="L700" s="156"/>
      <c r="M700" s="161"/>
      <c r="N700" s="162"/>
      <c r="O700" s="162"/>
      <c r="P700" s="163">
        <f>P701</f>
        <v>0</v>
      </c>
      <c r="Q700" s="162"/>
      <c r="R700" s="163">
        <f>R701</f>
        <v>0</v>
      </c>
      <c r="S700" s="162"/>
      <c r="T700" s="164">
        <f>T701</f>
        <v>0</v>
      </c>
      <c r="AR700" s="157" t="s">
        <v>80</v>
      </c>
      <c r="AT700" s="165" t="s">
        <v>71</v>
      </c>
      <c r="AU700" s="165" t="s">
        <v>17</v>
      </c>
      <c r="AY700" s="157" t="s">
        <v>147</v>
      </c>
      <c r="BK700" s="166">
        <f>BK701</f>
        <v>0</v>
      </c>
    </row>
    <row r="701" spans="2:65" s="1" customFormat="1" ht="22.5" customHeight="1">
      <c r="B701" s="170"/>
      <c r="C701" s="171" t="s">
        <v>915</v>
      </c>
      <c r="D701" s="171" t="s">
        <v>149</v>
      </c>
      <c r="E701" s="172" t="s">
        <v>916</v>
      </c>
      <c r="F701" s="173" t="s">
        <v>914</v>
      </c>
      <c r="G701" s="174" t="s">
        <v>378</v>
      </c>
      <c r="H701" s="175">
        <v>1</v>
      </c>
      <c r="I701" s="176"/>
      <c r="J701" s="177">
        <f>ROUND(I701*H701,2)</f>
        <v>0</v>
      </c>
      <c r="K701" s="173" t="s">
        <v>5</v>
      </c>
      <c r="L701" s="41"/>
      <c r="M701" s="178" t="s">
        <v>5</v>
      </c>
      <c r="N701" s="179" t="s">
        <v>43</v>
      </c>
      <c r="O701" s="42"/>
      <c r="P701" s="180">
        <f>O701*H701</f>
        <v>0</v>
      </c>
      <c r="Q701" s="180">
        <v>0</v>
      </c>
      <c r="R701" s="180">
        <f>Q701*H701</f>
        <v>0</v>
      </c>
      <c r="S701" s="180">
        <v>0</v>
      </c>
      <c r="T701" s="181">
        <f>S701*H701</f>
        <v>0</v>
      </c>
      <c r="AR701" s="24" t="s">
        <v>226</v>
      </c>
      <c r="AT701" s="24" t="s">
        <v>149</v>
      </c>
      <c r="AU701" s="24" t="s">
        <v>80</v>
      </c>
      <c r="AY701" s="24" t="s">
        <v>147</v>
      </c>
      <c r="BE701" s="182">
        <f>IF(N701="základní",J701,0)</f>
        <v>0</v>
      </c>
      <c r="BF701" s="182">
        <f>IF(N701="snížená",J701,0)</f>
        <v>0</v>
      </c>
      <c r="BG701" s="182">
        <f>IF(N701="zákl. přenesená",J701,0)</f>
        <v>0</v>
      </c>
      <c r="BH701" s="182">
        <f>IF(N701="sníž. přenesená",J701,0)</f>
        <v>0</v>
      </c>
      <c r="BI701" s="182">
        <f>IF(N701="nulová",J701,0)</f>
        <v>0</v>
      </c>
      <c r="BJ701" s="24" t="s">
        <v>17</v>
      </c>
      <c r="BK701" s="182">
        <f>ROUND(I701*H701,2)</f>
        <v>0</v>
      </c>
      <c r="BL701" s="24" t="s">
        <v>226</v>
      </c>
      <c r="BM701" s="24" t="s">
        <v>917</v>
      </c>
    </row>
    <row r="702" spans="2:65" s="10" customFormat="1" ht="29.85" customHeight="1">
      <c r="B702" s="156"/>
      <c r="D702" s="167" t="s">
        <v>71</v>
      </c>
      <c r="E702" s="168" t="s">
        <v>918</v>
      </c>
      <c r="F702" s="168" t="s">
        <v>919</v>
      </c>
      <c r="I702" s="159"/>
      <c r="J702" s="169">
        <f>BK702</f>
        <v>0</v>
      </c>
      <c r="L702" s="156"/>
      <c r="M702" s="161"/>
      <c r="N702" s="162"/>
      <c r="O702" s="162"/>
      <c r="P702" s="163">
        <f>SUM(P703:P761)</f>
        <v>0</v>
      </c>
      <c r="Q702" s="162"/>
      <c r="R702" s="163">
        <f>SUM(R703:R761)</f>
        <v>20.853566160000003</v>
      </c>
      <c r="S702" s="162"/>
      <c r="T702" s="164">
        <f>SUM(T703:T761)</f>
        <v>27.30743</v>
      </c>
      <c r="AR702" s="157" t="s">
        <v>80</v>
      </c>
      <c r="AT702" s="165" t="s">
        <v>71</v>
      </c>
      <c r="AU702" s="165" t="s">
        <v>17</v>
      </c>
      <c r="AY702" s="157" t="s">
        <v>147</v>
      </c>
      <c r="BK702" s="166">
        <f>SUM(BK703:BK761)</f>
        <v>0</v>
      </c>
    </row>
    <row r="703" spans="2:65" s="1" customFormat="1" ht="22.5" customHeight="1">
      <c r="B703" s="170"/>
      <c r="C703" s="171" t="s">
        <v>920</v>
      </c>
      <c r="D703" s="171" t="s">
        <v>149</v>
      </c>
      <c r="E703" s="172" t="s">
        <v>921</v>
      </c>
      <c r="F703" s="173" t="s">
        <v>922</v>
      </c>
      <c r="G703" s="174" t="s">
        <v>152</v>
      </c>
      <c r="H703" s="175">
        <v>28.099</v>
      </c>
      <c r="I703" s="176"/>
      <c r="J703" s="177">
        <f>ROUND(I703*H703,2)</f>
        <v>0</v>
      </c>
      <c r="K703" s="173" t="s">
        <v>153</v>
      </c>
      <c r="L703" s="41"/>
      <c r="M703" s="178" t="s">
        <v>5</v>
      </c>
      <c r="N703" s="179" t="s">
        <v>43</v>
      </c>
      <c r="O703" s="42"/>
      <c r="P703" s="180">
        <f>O703*H703</f>
        <v>0</v>
      </c>
      <c r="Q703" s="180">
        <v>0</v>
      </c>
      <c r="R703" s="180">
        <f>Q703*H703</f>
        <v>0</v>
      </c>
      <c r="S703" s="180">
        <v>0</v>
      </c>
      <c r="T703" s="181">
        <f>S703*H703</f>
        <v>0</v>
      </c>
      <c r="AR703" s="24" t="s">
        <v>226</v>
      </c>
      <c r="AT703" s="24" t="s">
        <v>149</v>
      </c>
      <c r="AU703" s="24" t="s">
        <v>80</v>
      </c>
      <c r="AY703" s="24" t="s">
        <v>147</v>
      </c>
      <c r="BE703" s="182">
        <f>IF(N703="základní",J703,0)</f>
        <v>0</v>
      </c>
      <c r="BF703" s="182">
        <f>IF(N703="snížená",J703,0)</f>
        <v>0</v>
      </c>
      <c r="BG703" s="182">
        <f>IF(N703="zákl. přenesená",J703,0)</f>
        <v>0</v>
      </c>
      <c r="BH703" s="182">
        <f>IF(N703="sníž. přenesená",J703,0)</f>
        <v>0</v>
      </c>
      <c r="BI703" s="182">
        <f>IF(N703="nulová",J703,0)</f>
        <v>0</v>
      </c>
      <c r="BJ703" s="24" t="s">
        <v>17</v>
      </c>
      <c r="BK703" s="182">
        <f>ROUND(I703*H703,2)</f>
        <v>0</v>
      </c>
      <c r="BL703" s="24" t="s">
        <v>226</v>
      </c>
      <c r="BM703" s="24" t="s">
        <v>923</v>
      </c>
    </row>
    <row r="704" spans="2:65" s="12" customFormat="1" ht="13.5">
      <c r="B704" s="192"/>
      <c r="D704" s="201" t="s">
        <v>156</v>
      </c>
      <c r="E704" s="210" t="s">
        <v>5</v>
      </c>
      <c r="F704" s="211" t="s">
        <v>924</v>
      </c>
      <c r="H704" s="212">
        <v>28.099</v>
      </c>
      <c r="I704" s="196"/>
      <c r="L704" s="192"/>
      <c r="M704" s="197"/>
      <c r="N704" s="198"/>
      <c r="O704" s="198"/>
      <c r="P704" s="198"/>
      <c r="Q704" s="198"/>
      <c r="R704" s="198"/>
      <c r="S704" s="198"/>
      <c r="T704" s="199"/>
      <c r="AT704" s="193" t="s">
        <v>156</v>
      </c>
      <c r="AU704" s="193" t="s">
        <v>80</v>
      </c>
      <c r="AV704" s="12" t="s">
        <v>80</v>
      </c>
      <c r="AW704" s="12" t="s">
        <v>35</v>
      </c>
      <c r="AX704" s="12" t="s">
        <v>17</v>
      </c>
      <c r="AY704" s="193" t="s">
        <v>147</v>
      </c>
    </row>
    <row r="705" spans="2:65" s="1" customFormat="1" ht="31.5" customHeight="1">
      <c r="B705" s="170"/>
      <c r="C705" s="171" t="s">
        <v>925</v>
      </c>
      <c r="D705" s="171" t="s">
        <v>149</v>
      </c>
      <c r="E705" s="172" t="s">
        <v>926</v>
      </c>
      <c r="F705" s="173" t="s">
        <v>927</v>
      </c>
      <c r="G705" s="174" t="s">
        <v>152</v>
      </c>
      <c r="H705" s="175">
        <v>28.099</v>
      </c>
      <c r="I705" s="176"/>
      <c r="J705" s="177">
        <f>ROUND(I705*H705,2)</f>
        <v>0</v>
      </c>
      <c r="K705" s="173" t="s">
        <v>153</v>
      </c>
      <c r="L705" s="41"/>
      <c r="M705" s="178" t="s">
        <v>5</v>
      </c>
      <c r="N705" s="179" t="s">
        <v>43</v>
      </c>
      <c r="O705" s="42"/>
      <c r="P705" s="180">
        <f>O705*H705</f>
        <v>0</v>
      </c>
      <c r="Q705" s="180">
        <v>1.2199999999999999E-3</v>
      </c>
      <c r="R705" s="180">
        <f>Q705*H705</f>
        <v>3.4280779999999997E-2</v>
      </c>
      <c r="S705" s="180">
        <v>0</v>
      </c>
      <c r="T705" s="181">
        <f>S705*H705</f>
        <v>0</v>
      </c>
      <c r="AR705" s="24" t="s">
        <v>226</v>
      </c>
      <c r="AT705" s="24" t="s">
        <v>149</v>
      </c>
      <c r="AU705" s="24" t="s">
        <v>80</v>
      </c>
      <c r="AY705" s="24" t="s">
        <v>147</v>
      </c>
      <c r="BE705" s="182">
        <f>IF(N705="základní",J705,0)</f>
        <v>0</v>
      </c>
      <c r="BF705" s="182">
        <f>IF(N705="snížená",J705,0)</f>
        <v>0</v>
      </c>
      <c r="BG705" s="182">
        <f>IF(N705="zákl. přenesená",J705,0)</f>
        <v>0</v>
      </c>
      <c r="BH705" s="182">
        <f>IF(N705="sníž. přenesená",J705,0)</f>
        <v>0</v>
      </c>
      <c r="BI705" s="182">
        <f>IF(N705="nulová",J705,0)</f>
        <v>0</v>
      </c>
      <c r="BJ705" s="24" t="s">
        <v>17</v>
      </c>
      <c r="BK705" s="182">
        <f>ROUND(I705*H705,2)</f>
        <v>0</v>
      </c>
      <c r="BL705" s="24" t="s">
        <v>226</v>
      </c>
      <c r="BM705" s="24" t="s">
        <v>928</v>
      </c>
    </row>
    <row r="706" spans="2:65" s="1" customFormat="1" ht="31.5" customHeight="1">
      <c r="B706" s="170"/>
      <c r="C706" s="171" t="s">
        <v>929</v>
      </c>
      <c r="D706" s="171" t="s">
        <v>149</v>
      </c>
      <c r="E706" s="172" t="s">
        <v>930</v>
      </c>
      <c r="F706" s="173" t="s">
        <v>931</v>
      </c>
      <c r="G706" s="174" t="s">
        <v>292</v>
      </c>
      <c r="H706" s="175">
        <v>66</v>
      </c>
      <c r="I706" s="176"/>
      <c r="J706" s="177">
        <f>ROUND(I706*H706,2)</f>
        <v>0</v>
      </c>
      <c r="K706" s="173" t="s">
        <v>153</v>
      </c>
      <c r="L706" s="41"/>
      <c r="M706" s="178" t="s">
        <v>5</v>
      </c>
      <c r="N706" s="179" t="s">
        <v>43</v>
      </c>
      <c r="O706" s="42"/>
      <c r="P706" s="180">
        <f>O706*H706</f>
        <v>0</v>
      </c>
      <c r="Q706" s="180">
        <v>2.6700000000000001E-3</v>
      </c>
      <c r="R706" s="180">
        <f>Q706*H706</f>
        <v>0.17622000000000002</v>
      </c>
      <c r="S706" s="180">
        <v>0</v>
      </c>
      <c r="T706" s="181">
        <f>S706*H706</f>
        <v>0</v>
      </c>
      <c r="AR706" s="24" t="s">
        <v>226</v>
      </c>
      <c r="AT706" s="24" t="s">
        <v>149</v>
      </c>
      <c r="AU706" s="24" t="s">
        <v>80</v>
      </c>
      <c r="AY706" s="24" t="s">
        <v>147</v>
      </c>
      <c r="BE706" s="182">
        <f>IF(N706="základní",J706,0)</f>
        <v>0</v>
      </c>
      <c r="BF706" s="182">
        <f>IF(N706="snížená",J706,0)</f>
        <v>0</v>
      </c>
      <c r="BG706" s="182">
        <f>IF(N706="zákl. přenesená",J706,0)</f>
        <v>0</v>
      </c>
      <c r="BH706" s="182">
        <f>IF(N706="sníž. přenesená",J706,0)</f>
        <v>0</v>
      </c>
      <c r="BI706" s="182">
        <f>IF(N706="nulová",J706,0)</f>
        <v>0</v>
      </c>
      <c r="BJ706" s="24" t="s">
        <v>17</v>
      </c>
      <c r="BK706" s="182">
        <f>ROUND(I706*H706,2)</f>
        <v>0</v>
      </c>
      <c r="BL706" s="24" t="s">
        <v>226</v>
      </c>
      <c r="BM706" s="24" t="s">
        <v>932</v>
      </c>
    </row>
    <row r="707" spans="2:65" s="12" customFormat="1" ht="13.5">
      <c r="B707" s="192"/>
      <c r="D707" s="184" t="s">
        <v>156</v>
      </c>
      <c r="E707" s="193" t="s">
        <v>5</v>
      </c>
      <c r="F707" s="194" t="s">
        <v>644</v>
      </c>
      <c r="H707" s="195">
        <v>8</v>
      </c>
      <c r="I707" s="196"/>
      <c r="L707" s="192"/>
      <c r="M707" s="197"/>
      <c r="N707" s="198"/>
      <c r="O707" s="198"/>
      <c r="P707" s="198"/>
      <c r="Q707" s="198"/>
      <c r="R707" s="198"/>
      <c r="S707" s="198"/>
      <c r="T707" s="199"/>
      <c r="AT707" s="193" t="s">
        <v>156</v>
      </c>
      <c r="AU707" s="193" t="s">
        <v>80</v>
      </c>
      <c r="AV707" s="12" t="s">
        <v>80</v>
      </c>
      <c r="AW707" s="12" t="s">
        <v>35</v>
      </c>
      <c r="AX707" s="12" t="s">
        <v>72</v>
      </c>
      <c r="AY707" s="193" t="s">
        <v>147</v>
      </c>
    </row>
    <row r="708" spans="2:65" s="12" customFormat="1" ht="13.5">
      <c r="B708" s="192"/>
      <c r="D708" s="184" t="s">
        <v>156</v>
      </c>
      <c r="E708" s="193" t="s">
        <v>5</v>
      </c>
      <c r="F708" s="194" t="s">
        <v>933</v>
      </c>
      <c r="H708" s="195">
        <v>22</v>
      </c>
      <c r="I708" s="196"/>
      <c r="L708" s="192"/>
      <c r="M708" s="197"/>
      <c r="N708" s="198"/>
      <c r="O708" s="198"/>
      <c r="P708" s="198"/>
      <c r="Q708" s="198"/>
      <c r="R708" s="198"/>
      <c r="S708" s="198"/>
      <c r="T708" s="199"/>
      <c r="AT708" s="193" t="s">
        <v>156</v>
      </c>
      <c r="AU708" s="193" t="s">
        <v>80</v>
      </c>
      <c r="AV708" s="12" t="s">
        <v>80</v>
      </c>
      <c r="AW708" s="12" t="s">
        <v>35</v>
      </c>
      <c r="AX708" s="12" t="s">
        <v>72</v>
      </c>
      <c r="AY708" s="193" t="s">
        <v>147</v>
      </c>
    </row>
    <row r="709" spans="2:65" s="12" customFormat="1" ht="13.5">
      <c r="B709" s="192"/>
      <c r="D709" s="184" t="s">
        <v>156</v>
      </c>
      <c r="E709" s="193" t="s">
        <v>5</v>
      </c>
      <c r="F709" s="194" t="s">
        <v>934</v>
      </c>
      <c r="H709" s="195">
        <v>18</v>
      </c>
      <c r="I709" s="196"/>
      <c r="L709" s="192"/>
      <c r="M709" s="197"/>
      <c r="N709" s="198"/>
      <c r="O709" s="198"/>
      <c r="P709" s="198"/>
      <c r="Q709" s="198"/>
      <c r="R709" s="198"/>
      <c r="S709" s="198"/>
      <c r="T709" s="199"/>
      <c r="AT709" s="193" t="s">
        <v>156</v>
      </c>
      <c r="AU709" s="193" t="s">
        <v>80</v>
      </c>
      <c r="AV709" s="12" t="s">
        <v>80</v>
      </c>
      <c r="AW709" s="12" t="s">
        <v>35</v>
      </c>
      <c r="AX709" s="12" t="s">
        <v>72</v>
      </c>
      <c r="AY709" s="193" t="s">
        <v>147</v>
      </c>
    </row>
    <row r="710" spans="2:65" s="12" customFormat="1" ht="13.5">
      <c r="B710" s="192"/>
      <c r="D710" s="184" t="s">
        <v>156</v>
      </c>
      <c r="E710" s="193" t="s">
        <v>5</v>
      </c>
      <c r="F710" s="194" t="s">
        <v>934</v>
      </c>
      <c r="H710" s="195">
        <v>18</v>
      </c>
      <c r="I710" s="196"/>
      <c r="L710" s="192"/>
      <c r="M710" s="197"/>
      <c r="N710" s="198"/>
      <c r="O710" s="198"/>
      <c r="P710" s="198"/>
      <c r="Q710" s="198"/>
      <c r="R710" s="198"/>
      <c r="S710" s="198"/>
      <c r="T710" s="199"/>
      <c r="AT710" s="193" t="s">
        <v>156</v>
      </c>
      <c r="AU710" s="193" t="s">
        <v>80</v>
      </c>
      <c r="AV710" s="12" t="s">
        <v>80</v>
      </c>
      <c r="AW710" s="12" t="s">
        <v>35</v>
      </c>
      <c r="AX710" s="12" t="s">
        <v>72</v>
      </c>
      <c r="AY710" s="193" t="s">
        <v>147</v>
      </c>
    </row>
    <row r="711" spans="2:65" s="13" customFormat="1" ht="13.5">
      <c r="B711" s="200"/>
      <c r="D711" s="201" t="s">
        <v>156</v>
      </c>
      <c r="E711" s="202" t="s">
        <v>5</v>
      </c>
      <c r="F711" s="203" t="s">
        <v>159</v>
      </c>
      <c r="H711" s="204">
        <v>66</v>
      </c>
      <c r="I711" s="205"/>
      <c r="L711" s="200"/>
      <c r="M711" s="206"/>
      <c r="N711" s="207"/>
      <c r="O711" s="207"/>
      <c r="P711" s="207"/>
      <c r="Q711" s="207"/>
      <c r="R711" s="207"/>
      <c r="S711" s="207"/>
      <c r="T711" s="208"/>
      <c r="AT711" s="209" t="s">
        <v>156</v>
      </c>
      <c r="AU711" s="209" t="s">
        <v>80</v>
      </c>
      <c r="AV711" s="13" t="s">
        <v>154</v>
      </c>
      <c r="AW711" s="13" t="s">
        <v>35</v>
      </c>
      <c r="AX711" s="13" t="s">
        <v>17</v>
      </c>
      <c r="AY711" s="209" t="s">
        <v>147</v>
      </c>
    </row>
    <row r="712" spans="2:65" s="1" customFormat="1" ht="22.5" customHeight="1">
      <c r="B712" s="170"/>
      <c r="C712" s="216" t="s">
        <v>935</v>
      </c>
      <c r="D712" s="216" t="s">
        <v>393</v>
      </c>
      <c r="E712" s="217" t="s">
        <v>936</v>
      </c>
      <c r="F712" s="218" t="s">
        <v>937</v>
      </c>
      <c r="G712" s="219" t="s">
        <v>292</v>
      </c>
      <c r="H712" s="220">
        <v>66</v>
      </c>
      <c r="I712" s="221"/>
      <c r="J712" s="222">
        <f>ROUND(I712*H712,2)</f>
        <v>0</v>
      </c>
      <c r="K712" s="218" t="s">
        <v>5</v>
      </c>
      <c r="L712" s="223"/>
      <c r="M712" s="224" t="s">
        <v>5</v>
      </c>
      <c r="N712" s="225" t="s">
        <v>43</v>
      </c>
      <c r="O712" s="42"/>
      <c r="P712" s="180">
        <f>O712*H712</f>
        <v>0</v>
      </c>
      <c r="Q712" s="180">
        <v>0</v>
      </c>
      <c r="R712" s="180">
        <f>Q712*H712</f>
        <v>0</v>
      </c>
      <c r="S712" s="180">
        <v>0</v>
      </c>
      <c r="T712" s="181">
        <f>S712*H712</f>
        <v>0</v>
      </c>
      <c r="AR712" s="24" t="s">
        <v>316</v>
      </c>
      <c r="AT712" s="24" t="s">
        <v>393</v>
      </c>
      <c r="AU712" s="24" t="s">
        <v>80</v>
      </c>
      <c r="AY712" s="24" t="s">
        <v>147</v>
      </c>
      <c r="BE712" s="182">
        <f>IF(N712="základní",J712,0)</f>
        <v>0</v>
      </c>
      <c r="BF712" s="182">
        <f>IF(N712="snížená",J712,0)</f>
        <v>0</v>
      </c>
      <c r="BG712" s="182">
        <f>IF(N712="zákl. přenesená",J712,0)</f>
        <v>0</v>
      </c>
      <c r="BH712" s="182">
        <f>IF(N712="sníž. přenesená",J712,0)</f>
        <v>0</v>
      </c>
      <c r="BI712" s="182">
        <f>IF(N712="nulová",J712,0)</f>
        <v>0</v>
      </c>
      <c r="BJ712" s="24" t="s">
        <v>17</v>
      </c>
      <c r="BK712" s="182">
        <f>ROUND(I712*H712,2)</f>
        <v>0</v>
      </c>
      <c r="BL712" s="24" t="s">
        <v>226</v>
      </c>
      <c r="BM712" s="24" t="s">
        <v>938</v>
      </c>
    </row>
    <row r="713" spans="2:65" s="1" customFormat="1" ht="31.5" customHeight="1">
      <c r="B713" s="170"/>
      <c r="C713" s="171" t="s">
        <v>939</v>
      </c>
      <c r="D713" s="171" t="s">
        <v>149</v>
      </c>
      <c r="E713" s="172" t="s">
        <v>940</v>
      </c>
      <c r="F713" s="173" t="s">
        <v>941</v>
      </c>
      <c r="G713" s="174" t="s">
        <v>287</v>
      </c>
      <c r="H713" s="175">
        <v>1267.2</v>
      </c>
      <c r="I713" s="176"/>
      <c r="J713" s="177">
        <f>ROUND(I713*H713,2)</f>
        <v>0</v>
      </c>
      <c r="K713" s="173" t="s">
        <v>153</v>
      </c>
      <c r="L713" s="41"/>
      <c r="M713" s="178" t="s">
        <v>5</v>
      </c>
      <c r="N713" s="179" t="s">
        <v>43</v>
      </c>
      <c r="O713" s="42"/>
      <c r="P713" s="180">
        <f>O713*H713</f>
        <v>0</v>
      </c>
      <c r="Q713" s="180">
        <v>0</v>
      </c>
      <c r="R713" s="180">
        <f>Q713*H713</f>
        <v>0</v>
      </c>
      <c r="S713" s="180">
        <v>1.4E-2</v>
      </c>
      <c r="T713" s="181">
        <f>S713*H713</f>
        <v>17.7408</v>
      </c>
      <c r="AR713" s="24" t="s">
        <v>226</v>
      </c>
      <c r="AT713" s="24" t="s">
        <v>149</v>
      </c>
      <c r="AU713" s="24" t="s">
        <v>80</v>
      </c>
      <c r="AY713" s="24" t="s">
        <v>147</v>
      </c>
      <c r="BE713" s="182">
        <f>IF(N713="základní",J713,0)</f>
        <v>0</v>
      </c>
      <c r="BF713" s="182">
        <f>IF(N713="snížená",J713,0)</f>
        <v>0</v>
      </c>
      <c r="BG713" s="182">
        <f>IF(N713="zákl. přenesená",J713,0)</f>
        <v>0</v>
      </c>
      <c r="BH713" s="182">
        <f>IF(N713="sníž. přenesená",J713,0)</f>
        <v>0</v>
      </c>
      <c r="BI713" s="182">
        <f>IF(N713="nulová",J713,0)</f>
        <v>0</v>
      </c>
      <c r="BJ713" s="24" t="s">
        <v>17</v>
      </c>
      <c r="BK713" s="182">
        <f>ROUND(I713*H713,2)</f>
        <v>0</v>
      </c>
      <c r="BL713" s="24" t="s">
        <v>226</v>
      </c>
      <c r="BM713" s="24" t="s">
        <v>942</v>
      </c>
    </row>
    <row r="714" spans="2:65" s="1" customFormat="1" ht="44.25" customHeight="1">
      <c r="B714" s="170"/>
      <c r="C714" s="171" t="s">
        <v>943</v>
      </c>
      <c r="D714" s="171" t="s">
        <v>149</v>
      </c>
      <c r="E714" s="172" t="s">
        <v>944</v>
      </c>
      <c r="F714" s="173" t="s">
        <v>945</v>
      </c>
      <c r="G714" s="174" t="s">
        <v>287</v>
      </c>
      <c r="H714" s="175">
        <v>1267.2</v>
      </c>
      <c r="I714" s="176"/>
      <c r="J714" s="177">
        <f>ROUND(I714*H714,2)</f>
        <v>0</v>
      </c>
      <c r="K714" s="173" t="s">
        <v>153</v>
      </c>
      <c r="L714" s="41"/>
      <c r="M714" s="178" t="s">
        <v>5</v>
      </c>
      <c r="N714" s="179" t="s">
        <v>43</v>
      </c>
      <c r="O714" s="42"/>
      <c r="P714" s="180">
        <f>O714*H714</f>
        <v>0</v>
      </c>
      <c r="Q714" s="180">
        <v>0</v>
      </c>
      <c r="R714" s="180">
        <f>Q714*H714</f>
        <v>0</v>
      </c>
      <c r="S714" s="180">
        <v>0</v>
      </c>
      <c r="T714" s="181">
        <f>S714*H714</f>
        <v>0</v>
      </c>
      <c r="AR714" s="24" t="s">
        <v>226</v>
      </c>
      <c r="AT714" s="24" t="s">
        <v>149</v>
      </c>
      <c r="AU714" s="24" t="s">
        <v>80</v>
      </c>
      <c r="AY714" s="24" t="s">
        <v>147</v>
      </c>
      <c r="BE714" s="182">
        <f>IF(N714="základní",J714,0)</f>
        <v>0</v>
      </c>
      <c r="BF714" s="182">
        <f>IF(N714="snížená",J714,0)</f>
        <v>0</v>
      </c>
      <c r="BG714" s="182">
        <f>IF(N714="zákl. přenesená",J714,0)</f>
        <v>0</v>
      </c>
      <c r="BH714" s="182">
        <f>IF(N714="sníž. přenesená",J714,0)</f>
        <v>0</v>
      </c>
      <c r="BI714" s="182">
        <f>IF(N714="nulová",J714,0)</f>
        <v>0</v>
      </c>
      <c r="BJ714" s="24" t="s">
        <v>17</v>
      </c>
      <c r="BK714" s="182">
        <f>ROUND(I714*H714,2)</f>
        <v>0</v>
      </c>
      <c r="BL714" s="24" t="s">
        <v>226</v>
      </c>
      <c r="BM714" s="24" t="s">
        <v>946</v>
      </c>
    </row>
    <row r="715" spans="2:65" s="11" customFormat="1" ht="13.5">
      <c r="B715" s="183"/>
      <c r="D715" s="184" t="s">
        <v>156</v>
      </c>
      <c r="E715" s="185" t="s">
        <v>5</v>
      </c>
      <c r="F715" s="186" t="s">
        <v>947</v>
      </c>
      <c r="H715" s="187" t="s">
        <v>5</v>
      </c>
      <c r="I715" s="188"/>
      <c r="L715" s="183"/>
      <c r="M715" s="189"/>
      <c r="N715" s="190"/>
      <c r="O715" s="190"/>
      <c r="P715" s="190"/>
      <c r="Q715" s="190"/>
      <c r="R715" s="190"/>
      <c r="S715" s="190"/>
      <c r="T715" s="191"/>
      <c r="AT715" s="187" t="s">
        <v>156</v>
      </c>
      <c r="AU715" s="187" t="s">
        <v>80</v>
      </c>
      <c r="AV715" s="11" t="s">
        <v>17</v>
      </c>
      <c r="AW715" s="11" t="s">
        <v>35</v>
      </c>
      <c r="AX715" s="11" t="s">
        <v>72</v>
      </c>
      <c r="AY715" s="187" t="s">
        <v>147</v>
      </c>
    </row>
    <row r="716" spans="2:65" s="12" customFormat="1" ht="13.5">
      <c r="B716" s="192"/>
      <c r="D716" s="184" t="s">
        <v>156</v>
      </c>
      <c r="E716" s="193" t="s">
        <v>5</v>
      </c>
      <c r="F716" s="194" t="s">
        <v>948</v>
      </c>
      <c r="H716" s="195">
        <v>284.8</v>
      </c>
      <c r="I716" s="196"/>
      <c r="L716" s="192"/>
      <c r="M716" s="197"/>
      <c r="N716" s="198"/>
      <c r="O716" s="198"/>
      <c r="P716" s="198"/>
      <c r="Q716" s="198"/>
      <c r="R716" s="198"/>
      <c r="S716" s="198"/>
      <c r="T716" s="199"/>
      <c r="AT716" s="193" t="s">
        <v>156</v>
      </c>
      <c r="AU716" s="193" t="s">
        <v>80</v>
      </c>
      <c r="AV716" s="12" t="s">
        <v>80</v>
      </c>
      <c r="AW716" s="12" t="s">
        <v>35</v>
      </c>
      <c r="AX716" s="12" t="s">
        <v>72</v>
      </c>
      <c r="AY716" s="193" t="s">
        <v>147</v>
      </c>
    </row>
    <row r="717" spans="2:65" s="12" customFormat="1" ht="13.5">
      <c r="B717" s="192"/>
      <c r="D717" s="184" t="s">
        <v>156</v>
      </c>
      <c r="E717" s="193" t="s">
        <v>5</v>
      </c>
      <c r="F717" s="194" t="s">
        <v>949</v>
      </c>
      <c r="H717" s="195">
        <v>40</v>
      </c>
      <c r="I717" s="196"/>
      <c r="L717" s="192"/>
      <c r="M717" s="197"/>
      <c r="N717" s="198"/>
      <c r="O717" s="198"/>
      <c r="P717" s="198"/>
      <c r="Q717" s="198"/>
      <c r="R717" s="198"/>
      <c r="S717" s="198"/>
      <c r="T717" s="199"/>
      <c r="AT717" s="193" t="s">
        <v>156</v>
      </c>
      <c r="AU717" s="193" t="s">
        <v>80</v>
      </c>
      <c r="AV717" s="12" t="s">
        <v>80</v>
      </c>
      <c r="AW717" s="12" t="s">
        <v>35</v>
      </c>
      <c r="AX717" s="12" t="s">
        <v>72</v>
      </c>
      <c r="AY717" s="193" t="s">
        <v>147</v>
      </c>
    </row>
    <row r="718" spans="2:65" s="11" customFormat="1" ht="13.5">
      <c r="B718" s="183"/>
      <c r="D718" s="184" t="s">
        <v>156</v>
      </c>
      <c r="E718" s="185" t="s">
        <v>5</v>
      </c>
      <c r="F718" s="186" t="s">
        <v>950</v>
      </c>
      <c r="H718" s="187" t="s">
        <v>5</v>
      </c>
      <c r="I718" s="188"/>
      <c r="L718" s="183"/>
      <c r="M718" s="189"/>
      <c r="N718" s="190"/>
      <c r="O718" s="190"/>
      <c r="P718" s="190"/>
      <c r="Q718" s="190"/>
      <c r="R718" s="190"/>
      <c r="S718" s="190"/>
      <c r="T718" s="191"/>
      <c r="AT718" s="187" t="s">
        <v>156</v>
      </c>
      <c r="AU718" s="187" t="s">
        <v>80</v>
      </c>
      <c r="AV718" s="11" t="s">
        <v>17</v>
      </c>
      <c r="AW718" s="11" t="s">
        <v>35</v>
      </c>
      <c r="AX718" s="11" t="s">
        <v>72</v>
      </c>
      <c r="AY718" s="187" t="s">
        <v>147</v>
      </c>
    </row>
    <row r="719" spans="2:65" s="12" customFormat="1" ht="13.5">
      <c r="B719" s="192"/>
      <c r="D719" s="184" t="s">
        <v>156</v>
      </c>
      <c r="E719" s="193" t="s">
        <v>5</v>
      </c>
      <c r="F719" s="194" t="s">
        <v>951</v>
      </c>
      <c r="H719" s="195">
        <v>224.4</v>
      </c>
      <c r="I719" s="196"/>
      <c r="L719" s="192"/>
      <c r="M719" s="197"/>
      <c r="N719" s="198"/>
      <c r="O719" s="198"/>
      <c r="P719" s="198"/>
      <c r="Q719" s="198"/>
      <c r="R719" s="198"/>
      <c r="S719" s="198"/>
      <c r="T719" s="199"/>
      <c r="AT719" s="193" t="s">
        <v>156</v>
      </c>
      <c r="AU719" s="193" t="s">
        <v>80</v>
      </c>
      <c r="AV719" s="12" t="s">
        <v>80</v>
      </c>
      <c r="AW719" s="12" t="s">
        <v>35</v>
      </c>
      <c r="AX719" s="12" t="s">
        <v>72</v>
      </c>
      <c r="AY719" s="193" t="s">
        <v>147</v>
      </c>
    </row>
    <row r="720" spans="2:65" s="12" customFormat="1" ht="13.5">
      <c r="B720" s="192"/>
      <c r="D720" s="184" t="s">
        <v>156</v>
      </c>
      <c r="E720" s="193" t="s">
        <v>5</v>
      </c>
      <c r="F720" s="194" t="s">
        <v>952</v>
      </c>
      <c r="H720" s="195">
        <v>88</v>
      </c>
      <c r="I720" s="196"/>
      <c r="L720" s="192"/>
      <c r="M720" s="197"/>
      <c r="N720" s="198"/>
      <c r="O720" s="198"/>
      <c r="P720" s="198"/>
      <c r="Q720" s="198"/>
      <c r="R720" s="198"/>
      <c r="S720" s="198"/>
      <c r="T720" s="199"/>
      <c r="AT720" s="193" t="s">
        <v>156</v>
      </c>
      <c r="AU720" s="193" t="s">
        <v>80</v>
      </c>
      <c r="AV720" s="12" t="s">
        <v>80</v>
      </c>
      <c r="AW720" s="12" t="s">
        <v>35</v>
      </c>
      <c r="AX720" s="12" t="s">
        <v>72</v>
      </c>
      <c r="AY720" s="193" t="s">
        <v>147</v>
      </c>
    </row>
    <row r="721" spans="2:65" s="11" customFormat="1" ht="13.5">
      <c r="B721" s="183"/>
      <c r="D721" s="184" t="s">
        <v>156</v>
      </c>
      <c r="E721" s="185" t="s">
        <v>5</v>
      </c>
      <c r="F721" s="186" t="s">
        <v>953</v>
      </c>
      <c r="H721" s="187" t="s">
        <v>5</v>
      </c>
      <c r="I721" s="188"/>
      <c r="L721" s="183"/>
      <c r="M721" s="189"/>
      <c r="N721" s="190"/>
      <c r="O721" s="190"/>
      <c r="P721" s="190"/>
      <c r="Q721" s="190"/>
      <c r="R721" s="190"/>
      <c r="S721" s="190"/>
      <c r="T721" s="191"/>
      <c r="AT721" s="187" t="s">
        <v>156</v>
      </c>
      <c r="AU721" s="187" t="s">
        <v>80</v>
      </c>
      <c r="AV721" s="11" t="s">
        <v>17</v>
      </c>
      <c r="AW721" s="11" t="s">
        <v>35</v>
      </c>
      <c r="AX721" s="11" t="s">
        <v>72</v>
      </c>
      <c r="AY721" s="187" t="s">
        <v>147</v>
      </c>
    </row>
    <row r="722" spans="2:65" s="12" customFormat="1" ht="13.5">
      <c r="B722" s="192"/>
      <c r="D722" s="184" t="s">
        <v>156</v>
      </c>
      <c r="E722" s="193" t="s">
        <v>5</v>
      </c>
      <c r="F722" s="194" t="s">
        <v>954</v>
      </c>
      <c r="H722" s="195">
        <v>187.2</v>
      </c>
      <c r="I722" s="196"/>
      <c r="L722" s="192"/>
      <c r="M722" s="197"/>
      <c r="N722" s="198"/>
      <c r="O722" s="198"/>
      <c r="P722" s="198"/>
      <c r="Q722" s="198"/>
      <c r="R722" s="198"/>
      <c r="S722" s="198"/>
      <c r="T722" s="199"/>
      <c r="AT722" s="193" t="s">
        <v>156</v>
      </c>
      <c r="AU722" s="193" t="s">
        <v>80</v>
      </c>
      <c r="AV722" s="12" t="s">
        <v>80</v>
      </c>
      <c r="AW722" s="12" t="s">
        <v>35</v>
      </c>
      <c r="AX722" s="12" t="s">
        <v>72</v>
      </c>
      <c r="AY722" s="193" t="s">
        <v>147</v>
      </c>
    </row>
    <row r="723" spans="2:65" s="12" customFormat="1" ht="13.5">
      <c r="B723" s="192"/>
      <c r="D723" s="184" t="s">
        <v>156</v>
      </c>
      <c r="E723" s="193" t="s">
        <v>5</v>
      </c>
      <c r="F723" s="194" t="s">
        <v>955</v>
      </c>
      <c r="H723" s="195">
        <v>72</v>
      </c>
      <c r="I723" s="196"/>
      <c r="L723" s="192"/>
      <c r="M723" s="197"/>
      <c r="N723" s="198"/>
      <c r="O723" s="198"/>
      <c r="P723" s="198"/>
      <c r="Q723" s="198"/>
      <c r="R723" s="198"/>
      <c r="S723" s="198"/>
      <c r="T723" s="199"/>
      <c r="AT723" s="193" t="s">
        <v>156</v>
      </c>
      <c r="AU723" s="193" t="s">
        <v>80</v>
      </c>
      <c r="AV723" s="12" t="s">
        <v>80</v>
      </c>
      <c r="AW723" s="12" t="s">
        <v>35</v>
      </c>
      <c r="AX723" s="12" t="s">
        <v>72</v>
      </c>
      <c r="AY723" s="193" t="s">
        <v>147</v>
      </c>
    </row>
    <row r="724" spans="2:65" s="11" customFormat="1" ht="13.5">
      <c r="B724" s="183"/>
      <c r="D724" s="184" t="s">
        <v>156</v>
      </c>
      <c r="E724" s="185" t="s">
        <v>5</v>
      </c>
      <c r="F724" s="186" t="s">
        <v>859</v>
      </c>
      <c r="H724" s="187" t="s">
        <v>5</v>
      </c>
      <c r="I724" s="188"/>
      <c r="L724" s="183"/>
      <c r="M724" s="189"/>
      <c r="N724" s="190"/>
      <c r="O724" s="190"/>
      <c r="P724" s="190"/>
      <c r="Q724" s="190"/>
      <c r="R724" s="190"/>
      <c r="S724" s="190"/>
      <c r="T724" s="191"/>
      <c r="AT724" s="187" t="s">
        <v>156</v>
      </c>
      <c r="AU724" s="187" t="s">
        <v>80</v>
      </c>
      <c r="AV724" s="11" t="s">
        <v>17</v>
      </c>
      <c r="AW724" s="11" t="s">
        <v>35</v>
      </c>
      <c r="AX724" s="11" t="s">
        <v>72</v>
      </c>
      <c r="AY724" s="187" t="s">
        <v>147</v>
      </c>
    </row>
    <row r="725" spans="2:65" s="12" customFormat="1" ht="13.5">
      <c r="B725" s="192"/>
      <c r="D725" s="184" t="s">
        <v>156</v>
      </c>
      <c r="E725" s="193" t="s">
        <v>5</v>
      </c>
      <c r="F725" s="194" t="s">
        <v>956</v>
      </c>
      <c r="H725" s="195">
        <v>334.8</v>
      </c>
      <c r="I725" s="196"/>
      <c r="L725" s="192"/>
      <c r="M725" s="197"/>
      <c r="N725" s="198"/>
      <c r="O725" s="198"/>
      <c r="P725" s="198"/>
      <c r="Q725" s="198"/>
      <c r="R725" s="198"/>
      <c r="S725" s="198"/>
      <c r="T725" s="199"/>
      <c r="AT725" s="193" t="s">
        <v>156</v>
      </c>
      <c r="AU725" s="193" t="s">
        <v>80</v>
      </c>
      <c r="AV725" s="12" t="s">
        <v>80</v>
      </c>
      <c r="AW725" s="12" t="s">
        <v>35</v>
      </c>
      <c r="AX725" s="12" t="s">
        <v>72</v>
      </c>
      <c r="AY725" s="193" t="s">
        <v>147</v>
      </c>
    </row>
    <row r="726" spans="2:65" s="12" customFormat="1" ht="13.5">
      <c r="B726" s="192"/>
      <c r="D726" s="184" t="s">
        <v>156</v>
      </c>
      <c r="E726" s="193" t="s">
        <v>5</v>
      </c>
      <c r="F726" s="194" t="s">
        <v>957</v>
      </c>
      <c r="H726" s="195">
        <v>36</v>
      </c>
      <c r="I726" s="196"/>
      <c r="L726" s="192"/>
      <c r="M726" s="197"/>
      <c r="N726" s="198"/>
      <c r="O726" s="198"/>
      <c r="P726" s="198"/>
      <c r="Q726" s="198"/>
      <c r="R726" s="198"/>
      <c r="S726" s="198"/>
      <c r="T726" s="199"/>
      <c r="AT726" s="193" t="s">
        <v>156</v>
      </c>
      <c r="AU726" s="193" t="s">
        <v>80</v>
      </c>
      <c r="AV726" s="12" t="s">
        <v>80</v>
      </c>
      <c r="AW726" s="12" t="s">
        <v>35</v>
      </c>
      <c r="AX726" s="12" t="s">
        <v>72</v>
      </c>
      <c r="AY726" s="193" t="s">
        <v>147</v>
      </c>
    </row>
    <row r="727" spans="2:65" s="13" customFormat="1" ht="13.5">
      <c r="B727" s="200"/>
      <c r="D727" s="201" t="s">
        <v>156</v>
      </c>
      <c r="E727" s="202" t="s">
        <v>5</v>
      </c>
      <c r="F727" s="203" t="s">
        <v>159</v>
      </c>
      <c r="H727" s="204">
        <v>1267.2</v>
      </c>
      <c r="I727" s="205"/>
      <c r="L727" s="200"/>
      <c r="M727" s="206"/>
      <c r="N727" s="207"/>
      <c r="O727" s="207"/>
      <c r="P727" s="207"/>
      <c r="Q727" s="207"/>
      <c r="R727" s="207"/>
      <c r="S727" s="207"/>
      <c r="T727" s="208"/>
      <c r="AT727" s="209" t="s">
        <v>156</v>
      </c>
      <c r="AU727" s="209" t="s">
        <v>80</v>
      </c>
      <c r="AV727" s="13" t="s">
        <v>154</v>
      </c>
      <c r="AW727" s="13" t="s">
        <v>35</v>
      </c>
      <c r="AX727" s="13" t="s">
        <v>17</v>
      </c>
      <c r="AY727" s="209" t="s">
        <v>147</v>
      </c>
    </row>
    <row r="728" spans="2:65" s="1" customFormat="1" ht="22.5" customHeight="1">
      <c r="B728" s="170"/>
      <c r="C728" s="216" t="s">
        <v>958</v>
      </c>
      <c r="D728" s="216" t="s">
        <v>393</v>
      </c>
      <c r="E728" s="217" t="s">
        <v>959</v>
      </c>
      <c r="F728" s="218" t="s">
        <v>960</v>
      </c>
      <c r="G728" s="219" t="s">
        <v>152</v>
      </c>
      <c r="H728" s="220">
        <v>24.837</v>
      </c>
      <c r="I728" s="221"/>
      <c r="J728" s="222">
        <f>ROUND(I728*H728,2)</f>
        <v>0</v>
      </c>
      <c r="K728" s="218" t="s">
        <v>153</v>
      </c>
      <c r="L728" s="223"/>
      <c r="M728" s="224" t="s">
        <v>5</v>
      </c>
      <c r="N728" s="225" t="s">
        <v>43</v>
      </c>
      <c r="O728" s="42"/>
      <c r="P728" s="180">
        <f>O728*H728</f>
        <v>0</v>
      </c>
      <c r="Q728" s="180">
        <v>0.55000000000000004</v>
      </c>
      <c r="R728" s="180">
        <f>Q728*H728</f>
        <v>13.660350000000001</v>
      </c>
      <c r="S728" s="180">
        <v>0</v>
      </c>
      <c r="T728" s="181">
        <f>S728*H728</f>
        <v>0</v>
      </c>
      <c r="AR728" s="24" t="s">
        <v>316</v>
      </c>
      <c r="AT728" s="24" t="s">
        <v>393</v>
      </c>
      <c r="AU728" s="24" t="s">
        <v>80</v>
      </c>
      <c r="AY728" s="24" t="s">
        <v>147</v>
      </c>
      <c r="BE728" s="182">
        <f>IF(N728="základní",J728,0)</f>
        <v>0</v>
      </c>
      <c r="BF728" s="182">
        <f>IF(N728="snížená",J728,0)</f>
        <v>0</v>
      </c>
      <c r="BG728" s="182">
        <f>IF(N728="zákl. přenesená",J728,0)</f>
        <v>0</v>
      </c>
      <c r="BH728" s="182">
        <f>IF(N728="sníž. přenesená",J728,0)</f>
        <v>0</v>
      </c>
      <c r="BI728" s="182">
        <f>IF(N728="nulová",J728,0)</f>
        <v>0</v>
      </c>
      <c r="BJ728" s="24" t="s">
        <v>17</v>
      </c>
      <c r="BK728" s="182">
        <f>ROUND(I728*H728,2)</f>
        <v>0</v>
      </c>
      <c r="BL728" s="24" t="s">
        <v>226</v>
      </c>
      <c r="BM728" s="24" t="s">
        <v>961</v>
      </c>
    </row>
    <row r="729" spans="2:65" s="12" customFormat="1" ht="13.5">
      <c r="B729" s="192"/>
      <c r="D729" s="201" t="s">
        <v>156</v>
      </c>
      <c r="E729" s="210" t="s">
        <v>5</v>
      </c>
      <c r="F729" s="211" t="s">
        <v>962</v>
      </c>
      <c r="H729" s="212">
        <v>24.837</v>
      </c>
      <c r="I729" s="196"/>
      <c r="L729" s="192"/>
      <c r="M729" s="197"/>
      <c r="N729" s="198"/>
      <c r="O729" s="198"/>
      <c r="P729" s="198"/>
      <c r="Q729" s="198"/>
      <c r="R729" s="198"/>
      <c r="S729" s="198"/>
      <c r="T729" s="199"/>
      <c r="AT729" s="193" t="s">
        <v>156</v>
      </c>
      <c r="AU729" s="193" t="s">
        <v>80</v>
      </c>
      <c r="AV729" s="12" t="s">
        <v>80</v>
      </c>
      <c r="AW729" s="12" t="s">
        <v>35</v>
      </c>
      <c r="AX729" s="12" t="s">
        <v>17</v>
      </c>
      <c r="AY729" s="193" t="s">
        <v>147</v>
      </c>
    </row>
    <row r="730" spans="2:65" s="1" customFormat="1" ht="31.5" customHeight="1">
      <c r="B730" s="170"/>
      <c r="C730" s="171" t="s">
        <v>963</v>
      </c>
      <c r="D730" s="171" t="s">
        <v>149</v>
      </c>
      <c r="E730" s="172" t="s">
        <v>964</v>
      </c>
      <c r="F730" s="173" t="s">
        <v>965</v>
      </c>
      <c r="G730" s="174" t="s">
        <v>229</v>
      </c>
      <c r="H730" s="175">
        <v>608.83000000000004</v>
      </c>
      <c r="I730" s="176"/>
      <c r="J730" s="177">
        <f>ROUND(I730*H730,2)</f>
        <v>0</v>
      </c>
      <c r="K730" s="173" t="s">
        <v>153</v>
      </c>
      <c r="L730" s="41"/>
      <c r="M730" s="178" t="s">
        <v>5</v>
      </c>
      <c r="N730" s="179" t="s">
        <v>43</v>
      </c>
      <c r="O730" s="42"/>
      <c r="P730" s="180">
        <f>O730*H730</f>
        <v>0</v>
      </c>
      <c r="Q730" s="180">
        <v>0</v>
      </c>
      <c r="R730" s="180">
        <f>Q730*H730</f>
        <v>0</v>
      </c>
      <c r="S730" s="180">
        <v>0</v>
      </c>
      <c r="T730" s="181">
        <f>S730*H730</f>
        <v>0</v>
      </c>
      <c r="AR730" s="24" t="s">
        <v>226</v>
      </c>
      <c r="AT730" s="24" t="s">
        <v>149</v>
      </c>
      <c r="AU730" s="24" t="s">
        <v>80</v>
      </c>
      <c r="AY730" s="24" t="s">
        <v>147</v>
      </c>
      <c r="BE730" s="182">
        <f>IF(N730="základní",J730,0)</f>
        <v>0</v>
      </c>
      <c r="BF730" s="182">
        <f>IF(N730="snížená",J730,0)</f>
        <v>0</v>
      </c>
      <c r="BG730" s="182">
        <f>IF(N730="zákl. přenesená",J730,0)</f>
        <v>0</v>
      </c>
      <c r="BH730" s="182">
        <f>IF(N730="sníž. přenesená",J730,0)</f>
        <v>0</v>
      </c>
      <c r="BI730" s="182">
        <f>IF(N730="nulová",J730,0)</f>
        <v>0</v>
      </c>
      <c r="BJ730" s="24" t="s">
        <v>17</v>
      </c>
      <c r="BK730" s="182">
        <f>ROUND(I730*H730,2)</f>
        <v>0</v>
      </c>
      <c r="BL730" s="24" t="s">
        <v>226</v>
      </c>
      <c r="BM730" s="24" t="s">
        <v>966</v>
      </c>
    </row>
    <row r="731" spans="2:65" s="1" customFormat="1" ht="22.5" customHeight="1">
      <c r="B731" s="170"/>
      <c r="C731" s="171" t="s">
        <v>967</v>
      </c>
      <c r="D731" s="171" t="s">
        <v>149</v>
      </c>
      <c r="E731" s="172" t="s">
        <v>968</v>
      </c>
      <c r="F731" s="173" t="s">
        <v>969</v>
      </c>
      <c r="G731" s="174" t="s">
        <v>287</v>
      </c>
      <c r="H731" s="175">
        <v>608.83000000000004</v>
      </c>
      <c r="I731" s="176"/>
      <c r="J731" s="177">
        <f>ROUND(I731*H731,2)</f>
        <v>0</v>
      </c>
      <c r="K731" s="173" t="s">
        <v>153</v>
      </c>
      <c r="L731" s="41"/>
      <c r="M731" s="178" t="s">
        <v>5</v>
      </c>
      <c r="N731" s="179" t="s">
        <v>43</v>
      </c>
      <c r="O731" s="42"/>
      <c r="P731" s="180">
        <f>O731*H731</f>
        <v>0</v>
      </c>
      <c r="Q731" s="180">
        <v>0</v>
      </c>
      <c r="R731" s="180">
        <f>Q731*H731</f>
        <v>0</v>
      </c>
      <c r="S731" s="180">
        <v>0</v>
      </c>
      <c r="T731" s="181">
        <f>S731*H731</f>
        <v>0</v>
      </c>
      <c r="AR731" s="24" t="s">
        <v>226</v>
      </c>
      <c r="AT731" s="24" t="s">
        <v>149</v>
      </c>
      <c r="AU731" s="24" t="s">
        <v>80</v>
      </c>
      <c r="AY731" s="24" t="s">
        <v>147</v>
      </c>
      <c r="BE731" s="182">
        <f>IF(N731="základní",J731,0)</f>
        <v>0</v>
      </c>
      <c r="BF731" s="182">
        <f>IF(N731="snížená",J731,0)</f>
        <v>0</v>
      </c>
      <c r="BG731" s="182">
        <f>IF(N731="zákl. přenesená",J731,0)</f>
        <v>0</v>
      </c>
      <c r="BH731" s="182">
        <f>IF(N731="sníž. přenesená",J731,0)</f>
        <v>0</v>
      </c>
      <c r="BI731" s="182">
        <f>IF(N731="nulová",J731,0)</f>
        <v>0</v>
      </c>
      <c r="BJ731" s="24" t="s">
        <v>17</v>
      </c>
      <c r="BK731" s="182">
        <f>ROUND(I731*H731,2)</f>
        <v>0</v>
      </c>
      <c r="BL731" s="24" t="s">
        <v>226</v>
      </c>
      <c r="BM731" s="24" t="s">
        <v>970</v>
      </c>
    </row>
    <row r="732" spans="2:65" s="1" customFormat="1" ht="22.5" customHeight="1">
      <c r="B732" s="170"/>
      <c r="C732" s="216" t="s">
        <v>971</v>
      </c>
      <c r="D732" s="216" t="s">
        <v>393</v>
      </c>
      <c r="E732" s="217" t="s">
        <v>972</v>
      </c>
      <c r="F732" s="218" t="s">
        <v>973</v>
      </c>
      <c r="G732" s="219" t="s">
        <v>152</v>
      </c>
      <c r="H732" s="220">
        <v>8.0370000000000008</v>
      </c>
      <c r="I732" s="221"/>
      <c r="J732" s="222">
        <f>ROUND(I732*H732,2)</f>
        <v>0</v>
      </c>
      <c r="K732" s="218" t="s">
        <v>153</v>
      </c>
      <c r="L732" s="223"/>
      <c r="M732" s="224" t="s">
        <v>5</v>
      </c>
      <c r="N732" s="225" t="s">
        <v>43</v>
      </c>
      <c r="O732" s="42"/>
      <c r="P732" s="180">
        <f>O732*H732</f>
        <v>0</v>
      </c>
      <c r="Q732" s="180">
        <v>0.55000000000000004</v>
      </c>
      <c r="R732" s="180">
        <f>Q732*H732</f>
        <v>4.4203500000000009</v>
      </c>
      <c r="S732" s="180">
        <v>0</v>
      </c>
      <c r="T732" s="181">
        <f>S732*H732</f>
        <v>0</v>
      </c>
      <c r="AR732" s="24" t="s">
        <v>316</v>
      </c>
      <c r="AT732" s="24" t="s">
        <v>393</v>
      </c>
      <c r="AU732" s="24" t="s">
        <v>80</v>
      </c>
      <c r="AY732" s="24" t="s">
        <v>147</v>
      </c>
      <c r="BE732" s="182">
        <f>IF(N732="základní",J732,0)</f>
        <v>0</v>
      </c>
      <c r="BF732" s="182">
        <f>IF(N732="snížená",J732,0)</f>
        <v>0</v>
      </c>
      <c r="BG732" s="182">
        <f>IF(N732="zákl. přenesená",J732,0)</f>
        <v>0</v>
      </c>
      <c r="BH732" s="182">
        <f>IF(N732="sníž. přenesená",J732,0)</f>
        <v>0</v>
      </c>
      <c r="BI732" s="182">
        <f>IF(N732="nulová",J732,0)</f>
        <v>0</v>
      </c>
      <c r="BJ732" s="24" t="s">
        <v>17</v>
      </c>
      <c r="BK732" s="182">
        <f>ROUND(I732*H732,2)</f>
        <v>0</v>
      </c>
      <c r="BL732" s="24" t="s">
        <v>226</v>
      </c>
      <c r="BM732" s="24" t="s">
        <v>974</v>
      </c>
    </row>
    <row r="733" spans="2:65" s="12" customFormat="1" ht="13.5">
      <c r="B733" s="192"/>
      <c r="D733" s="184" t="s">
        <v>156</v>
      </c>
      <c r="E733" s="193" t="s">
        <v>5</v>
      </c>
      <c r="F733" s="194" t="s">
        <v>975</v>
      </c>
      <c r="H733" s="195">
        <v>5.8449999999999998</v>
      </c>
      <c r="I733" s="196"/>
      <c r="L733" s="192"/>
      <c r="M733" s="197"/>
      <c r="N733" s="198"/>
      <c r="O733" s="198"/>
      <c r="P733" s="198"/>
      <c r="Q733" s="198"/>
      <c r="R733" s="198"/>
      <c r="S733" s="198"/>
      <c r="T733" s="199"/>
      <c r="AT733" s="193" t="s">
        <v>156</v>
      </c>
      <c r="AU733" s="193" t="s">
        <v>80</v>
      </c>
      <c r="AV733" s="12" t="s">
        <v>80</v>
      </c>
      <c r="AW733" s="12" t="s">
        <v>35</v>
      </c>
      <c r="AX733" s="12" t="s">
        <v>72</v>
      </c>
      <c r="AY733" s="193" t="s">
        <v>147</v>
      </c>
    </row>
    <row r="734" spans="2:65" s="12" customFormat="1" ht="13.5">
      <c r="B734" s="192"/>
      <c r="D734" s="184" t="s">
        <v>156</v>
      </c>
      <c r="E734" s="193" t="s">
        <v>5</v>
      </c>
      <c r="F734" s="194" t="s">
        <v>976</v>
      </c>
      <c r="H734" s="195">
        <v>1.4610000000000001</v>
      </c>
      <c r="I734" s="196"/>
      <c r="L734" s="192"/>
      <c r="M734" s="197"/>
      <c r="N734" s="198"/>
      <c r="O734" s="198"/>
      <c r="P734" s="198"/>
      <c r="Q734" s="198"/>
      <c r="R734" s="198"/>
      <c r="S734" s="198"/>
      <c r="T734" s="199"/>
      <c r="AT734" s="193" t="s">
        <v>156</v>
      </c>
      <c r="AU734" s="193" t="s">
        <v>80</v>
      </c>
      <c r="AV734" s="12" t="s">
        <v>80</v>
      </c>
      <c r="AW734" s="12" t="s">
        <v>35</v>
      </c>
      <c r="AX734" s="12" t="s">
        <v>72</v>
      </c>
      <c r="AY734" s="193" t="s">
        <v>147</v>
      </c>
    </row>
    <row r="735" spans="2:65" s="13" customFormat="1" ht="13.5">
      <c r="B735" s="200"/>
      <c r="D735" s="184" t="s">
        <v>156</v>
      </c>
      <c r="E735" s="213" t="s">
        <v>5</v>
      </c>
      <c r="F735" s="214" t="s">
        <v>159</v>
      </c>
      <c r="H735" s="215">
        <v>7.306</v>
      </c>
      <c r="I735" s="205"/>
      <c r="L735" s="200"/>
      <c r="M735" s="206"/>
      <c r="N735" s="207"/>
      <c r="O735" s="207"/>
      <c r="P735" s="207"/>
      <c r="Q735" s="207"/>
      <c r="R735" s="207"/>
      <c r="S735" s="207"/>
      <c r="T735" s="208"/>
      <c r="AT735" s="209" t="s">
        <v>156</v>
      </c>
      <c r="AU735" s="209" t="s">
        <v>80</v>
      </c>
      <c r="AV735" s="13" t="s">
        <v>154</v>
      </c>
      <c r="AW735" s="13" t="s">
        <v>35</v>
      </c>
      <c r="AX735" s="13" t="s">
        <v>17</v>
      </c>
      <c r="AY735" s="209" t="s">
        <v>147</v>
      </c>
    </row>
    <row r="736" spans="2:65" s="12" customFormat="1" ht="13.5">
      <c r="B736" s="192"/>
      <c r="D736" s="201" t="s">
        <v>156</v>
      </c>
      <c r="F736" s="211" t="s">
        <v>977</v>
      </c>
      <c r="H736" s="212">
        <v>8.0370000000000008</v>
      </c>
      <c r="I736" s="196"/>
      <c r="L736" s="192"/>
      <c r="M736" s="197"/>
      <c r="N736" s="198"/>
      <c r="O736" s="198"/>
      <c r="P736" s="198"/>
      <c r="Q736" s="198"/>
      <c r="R736" s="198"/>
      <c r="S736" s="198"/>
      <c r="T736" s="199"/>
      <c r="AT736" s="193" t="s">
        <v>156</v>
      </c>
      <c r="AU736" s="193" t="s">
        <v>80</v>
      </c>
      <c r="AV736" s="12" t="s">
        <v>80</v>
      </c>
      <c r="AW736" s="12" t="s">
        <v>6</v>
      </c>
      <c r="AX736" s="12" t="s">
        <v>17</v>
      </c>
      <c r="AY736" s="193" t="s">
        <v>147</v>
      </c>
    </row>
    <row r="737" spans="2:65" s="1" customFormat="1" ht="44.25" customHeight="1">
      <c r="B737" s="170"/>
      <c r="C737" s="171" t="s">
        <v>978</v>
      </c>
      <c r="D737" s="171" t="s">
        <v>149</v>
      </c>
      <c r="E737" s="172" t="s">
        <v>979</v>
      </c>
      <c r="F737" s="173" t="s">
        <v>980</v>
      </c>
      <c r="G737" s="174" t="s">
        <v>229</v>
      </c>
      <c r="H737" s="175">
        <v>608.83000000000004</v>
      </c>
      <c r="I737" s="176"/>
      <c r="J737" s="177">
        <f>ROUND(I737*H737,2)</f>
        <v>0</v>
      </c>
      <c r="K737" s="173" t="s">
        <v>153</v>
      </c>
      <c r="L737" s="41"/>
      <c r="M737" s="178" t="s">
        <v>5</v>
      </c>
      <c r="N737" s="179" t="s">
        <v>43</v>
      </c>
      <c r="O737" s="42"/>
      <c r="P737" s="180">
        <f>O737*H737</f>
        <v>0</v>
      </c>
      <c r="Q737" s="180">
        <v>0</v>
      </c>
      <c r="R737" s="180">
        <f>Q737*H737</f>
        <v>0</v>
      </c>
      <c r="S737" s="180">
        <v>5.0000000000000001E-3</v>
      </c>
      <c r="T737" s="181">
        <f>S737*H737</f>
        <v>3.0441500000000001</v>
      </c>
      <c r="AR737" s="24" t="s">
        <v>226</v>
      </c>
      <c r="AT737" s="24" t="s">
        <v>149</v>
      </c>
      <c r="AU737" s="24" t="s">
        <v>80</v>
      </c>
      <c r="AY737" s="24" t="s">
        <v>147</v>
      </c>
      <c r="BE737" s="182">
        <f>IF(N737="základní",J737,0)</f>
        <v>0</v>
      </c>
      <c r="BF737" s="182">
        <f>IF(N737="snížená",J737,0)</f>
        <v>0</v>
      </c>
      <c r="BG737" s="182">
        <f>IF(N737="zákl. přenesená",J737,0)</f>
        <v>0</v>
      </c>
      <c r="BH737" s="182">
        <f>IF(N737="sníž. přenesená",J737,0)</f>
        <v>0</v>
      </c>
      <c r="BI737" s="182">
        <f>IF(N737="nulová",J737,0)</f>
        <v>0</v>
      </c>
      <c r="BJ737" s="24" t="s">
        <v>17</v>
      </c>
      <c r="BK737" s="182">
        <f>ROUND(I737*H737,2)</f>
        <v>0</v>
      </c>
      <c r="BL737" s="24" t="s">
        <v>226</v>
      </c>
      <c r="BM737" s="24" t="s">
        <v>981</v>
      </c>
    </row>
    <row r="738" spans="2:65" s="1" customFormat="1" ht="31.5" customHeight="1">
      <c r="B738" s="170"/>
      <c r="C738" s="171" t="s">
        <v>982</v>
      </c>
      <c r="D738" s="171" t="s">
        <v>149</v>
      </c>
      <c r="E738" s="172" t="s">
        <v>983</v>
      </c>
      <c r="F738" s="173" t="s">
        <v>984</v>
      </c>
      <c r="G738" s="174" t="s">
        <v>152</v>
      </c>
      <c r="H738" s="175">
        <v>32.874000000000002</v>
      </c>
      <c r="I738" s="176"/>
      <c r="J738" s="177">
        <f>ROUND(I738*H738,2)</f>
        <v>0</v>
      </c>
      <c r="K738" s="173" t="s">
        <v>153</v>
      </c>
      <c r="L738" s="41"/>
      <c r="M738" s="178" t="s">
        <v>5</v>
      </c>
      <c r="N738" s="179" t="s">
        <v>43</v>
      </c>
      <c r="O738" s="42"/>
      <c r="P738" s="180">
        <f>O738*H738</f>
        <v>0</v>
      </c>
      <c r="Q738" s="180">
        <v>2.3369999999999998E-2</v>
      </c>
      <c r="R738" s="180">
        <f>Q738*H738</f>
        <v>0.76826538</v>
      </c>
      <c r="S738" s="180">
        <v>0</v>
      </c>
      <c r="T738" s="181">
        <f>S738*H738</f>
        <v>0</v>
      </c>
      <c r="AR738" s="24" t="s">
        <v>226</v>
      </c>
      <c r="AT738" s="24" t="s">
        <v>149</v>
      </c>
      <c r="AU738" s="24" t="s">
        <v>80</v>
      </c>
      <c r="AY738" s="24" t="s">
        <v>147</v>
      </c>
      <c r="BE738" s="182">
        <f>IF(N738="základní",J738,0)</f>
        <v>0</v>
      </c>
      <c r="BF738" s="182">
        <f>IF(N738="snížená",J738,0)</f>
        <v>0</v>
      </c>
      <c r="BG738" s="182">
        <f>IF(N738="zákl. přenesená",J738,0)</f>
        <v>0</v>
      </c>
      <c r="BH738" s="182">
        <f>IF(N738="sníž. přenesená",J738,0)</f>
        <v>0</v>
      </c>
      <c r="BI738" s="182">
        <f>IF(N738="nulová",J738,0)</f>
        <v>0</v>
      </c>
      <c r="BJ738" s="24" t="s">
        <v>17</v>
      </c>
      <c r="BK738" s="182">
        <f>ROUND(I738*H738,2)</f>
        <v>0</v>
      </c>
      <c r="BL738" s="24" t="s">
        <v>226</v>
      </c>
      <c r="BM738" s="24" t="s">
        <v>985</v>
      </c>
    </row>
    <row r="739" spans="2:65" s="12" customFormat="1" ht="13.5">
      <c r="B739" s="192"/>
      <c r="D739" s="201" t="s">
        <v>156</v>
      </c>
      <c r="E739" s="210" t="s">
        <v>5</v>
      </c>
      <c r="F739" s="211" t="s">
        <v>986</v>
      </c>
      <c r="H739" s="212">
        <v>32.874000000000002</v>
      </c>
      <c r="I739" s="196"/>
      <c r="L739" s="192"/>
      <c r="M739" s="197"/>
      <c r="N739" s="198"/>
      <c r="O739" s="198"/>
      <c r="P739" s="198"/>
      <c r="Q739" s="198"/>
      <c r="R739" s="198"/>
      <c r="S739" s="198"/>
      <c r="T739" s="199"/>
      <c r="AT739" s="193" t="s">
        <v>156</v>
      </c>
      <c r="AU739" s="193" t="s">
        <v>80</v>
      </c>
      <c r="AV739" s="12" t="s">
        <v>80</v>
      </c>
      <c r="AW739" s="12" t="s">
        <v>35</v>
      </c>
      <c r="AX739" s="12" t="s">
        <v>17</v>
      </c>
      <c r="AY739" s="193" t="s">
        <v>147</v>
      </c>
    </row>
    <row r="740" spans="2:65" s="1" customFormat="1" ht="31.5" customHeight="1">
      <c r="B740" s="170"/>
      <c r="C740" s="171" t="s">
        <v>987</v>
      </c>
      <c r="D740" s="171" t="s">
        <v>149</v>
      </c>
      <c r="E740" s="172" t="s">
        <v>988</v>
      </c>
      <c r="F740" s="173" t="s">
        <v>989</v>
      </c>
      <c r="G740" s="174" t="s">
        <v>287</v>
      </c>
      <c r="H740" s="175">
        <v>136.1</v>
      </c>
      <c r="I740" s="176"/>
      <c r="J740" s="177">
        <f>ROUND(I740*H740,2)</f>
        <v>0</v>
      </c>
      <c r="K740" s="173" t="s">
        <v>153</v>
      </c>
      <c r="L740" s="41"/>
      <c r="M740" s="178" t="s">
        <v>5</v>
      </c>
      <c r="N740" s="179" t="s">
        <v>43</v>
      </c>
      <c r="O740" s="42"/>
      <c r="P740" s="180">
        <f>O740*H740</f>
        <v>0</v>
      </c>
      <c r="Q740" s="180">
        <v>0</v>
      </c>
      <c r="R740" s="180">
        <f>Q740*H740</f>
        <v>0</v>
      </c>
      <c r="S740" s="180">
        <v>0</v>
      </c>
      <c r="T740" s="181">
        <f>S740*H740</f>
        <v>0</v>
      </c>
      <c r="AR740" s="24" t="s">
        <v>226</v>
      </c>
      <c r="AT740" s="24" t="s">
        <v>149</v>
      </c>
      <c r="AU740" s="24" t="s">
        <v>80</v>
      </c>
      <c r="AY740" s="24" t="s">
        <v>147</v>
      </c>
      <c r="BE740" s="182">
        <f>IF(N740="základní",J740,0)</f>
        <v>0</v>
      </c>
      <c r="BF740" s="182">
        <f>IF(N740="snížená",J740,0)</f>
        <v>0</v>
      </c>
      <c r="BG740" s="182">
        <f>IF(N740="zákl. přenesená",J740,0)</f>
        <v>0</v>
      </c>
      <c r="BH740" s="182">
        <f>IF(N740="sníž. přenesená",J740,0)</f>
        <v>0</v>
      </c>
      <c r="BI740" s="182">
        <f>IF(N740="nulová",J740,0)</f>
        <v>0</v>
      </c>
      <c r="BJ740" s="24" t="s">
        <v>17</v>
      </c>
      <c r="BK740" s="182">
        <f>ROUND(I740*H740,2)</f>
        <v>0</v>
      </c>
      <c r="BL740" s="24" t="s">
        <v>226</v>
      </c>
      <c r="BM740" s="24" t="s">
        <v>990</v>
      </c>
    </row>
    <row r="741" spans="2:65" s="11" customFormat="1" ht="13.5">
      <c r="B741" s="183"/>
      <c r="D741" s="184" t="s">
        <v>156</v>
      </c>
      <c r="E741" s="185" t="s">
        <v>5</v>
      </c>
      <c r="F741" s="186" t="s">
        <v>991</v>
      </c>
      <c r="H741" s="187" t="s">
        <v>5</v>
      </c>
      <c r="I741" s="188"/>
      <c r="L741" s="183"/>
      <c r="M741" s="189"/>
      <c r="N741" s="190"/>
      <c r="O741" s="190"/>
      <c r="P741" s="190"/>
      <c r="Q741" s="190"/>
      <c r="R741" s="190"/>
      <c r="S741" s="190"/>
      <c r="T741" s="191"/>
      <c r="AT741" s="187" t="s">
        <v>156</v>
      </c>
      <c r="AU741" s="187" t="s">
        <v>80</v>
      </c>
      <c r="AV741" s="11" t="s">
        <v>17</v>
      </c>
      <c r="AW741" s="11" t="s">
        <v>35</v>
      </c>
      <c r="AX741" s="11" t="s">
        <v>72</v>
      </c>
      <c r="AY741" s="187" t="s">
        <v>147</v>
      </c>
    </row>
    <row r="742" spans="2:65" s="12" customFormat="1" ht="13.5">
      <c r="B742" s="192"/>
      <c r="D742" s="184" t="s">
        <v>156</v>
      </c>
      <c r="E742" s="193" t="s">
        <v>5</v>
      </c>
      <c r="F742" s="194" t="s">
        <v>992</v>
      </c>
      <c r="H742" s="195">
        <v>38.5</v>
      </c>
      <c r="I742" s="196"/>
      <c r="L742" s="192"/>
      <c r="M742" s="197"/>
      <c r="N742" s="198"/>
      <c r="O742" s="198"/>
      <c r="P742" s="198"/>
      <c r="Q742" s="198"/>
      <c r="R742" s="198"/>
      <c r="S742" s="198"/>
      <c r="T742" s="199"/>
      <c r="AT742" s="193" t="s">
        <v>156</v>
      </c>
      <c r="AU742" s="193" t="s">
        <v>80</v>
      </c>
      <c r="AV742" s="12" t="s">
        <v>80</v>
      </c>
      <c r="AW742" s="12" t="s">
        <v>35</v>
      </c>
      <c r="AX742" s="12" t="s">
        <v>72</v>
      </c>
      <c r="AY742" s="193" t="s">
        <v>147</v>
      </c>
    </row>
    <row r="743" spans="2:65" s="12" customFormat="1" ht="13.5">
      <c r="B743" s="192"/>
      <c r="D743" s="184" t="s">
        <v>156</v>
      </c>
      <c r="E743" s="193" t="s">
        <v>5</v>
      </c>
      <c r="F743" s="194" t="s">
        <v>993</v>
      </c>
      <c r="H743" s="195">
        <v>61.6</v>
      </c>
      <c r="I743" s="196"/>
      <c r="L743" s="192"/>
      <c r="M743" s="197"/>
      <c r="N743" s="198"/>
      <c r="O743" s="198"/>
      <c r="P743" s="198"/>
      <c r="Q743" s="198"/>
      <c r="R743" s="198"/>
      <c r="S743" s="198"/>
      <c r="T743" s="199"/>
      <c r="AT743" s="193" t="s">
        <v>156</v>
      </c>
      <c r="AU743" s="193" t="s">
        <v>80</v>
      </c>
      <c r="AV743" s="12" t="s">
        <v>80</v>
      </c>
      <c r="AW743" s="12" t="s">
        <v>35</v>
      </c>
      <c r="AX743" s="12" t="s">
        <v>72</v>
      </c>
      <c r="AY743" s="193" t="s">
        <v>147</v>
      </c>
    </row>
    <row r="744" spans="2:65" s="12" customFormat="1" ht="13.5">
      <c r="B744" s="192"/>
      <c r="D744" s="184" t="s">
        <v>156</v>
      </c>
      <c r="E744" s="193" t="s">
        <v>5</v>
      </c>
      <c r="F744" s="194" t="s">
        <v>994</v>
      </c>
      <c r="H744" s="195">
        <v>36</v>
      </c>
      <c r="I744" s="196"/>
      <c r="L744" s="192"/>
      <c r="M744" s="197"/>
      <c r="N744" s="198"/>
      <c r="O744" s="198"/>
      <c r="P744" s="198"/>
      <c r="Q744" s="198"/>
      <c r="R744" s="198"/>
      <c r="S744" s="198"/>
      <c r="T744" s="199"/>
      <c r="AT744" s="193" t="s">
        <v>156</v>
      </c>
      <c r="AU744" s="193" t="s">
        <v>80</v>
      </c>
      <c r="AV744" s="12" t="s">
        <v>80</v>
      </c>
      <c r="AW744" s="12" t="s">
        <v>35</v>
      </c>
      <c r="AX744" s="12" t="s">
        <v>72</v>
      </c>
      <c r="AY744" s="193" t="s">
        <v>147</v>
      </c>
    </row>
    <row r="745" spans="2:65" s="13" customFormat="1" ht="13.5">
      <c r="B745" s="200"/>
      <c r="D745" s="201" t="s">
        <v>156</v>
      </c>
      <c r="E745" s="202" t="s">
        <v>5</v>
      </c>
      <c r="F745" s="203" t="s">
        <v>159</v>
      </c>
      <c r="H745" s="204">
        <v>136.1</v>
      </c>
      <c r="I745" s="205"/>
      <c r="L745" s="200"/>
      <c r="M745" s="206"/>
      <c r="N745" s="207"/>
      <c r="O745" s="207"/>
      <c r="P745" s="207"/>
      <c r="Q745" s="207"/>
      <c r="R745" s="207"/>
      <c r="S745" s="207"/>
      <c r="T745" s="208"/>
      <c r="AT745" s="209" t="s">
        <v>156</v>
      </c>
      <c r="AU745" s="209" t="s">
        <v>80</v>
      </c>
      <c r="AV745" s="13" t="s">
        <v>154</v>
      </c>
      <c r="AW745" s="13" t="s">
        <v>35</v>
      </c>
      <c r="AX745" s="13" t="s">
        <v>17</v>
      </c>
      <c r="AY745" s="209" t="s">
        <v>147</v>
      </c>
    </row>
    <row r="746" spans="2:65" s="1" customFormat="1" ht="22.5" customHeight="1">
      <c r="B746" s="170"/>
      <c r="C746" s="216" t="s">
        <v>995</v>
      </c>
      <c r="D746" s="216" t="s">
        <v>393</v>
      </c>
      <c r="E746" s="217" t="s">
        <v>959</v>
      </c>
      <c r="F746" s="218" t="s">
        <v>960</v>
      </c>
      <c r="G746" s="219" t="s">
        <v>152</v>
      </c>
      <c r="H746" s="220">
        <v>2.6680000000000001</v>
      </c>
      <c r="I746" s="221"/>
      <c r="J746" s="222">
        <f>ROUND(I746*H746,2)</f>
        <v>0</v>
      </c>
      <c r="K746" s="218" t="s">
        <v>153</v>
      </c>
      <c r="L746" s="223"/>
      <c r="M746" s="224" t="s">
        <v>5</v>
      </c>
      <c r="N746" s="225" t="s">
        <v>43</v>
      </c>
      <c r="O746" s="42"/>
      <c r="P746" s="180">
        <f>O746*H746</f>
        <v>0</v>
      </c>
      <c r="Q746" s="180">
        <v>0.55000000000000004</v>
      </c>
      <c r="R746" s="180">
        <f>Q746*H746</f>
        <v>1.4674000000000003</v>
      </c>
      <c r="S746" s="180">
        <v>0</v>
      </c>
      <c r="T746" s="181">
        <f>S746*H746</f>
        <v>0</v>
      </c>
      <c r="AR746" s="24" t="s">
        <v>316</v>
      </c>
      <c r="AT746" s="24" t="s">
        <v>393</v>
      </c>
      <c r="AU746" s="24" t="s">
        <v>80</v>
      </c>
      <c r="AY746" s="24" t="s">
        <v>147</v>
      </c>
      <c r="BE746" s="182">
        <f>IF(N746="základní",J746,0)</f>
        <v>0</v>
      </c>
      <c r="BF746" s="182">
        <f>IF(N746="snížená",J746,0)</f>
        <v>0</v>
      </c>
      <c r="BG746" s="182">
        <f>IF(N746="zákl. přenesená",J746,0)</f>
        <v>0</v>
      </c>
      <c r="BH746" s="182">
        <f>IF(N746="sníž. přenesená",J746,0)</f>
        <v>0</v>
      </c>
      <c r="BI746" s="182">
        <f>IF(N746="nulová",J746,0)</f>
        <v>0</v>
      </c>
      <c r="BJ746" s="24" t="s">
        <v>17</v>
      </c>
      <c r="BK746" s="182">
        <f>ROUND(I746*H746,2)</f>
        <v>0</v>
      </c>
      <c r="BL746" s="24" t="s">
        <v>226</v>
      </c>
      <c r="BM746" s="24" t="s">
        <v>996</v>
      </c>
    </row>
    <row r="747" spans="2:65" s="12" customFormat="1" ht="13.5">
      <c r="B747" s="192"/>
      <c r="D747" s="201" t="s">
        <v>156</v>
      </c>
      <c r="E747" s="210" t="s">
        <v>5</v>
      </c>
      <c r="F747" s="211" t="s">
        <v>997</v>
      </c>
      <c r="H747" s="212">
        <v>2.6680000000000001</v>
      </c>
      <c r="I747" s="196"/>
      <c r="L747" s="192"/>
      <c r="M747" s="197"/>
      <c r="N747" s="198"/>
      <c r="O747" s="198"/>
      <c r="P747" s="198"/>
      <c r="Q747" s="198"/>
      <c r="R747" s="198"/>
      <c r="S747" s="198"/>
      <c r="T747" s="199"/>
      <c r="AT747" s="193" t="s">
        <v>156</v>
      </c>
      <c r="AU747" s="193" t="s">
        <v>80</v>
      </c>
      <c r="AV747" s="12" t="s">
        <v>80</v>
      </c>
      <c r="AW747" s="12" t="s">
        <v>35</v>
      </c>
      <c r="AX747" s="12" t="s">
        <v>17</v>
      </c>
      <c r="AY747" s="193" t="s">
        <v>147</v>
      </c>
    </row>
    <row r="748" spans="2:65" s="1" customFormat="1" ht="22.5" customHeight="1">
      <c r="B748" s="170"/>
      <c r="C748" s="171" t="s">
        <v>998</v>
      </c>
      <c r="D748" s="171" t="s">
        <v>149</v>
      </c>
      <c r="E748" s="172" t="s">
        <v>999</v>
      </c>
      <c r="F748" s="173" t="s">
        <v>1000</v>
      </c>
      <c r="G748" s="174" t="s">
        <v>229</v>
      </c>
      <c r="H748" s="175">
        <v>136.07</v>
      </c>
      <c r="I748" s="176"/>
      <c r="J748" s="177">
        <f>ROUND(I748*H748,2)</f>
        <v>0</v>
      </c>
      <c r="K748" s="173" t="s">
        <v>153</v>
      </c>
      <c r="L748" s="41"/>
      <c r="M748" s="178" t="s">
        <v>5</v>
      </c>
      <c r="N748" s="179" t="s">
        <v>43</v>
      </c>
      <c r="O748" s="42"/>
      <c r="P748" s="180">
        <f>O748*H748</f>
        <v>0</v>
      </c>
      <c r="Q748" s="180">
        <v>0</v>
      </c>
      <c r="R748" s="180">
        <f>Q748*H748</f>
        <v>0</v>
      </c>
      <c r="S748" s="180">
        <v>1.4E-2</v>
      </c>
      <c r="T748" s="181">
        <f>S748*H748</f>
        <v>1.9049799999999999</v>
      </c>
      <c r="AR748" s="24" t="s">
        <v>226</v>
      </c>
      <c r="AT748" s="24" t="s">
        <v>149</v>
      </c>
      <c r="AU748" s="24" t="s">
        <v>80</v>
      </c>
      <c r="AY748" s="24" t="s">
        <v>147</v>
      </c>
      <c r="BE748" s="182">
        <f>IF(N748="základní",J748,0)</f>
        <v>0</v>
      </c>
      <c r="BF748" s="182">
        <f>IF(N748="snížená",J748,0)</f>
        <v>0</v>
      </c>
      <c r="BG748" s="182">
        <f>IF(N748="zákl. přenesená",J748,0)</f>
        <v>0</v>
      </c>
      <c r="BH748" s="182">
        <f>IF(N748="sníž. přenesená",J748,0)</f>
        <v>0</v>
      </c>
      <c r="BI748" s="182">
        <f>IF(N748="nulová",J748,0)</f>
        <v>0</v>
      </c>
      <c r="BJ748" s="24" t="s">
        <v>17</v>
      </c>
      <c r="BK748" s="182">
        <f>ROUND(I748*H748,2)</f>
        <v>0</v>
      </c>
      <c r="BL748" s="24" t="s">
        <v>226</v>
      </c>
      <c r="BM748" s="24" t="s">
        <v>1001</v>
      </c>
    </row>
    <row r="749" spans="2:65" s="12" customFormat="1" ht="13.5">
      <c r="B749" s="192"/>
      <c r="D749" s="201" t="s">
        <v>156</v>
      </c>
      <c r="E749" s="210" t="s">
        <v>5</v>
      </c>
      <c r="F749" s="211" t="s">
        <v>679</v>
      </c>
      <c r="H749" s="212">
        <v>136.07</v>
      </c>
      <c r="I749" s="196"/>
      <c r="L749" s="192"/>
      <c r="M749" s="197"/>
      <c r="N749" s="198"/>
      <c r="O749" s="198"/>
      <c r="P749" s="198"/>
      <c r="Q749" s="198"/>
      <c r="R749" s="198"/>
      <c r="S749" s="198"/>
      <c r="T749" s="199"/>
      <c r="AT749" s="193" t="s">
        <v>156</v>
      </c>
      <c r="AU749" s="193" t="s">
        <v>80</v>
      </c>
      <c r="AV749" s="12" t="s">
        <v>80</v>
      </c>
      <c r="AW749" s="12" t="s">
        <v>35</v>
      </c>
      <c r="AX749" s="12" t="s">
        <v>17</v>
      </c>
      <c r="AY749" s="193" t="s">
        <v>147</v>
      </c>
    </row>
    <row r="750" spans="2:65" s="1" customFormat="1" ht="31.5" customHeight="1">
      <c r="B750" s="170"/>
      <c r="C750" s="171" t="s">
        <v>1002</v>
      </c>
      <c r="D750" s="171" t="s">
        <v>149</v>
      </c>
      <c r="E750" s="172" t="s">
        <v>1003</v>
      </c>
      <c r="F750" s="173" t="s">
        <v>1004</v>
      </c>
      <c r="G750" s="174" t="s">
        <v>229</v>
      </c>
      <c r="H750" s="175">
        <v>24.75</v>
      </c>
      <c r="I750" s="176"/>
      <c r="J750" s="177">
        <f>ROUND(I750*H750,2)</f>
        <v>0</v>
      </c>
      <c r="K750" s="173" t="s">
        <v>153</v>
      </c>
      <c r="L750" s="41"/>
      <c r="M750" s="178" t="s">
        <v>5</v>
      </c>
      <c r="N750" s="179" t="s">
        <v>43</v>
      </c>
      <c r="O750" s="42"/>
      <c r="P750" s="180">
        <f>O750*H750</f>
        <v>0</v>
      </c>
      <c r="Q750" s="180">
        <v>0</v>
      </c>
      <c r="R750" s="180">
        <f>Q750*H750</f>
        <v>0</v>
      </c>
      <c r="S750" s="180">
        <v>0</v>
      </c>
      <c r="T750" s="181">
        <f>S750*H750</f>
        <v>0</v>
      </c>
      <c r="AR750" s="24" t="s">
        <v>226</v>
      </c>
      <c r="AT750" s="24" t="s">
        <v>149</v>
      </c>
      <c r="AU750" s="24" t="s">
        <v>80</v>
      </c>
      <c r="AY750" s="24" t="s">
        <v>147</v>
      </c>
      <c r="BE750" s="182">
        <f>IF(N750="základní",J750,0)</f>
        <v>0</v>
      </c>
      <c r="BF750" s="182">
        <f>IF(N750="snížená",J750,0)</f>
        <v>0</v>
      </c>
      <c r="BG750" s="182">
        <f>IF(N750="zákl. přenesená",J750,0)</f>
        <v>0</v>
      </c>
      <c r="BH750" s="182">
        <f>IF(N750="sníž. přenesená",J750,0)</f>
        <v>0</v>
      </c>
      <c r="BI750" s="182">
        <f>IF(N750="nulová",J750,0)</f>
        <v>0</v>
      </c>
      <c r="BJ750" s="24" t="s">
        <v>17</v>
      </c>
      <c r="BK750" s="182">
        <f>ROUND(I750*H750,2)</f>
        <v>0</v>
      </c>
      <c r="BL750" s="24" t="s">
        <v>226</v>
      </c>
      <c r="BM750" s="24" t="s">
        <v>1005</v>
      </c>
    </row>
    <row r="751" spans="2:65" s="11" customFormat="1" ht="13.5">
      <c r="B751" s="183"/>
      <c r="D751" s="184" t="s">
        <v>156</v>
      </c>
      <c r="E751" s="185" t="s">
        <v>5</v>
      </c>
      <c r="F751" s="186" t="s">
        <v>991</v>
      </c>
      <c r="H751" s="187" t="s">
        <v>5</v>
      </c>
      <c r="I751" s="188"/>
      <c r="L751" s="183"/>
      <c r="M751" s="189"/>
      <c r="N751" s="190"/>
      <c r="O751" s="190"/>
      <c r="P751" s="190"/>
      <c r="Q751" s="190"/>
      <c r="R751" s="190"/>
      <c r="S751" s="190"/>
      <c r="T751" s="191"/>
      <c r="AT751" s="187" t="s">
        <v>156</v>
      </c>
      <c r="AU751" s="187" t="s">
        <v>80</v>
      </c>
      <c r="AV751" s="11" t="s">
        <v>17</v>
      </c>
      <c r="AW751" s="11" t="s">
        <v>35</v>
      </c>
      <c r="AX751" s="11" t="s">
        <v>72</v>
      </c>
      <c r="AY751" s="187" t="s">
        <v>147</v>
      </c>
    </row>
    <row r="752" spans="2:65" s="12" customFormat="1" ht="13.5">
      <c r="B752" s="192"/>
      <c r="D752" s="184" t="s">
        <v>156</v>
      </c>
      <c r="E752" s="193" t="s">
        <v>5</v>
      </c>
      <c r="F752" s="194" t="s">
        <v>1006</v>
      </c>
      <c r="H752" s="195">
        <v>24.75</v>
      </c>
      <c r="I752" s="196"/>
      <c r="L752" s="192"/>
      <c r="M752" s="197"/>
      <c r="N752" s="198"/>
      <c r="O752" s="198"/>
      <c r="P752" s="198"/>
      <c r="Q752" s="198"/>
      <c r="R752" s="198"/>
      <c r="S752" s="198"/>
      <c r="T752" s="199"/>
      <c r="AT752" s="193" t="s">
        <v>156</v>
      </c>
      <c r="AU752" s="193" t="s">
        <v>80</v>
      </c>
      <c r="AV752" s="12" t="s">
        <v>80</v>
      </c>
      <c r="AW752" s="12" t="s">
        <v>35</v>
      </c>
      <c r="AX752" s="12" t="s">
        <v>72</v>
      </c>
      <c r="AY752" s="193" t="s">
        <v>147</v>
      </c>
    </row>
    <row r="753" spans="2:65" s="13" customFormat="1" ht="13.5">
      <c r="B753" s="200"/>
      <c r="D753" s="201" t="s">
        <v>156</v>
      </c>
      <c r="E753" s="202" t="s">
        <v>5</v>
      </c>
      <c r="F753" s="203" t="s">
        <v>159</v>
      </c>
      <c r="H753" s="204">
        <v>24.75</v>
      </c>
      <c r="I753" s="205"/>
      <c r="L753" s="200"/>
      <c r="M753" s="206"/>
      <c r="N753" s="207"/>
      <c r="O753" s="207"/>
      <c r="P753" s="207"/>
      <c r="Q753" s="207"/>
      <c r="R753" s="207"/>
      <c r="S753" s="207"/>
      <c r="T753" s="208"/>
      <c r="AT753" s="209" t="s">
        <v>156</v>
      </c>
      <c r="AU753" s="209" t="s">
        <v>80</v>
      </c>
      <c r="AV753" s="13" t="s">
        <v>154</v>
      </c>
      <c r="AW753" s="13" t="s">
        <v>35</v>
      </c>
      <c r="AX753" s="13" t="s">
        <v>17</v>
      </c>
      <c r="AY753" s="209" t="s">
        <v>147</v>
      </c>
    </row>
    <row r="754" spans="2:65" s="1" customFormat="1" ht="22.5" customHeight="1">
      <c r="B754" s="170"/>
      <c r="C754" s="216" t="s">
        <v>1007</v>
      </c>
      <c r="D754" s="216" t="s">
        <v>393</v>
      </c>
      <c r="E754" s="217" t="s">
        <v>1008</v>
      </c>
      <c r="F754" s="218" t="s">
        <v>1009</v>
      </c>
      <c r="G754" s="219" t="s">
        <v>152</v>
      </c>
      <c r="H754" s="220">
        <v>0.59399999999999997</v>
      </c>
      <c r="I754" s="221"/>
      <c r="J754" s="222">
        <f>ROUND(I754*H754,2)</f>
        <v>0</v>
      </c>
      <c r="K754" s="218" t="s">
        <v>153</v>
      </c>
      <c r="L754" s="223"/>
      <c r="M754" s="224" t="s">
        <v>5</v>
      </c>
      <c r="N754" s="225" t="s">
        <v>43</v>
      </c>
      <c r="O754" s="42"/>
      <c r="P754" s="180">
        <f>O754*H754</f>
        <v>0</v>
      </c>
      <c r="Q754" s="180">
        <v>0.55000000000000004</v>
      </c>
      <c r="R754" s="180">
        <f>Q754*H754</f>
        <v>0.32669999999999999</v>
      </c>
      <c r="S754" s="180">
        <v>0</v>
      </c>
      <c r="T754" s="181">
        <f>S754*H754</f>
        <v>0</v>
      </c>
      <c r="AR754" s="24" t="s">
        <v>316</v>
      </c>
      <c r="AT754" s="24" t="s">
        <v>393</v>
      </c>
      <c r="AU754" s="24" t="s">
        <v>80</v>
      </c>
      <c r="AY754" s="24" t="s">
        <v>147</v>
      </c>
      <c r="BE754" s="182">
        <f>IF(N754="základní",J754,0)</f>
        <v>0</v>
      </c>
      <c r="BF754" s="182">
        <f>IF(N754="snížená",J754,0)</f>
        <v>0</v>
      </c>
      <c r="BG754" s="182">
        <f>IF(N754="zákl. přenesená",J754,0)</f>
        <v>0</v>
      </c>
      <c r="BH754" s="182">
        <f>IF(N754="sníž. přenesená",J754,0)</f>
        <v>0</v>
      </c>
      <c r="BI754" s="182">
        <f>IF(N754="nulová",J754,0)</f>
        <v>0</v>
      </c>
      <c r="BJ754" s="24" t="s">
        <v>17</v>
      </c>
      <c r="BK754" s="182">
        <f>ROUND(I754*H754,2)</f>
        <v>0</v>
      </c>
      <c r="BL754" s="24" t="s">
        <v>226</v>
      </c>
      <c r="BM754" s="24" t="s">
        <v>1010</v>
      </c>
    </row>
    <row r="755" spans="2:65" s="12" customFormat="1" ht="13.5">
      <c r="B755" s="192"/>
      <c r="D755" s="201" t="s">
        <v>156</v>
      </c>
      <c r="E755" s="210" t="s">
        <v>5</v>
      </c>
      <c r="F755" s="211" t="s">
        <v>1011</v>
      </c>
      <c r="H755" s="212">
        <v>0.59399999999999997</v>
      </c>
      <c r="I755" s="196"/>
      <c r="L755" s="192"/>
      <c r="M755" s="197"/>
      <c r="N755" s="198"/>
      <c r="O755" s="198"/>
      <c r="P755" s="198"/>
      <c r="Q755" s="198"/>
      <c r="R755" s="198"/>
      <c r="S755" s="198"/>
      <c r="T755" s="199"/>
      <c r="AT755" s="193" t="s">
        <v>156</v>
      </c>
      <c r="AU755" s="193" t="s">
        <v>80</v>
      </c>
      <c r="AV755" s="12" t="s">
        <v>80</v>
      </c>
      <c r="AW755" s="12" t="s">
        <v>35</v>
      </c>
      <c r="AX755" s="12" t="s">
        <v>17</v>
      </c>
      <c r="AY755" s="193" t="s">
        <v>147</v>
      </c>
    </row>
    <row r="756" spans="2:65" s="1" customFormat="1" ht="22.5" customHeight="1">
      <c r="B756" s="170"/>
      <c r="C756" s="171" t="s">
        <v>1012</v>
      </c>
      <c r="D756" s="171" t="s">
        <v>149</v>
      </c>
      <c r="E756" s="172" t="s">
        <v>1013</v>
      </c>
      <c r="F756" s="173" t="s">
        <v>1014</v>
      </c>
      <c r="G756" s="174" t="s">
        <v>287</v>
      </c>
      <c r="H756" s="175">
        <v>184.7</v>
      </c>
      <c r="I756" s="176"/>
      <c r="J756" s="177">
        <f>ROUND(I756*H756,2)</f>
        <v>0</v>
      </c>
      <c r="K756" s="173" t="s">
        <v>153</v>
      </c>
      <c r="L756" s="41"/>
      <c r="M756" s="178" t="s">
        <v>5</v>
      </c>
      <c r="N756" s="179" t="s">
        <v>43</v>
      </c>
      <c r="O756" s="42"/>
      <c r="P756" s="180">
        <f>O756*H756</f>
        <v>0</v>
      </c>
      <c r="Q756" s="180">
        <v>0</v>
      </c>
      <c r="R756" s="180">
        <f>Q756*H756</f>
        <v>0</v>
      </c>
      <c r="S756" s="180">
        <v>2.5000000000000001E-2</v>
      </c>
      <c r="T756" s="181">
        <f>S756*H756</f>
        <v>4.6174999999999997</v>
      </c>
      <c r="AR756" s="24" t="s">
        <v>226</v>
      </c>
      <c r="AT756" s="24" t="s">
        <v>149</v>
      </c>
      <c r="AU756" s="24" t="s">
        <v>80</v>
      </c>
      <c r="AY756" s="24" t="s">
        <v>147</v>
      </c>
      <c r="BE756" s="182">
        <f>IF(N756="základní",J756,0)</f>
        <v>0</v>
      </c>
      <c r="BF756" s="182">
        <f>IF(N756="snížená",J756,0)</f>
        <v>0</v>
      </c>
      <c r="BG756" s="182">
        <f>IF(N756="zákl. přenesená",J756,0)</f>
        <v>0</v>
      </c>
      <c r="BH756" s="182">
        <f>IF(N756="sníž. přenesená",J756,0)</f>
        <v>0</v>
      </c>
      <c r="BI756" s="182">
        <f>IF(N756="nulová",J756,0)</f>
        <v>0</v>
      </c>
      <c r="BJ756" s="24" t="s">
        <v>17</v>
      </c>
      <c r="BK756" s="182">
        <f>ROUND(I756*H756,2)</f>
        <v>0</v>
      </c>
      <c r="BL756" s="24" t="s">
        <v>226</v>
      </c>
      <c r="BM756" s="24" t="s">
        <v>1015</v>
      </c>
    </row>
    <row r="757" spans="2:65" s="12" customFormat="1" ht="13.5">
      <c r="B757" s="192"/>
      <c r="D757" s="184" t="s">
        <v>156</v>
      </c>
      <c r="E757" s="193" t="s">
        <v>5</v>
      </c>
      <c r="F757" s="194" t="s">
        <v>1016</v>
      </c>
      <c r="H757" s="195">
        <v>49</v>
      </c>
      <c r="I757" s="196"/>
      <c r="L757" s="192"/>
      <c r="M757" s="197"/>
      <c r="N757" s="198"/>
      <c r="O757" s="198"/>
      <c r="P757" s="198"/>
      <c r="Q757" s="198"/>
      <c r="R757" s="198"/>
      <c r="S757" s="198"/>
      <c r="T757" s="199"/>
      <c r="AT757" s="193" t="s">
        <v>156</v>
      </c>
      <c r="AU757" s="193" t="s">
        <v>80</v>
      </c>
      <c r="AV757" s="12" t="s">
        <v>80</v>
      </c>
      <c r="AW757" s="12" t="s">
        <v>35</v>
      </c>
      <c r="AX757" s="12" t="s">
        <v>72</v>
      </c>
      <c r="AY757" s="193" t="s">
        <v>147</v>
      </c>
    </row>
    <row r="758" spans="2:65" s="12" customFormat="1" ht="13.5">
      <c r="B758" s="192"/>
      <c r="D758" s="184" t="s">
        <v>156</v>
      </c>
      <c r="E758" s="193" t="s">
        <v>5</v>
      </c>
      <c r="F758" s="194" t="s">
        <v>1017</v>
      </c>
      <c r="H758" s="195">
        <v>135.69999999999999</v>
      </c>
      <c r="I758" s="196"/>
      <c r="L758" s="192"/>
      <c r="M758" s="197"/>
      <c r="N758" s="198"/>
      <c r="O758" s="198"/>
      <c r="P758" s="198"/>
      <c r="Q758" s="198"/>
      <c r="R758" s="198"/>
      <c r="S758" s="198"/>
      <c r="T758" s="199"/>
      <c r="AT758" s="193" t="s">
        <v>156</v>
      </c>
      <c r="AU758" s="193" t="s">
        <v>80</v>
      </c>
      <c r="AV758" s="12" t="s">
        <v>80</v>
      </c>
      <c r="AW758" s="12" t="s">
        <v>35</v>
      </c>
      <c r="AX758" s="12" t="s">
        <v>72</v>
      </c>
      <c r="AY758" s="193" t="s">
        <v>147</v>
      </c>
    </row>
    <row r="759" spans="2:65" s="13" customFormat="1" ht="13.5">
      <c r="B759" s="200"/>
      <c r="D759" s="201" t="s">
        <v>156</v>
      </c>
      <c r="E759" s="202" t="s">
        <v>5</v>
      </c>
      <c r="F759" s="203" t="s">
        <v>159</v>
      </c>
      <c r="H759" s="204">
        <v>184.7</v>
      </c>
      <c r="I759" s="205"/>
      <c r="L759" s="200"/>
      <c r="M759" s="206"/>
      <c r="N759" s="207"/>
      <c r="O759" s="207"/>
      <c r="P759" s="207"/>
      <c r="Q759" s="207"/>
      <c r="R759" s="207"/>
      <c r="S759" s="207"/>
      <c r="T759" s="208"/>
      <c r="AT759" s="209" t="s">
        <v>156</v>
      </c>
      <c r="AU759" s="209" t="s">
        <v>80</v>
      </c>
      <c r="AV759" s="13" t="s">
        <v>154</v>
      </c>
      <c r="AW759" s="13" t="s">
        <v>35</v>
      </c>
      <c r="AX759" s="13" t="s">
        <v>17</v>
      </c>
      <c r="AY759" s="209" t="s">
        <v>147</v>
      </c>
    </row>
    <row r="760" spans="2:65" s="1" customFormat="1" ht="22.5" customHeight="1">
      <c r="B760" s="170"/>
      <c r="C760" s="171" t="s">
        <v>1018</v>
      </c>
      <c r="D760" s="171" t="s">
        <v>149</v>
      </c>
      <c r="E760" s="172" t="s">
        <v>1019</v>
      </c>
      <c r="F760" s="173" t="s">
        <v>1020</v>
      </c>
      <c r="G760" s="174" t="s">
        <v>292</v>
      </c>
      <c r="H760" s="175">
        <v>7</v>
      </c>
      <c r="I760" s="176"/>
      <c r="J760" s="177">
        <f>ROUND(I760*H760,2)</f>
        <v>0</v>
      </c>
      <c r="K760" s="173" t="s">
        <v>5</v>
      </c>
      <c r="L760" s="41"/>
      <c r="M760" s="178" t="s">
        <v>5</v>
      </c>
      <c r="N760" s="179" t="s">
        <v>43</v>
      </c>
      <c r="O760" s="42"/>
      <c r="P760" s="180">
        <f>O760*H760</f>
        <v>0</v>
      </c>
      <c r="Q760" s="180">
        <v>0</v>
      </c>
      <c r="R760" s="180">
        <f>Q760*H760</f>
        <v>0</v>
      </c>
      <c r="S760" s="180">
        <v>0</v>
      </c>
      <c r="T760" s="181">
        <f>S760*H760</f>
        <v>0</v>
      </c>
      <c r="AR760" s="24" t="s">
        <v>226</v>
      </c>
      <c r="AT760" s="24" t="s">
        <v>149</v>
      </c>
      <c r="AU760" s="24" t="s">
        <v>80</v>
      </c>
      <c r="AY760" s="24" t="s">
        <v>147</v>
      </c>
      <c r="BE760" s="182">
        <f>IF(N760="základní",J760,0)</f>
        <v>0</v>
      </c>
      <c r="BF760" s="182">
        <f>IF(N760="snížená",J760,0)</f>
        <v>0</v>
      </c>
      <c r="BG760" s="182">
        <f>IF(N760="zákl. přenesená",J760,0)</f>
        <v>0</v>
      </c>
      <c r="BH760" s="182">
        <f>IF(N760="sníž. přenesená",J760,0)</f>
        <v>0</v>
      </c>
      <c r="BI760" s="182">
        <f>IF(N760="nulová",J760,0)</f>
        <v>0</v>
      </c>
      <c r="BJ760" s="24" t="s">
        <v>17</v>
      </c>
      <c r="BK760" s="182">
        <f>ROUND(I760*H760,2)</f>
        <v>0</v>
      </c>
      <c r="BL760" s="24" t="s">
        <v>226</v>
      </c>
      <c r="BM760" s="24" t="s">
        <v>1021</v>
      </c>
    </row>
    <row r="761" spans="2:65" s="1" customFormat="1" ht="31.5" customHeight="1">
      <c r="B761" s="170"/>
      <c r="C761" s="171" t="s">
        <v>1022</v>
      </c>
      <c r="D761" s="171" t="s">
        <v>149</v>
      </c>
      <c r="E761" s="172" t="s">
        <v>1023</v>
      </c>
      <c r="F761" s="173" t="s">
        <v>1024</v>
      </c>
      <c r="G761" s="174" t="s">
        <v>223</v>
      </c>
      <c r="H761" s="175">
        <v>20.853999999999999</v>
      </c>
      <c r="I761" s="176"/>
      <c r="J761" s="177">
        <f>ROUND(I761*H761,2)</f>
        <v>0</v>
      </c>
      <c r="K761" s="173" t="s">
        <v>153</v>
      </c>
      <c r="L761" s="41"/>
      <c r="M761" s="178" t="s">
        <v>5</v>
      </c>
      <c r="N761" s="179" t="s">
        <v>43</v>
      </c>
      <c r="O761" s="42"/>
      <c r="P761" s="180">
        <f>O761*H761</f>
        <v>0</v>
      </c>
      <c r="Q761" s="180">
        <v>0</v>
      </c>
      <c r="R761" s="180">
        <f>Q761*H761</f>
        <v>0</v>
      </c>
      <c r="S761" s="180">
        <v>0</v>
      </c>
      <c r="T761" s="181">
        <f>S761*H761</f>
        <v>0</v>
      </c>
      <c r="AR761" s="24" t="s">
        <v>226</v>
      </c>
      <c r="AT761" s="24" t="s">
        <v>149</v>
      </c>
      <c r="AU761" s="24" t="s">
        <v>80</v>
      </c>
      <c r="AY761" s="24" t="s">
        <v>147</v>
      </c>
      <c r="BE761" s="182">
        <f>IF(N761="základní",J761,0)</f>
        <v>0</v>
      </c>
      <c r="BF761" s="182">
        <f>IF(N761="snížená",J761,0)</f>
        <v>0</v>
      </c>
      <c r="BG761" s="182">
        <f>IF(N761="zákl. přenesená",J761,0)</f>
        <v>0</v>
      </c>
      <c r="BH761" s="182">
        <f>IF(N761="sníž. přenesená",J761,0)</f>
        <v>0</v>
      </c>
      <c r="BI761" s="182">
        <f>IF(N761="nulová",J761,0)</f>
        <v>0</v>
      </c>
      <c r="BJ761" s="24" t="s">
        <v>17</v>
      </c>
      <c r="BK761" s="182">
        <f>ROUND(I761*H761,2)</f>
        <v>0</v>
      </c>
      <c r="BL761" s="24" t="s">
        <v>226</v>
      </c>
      <c r="BM761" s="24" t="s">
        <v>1025</v>
      </c>
    </row>
    <row r="762" spans="2:65" s="10" customFormat="1" ht="29.85" customHeight="1">
      <c r="B762" s="156"/>
      <c r="D762" s="167" t="s">
        <v>71</v>
      </c>
      <c r="E762" s="168" t="s">
        <v>1026</v>
      </c>
      <c r="F762" s="168" t="s">
        <v>1027</v>
      </c>
      <c r="I762" s="159"/>
      <c r="J762" s="169">
        <f>BK762</f>
        <v>0</v>
      </c>
      <c r="L762" s="156"/>
      <c r="M762" s="161"/>
      <c r="N762" s="162"/>
      <c r="O762" s="162"/>
      <c r="P762" s="163">
        <f>SUM(P763:P777)</f>
        <v>0</v>
      </c>
      <c r="Q762" s="162"/>
      <c r="R762" s="163">
        <f>SUM(R763:R777)</f>
        <v>6.5553910799999997</v>
      </c>
      <c r="S762" s="162"/>
      <c r="T762" s="164">
        <f>SUM(T763:T777)</f>
        <v>0</v>
      </c>
      <c r="AR762" s="157" t="s">
        <v>80</v>
      </c>
      <c r="AT762" s="165" t="s">
        <v>71</v>
      </c>
      <c r="AU762" s="165" t="s">
        <v>17</v>
      </c>
      <c r="AY762" s="157" t="s">
        <v>147</v>
      </c>
      <c r="BK762" s="166">
        <f>SUM(BK763:BK777)</f>
        <v>0</v>
      </c>
    </row>
    <row r="763" spans="2:65" s="1" customFormat="1" ht="31.5" customHeight="1">
      <c r="B763" s="170"/>
      <c r="C763" s="171" t="s">
        <v>1028</v>
      </c>
      <c r="D763" s="171" t="s">
        <v>149</v>
      </c>
      <c r="E763" s="172" t="s">
        <v>1029</v>
      </c>
      <c r="F763" s="173" t="s">
        <v>1030</v>
      </c>
      <c r="G763" s="174" t="s">
        <v>229</v>
      </c>
      <c r="H763" s="175">
        <v>464.02</v>
      </c>
      <c r="I763" s="176"/>
      <c r="J763" s="177">
        <f>ROUND(I763*H763,2)</f>
        <v>0</v>
      </c>
      <c r="K763" s="173" t="s">
        <v>153</v>
      </c>
      <c r="L763" s="41"/>
      <c r="M763" s="178" t="s">
        <v>5</v>
      </c>
      <c r="N763" s="179" t="s">
        <v>43</v>
      </c>
      <c r="O763" s="42"/>
      <c r="P763" s="180">
        <f>O763*H763</f>
        <v>0</v>
      </c>
      <c r="Q763" s="180">
        <v>0</v>
      </c>
      <c r="R763" s="180">
        <f>Q763*H763</f>
        <v>0</v>
      </c>
      <c r="S763" s="180">
        <v>0</v>
      </c>
      <c r="T763" s="181">
        <f>S763*H763</f>
        <v>0</v>
      </c>
      <c r="AR763" s="24" t="s">
        <v>226</v>
      </c>
      <c r="AT763" s="24" t="s">
        <v>149</v>
      </c>
      <c r="AU763" s="24" t="s">
        <v>80</v>
      </c>
      <c r="AY763" s="24" t="s">
        <v>147</v>
      </c>
      <c r="BE763" s="182">
        <f>IF(N763="základní",J763,0)</f>
        <v>0</v>
      </c>
      <c r="BF763" s="182">
        <f>IF(N763="snížená",J763,0)</f>
        <v>0</v>
      </c>
      <c r="BG763" s="182">
        <f>IF(N763="zákl. přenesená",J763,0)</f>
        <v>0</v>
      </c>
      <c r="BH763" s="182">
        <f>IF(N763="sníž. přenesená",J763,0)</f>
        <v>0</v>
      </c>
      <c r="BI763" s="182">
        <f>IF(N763="nulová",J763,0)</f>
        <v>0</v>
      </c>
      <c r="BJ763" s="24" t="s">
        <v>17</v>
      </c>
      <c r="BK763" s="182">
        <f>ROUND(I763*H763,2)</f>
        <v>0</v>
      </c>
      <c r="BL763" s="24" t="s">
        <v>226</v>
      </c>
      <c r="BM763" s="24" t="s">
        <v>1031</v>
      </c>
    </row>
    <row r="764" spans="2:65" s="1" customFormat="1" ht="22.5" customHeight="1">
      <c r="B764" s="170"/>
      <c r="C764" s="216" t="s">
        <v>1032</v>
      </c>
      <c r="D764" s="216" t="s">
        <v>393</v>
      </c>
      <c r="E764" s="217" t="s">
        <v>1033</v>
      </c>
      <c r="F764" s="218" t="s">
        <v>1034</v>
      </c>
      <c r="G764" s="219" t="s">
        <v>229</v>
      </c>
      <c r="H764" s="220">
        <v>510.42200000000003</v>
      </c>
      <c r="I764" s="221"/>
      <c r="J764" s="222">
        <f>ROUND(I764*H764,2)</f>
        <v>0</v>
      </c>
      <c r="K764" s="218" t="s">
        <v>153</v>
      </c>
      <c r="L764" s="223"/>
      <c r="M764" s="224" t="s">
        <v>5</v>
      </c>
      <c r="N764" s="225" t="s">
        <v>43</v>
      </c>
      <c r="O764" s="42"/>
      <c r="P764" s="180">
        <f>O764*H764</f>
        <v>0</v>
      </c>
      <c r="Q764" s="180">
        <v>1.3999999999999999E-4</v>
      </c>
      <c r="R764" s="180">
        <f>Q764*H764</f>
        <v>7.1459079999999994E-2</v>
      </c>
      <c r="S764" s="180">
        <v>0</v>
      </c>
      <c r="T764" s="181">
        <f>S764*H764</f>
        <v>0</v>
      </c>
      <c r="AR764" s="24" t="s">
        <v>316</v>
      </c>
      <c r="AT764" s="24" t="s">
        <v>393</v>
      </c>
      <c r="AU764" s="24" t="s">
        <v>80</v>
      </c>
      <c r="AY764" s="24" t="s">
        <v>147</v>
      </c>
      <c r="BE764" s="182">
        <f>IF(N764="základní",J764,0)</f>
        <v>0</v>
      </c>
      <c r="BF764" s="182">
        <f>IF(N764="snížená",J764,0)</f>
        <v>0</v>
      </c>
      <c r="BG764" s="182">
        <f>IF(N764="zákl. přenesená",J764,0)</f>
        <v>0</v>
      </c>
      <c r="BH764" s="182">
        <f>IF(N764="sníž. přenesená",J764,0)</f>
        <v>0</v>
      </c>
      <c r="BI764" s="182">
        <f>IF(N764="nulová",J764,0)</f>
        <v>0</v>
      </c>
      <c r="BJ764" s="24" t="s">
        <v>17</v>
      </c>
      <c r="BK764" s="182">
        <f>ROUND(I764*H764,2)</f>
        <v>0</v>
      </c>
      <c r="BL764" s="24" t="s">
        <v>226</v>
      </c>
      <c r="BM764" s="24" t="s">
        <v>1035</v>
      </c>
    </row>
    <row r="765" spans="2:65" s="12" customFormat="1" ht="13.5">
      <c r="B765" s="192"/>
      <c r="D765" s="201" t="s">
        <v>156</v>
      </c>
      <c r="F765" s="211" t="s">
        <v>1036</v>
      </c>
      <c r="H765" s="212">
        <v>510.42200000000003</v>
      </c>
      <c r="I765" s="196"/>
      <c r="L765" s="192"/>
      <c r="M765" s="197"/>
      <c r="N765" s="198"/>
      <c r="O765" s="198"/>
      <c r="P765" s="198"/>
      <c r="Q765" s="198"/>
      <c r="R765" s="198"/>
      <c r="S765" s="198"/>
      <c r="T765" s="199"/>
      <c r="AT765" s="193" t="s">
        <v>156</v>
      </c>
      <c r="AU765" s="193" t="s">
        <v>80</v>
      </c>
      <c r="AV765" s="12" t="s">
        <v>80</v>
      </c>
      <c r="AW765" s="12" t="s">
        <v>6</v>
      </c>
      <c r="AX765" s="12" t="s">
        <v>17</v>
      </c>
      <c r="AY765" s="193" t="s">
        <v>147</v>
      </c>
    </row>
    <row r="766" spans="2:65" s="1" customFormat="1" ht="31.5" customHeight="1">
      <c r="B766" s="170"/>
      <c r="C766" s="171" t="s">
        <v>1037</v>
      </c>
      <c r="D766" s="171" t="s">
        <v>149</v>
      </c>
      <c r="E766" s="172" t="s">
        <v>1038</v>
      </c>
      <c r="F766" s="173" t="s">
        <v>1039</v>
      </c>
      <c r="G766" s="174" t="s">
        <v>229</v>
      </c>
      <c r="H766" s="175">
        <v>464.02</v>
      </c>
      <c r="I766" s="176"/>
      <c r="J766" s="177">
        <f>ROUND(I766*H766,2)</f>
        <v>0</v>
      </c>
      <c r="K766" s="173" t="s">
        <v>153</v>
      </c>
      <c r="L766" s="41"/>
      <c r="M766" s="178" t="s">
        <v>5</v>
      </c>
      <c r="N766" s="179" t="s">
        <v>43</v>
      </c>
      <c r="O766" s="42"/>
      <c r="P766" s="180">
        <f>O766*H766</f>
        <v>0</v>
      </c>
      <c r="Q766" s="180">
        <v>1.388E-2</v>
      </c>
      <c r="R766" s="180">
        <f>Q766*H766</f>
        <v>6.4405975999999994</v>
      </c>
      <c r="S766" s="180">
        <v>0</v>
      </c>
      <c r="T766" s="181">
        <f>S766*H766</f>
        <v>0</v>
      </c>
      <c r="AR766" s="24" t="s">
        <v>226</v>
      </c>
      <c r="AT766" s="24" t="s">
        <v>149</v>
      </c>
      <c r="AU766" s="24" t="s">
        <v>80</v>
      </c>
      <c r="AY766" s="24" t="s">
        <v>147</v>
      </c>
      <c r="BE766" s="182">
        <f>IF(N766="základní",J766,0)</f>
        <v>0</v>
      </c>
      <c r="BF766" s="182">
        <f>IF(N766="snížená",J766,0)</f>
        <v>0</v>
      </c>
      <c r="BG766" s="182">
        <f>IF(N766="zákl. přenesená",J766,0)</f>
        <v>0</v>
      </c>
      <c r="BH766" s="182">
        <f>IF(N766="sníž. přenesená",J766,0)</f>
        <v>0</v>
      </c>
      <c r="BI766" s="182">
        <f>IF(N766="nulová",J766,0)</f>
        <v>0</v>
      </c>
      <c r="BJ766" s="24" t="s">
        <v>17</v>
      </c>
      <c r="BK766" s="182">
        <f>ROUND(I766*H766,2)</f>
        <v>0</v>
      </c>
      <c r="BL766" s="24" t="s">
        <v>226</v>
      </c>
      <c r="BM766" s="24" t="s">
        <v>1040</v>
      </c>
    </row>
    <row r="767" spans="2:65" s="11" customFormat="1" ht="13.5">
      <c r="B767" s="183"/>
      <c r="D767" s="184" t="s">
        <v>156</v>
      </c>
      <c r="E767" s="185" t="s">
        <v>5</v>
      </c>
      <c r="F767" s="186" t="s">
        <v>859</v>
      </c>
      <c r="H767" s="187" t="s">
        <v>5</v>
      </c>
      <c r="I767" s="188"/>
      <c r="L767" s="183"/>
      <c r="M767" s="189"/>
      <c r="N767" s="190"/>
      <c r="O767" s="190"/>
      <c r="P767" s="190"/>
      <c r="Q767" s="190"/>
      <c r="R767" s="190"/>
      <c r="S767" s="190"/>
      <c r="T767" s="191"/>
      <c r="AT767" s="187" t="s">
        <v>156</v>
      </c>
      <c r="AU767" s="187" t="s">
        <v>80</v>
      </c>
      <c r="AV767" s="11" t="s">
        <v>17</v>
      </c>
      <c r="AW767" s="11" t="s">
        <v>35</v>
      </c>
      <c r="AX767" s="11" t="s">
        <v>72</v>
      </c>
      <c r="AY767" s="187" t="s">
        <v>147</v>
      </c>
    </row>
    <row r="768" spans="2:65" s="12" customFormat="1" ht="13.5">
      <c r="B768" s="192"/>
      <c r="D768" s="184" t="s">
        <v>156</v>
      </c>
      <c r="E768" s="193" t="s">
        <v>5</v>
      </c>
      <c r="F768" s="194" t="s">
        <v>860</v>
      </c>
      <c r="H768" s="195">
        <v>77.849999999999994</v>
      </c>
      <c r="I768" s="196"/>
      <c r="L768" s="192"/>
      <c r="M768" s="197"/>
      <c r="N768" s="198"/>
      <c r="O768" s="198"/>
      <c r="P768" s="198"/>
      <c r="Q768" s="198"/>
      <c r="R768" s="198"/>
      <c r="S768" s="198"/>
      <c r="T768" s="199"/>
      <c r="AT768" s="193" t="s">
        <v>156</v>
      </c>
      <c r="AU768" s="193" t="s">
        <v>80</v>
      </c>
      <c r="AV768" s="12" t="s">
        <v>80</v>
      </c>
      <c r="AW768" s="12" t="s">
        <v>35</v>
      </c>
      <c r="AX768" s="12" t="s">
        <v>72</v>
      </c>
      <c r="AY768" s="193" t="s">
        <v>147</v>
      </c>
    </row>
    <row r="769" spans="2:65" s="11" customFormat="1" ht="13.5">
      <c r="B769" s="183"/>
      <c r="D769" s="184" t="s">
        <v>156</v>
      </c>
      <c r="E769" s="185" t="s">
        <v>5</v>
      </c>
      <c r="F769" s="186" t="s">
        <v>861</v>
      </c>
      <c r="H769" s="187" t="s">
        <v>5</v>
      </c>
      <c r="I769" s="188"/>
      <c r="L769" s="183"/>
      <c r="M769" s="189"/>
      <c r="N769" s="190"/>
      <c r="O769" s="190"/>
      <c r="P769" s="190"/>
      <c r="Q769" s="190"/>
      <c r="R769" s="190"/>
      <c r="S769" s="190"/>
      <c r="T769" s="191"/>
      <c r="AT769" s="187" t="s">
        <v>156</v>
      </c>
      <c r="AU769" s="187" t="s">
        <v>80</v>
      </c>
      <c r="AV769" s="11" t="s">
        <v>17</v>
      </c>
      <c r="AW769" s="11" t="s">
        <v>35</v>
      </c>
      <c r="AX769" s="11" t="s">
        <v>72</v>
      </c>
      <c r="AY769" s="187" t="s">
        <v>147</v>
      </c>
    </row>
    <row r="770" spans="2:65" s="12" customFormat="1" ht="13.5">
      <c r="B770" s="192"/>
      <c r="D770" s="184" t="s">
        <v>156</v>
      </c>
      <c r="E770" s="193" t="s">
        <v>5</v>
      </c>
      <c r="F770" s="194" t="s">
        <v>862</v>
      </c>
      <c r="H770" s="195">
        <v>112.47</v>
      </c>
      <c r="I770" s="196"/>
      <c r="L770" s="192"/>
      <c r="M770" s="197"/>
      <c r="N770" s="198"/>
      <c r="O770" s="198"/>
      <c r="P770" s="198"/>
      <c r="Q770" s="198"/>
      <c r="R770" s="198"/>
      <c r="S770" s="198"/>
      <c r="T770" s="199"/>
      <c r="AT770" s="193" t="s">
        <v>156</v>
      </c>
      <c r="AU770" s="193" t="s">
        <v>80</v>
      </c>
      <c r="AV770" s="12" t="s">
        <v>80</v>
      </c>
      <c r="AW770" s="12" t="s">
        <v>35</v>
      </c>
      <c r="AX770" s="12" t="s">
        <v>72</v>
      </c>
      <c r="AY770" s="193" t="s">
        <v>147</v>
      </c>
    </row>
    <row r="771" spans="2:65" s="12" customFormat="1" ht="13.5">
      <c r="B771" s="192"/>
      <c r="D771" s="184" t="s">
        <v>156</v>
      </c>
      <c r="E771" s="193" t="s">
        <v>5</v>
      </c>
      <c r="F771" s="194" t="s">
        <v>863</v>
      </c>
      <c r="H771" s="195">
        <v>189</v>
      </c>
      <c r="I771" s="196"/>
      <c r="L771" s="192"/>
      <c r="M771" s="197"/>
      <c r="N771" s="198"/>
      <c r="O771" s="198"/>
      <c r="P771" s="198"/>
      <c r="Q771" s="198"/>
      <c r="R771" s="198"/>
      <c r="S771" s="198"/>
      <c r="T771" s="199"/>
      <c r="AT771" s="193" t="s">
        <v>156</v>
      </c>
      <c r="AU771" s="193" t="s">
        <v>80</v>
      </c>
      <c r="AV771" s="12" t="s">
        <v>80</v>
      </c>
      <c r="AW771" s="12" t="s">
        <v>35</v>
      </c>
      <c r="AX771" s="12" t="s">
        <v>72</v>
      </c>
      <c r="AY771" s="193" t="s">
        <v>147</v>
      </c>
    </row>
    <row r="772" spans="2:65" s="11" customFormat="1" ht="13.5">
      <c r="B772" s="183"/>
      <c r="D772" s="184" t="s">
        <v>156</v>
      </c>
      <c r="E772" s="185" t="s">
        <v>5</v>
      </c>
      <c r="F772" s="186" t="s">
        <v>864</v>
      </c>
      <c r="H772" s="187" t="s">
        <v>5</v>
      </c>
      <c r="I772" s="188"/>
      <c r="L772" s="183"/>
      <c r="M772" s="189"/>
      <c r="N772" s="190"/>
      <c r="O772" s="190"/>
      <c r="P772" s="190"/>
      <c r="Q772" s="190"/>
      <c r="R772" s="190"/>
      <c r="S772" s="190"/>
      <c r="T772" s="191"/>
      <c r="AT772" s="187" t="s">
        <v>156</v>
      </c>
      <c r="AU772" s="187" t="s">
        <v>80</v>
      </c>
      <c r="AV772" s="11" t="s">
        <v>17</v>
      </c>
      <c r="AW772" s="11" t="s">
        <v>35</v>
      </c>
      <c r="AX772" s="11" t="s">
        <v>72</v>
      </c>
      <c r="AY772" s="187" t="s">
        <v>147</v>
      </c>
    </row>
    <row r="773" spans="2:65" s="12" customFormat="1" ht="13.5">
      <c r="B773" s="192"/>
      <c r="D773" s="184" t="s">
        <v>156</v>
      </c>
      <c r="E773" s="193" t="s">
        <v>5</v>
      </c>
      <c r="F773" s="194" t="s">
        <v>865</v>
      </c>
      <c r="H773" s="195">
        <v>84.7</v>
      </c>
      <c r="I773" s="196"/>
      <c r="L773" s="192"/>
      <c r="M773" s="197"/>
      <c r="N773" s="198"/>
      <c r="O773" s="198"/>
      <c r="P773" s="198"/>
      <c r="Q773" s="198"/>
      <c r="R773" s="198"/>
      <c r="S773" s="198"/>
      <c r="T773" s="199"/>
      <c r="AT773" s="193" t="s">
        <v>156</v>
      </c>
      <c r="AU773" s="193" t="s">
        <v>80</v>
      </c>
      <c r="AV773" s="12" t="s">
        <v>80</v>
      </c>
      <c r="AW773" s="12" t="s">
        <v>35</v>
      </c>
      <c r="AX773" s="12" t="s">
        <v>72</v>
      </c>
      <c r="AY773" s="193" t="s">
        <v>147</v>
      </c>
    </row>
    <row r="774" spans="2:65" s="13" customFormat="1" ht="13.5">
      <c r="B774" s="200"/>
      <c r="D774" s="201" t="s">
        <v>156</v>
      </c>
      <c r="E774" s="202" t="s">
        <v>5</v>
      </c>
      <c r="F774" s="203" t="s">
        <v>159</v>
      </c>
      <c r="H774" s="204">
        <v>464.02</v>
      </c>
      <c r="I774" s="205"/>
      <c r="L774" s="200"/>
      <c r="M774" s="206"/>
      <c r="N774" s="207"/>
      <c r="O774" s="207"/>
      <c r="P774" s="207"/>
      <c r="Q774" s="207"/>
      <c r="R774" s="207"/>
      <c r="S774" s="207"/>
      <c r="T774" s="208"/>
      <c r="AT774" s="209" t="s">
        <v>156</v>
      </c>
      <c r="AU774" s="209" t="s">
        <v>80</v>
      </c>
      <c r="AV774" s="13" t="s">
        <v>154</v>
      </c>
      <c r="AW774" s="13" t="s">
        <v>35</v>
      </c>
      <c r="AX774" s="13" t="s">
        <v>17</v>
      </c>
      <c r="AY774" s="209" t="s">
        <v>147</v>
      </c>
    </row>
    <row r="775" spans="2:65" s="1" customFormat="1" ht="31.5" customHeight="1">
      <c r="B775" s="170"/>
      <c r="C775" s="171" t="s">
        <v>1041</v>
      </c>
      <c r="D775" s="171" t="s">
        <v>149</v>
      </c>
      <c r="E775" s="172" t="s">
        <v>1042</v>
      </c>
      <c r="F775" s="173" t="s">
        <v>1043</v>
      </c>
      <c r="G775" s="174" t="s">
        <v>287</v>
      </c>
      <c r="H775" s="175">
        <v>8.8800000000000008</v>
      </c>
      <c r="I775" s="176"/>
      <c r="J775" s="177">
        <f>ROUND(I775*H775,2)</f>
        <v>0</v>
      </c>
      <c r="K775" s="173" t="s">
        <v>153</v>
      </c>
      <c r="L775" s="41"/>
      <c r="M775" s="178" t="s">
        <v>5</v>
      </c>
      <c r="N775" s="179" t="s">
        <v>43</v>
      </c>
      <c r="O775" s="42"/>
      <c r="P775" s="180">
        <f>O775*H775</f>
        <v>0</v>
      </c>
      <c r="Q775" s="180">
        <v>4.8799999999999998E-3</v>
      </c>
      <c r="R775" s="180">
        <f>Q775*H775</f>
        <v>4.3334400000000002E-2</v>
      </c>
      <c r="S775" s="180">
        <v>0</v>
      </c>
      <c r="T775" s="181">
        <f>S775*H775</f>
        <v>0</v>
      </c>
      <c r="AR775" s="24" t="s">
        <v>226</v>
      </c>
      <c r="AT775" s="24" t="s">
        <v>149</v>
      </c>
      <c r="AU775" s="24" t="s">
        <v>80</v>
      </c>
      <c r="AY775" s="24" t="s">
        <v>147</v>
      </c>
      <c r="BE775" s="182">
        <f>IF(N775="základní",J775,0)</f>
        <v>0</v>
      </c>
      <c r="BF775" s="182">
        <f>IF(N775="snížená",J775,0)</f>
        <v>0</v>
      </c>
      <c r="BG775" s="182">
        <f>IF(N775="zákl. přenesená",J775,0)</f>
        <v>0</v>
      </c>
      <c r="BH775" s="182">
        <f>IF(N775="sníž. přenesená",J775,0)</f>
        <v>0</v>
      </c>
      <c r="BI775" s="182">
        <f>IF(N775="nulová",J775,0)</f>
        <v>0</v>
      </c>
      <c r="BJ775" s="24" t="s">
        <v>17</v>
      </c>
      <c r="BK775" s="182">
        <f>ROUND(I775*H775,2)</f>
        <v>0</v>
      </c>
      <c r="BL775" s="24" t="s">
        <v>226</v>
      </c>
      <c r="BM775" s="24" t="s">
        <v>1044</v>
      </c>
    </row>
    <row r="776" spans="2:65" s="12" customFormat="1" ht="13.5">
      <c r="B776" s="192"/>
      <c r="D776" s="201" t="s">
        <v>156</v>
      </c>
      <c r="E776" s="210" t="s">
        <v>5</v>
      </c>
      <c r="F776" s="211" t="s">
        <v>1045</v>
      </c>
      <c r="H776" s="212">
        <v>8.8800000000000008</v>
      </c>
      <c r="I776" s="196"/>
      <c r="L776" s="192"/>
      <c r="M776" s="197"/>
      <c r="N776" s="198"/>
      <c r="O776" s="198"/>
      <c r="P776" s="198"/>
      <c r="Q776" s="198"/>
      <c r="R776" s="198"/>
      <c r="S776" s="198"/>
      <c r="T776" s="199"/>
      <c r="AT776" s="193" t="s">
        <v>156</v>
      </c>
      <c r="AU776" s="193" t="s">
        <v>80</v>
      </c>
      <c r="AV776" s="12" t="s">
        <v>80</v>
      </c>
      <c r="AW776" s="12" t="s">
        <v>35</v>
      </c>
      <c r="AX776" s="12" t="s">
        <v>17</v>
      </c>
      <c r="AY776" s="193" t="s">
        <v>147</v>
      </c>
    </row>
    <row r="777" spans="2:65" s="1" customFormat="1" ht="44.25" customHeight="1">
      <c r="B777" s="170"/>
      <c r="C777" s="171" t="s">
        <v>1046</v>
      </c>
      <c r="D777" s="171" t="s">
        <v>149</v>
      </c>
      <c r="E777" s="172" t="s">
        <v>1047</v>
      </c>
      <c r="F777" s="173" t="s">
        <v>1048</v>
      </c>
      <c r="G777" s="174" t="s">
        <v>223</v>
      </c>
      <c r="H777" s="175">
        <v>6.5549999999999997</v>
      </c>
      <c r="I777" s="176"/>
      <c r="J777" s="177">
        <f>ROUND(I777*H777,2)</f>
        <v>0</v>
      </c>
      <c r="K777" s="173" t="s">
        <v>153</v>
      </c>
      <c r="L777" s="41"/>
      <c r="M777" s="178" t="s">
        <v>5</v>
      </c>
      <c r="N777" s="179" t="s">
        <v>43</v>
      </c>
      <c r="O777" s="42"/>
      <c r="P777" s="180">
        <f>O777*H777</f>
        <v>0</v>
      </c>
      <c r="Q777" s="180">
        <v>0</v>
      </c>
      <c r="R777" s="180">
        <f>Q777*H777</f>
        <v>0</v>
      </c>
      <c r="S777" s="180">
        <v>0</v>
      </c>
      <c r="T777" s="181">
        <f>S777*H777</f>
        <v>0</v>
      </c>
      <c r="AR777" s="24" t="s">
        <v>226</v>
      </c>
      <c r="AT777" s="24" t="s">
        <v>149</v>
      </c>
      <c r="AU777" s="24" t="s">
        <v>80</v>
      </c>
      <c r="AY777" s="24" t="s">
        <v>147</v>
      </c>
      <c r="BE777" s="182">
        <f>IF(N777="základní",J777,0)</f>
        <v>0</v>
      </c>
      <c r="BF777" s="182">
        <f>IF(N777="snížená",J777,0)</f>
        <v>0</v>
      </c>
      <c r="BG777" s="182">
        <f>IF(N777="zákl. přenesená",J777,0)</f>
        <v>0</v>
      </c>
      <c r="BH777" s="182">
        <f>IF(N777="sníž. přenesená",J777,0)</f>
        <v>0</v>
      </c>
      <c r="BI777" s="182">
        <f>IF(N777="nulová",J777,0)</f>
        <v>0</v>
      </c>
      <c r="BJ777" s="24" t="s">
        <v>17</v>
      </c>
      <c r="BK777" s="182">
        <f>ROUND(I777*H777,2)</f>
        <v>0</v>
      </c>
      <c r="BL777" s="24" t="s">
        <v>226</v>
      </c>
      <c r="BM777" s="24" t="s">
        <v>1049</v>
      </c>
    </row>
    <row r="778" spans="2:65" s="10" customFormat="1" ht="29.85" customHeight="1">
      <c r="B778" s="156"/>
      <c r="D778" s="167" t="s">
        <v>71</v>
      </c>
      <c r="E778" s="168" t="s">
        <v>1050</v>
      </c>
      <c r="F778" s="168" t="s">
        <v>1051</v>
      </c>
      <c r="I778" s="159"/>
      <c r="J778" s="169">
        <f>BK778</f>
        <v>0</v>
      </c>
      <c r="L778" s="156"/>
      <c r="M778" s="161"/>
      <c r="N778" s="162"/>
      <c r="O778" s="162"/>
      <c r="P778" s="163">
        <f>SUM(P779:P797)</f>
        <v>0</v>
      </c>
      <c r="Q778" s="162"/>
      <c r="R778" s="163">
        <f>SUM(R779:R797)</f>
        <v>0.63522250000000013</v>
      </c>
      <c r="S778" s="162"/>
      <c r="T778" s="164">
        <f>SUM(T779:T797)</f>
        <v>0.65936149999999993</v>
      </c>
      <c r="AR778" s="157" t="s">
        <v>80</v>
      </c>
      <c r="AT778" s="165" t="s">
        <v>71</v>
      </c>
      <c r="AU778" s="165" t="s">
        <v>17</v>
      </c>
      <c r="AY778" s="157" t="s">
        <v>147</v>
      </c>
      <c r="BK778" s="166">
        <f>SUM(BK779:BK797)</f>
        <v>0</v>
      </c>
    </row>
    <row r="779" spans="2:65" s="1" customFormat="1" ht="22.5" customHeight="1">
      <c r="B779" s="170"/>
      <c r="C779" s="171" t="s">
        <v>1052</v>
      </c>
      <c r="D779" s="171" t="s">
        <v>149</v>
      </c>
      <c r="E779" s="172" t="s">
        <v>1053</v>
      </c>
      <c r="F779" s="173" t="s">
        <v>1054</v>
      </c>
      <c r="G779" s="174" t="s">
        <v>287</v>
      </c>
      <c r="H779" s="175">
        <v>39.5</v>
      </c>
      <c r="I779" s="176"/>
      <c r="J779" s="177">
        <f>ROUND(I779*H779,2)</f>
        <v>0</v>
      </c>
      <c r="K779" s="173" t="s">
        <v>153</v>
      </c>
      <c r="L779" s="41"/>
      <c r="M779" s="178" t="s">
        <v>5</v>
      </c>
      <c r="N779" s="179" t="s">
        <v>43</v>
      </c>
      <c r="O779" s="42"/>
      <c r="P779" s="180">
        <f>O779*H779</f>
        <v>0</v>
      </c>
      <c r="Q779" s="180">
        <v>0</v>
      </c>
      <c r="R779" s="180">
        <f>Q779*H779</f>
        <v>0</v>
      </c>
      <c r="S779" s="180">
        <v>3.48E-3</v>
      </c>
      <c r="T779" s="181">
        <f>S779*H779</f>
        <v>0.13746</v>
      </c>
      <c r="AR779" s="24" t="s">
        <v>226</v>
      </c>
      <c r="AT779" s="24" t="s">
        <v>149</v>
      </c>
      <c r="AU779" s="24" t="s">
        <v>80</v>
      </c>
      <c r="AY779" s="24" t="s">
        <v>147</v>
      </c>
      <c r="BE779" s="182">
        <f>IF(N779="základní",J779,0)</f>
        <v>0</v>
      </c>
      <c r="BF779" s="182">
        <f>IF(N779="snížená",J779,0)</f>
        <v>0</v>
      </c>
      <c r="BG779" s="182">
        <f>IF(N779="zákl. přenesená",J779,0)</f>
        <v>0</v>
      </c>
      <c r="BH779" s="182">
        <f>IF(N779="sníž. přenesená",J779,0)</f>
        <v>0</v>
      </c>
      <c r="BI779" s="182">
        <f>IF(N779="nulová",J779,0)</f>
        <v>0</v>
      </c>
      <c r="BJ779" s="24" t="s">
        <v>17</v>
      </c>
      <c r="BK779" s="182">
        <f>ROUND(I779*H779,2)</f>
        <v>0</v>
      </c>
      <c r="BL779" s="24" t="s">
        <v>226</v>
      </c>
      <c r="BM779" s="24" t="s">
        <v>1055</v>
      </c>
    </row>
    <row r="780" spans="2:65" s="1" customFormat="1" ht="22.5" customHeight="1">
      <c r="B780" s="170"/>
      <c r="C780" s="171" t="s">
        <v>1056</v>
      </c>
      <c r="D780" s="171" t="s">
        <v>149</v>
      </c>
      <c r="E780" s="172" t="s">
        <v>1057</v>
      </c>
      <c r="F780" s="173" t="s">
        <v>1058</v>
      </c>
      <c r="G780" s="174" t="s">
        <v>287</v>
      </c>
      <c r="H780" s="175">
        <v>26.6</v>
      </c>
      <c r="I780" s="176"/>
      <c r="J780" s="177">
        <f>ROUND(I780*H780,2)</f>
        <v>0</v>
      </c>
      <c r="K780" s="173" t="s">
        <v>153</v>
      </c>
      <c r="L780" s="41"/>
      <c r="M780" s="178" t="s">
        <v>5</v>
      </c>
      <c r="N780" s="179" t="s">
        <v>43</v>
      </c>
      <c r="O780" s="42"/>
      <c r="P780" s="180">
        <f>O780*H780</f>
        <v>0</v>
      </c>
      <c r="Q780" s="180">
        <v>0</v>
      </c>
      <c r="R780" s="180">
        <f>Q780*H780</f>
        <v>0</v>
      </c>
      <c r="S780" s="180">
        <v>1.6999999999999999E-3</v>
      </c>
      <c r="T780" s="181">
        <f>S780*H780</f>
        <v>4.5220000000000003E-2</v>
      </c>
      <c r="AR780" s="24" t="s">
        <v>226</v>
      </c>
      <c r="AT780" s="24" t="s">
        <v>149</v>
      </c>
      <c r="AU780" s="24" t="s">
        <v>80</v>
      </c>
      <c r="AY780" s="24" t="s">
        <v>147</v>
      </c>
      <c r="BE780" s="182">
        <f>IF(N780="základní",J780,0)</f>
        <v>0</v>
      </c>
      <c r="BF780" s="182">
        <f>IF(N780="snížená",J780,0)</f>
        <v>0</v>
      </c>
      <c r="BG780" s="182">
        <f>IF(N780="zákl. přenesená",J780,0)</f>
        <v>0</v>
      </c>
      <c r="BH780" s="182">
        <f>IF(N780="sníž. přenesená",J780,0)</f>
        <v>0</v>
      </c>
      <c r="BI780" s="182">
        <f>IF(N780="nulová",J780,0)</f>
        <v>0</v>
      </c>
      <c r="BJ780" s="24" t="s">
        <v>17</v>
      </c>
      <c r="BK780" s="182">
        <f>ROUND(I780*H780,2)</f>
        <v>0</v>
      </c>
      <c r="BL780" s="24" t="s">
        <v>226</v>
      </c>
      <c r="BM780" s="24" t="s">
        <v>1059</v>
      </c>
    </row>
    <row r="781" spans="2:65" s="1" customFormat="1" ht="22.5" customHeight="1">
      <c r="B781" s="170"/>
      <c r="C781" s="171" t="s">
        <v>1060</v>
      </c>
      <c r="D781" s="171" t="s">
        <v>149</v>
      </c>
      <c r="E781" s="172" t="s">
        <v>1061</v>
      </c>
      <c r="F781" s="173" t="s">
        <v>1062</v>
      </c>
      <c r="G781" s="174" t="s">
        <v>287</v>
      </c>
      <c r="H781" s="175">
        <v>26.45</v>
      </c>
      <c r="I781" s="176"/>
      <c r="J781" s="177">
        <f>ROUND(I781*H781,2)</f>
        <v>0</v>
      </c>
      <c r="K781" s="173" t="s">
        <v>153</v>
      </c>
      <c r="L781" s="41"/>
      <c r="M781" s="178" t="s">
        <v>5</v>
      </c>
      <c r="N781" s="179" t="s">
        <v>43</v>
      </c>
      <c r="O781" s="42"/>
      <c r="P781" s="180">
        <f>O781*H781</f>
        <v>0</v>
      </c>
      <c r="Q781" s="180">
        <v>0</v>
      </c>
      <c r="R781" s="180">
        <f>Q781*H781</f>
        <v>0</v>
      </c>
      <c r="S781" s="180">
        <v>1.67E-3</v>
      </c>
      <c r="T781" s="181">
        <f>S781*H781</f>
        <v>4.4171500000000002E-2</v>
      </c>
      <c r="AR781" s="24" t="s">
        <v>226</v>
      </c>
      <c r="AT781" s="24" t="s">
        <v>149</v>
      </c>
      <c r="AU781" s="24" t="s">
        <v>80</v>
      </c>
      <c r="AY781" s="24" t="s">
        <v>147</v>
      </c>
      <c r="BE781" s="182">
        <f>IF(N781="základní",J781,0)</f>
        <v>0</v>
      </c>
      <c r="BF781" s="182">
        <f>IF(N781="snížená",J781,0)</f>
        <v>0</v>
      </c>
      <c r="BG781" s="182">
        <f>IF(N781="zákl. přenesená",J781,0)</f>
        <v>0</v>
      </c>
      <c r="BH781" s="182">
        <f>IF(N781="sníž. přenesená",J781,0)</f>
        <v>0</v>
      </c>
      <c r="BI781" s="182">
        <f>IF(N781="nulová",J781,0)</f>
        <v>0</v>
      </c>
      <c r="BJ781" s="24" t="s">
        <v>17</v>
      </c>
      <c r="BK781" s="182">
        <f>ROUND(I781*H781,2)</f>
        <v>0</v>
      </c>
      <c r="BL781" s="24" t="s">
        <v>226</v>
      </c>
      <c r="BM781" s="24" t="s">
        <v>1063</v>
      </c>
    </row>
    <row r="782" spans="2:65" s="1" customFormat="1" ht="22.5" customHeight="1">
      <c r="B782" s="170"/>
      <c r="C782" s="171" t="s">
        <v>1064</v>
      </c>
      <c r="D782" s="171" t="s">
        <v>149</v>
      </c>
      <c r="E782" s="172" t="s">
        <v>1065</v>
      </c>
      <c r="F782" s="173" t="s">
        <v>1066</v>
      </c>
      <c r="G782" s="174" t="s">
        <v>287</v>
      </c>
      <c r="H782" s="175">
        <v>97.4</v>
      </c>
      <c r="I782" s="176"/>
      <c r="J782" s="177">
        <f>ROUND(I782*H782,2)</f>
        <v>0</v>
      </c>
      <c r="K782" s="173" t="s">
        <v>153</v>
      </c>
      <c r="L782" s="41"/>
      <c r="M782" s="178" t="s">
        <v>5</v>
      </c>
      <c r="N782" s="179" t="s">
        <v>43</v>
      </c>
      <c r="O782" s="42"/>
      <c r="P782" s="180">
        <f>O782*H782</f>
        <v>0</v>
      </c>
      <c r="Q782" s="180">
        <v>0</v>
      </c>
      <c r="R782" s="180">
        <f>Q782*H782</f>
        <v>0</v>
      </c>
      <c r="S782" s="180">
        <v>2.5999999999999999E-3</v>
      </c>
      <c r="T782" s="181">
        <f>S782*H782</f>
        <v>0.25324000000000002</v>
      </c>
      <c r="AR782" s="24" t="s">
        <v>226</v>
      </c>
      <c r="AT782" s="24" t="s">
        <v>149</v>
      </c>
      <c r="AU782" s="24" t="s">
        <v>80</v>
      </c>
      <c r="AY782" s="24" t="s">
        <v>147</v>
      </c>
      <c r="BE782" s="182">
        <f>IF(N782="základní",J782,0)</f>
        <v>0</v>
      </c>
      <c r="BF782" s="182">
        <f>IF(N782="snížená",J782,0)</f>
        <v>0</v>
      </c>
      <c r="BG782" s="182">
        <f>IF(N782="zákl. přenesená",J782,0)</f>
        <v>0</v>
      </c>
      <c r="BH782" s="182">
        <f>IF(N782="sníž. přenesená",J782,0)</f>
        <v>0</v>
      </c>
      <c r="BI782" s="182">
        <f>IF(N782="nulová",J782,0)</f>
        <v>0</v>
      </c>
      <c r="BJ782" s="24" t="s">
        <v>17</v>
      </c>
      <c r="BK782" s="182">
        <f>ROUND(I782*H782,2)</f>
        <v>0</v>
      </c>
      <c r="BL782" s="24" t="s">
        <v>226</v>
      </c>
      <c r="BM782" s="24" t="s">
        <v>1067</v>
      </c>
    </row>
    <row r="783" spans="2:65" s="1" customFormat="1" ht="22.5" customHeight="1">
      <c r="B783" s="170"/>
      <c r="C783" s="171" t="s">
        <v>1068</v>
      </c>
      <c r="D783" s="171" t="s">
        <v>149</v>
      </c>
      <c r="E783" s="172" t="s">
        <v>1069</v>
      </c>
      <c r="F783" s="173" t="s">
        <v>1070</v>
      </c>
      <c r="G783" s="174" t="s">
        <v>287</v>
      </c>
      <c r="H783" s="175">
        <v>45.5</v>
      </c>
      <c r="I783" s="176"/>
      <c r="J783" s="177">
        <f>ROUND(I783*H783,2)</f>
        <v>0</v>
      </c>
      <c r="K783" s="173" t="s">
        <v>153</v>
      </c>
      <c r="L783" s="41"/>
      <c r="M783" s="178" t="s">
        <v>5</v>
      </c>
      <c r="N783" s="179" t="s">
        <v>43</v>
      </c>
      <c r="O783" s="42"/>
      <c r="P783" s="180">
        <f>O783*H783</f>
        <v>0</v>
      </c>
      <c r="Q783" s="180">
        <v>0</v>
      </c>
      <c r="R783" s="180">
        <f>Q783*H783</f>
        <v>0</v>
      </c>
      <c r="S783" s="180">
        <v>3.9399999999999999E-3</v>
      </c>
      <c r="T783" s="181">
        <f>S783*H783</f>
        <v>0.17926999999999998</v>
      </c>
      <c r="AR783" s="24" t="s">
        <v>226</v>
      </c>
      <c r="AT783" s="24" t="s">
        <v>149</v>
      </c>
      <c r="AU783" s="24" t="s">
        <v>80</v>
      </c>
      <c r="AY783" s="24" t="s">
        <v>147</v>
      </c>
      <c r="BE783" s="182">
        <f>IF(N783="základní",J783,0)</f>
        <v>0</v>
      </c>
      <c r="BF783" s="182">
        <f>IF(N783="snížená",J783,0)</f>
        <v>0</v>
      </c>
      <c r="BG783" s="182">
        <f>IF(N783="zákl. přenesená",J783,0)</f>
        <v>0</v>
      </c>
      <c r="BH783" s="182">
        <f>IF(N783="sníž. přenesená",J783,0)</f>
        <v>0</v>
      </c>
      <c r="BI783" s="182">
        <f>IF(N783="nulová",J783,0)</f>
        <v>0</v>
      </c>
      <c r="BJ783" s="24" t="s">
        <v>17</v>
      </c>
      <c r="BK783" s="182">
        <f>ROUND(I783*H783,2)</f>
        <v>0</v>
      </c>
      <c r="BL783" s="24" t="s">
        <v>226</v>
      </c>
      <c r="BM783" s="24" t="s">
        <v>1071</v>
      </c>
    </row>
    <row r="784" spans="2:65" s="12" customFormat="1" ht="13.5">
      <c r="B784" s="192"/>
      <c r="D784" s="184" t="s">
        <v>156</v>
      </c>
      <c r="E784" s="193" t="s">
        <v>5</v>
      </c>
      <c r="F784" s="194" t="s">
        <v>1072</v>
      </c>
      <c r="H784" s="195">
        <v>12</v>
      </c>
      <c r="I784" s="196"/>
      <c r="L784" s="192"/>
      <c r="M784" s="197"/>
      <c r="N784" s="198"/>
      <c r="O784" s="198"/>
      <c r="P784" s="198"/>
      <c r="Q784" s="198"/>
      <c r="R784" s="198"/>
      <c r="S784" s="198"/>
      <c r="T784" s="199"/>
      <c r="AT784" s="193" t="s">
        <v>156</v>
      </c>
      <c r="AU784" s="193" t="s">
        <v>80</v>
      </c>
      <c r="AV784" s="12" t="s">
        <v>80</v>
      </c>
      <c r="AW784" s="12" t="s">
        <v>35</v>
      </c>
      <c r="AX784" s="12" t="s">
        <v>72</v>
      </c>
      <c r="AY784" s="193" t="s">
        <v>147</v>
      </c>
    </row>
    <row r="785" spans="2:65" s="12" customFormat="1" ht="13.5">
      <c r="B785" s="192"/>
      <c r="D785" s="184" t="s">
        <v>156</v>
      </c>
      <c r="E785" s="193" t="s">
        <v>5</v>
      </c>
      <c r="F785" s="194" t="s">
        <v>1073</v>
      </c>
      <c r="H785" s="195">
        <v>8</v>
      </c>
      <c r="I785" s="196"/>
      <c r="L785" s="192"/>
      <c r="M785" s="197"/>
      <c r="N785" s="198"/>
      <c r="O785" s="198"/>
      <c r="P785" s="198"/>
      <c r="Q785" s="198"/>
      <c r="R785" s="198"/>
      <c r="S785" s="198"/>
      <c r="T785" s="199"/>
      <c r="AT785" s="193" t="s">
        <v>156</v>
      </c>
      <c r="AU785" s="193" t="s">
        <v>80</v>
      </c>
      <c r="AV785" s="12" t="s">
        <v>80</v>
      </c>
      <c r="AW785" s="12" t="s">
        <v>35</v>
      </c>
      <c r="AX785" s="12" t="s">
        <v>72</v>
      </c>
      <c r="AY785" s="193" t="s">
        <v>147</v>
      </c>
    </row>
    <row r="786" spans="2:65" s="12" customFormat="1" ht="13.5">
      <c r="B786" s="192"/>
      <c r="D786" s="184" t="s">
        <v>156</v>
      </c>
      <c r="E786" s="193" t="s">
        <v>5</v>
      </c>
      <c r="F786" s="194" t="s">
        <v>1074</v>
      </c>
      <c r="H786" s="195">
        <v>6</v>
      </c>
      <c r="I786" s="196"/>
      <c r="L786" s="192"/>
      <c r="M786" s="197"/>
      <c r="N786" s="198"/>
      <c r="O786" s="198"/>
      <c r="P786" s="198"/>
      <c r="Q786" s="198"/>
      <c r="R786" s="198"/>
      <c r="S786" s="198"/>
      <c r="T786" s="199"/>
      <c r="AT786" s="193" t="s">
        <v>156</v>
      </c>
      <c r="AU786" s="193" t="s">
        <v>80</v>
      </c>
      <c r="AV786" s="12" t="s">
        <v>80</v>
      </c>
      <c r="AW786" s="12" t="s">
        <v>35</v>
      </c>
      <c r="AX786" s="12" t="s">
        <v>72</v>
      </c>
      <c r="AY786" s="193" t="s">
        <v>147</v>
      </c>
    </row>
    <row r="787" spans="2:65" s="12" customFormat="1" ht="13.5">
      <c r="B787" s="192"/>
      <c r="D787" s="184" t="s">
        <v>156</v>
      </c>
      <c r="E787" s="193" t="s">
        <v>5</v>
      </c>
      <c r="F787" s="194" t="s">
        <v>1075</v>
      </c>
      <c r="H787" s="195">
        <v>19.5</v>
      </c>
      <c r="I787" s="196"/>
      <c r="L787" s="192"/>
      <c r="M787" s="197"/>
      <c r="N787" s="198"/>
      <c r="O787" s="198"/>
      <c r="P787" s="198"/>
      <c r="Q787" s="198"/>
      <c r="R787" s="198"/>
      <c r="S787" s="198"/>
      <c r="T787" s="199"/>
      <c r="AT787" s="193" t="s">
        <v>156</v>
      </c>
      <c r="AU787" s="193" t="s">
        <v>80</v>
      </c>
      <c r="AV787" s="12" t="s">
        <v>80</v>
      </c>
      <c r="AW787" s="12" t="s">
        <v>35</v>
      </c>
      <c r="AX787" s="12" t="s">
        <v>72</v>
      </c>
      <c r="AY787" s="193" t="s">
        <v>147</v>
      </c>
    </row>
    <row r="788" spans="2:65" s="13" customFormat="1" ht="13.5">
      <c r="B788" s="200"/>
      <c r="D788" s="201" t="s">
        <v>156</v>
      </c>
      <c r="E788" s="202" t="s">
        <v>5</v>
      </c>
      <c r="F788" s="203" t="s">
        <v>159</v>
      </c>
      <c r="H788" s="204">
        <v>45.5</v>
      </c>
      <c r="I788" s="205"/>
      <c r="L788" s="200"/>
      <c r="M788" s="206"/>
      <c r="N788" s="207"/>
      <c r="O788" s="207"/>
      <c r="P788" s="207"/>
      <c r="Q788" s="207"/>
      <c r="R788" s="207"/>
      <c r="S788" s="207"/>
      <c r="T788" s="208"/>
      <c r="AT788" s="209" t="s">
        <v>156</v>
      </c>
      <c r="AU788" s="209" t="s">
        <v>80</v>
      </c>
      <c r="AV788" s="13" t="s">
        <v>154</v>
      </c>
      <c r="AW788" s="13" t="s">
        <v>35</v>
      </c>
      <c r="AX788" s="13" t="s">
        <v>17</v>
      </c>
      <c r="AY788" s="209" t="s">
        <v>147</v>
      </c>
    </row>
    <row r="789" spans="2:65" s="1" customFormat="1" ht="31.5" customHeight="1">
      <c r="B789" s="170"/>
      <c r="C789" s="171" t="s">
        <v>1076</v>
      </c>
      <c r="D789" s="171" t="s">
        <v>149</v>
      </c>
      <c r="E789" s="172" t="s">
        <v>1077</v>
      </c>
      <c r="F789" s="173" t="s">
        <v>1078</v>
      </c>
      <c r="G789" s="174" t="s">
        <v>287</v>
      </c>
      <c r="H789" s="175">
        <v>97.4</v>
      </c>
      <c r="I789" s="176"/>
      <c r="J789" s="177">
        <f>ROUND(I789*H789,2)</f>
        <v>0</v>
      </c>
      <c r="K789" s="173" t="s">
        <v>153</v>
      </c>
      <c r="L789" s="41"/>
      <c r="M789" s="178" t="s">
        <v>5</v>
      </c>
      <c r="N789" s="179" t="s">
        <v>43</v>
      </c>
      <c r="O789" s="42"/>
      <c r="P789" s="180">
        <f>O789*H789</f>
        <v>0</v>
      </c>
      <c r="Q789" s="180">
        <v>1.98E-3</v>
      </c>
      <c r="R789" s="180">
        <f>Q789*H789</f>
        <v>0.19285200000000002</v>
      </c>
      <c r="S789" s="180">
        <v>0</v>
      </c>
      <c r="T789" s="181">
        <f>S789*H789</f>
        <v>0</v>
      </c>
      <c r="AR789" s="24" t="s">
        <v>226</v>
      </c>
      <c r="AT789" s="24" t="s">
        <v>149</v>
      </c>
      <c r="AU789" s="24" t="s">
        <v>80</v>
      </c>
      <c r="AY789" s="24" t="s">
        <v>147</v>
      </c>
      <c r="BE789" s="182">
        <f>IF(N789="základní",J789,0)</f>
        <v>0</v>
      </c>
      <c r="BF789" s="182">
        <f>IF(N789="snížená",J789,0)</f>
        <v>0</v>
      </c>
      <c r="BG789" s="182">
        <f>IF(N789="zákl. přenesená",J789,0)</f>
        <v>0</v>
      </c>
      <c r="BH789" s="182">
        <f>IF(N789="sníž. přenesená",J789,0)</f>
        <v>0</v>
      </c>
      <c r="BI789" s="182">
        <f>IF(N789="nulová",J789,0)</f>
        <v>0</v>
      </c>
      <c r="BJ789" s="24" t="s">
        <v>17</v>
      </c>
      <c r="BK789" s="182">
        <f>ROUND(I789*H789,2)</f>
        <v>0</v>
      </c>
      <c r="BL789" s="24" t="s">
        <v>226</v>
      </c>
      <c r="BM789" s="24" t="s">
        <v>1079</v>
      </c>
    </row>
    <row r="790" spans="2:65" s="1" customFormat="1" ht="31.5" customHeight="1">
      <c r="B790" s="170"/>
      <c r="C790" s="171" t="s">
        <v>1080</v>
      </c>
      <c r="D790" s="171" t="s">
        <v>149</v>
      </c>
      <c r="E790" s="172" t="s">
        <v>1081</v>
      </c>
      <c r="F790" s="173" t="s">
        <v>1082</v>
      </c>
      <c r="G790" s="174" t="s">
        <v>287</v>
      </c>
      <c r="H790" s="175">
        <v>26.45</v>
      </c>
      <c r="I790" s="176"/>
      <c r="J790" s="177">
        <f>ROUND(I790*H790,2)</f>
        <v>0</v>
      </c>
      <c r="K790" s="173" t="s">
        <v>153</v>
      </c>
      <c r="L790" s="41"/>
      <c r="M790" s="178" t="s">
        <v>5</v>
      </c>
      <c r="N790" s="179" t="s">
        <v>43</v>
      </c>
      <c r="O790" s="42"/>
      <c r="P790" s="180">
        <f>O790*H790</f>
        <v>0</v>
      </c>
      <c r="Q790" s="180">
        <v>1.97E-3</v>
      </c>
      <c r="R790" s="180">
        <f>Q790*H790</f>
        <v>5.21065E-2</v>
      </c>
      <c r="S790" s="180">
        <v>0</v>
      </c>
      <c r="T790" s="181">
        <f>S790*H790</f>
        <v>0</v>
      </c>
      <c r="AR790" s="24" t="s">
        <v>226</v>
      </c>
      <c r="AT790" s="24" t="s">
        <v>149</v>
      </c>
      <c r="AU790" s="24" t="s">
        <v>80</v>
      </c>
      <c r="AY790" s="24" t="s">
        <v>147</v>
      </c>
      <c r="BE790" s="182">
        <f>IF(N790="základní",J790,0)</f>
        <v>0</v>
      </c>
      <c r="BF790" s="182">
        <f>IF(N790="snížená",J790,0)</f>
        <v>0</v>
      </c>
      <c r="BG790" s="182">
        <f>IF(N790="zákl. přenesená",J790,0)</f>
        <v>0</v>
      </c>
      <c r="BH790" s="182">
        <f>IF(N790="sníž. přenesená",J790,0)</f>
        <v>0</v>
      </c>
      <c r="BI790" s="182">
        <f>IF(N790="nulová",J790,0)</f>
        <v>0</v>
      </c>
      <c r="BJ790" s="24" t="s">
        <v>17</v>
      </c>
      <c r="BK790" s="182">
        <f>ROUND(I790*H790,2)</f>
        <v>0</v>
      </c>
      <c r="BL790" s="24" t="s">
        <v>226</v>
      </c>
      <c r="BM790" s="24" t="s">
        <v>1083</v>
      </c>
    </row>
    <row r="791" spans="2:65" s="12" customFormat="1" ht="13.5">
      <c r="B791" s="192"/>
      <c r="D791" s="184" t="s">
        <v>156</v>
      </c>
      <c r="E791" s="193" t="s">
        <v>5</v>
      </c>
      <c r="F791" s="194" t="s">
        <v>1084</v>
      </c>
      <c r="H791" s="195">
        <v>17.55</v>
      </c>
      <c r="I791" s="196"/>
      <c r="L791" s="192"/>
      <c r="M791" s="197"/>
      <c r="N791" s="198"/>
      <c r="O791" s="198"/>
      <c r="P791" s="198"/>
      <c r="Q791" s="198"/>
      <c r="R791" s="198"/>
      <c r="S791" s="198"/>
      <c r="T791" s="199"/>
      <c r="AT791" s="193" t="s">
        <v>156</v>
      </c>
      <c r="AU791" s="193" t="s">
        <v>80</v>
      </c>
      <c r="AV791" s="12" t="s">
        <v>80</v>
      </c>
      <c r="AW791" s="12" t="s">
        <v>35</v>
      </c>
      <c r="AX791" s="12" t="s">
        <v>72</v>
      </c>
      <c r="AY791" s="193" t="s">
        <v>147</v>
      </c>
    </row>
    <row r="792" spans="2:65" s="12" customFormat="1" ht="13.5">
      <c r="B792" s="192"/>
      <c r="D792" s="184" t="s">
        <v>156</v>
      </c>
      <c r="E792" s="193" t="s">
        <v>5</v>
      </c>
      <c r="F792" s="194" t="s">
        <v>1085</v>
      </c>
      <c r="H792" s="195">
        <v>8.9</v>
      </c>
      <c r="I792" s="196"/>
      <c r="L792" s="192"/>
      <c r="M792" s="197"/>
      <c r="N792" s="198"/>
      <c r="O792" s="198"/>
      <c r="P792" s="198"/>
      <c r="Q792" s="198"/>
      <c r="R792" s="198"/>
      <c r="S792" s="198"/>
      <c r="T792" s="199"/>
      <c r="AT792" s="193" t="s">
        <v>156</v>
      </c>
      <c r="AU792" s="193" t="s">
        <v>80</v>
      </c>
      <c r="AV792" s="12" t="s">
        <v>80</v>
      </c>
      <c r="AW792" s="12" t="s">
        <v>35</v>
      </c>
      <c r="AX792" s="12" t="s">
        <v>72</v>
      </c>
      <c r="AY792" s="193" t="s">
        <v>147</v>
      </c>
    </row>
    <row r="793" spans="2:65" s="13" customFormat="1" ht="13.5">
      <c r="B793" s="200"/>
      <c r="D793" s="201" t="s">
        <v>156</v>
      </c>
      <c r="E793" s="202" t="s">
        <v>5</v>
      </c>
      <c r="F793" s="203" t="s">
        <v>159</v>
      </c>
      <c r="H793" s="204">
        <v>26.45</v>
      </c>
      <c r="I793" s="205"/>
      <c r="L793" s="200"/>
      <c r="M793" s="206"/>
      <c r="N793" s="207"/>
      <c r="O793" s="207"/>
      <c r="P793" s="207"/>
      <c r="Q793" s="207"/>
      <c r="R793" s="207"/>
      <c r="S793" s="207"/>
      <c r="T793" s="208"/>
      <c r="AT793" s="209" t="s">
        <v>156</v>
      </c>
      <c r="AU793" s="209" t="s">
        <v>80</v>
      </c>
      <c r="AV793" s="13" t="s">
        <v>154</v>
      </c>
      <c r="AW793" s="13" t="s">
        <v>35</v>
      </c>
      <c r="AX793" s="13" t="s">
        <v>17</v>
      </c>
      <c r="AY793" s="209" t="s">
        <v>147</v>
      </c>
    </row>
    <row r="794" spans="2:65" s="1" customFormat="1" ht="31.5" customHeight="1">
      <c r="B794" s="170"/>
      <c r="C794" s="171" t="s">
        <v>1086</v>
      </c>
      <c r="D794" s="171" t="s">
        <v>149</v>
      </c>
      <c r="E794" s="172" t="s">
        <v>1087</v>
      </c>
      <c r="F794" s="173" t="s">
        <v>1088</v>
      </c>
      <c r="G794" s="174" t="s">
        <v>287</v>
      </c>
      <c r="H794" s="175">
        <v>97.4</v>
      </c>
      <c r="I794" s="176"/>
      <c r="J794" s="177">
        <f>ROUND(I794*H794,2)</f>
        <v>0</v>
      </c>
      <c r="K794" s="173" t="s">
        <v>153</v>
      </c>
      <c r="L794" s="41"/>
      <c r="M794" s="178" t="s">
        <v>5</v>
      </c>
      <c r="N794" s="179" t="s">
        <v>43</v>
      </c>
      <c r="O794" s="42"/>
      <c r="P794" s="180">
        <f>O794*H794</f>
        <v>0</v>
      </c>
      <c r="Q794" s="180">
        <v>2.8600000000000001E-3</v>
      </c>
      <c r="R794" s="180">
        <f>Q794*H794</f>
        <v>0.27856400000000003</v>
      </c>
      <c r="S794" s="180">
        <v>0</v>
      </c>
      <c r="T794" s="181">
        <f>S794*H794</f>
        <v>0</v>
      </c>
      <c r="AR794" s="24" t="s">
        <v>226</v>
      </c>
      <c r="AT794" s="24" t="s">
        <v>149</v>
      </c>
      <c r="AU794" s="24" t="s">
        <v>80</v>
      </c>
      <c r="AY794" s="24" t="s">
        <v>147</v>
      </c>
      <c r="BE794" s="182">
        <f>IF(N794="základní",J794,0)</f>
        <v>0</v>
      </c>
      <c r="BF794" s="182">
        <f>IF(N794="snížená",J794,0)</f>
        <v>0</v>
      </c>
      <c r="BG794" s="182">
        <f>IF(N794="zákl. přenesená",J794,0)</f>
        <v>0</v>
      </c>
      <c r="BH794" s="182">
        <f>IF(N794="sníž. přenesená",J794,0)</f>
        <v>0</v>
      </c>
      <c r="BI794" s="182">
        <f>IF(N794="nulová",J794,0)</f>
        <v>0</v>
      </c>
      <c r="BJ794" s="24" t="s">
        <v>17</v>
      </c>
      <c r="BK794" s="182">
        <f>ROUND(I794*H794,2)</f>
        <v>0</v>
      </c>
      <c r="BL794" s="24" t="s">
        <v>226</v>
      </c>
      <c r="BM794" s="24" t="s">
        <v>1089</v>
      </c>
    </row>
    <row r="795" spans="2:65" s="1" customFormat="1" ht="31.5" customHeight="1">
      <c r="B795" s="170"/>
      <c r="C795" s="171" t="s">
        <v>1090</v>
      </c>
      <c r="D795" s="171" t="s">
        <v>149</v>
      </c>
      <c r="E795" s="172" t="s">
        <v>1091</v>
      </c>
      <c r="F795" s="173" t="s">
        <v>1092</v>
      </c>
      <c r="G795" s="174" t="s">
        <v>292</v>
      </c>
      <c r="H795" s="175">
        <v>9</v>
      </c>
      <c r="I795" s="176"/>
      <c r="J795" s="177">
        <f>ROUND(I795*H795,2)</f>
        <v>0</v>
      </c>
      <c r="K795" s="173" t="s">
        <v>153</v>
      </c>
      <c r="L795" s="41"/>
      <c r="M795" s="178" t="s">
        <v>5</v>
      </c>
      <c r="N795" s="179" t="s">
        <v>43</v>
      </c>
      <c r="O795" s="42"/>
      <c r="P795" s="180">
        <f>O795*H795</f>
        <v>0</v>
      </c>
      <c r="Q795" s="180">
        <v>4.8000000000000001E-4</v>
      </c>
      <c r="R795" s="180">
        <f>Q795*H795</f>
        <v>4.3200000000000001E-3</v>
      </c>
      <c r="S795" s="180">
        <v>0</v>
      </c>
      <c r="T795" s="181">
        <f>S795*H795</f>
        <v>0</v>
      </c>
      <c r="AR795" s="24" t="s">
        <v>226</v>
      </c>
      <c r="AT795" s="24" t="s">
        <v>149</v>
      </c>
      <c r="AU795" s="24" t="s">
        <v>80</v>
      </c>
      <c r="AY795" s="24" t="s">
        <v>147</v>
      </c>
      <c r="BE795" s="182">
        <f>IF(N795="základní",J795,0)</f>
        <v>0</v>
      </c>
      <c r="BF795" s="182">
        <f>IF(N795="snížená",J795,0)</f>
        <v>0</v>
      </c>
      <c r="BG795" s="182">
        <f>IF(N795="zákl. přenesená",J795,0)</f>
        <v>0</v>
      </c>
      <c r="BH795" s="182">
        <f>IF(N795="sníž. přenesená",J795,0)</f>
        <v>0</v>
      </c>
      <c r="BI795" s="182">
        <f>IF(N795="nulová",J795,0)</f>
        <v>0</v>
      </c>
      <c r="BJ795" s="24" t="s">
        <v>17</v>
      </c>
      <c r="BK795" s="182">
        <f>ROUND(I795*H795,2)</f>
        <v>0</v>
      </c>
      <c r="BL795" s="24" t="s">
        <v>226</v>
      </c>
      <c r="BM795" s="24" t="s">
        <v>1093</v>
      </c>
    </row>
    <row r="796" spans="2:65" s="1" customFormat="1" ht="31.5" customHeight="1">
      <c r="B796" s="170"/>
      <c r="C796" s="171" t="s">
        <v>1094</v>
      </c>
      <c r="D796" s="171" t="s">
        <v>149</v>
      </c>
      <c r="E796" s="172" t="s">
        <v>1095</v>
      </c>
      <c r="F796" s="173" t="s">
        <v>1096</v>
      </c>
      <c r="G796" s="174" t="s">
        <v>287</v>
      </c>
      <c r="H796" s="175">
        <v>45.5</v>
      </c>
      <c r="I796" s="176"/>
      <c r="J796" s="177">
        <f>ROUND(I796*H796,2)</f>
        <v>0</v>
      </c>
      <c r="K796" s="173" t="s">
        <v>153</v>
      </c>
      <c r="L796" s="41"/>
      <c r="M796" s="178" t="s">
        <v>5</v>
      </c>
      <c r="N796" s="179" t="s">
        <v>43</v>
      </c>
      <c r="O796" s="42"/>
      <c r="P796" s="180">
        <f>O796*H796</f>
        <v>0</v>
      </c>
      <c r="Q796" s="180">
        <v>2.3600000000000001E-3</v>
      </c>
      <c r="R796" s="180">
        <f>Q796*H796</f>
        <v>0.10738</v>
      </c>
      <c r="S796" s="180">
        <v>0</v>
      </c>
      <c r="T796" s="181">
        <f>S796*H796</f>
        <v>0</v>
      </c>
      <c r="AR796" s="24" t="s">
        <v>226</v>
      </c>
      <c r="AT796" s="24" t="s">
        <v>149</v>
      </c>
      <c r="AU796" s="24" t="s">
        <v>80</v>
      </c>
      <c r="AY796" s="24" t="s">
        <v>147</v>
      </c>
      <c r="BE796" s="182">
        <f>IF(N796="základní",J796,0)</f>
        <v>0</v>
      </c>
      <c r="BF796" s="182">
        <f>IF(N796="snížená",J796,0)</f>
        <v>0</v>
      </c>
      <c r="BG796" s="182">
        <f>IF(N796="zákl. přenesená",J796,0)</f>
        <v>0</v>
      </c>
      <c r="BH796" s="182">
        <f>IF(N796="sníž. přenesená",J796,0)</f>
        <v>0</v>
      </c>
      <c r="BI796" s="182">
        <f>IF(N796="nulová",J796,0)</f>
        <v>0</v>
      </c>
      <c r="BJ796" s="24" t="s">
        <v>17</v>
      </c>
      <c r="BK796" s="182">
        <f>ROUND(I796*H796,2)</f>
        <v>0</v>
      </c>
      <c r="BL796" s="24" t="s">
        <v>226</v>
      </c>
      <c r="BM796" s="24" t="s">
        <v>1097</v>
      </c>
    </row>
    <row r="797" spans="2:65" s="1" customFormat="1" ht="31.5" customHeight="1">
      <c r="B797" s="170"/>
      <c r="C797" s="171" t="s">
        <v>1098</v>
      </c>
      <c r="D797" s="171" t="s">
        <v>149</v>
      </c>
      <c r="E797" s="172" t="s">
        <v>1099</v>
      </c>
      <c r="F797" s="173" t="s">
        <v>1100</v>
      </c>
      <c r="G797" s="174" t="s">
        <v>223</v>
      </c>
      <c r="H797" s="175">
        <v>0.63500000000000001</v>
      </c>
      <c r="I797" s="176"/>
      <c r="J797" s="177">
        <f>ROUND(I797*H797,2)</f>
        <v>0</v>
      </c>
      <c r="K797" s="173" t="s">
        <v>153</v>
      </c>
      <c r="L797" s="41"/>
      <c r="M797" s="178" t="s">
        <v>5</v>
      </c>
      <c r="N797" s="179" t="s">
        <v>43</v>
      </c>
      <c r="O797" s="42"/>
      <c r="P797" s="180">
        <f>O797*H797</f>
        <v>0</v>
      </c>
      <c r="Q797" s="180">
        <v>0</v>
      </c>
      <c r="R797" s="180">
        <f>Q797*H797</f>
        <v>0</v>
      </c>
      <c r="S797" s="180">
        <v>0</v>
      </c>
      <c r="T797" s="181">
        <f>S797*H797</f>
        <v>0</v>
      </c>
      <c r="AR797" s="24" t="s">
        <v>226</v>
      </c>
      <c r="AT797" s="24" t="s">
        <v>149</v>
      </c>
      <c r="AU797" s="24" t="s">
        <v>80</v>
      </c>
      <c r="AY797" s="24" t="s">
        <v>147</v>
      </c>
      <c r="BE797" s="182">
        <f>IF(N797="základní",J797,0)</f>
        <v>0</v>
      </c>
      <c r="BF797" s="182">
        <f>IF(N797="snížená",J797,0)</f>
        <v>0</v>
      </c>
      <c r="BG797" s="182">
        <f>IF(N797="zákl. přenesená",J797,0)</f>
        <v>0</v>
      </c>
      <c r="BH797" s="182">
        <f>IF(N797="sníž. přenesená",J797,0)</f>
        <v>0</v>
      </c>
      <c r="BI797" s="182">
        <f>IF(N797="nulová",J797,0)</f>
        <v>0</v>
      </c>
      <c r="BJ797" s="24" t="s">
        <v>17</v>
      </c>
      <c r="BK797" s="182">
        <f>ROUND(I797*H797,2)</f>
        <v>0</v>
      </c>
      <c r="BL797" s="24" t="s">
        <v>226</v>
      </c>
      <c r="BM797" s="24" t="s">
        <v>1101</v>
      </c>
    </row>
    <row r="798" spans="2:65" s="10" customFormat="1" ht="29.85" customHeight="1">
      <c r="B798" s="156"/>
      <c r="D798" s="167" t="s">
        <v>71</v>
      </c>
      <c r="E798" s="168" t="s">
        <v>1102</v>
      </c>
      <c r="F798" s="168" t="s">
        <v>1103</v>
      </c>
      <c r="I798" s="159"/>
      <c r="J798" s="169">
        <f>BK798</f>
        <v>0</v>
      </c>
      <c r="L798" s="156"/>
      <c r="M798" s="161"/>
      <c r="N798" s="162"/>
      <c r="O798" s="162"/>
      <c r="P798" s="163">
        <f>SUM(P799:P827)</f>
        <v>0</v>
      </c>
      <c r="Q798" s="162"/>
      <c r="R798" s="163">
        <f>SUM(R799:R827)</f>
        <v>28.054388259999996</v>
      </c>
      <c r="S798" s="162"/>
      <c r="T798" s="164">
        <f>SUM(T799:T827)</f>
        <v>28.297063000000001</v>
      </c>
      <c r="AR798" s="157" t="s">
        <v>80</v>
      </c>
      <c r="AT798" s="165" t="s">
        <v>71</v>
      </c>
      <c r="AU798" s="165" t="s">
        <v>17</v>
      </c>
      <c r="AY798" s="157" t="s">
        <v>147</v>
      </c>
      <c r="BK798" s="166">
        <f>SUM(BK799:BK827)</f>
        <v>0</v>
      </c>
    </row>
    <row r="799" spans="2:65" s="1" customFormat="1" ht="22.5" customHeight="1">
      <c r="B799" s="170"/>
      <c r="C799" s="171" t="s">
        <v>1104</v>
      </c>
      <c r="D799" s="171" t="s">
        <v>149</v>
      </c>
      <c r="E799" s="172" t="s">
        <v>1105</v>
      </c>
      <c r="F799" s="173" t="s">
        <v>1106</v>
      </c>
      <c r="G799" s="174" t="s">
        <v>229</v>
      </c>
      <c r="H799" s="175">
        <v>608.83000000000004</v>
      </c>
      <c r="I799" s="176"/>
      <c r="J799" s="177">
        <f>ROUND(I799*H799,2)</f>
        <v>0</v>
      </c>
      <c r="K799" s="173" t="s">
        <v>153</v>
      </c>
      <c r="L799" s="41"/>
      <c r="M799" s="178" t="s">
        <v>5</v>
      </c>
      <c r="N799" s="179" t="s">
        <v>43</v>
      </c>
      <c r="O799" s="42"/>
      <c r="P799" s="180">
        <f>O799*H799</f>
        <v>0</v>
      </c>
      <c r="Q799" s="180">
        <v>0</v>
      </c>
      <c r="R799" s="180">
        <f>Q799*H799</f>
        <v>0</v>
      </c>
      <c r="S799" s="180">
        <v>4.4499999999999998E-2</v>
      </c>
      <c r="T799" s="181">
        <f>S799*H799</f>
        <v>27.092935000000001</v>
      </c>
      <c r="AR799" s="24" t="s">
        <v>226</v>
      </c>
      <c r="AT799" s="24" t="s">
        <v>149</v>
      </c>
      <c r="AU799" s="24" t="s">
        <v>80</v>
      </c>
      <c r="AY799" s="24" t="s">
        <v>147</v>
      </c>
      <c r="BE799" s="182">
        <f>IF(N799="základní",J799,0)</f>
        <v>0</v>
      </c>
      <c r="BF799" s="182">
        <f>IF(N799="snížená",J799,0)</f>
        <v>0</v>
      </c>
      <c r="BG799" s="182">
        <f>IF(N799="zákl. přenesená",J799,0)</f>
        <v>0</v>
      </c>
      <c r="BH799" s="182">
        <f>IF(N799="sníž. přenesená",J799,0)</f>
        <v>0</v>
      </c>
      <c r="BI799" s="182">
        <f>IF(N799="nulová",J799,0)</f>
        <v>0</v>
      </c>
      <c r="BJ799" s="24" t="s">
        <v>17</v>
      </c>
      <c r="BK799" s="182">
        <f>ROUND(I799*H799,2)</f>
        <v>0</v>
      </c>
      <c r="BL799" s="24" t="s">
        <v>226</v>
      </c>
      <c r="BM799" s="24" t="s">
        <v>1107</v>
      </c>
    </row>
    <row r="800" spans="2:65" s="11" customFormat="1" ht="13.5">
      <c r="B800" s="183"/>
      <c r="D800" s="184" t="s">
        <v>156</v>
      </c>
      <c r="E800" s="185" t="s">
        <v>5</v>
      </c>
      <c r="F800" s="186" t="s">
        <v>859</v>
      </c>
      <c r="H800" s="187" t="s">
        <v>5</v>
      </c>
      <c r="I800" s="188"/>
      <c r="L800" s="183"/>
      <c r="M800" s="189"/>
      <c r="N800" s="190"/>
      <c r="O800" s="190"/>
      <c r="P800" s="190"/>
      <c r="Q800" s="190"/>
      <c r="R800" s="190"/>
      <c r="S800" s="190"/>
      <c r="T800" s="191"/>
      <c r="AT800" s="187" t="s">
        <v>156</v>
      </c>
      <c r="AU800" s="187" t="s">
        <v>80</v>
      </c>
      <c r="AV800" s="11" t="s">
        <v>17</v>
      </c>
      <c r="AW800" s="11" t="s">
        <v>35</v>
      </c>
      <c r="AX800" s="11" t="s">
        <v>72</v>
      </c>
      <c r="AY800" s="187" t="s">
        <v>147</v>
      </c>
    </row>
    <row r="801" spans="2:65" s="12" customFormat="1" ht="13.5">
      <c r="B801" s="192"/>
      <c r="D801" s="184" t="s">
        <v>156</v>
      </c>
      <c r="E801" s="193" t="s">
        <v>5</v>
      </c>
      <c r="F801" s="194" t="s">
        <v>1108</v>
      </c>
      <c r="H801" s="195">
        <v>117.64</v>
      </c>
      <c r="I801" s="196"/>
      <c r="L801" s="192"/>
      <c r="M801" s="197"/>
      <c r="N801" s="198"/>
      <c r="O801" s="198"/>
      <c r="P801" s="198"/>
      <c r="Q801" s="198"/>
      <c r="R801" s="198"/>
      <c r="S801" s="198"/>
      <c r="T801" s="199"/>
      <c r="AT801" s="193" t="s">
        <v>156</v>
      </c>
      <c r="AU801" s="193" t="s">
        <v>80</v>
      </c>
      <c r="AV801" s="12" t="s">
        <v>80</v>
      </c>
      <c r="AW801" s="12" t="s">
        <v>35</v>
      </c>
      <c r="AX801" s="12" t="s">
        <v>72</v>
      </c>
      <c r="AY801" s="193" t="s">
        <v>147</v>
      </c>
    </row>
    <row r="802" spans="2:65" s="11" customFormat="1" ht="13.5">
      <c r="B802" s="183"/>
      <c r="D802" s="184" t="s">
        <v>156</v>
      </c>
      <c r="E802" s="185" t="s">
        <v>5</v>
      </c>
      <c r="F802" s="186" t="s">
        <v>861</v>
      </c>
      <c r="H802" s="187" t="s">
        <v>5</v>
      </c>
      <c r="I802" s="188"/>
      <c r="L802" s="183"/>
      <c r="M802" s="189"/>
      <c r="N802" s="190"/>
      <c r="O802" s="190"/>
      <c r="P802" s="190"/>
      <c r="Q802" s="190"/>
      <c r="R802" s="190"/>
      <c r="S802" s="190"/>
      <c r="T802" s="191"/>
      <c r="AT802" s="187" t="s">
        <v>156</v>
      </c>
      <c r="AU802" s="187" t="s">
        <v>80</v>
      </c>
      <c r="AV802" s="11" t="s">
        <v>17</v>
      </c>
      <c r="AW802" s="11" t="s">
        <v>35</v>
      </c>
      <c r="AX802" s="11" t="s">
        <v>72</v>
      </c>
      <c r="AY802" s="187" t="s">
        <v>147</v>
      </c>
    </row>
    <row r="803" spans="2:65" s="12" customFormat="1" ht="13.5">
      <c r="B803" s="192"/>
      <c r="D803" s="184" t="s">
        <v>156</v>
      </c>
      <c r="E803" s="193" t="s">
        <v>5</v>
      </c>
      <c r="F803" s="194" t="s">
        <v>1109</v>
      </c>
      <c r="H803" s="195">
        <v>171.15</v>
      </c>
      <c r="I803" s="196"/>
      <c r="L803" s="192"/>
      <c r="M803" s="197"/>
      <c r="N803" s="198"/>
      <c r="O803" s="198"/>
      <c r="P803" s="198"/>
      <c r="Q803" s="198"/>
      <c r="R803" s="198"/>
      <c r="S803" s="198"/>
      <c r="T803" s="199"/>
      <c r="AT803" s="193" t="s">
        <v>156</v>
      </c>
      <c r="AU803" s="193" t="s">
        <v>80</v>
      </c>
      <c r="AV803" s="12" t="s">
        <v>80</v>
      </c>
      <c r="AW803" s="12" t="s">
        <v>35</v>
      </c>
      <c r="AX803" s="12" t="s">
        <v>72</v>
      </c>
      <c r="AY803" s="193" t="s">
        <v>147</v>
      </c>
    </row>
    <row r="804" spans="2:65" s="12" customFormat="1" ht="13.5">
      <c r="B804" s="192"/>
      <c r="D804" s="184" t="s">
        <v>156</v>
      </c>
      <c r="E804" s="193" t="s">
        <v>5</v>
      </c>
      <c r="F804" s="194" t="s">
        <v>1110</v>
      </c>
      <c r="H804" s="195">
        <v>218.4</v>
      </c>
      <c r="I804" s="196"/>
      <c r="L804" s="192"/>
      <c r="M804" s="197"/>
      <c r="N804" s="198"/>
      <c r="O804" s="198"/>
      <c r="P804" s="198"/>
      <c r="Q804" s="198"/>
      <c r="R804" s="198"/>
      <c r="S804" s="198"/>
      <c r="T804" s="199"/>
      <c r="AT804" s="193" t="s">
        <v>156</v>
      </c>
      <c r="AU804" s="193" t="s">
        <v>80</v>
      </c>
      <c r="AV804" s="12" t="s">
        <v>80</v>
      </c>
      <c r="AW804" s="12" t="s">
        <v>35</v>
      </c>
      <c r="AX804" s="12" t="s">
        <v>72</v>
      </c>
      <c r="AY804" s="193" t="s">
        <v>147</v>
      </c>
    </row>
    <row r="805" spans="2:65" s="11" customFormat="1" ht="13.5">
      <c r="B805" s="183"/>
      <c r="D805" s="184" t="s">
        <v>156</v>
      </c>
      <c r="E805" s="185" t="s">
        <v>5</v>
      </c>
      <c r="F805" s="186" t="s">
        <v>947</v>
      </c>
      <c r="H805" s="187" t="s">
        <v>5</v>
      </c>
      <c r="I805" s="188"/>
      <c r="L805" s="183"/>
      <c r="M805" s="189"/>
      <c r="N805" s="190"/>
      <c r="O805" s="190"/>
      <c r="P805" s="190"/>
      <c r="Q805" s="190"/>
      <c r="R805" s="190"/>
      <c r="S805" s="190"/>
      <c r="T805" s="191"/>
      <c r="AT805" s="187" t="s">
        <v>156</v>
      </c>
      <c r="AU805" s="187" t="s">
        <v>80</v>
      </c>
      <c r="AV805" s="11" t="s">
        <v>17</v>
      </c>
      <c r="AW805" s="11" t="s">
        <v>35</v>
      </c>
      <c r="AX805" s="11" t="s">
        <v>72</v>
      </c>
      <c r="AY805" s="187" t="s">
        <v>147</v>
      </c>
    </row>
    <row r="806" spans="2:65" s="12" customFormat="1" ht="13.5">
      <c r="B806" s="192"/>
      <c r="D806" s="184" t="s">
        <v>156</v>
      </c>
      <c r="E806" s="193" t="s">
        <v>5</v>
      </c>
      <c r="F806" s="194" t="s">
        <v>1111</v>
      </c>
      <c r="H806" s="195">
        <v>101.64</v>
      </c>
      <c r="I806" s="196"/>
      <c r="L806" s="192"/>
      <c r="M806" s="197"/>
      <c r="N806" s="198"/>
      <c r="O806" s="198"/>
      <c r="P806" s="198"/>
      <c r="Q806" s="198"/>
      <c r="R806" s="198"/>
      <c r="S806" s="198"/>
      <c r="T806" s="199"/>
      <c r="AT806" s="193" t="s">
        <v>156</v>
      </c>
      <c r="AU806" s="193" t="s">
        <v>80</v>
      </c>
      <c r="AV806" s="12" t="s">
        <v>80</v>
      </c>
      <c r="AW806" s="12" t="s">
        <v>35</v>
      </c>
      <c r="AX806" s="12" t="s">
        <v>72</v>
      </c>
      <c r="AY806" s="193" t="s">
        <v>147</v>
      </c>
    </row>
    <row r="807" spans="2:65" s="13" customFormat="1" ht="13.5">
      <c r="B807" s="200"/>
      <c r="D807" s="201" t="s">
        <v>156</v>
      </c>
      <c r="E807" s="202" t="s">
        <v>5</v>
      </c>
      <c r="F807" s="203" t="s">
        <v>159</v>
      </c>
      <c r="H807" s="204">
        <v>608.83000000000004</v>
      </c>
      <c r="I807" s="205"/>
      <c r="L807" s="200"/>
      <c r="M807" s="206"/>
      <c r="N807" s="207"/>
      <c r="O807" s="207"/>
      <c r="P807" s="207"/>
      <c r="Q807" s="207"/>
      <c r="R807" s="207"/>
      <c r="S807" s="207"/>
      <c r="T807" s="208"/>
      <c r="AT807" s="209" t="s">
        <v>156</v>
      </c>
      <c r="AU807" s="209" t="s">
        <v>80</v>
      </c>
      <c r="AV807" s="13" t="s">
        <v>154</v>
      </c>
      <c r="AW807" s="13" t="s">
        <v>35</v>
      </c>
      <c r="AX807" s="13" t="s">
        <v>17</v>
      </c>
      <c r="AY807" s="209" t="s">
        <v>147</v>
      </c>
    </row>
    <row r="808" spans="2:65" s="1" customFormat="1" ht="22.5" customHeight="1">
      <c r="B808" s="170"/>
      <c r="C808" s="171" t="s">
        <v>1112</v>
      </c>
      <c r="D808" s="171" t="s">
        <v>149</v>
      </c>
      <c r="E808" s="172" t="s">
        <v>1113</v>
      </c>
      <c r="F808" s="173" t="s">
        <v>1114</v>
      </c>
      <c r="G808" s="174" t="s">
        <v>229</v>
      </c>
      <c r="H808" s="175">
        <v>608.83000000000004</v>
      </c>
      <c r="I808" s="176"/>
      <c r="J808" s="177">
        <f>ROUND(I808*H808,2)</f>
        <v>0</v>
      </c>
      <c r="K808" s="173" t="s">
        <v>153</v>
      </c>
      <c r="L808" s="41"/>
      <c r="M808" s="178" t="s">
        <v>5</v>
      </c>
      <c r="N808" s="179" t="s">
        <v>43</v>
      </c>
      <c r="O808" s="42"/>
      <c r="P808" s="180">
        <f>O808*H808</f>
        <v>0</v>
      </c>
      <c r="Q808" s="180">
        <v>0</v>
      </c>
      <c r="R808" s="180">
        <f>Q808*H808</f>
        <v>0</v>
      </c>
      <c r="S808" s="180">
        <v>0</v>
      </c>
      <c r="T808" s="181">
        <f>S808*H808</f>
        <v>0</v>
      </c>
      <c r="AR808" s="24" t="s">
        <v>226</v>
      </c>
      <c r="AT808" s="24" t="s">
        <v>149</v>
      </c>
      <c r="AU808" s="24" t="s">
        <v>80</v>
      </c>
      <c r="AY808" s="24" t="s">
        <v>147</v>
      </c>
      <c r="BE808" s="182">
        <f>IF(N808="základní",J808,0)</f>
        <v>0</v>
      </c>
      <c r="BF808" s="182">
        <f>IF(N808="snížená",J808,0)</f>
        <v>0</v>
      </c>
      <c r="BG808" s="182">
        <f>IF(N808="zákl. přenesená",J808,0)</f>
        <v>0</v>
      </c>
      <c r="BH808" s="182">
        <f>IF(N808="sníž. přenesená",J808,0)</f>
        <v>0</v>
      </c>
      <c r="BI808" s="182">
        <f>IF(N808="nulová",J808,0)</f>
        <v>0</v>
      </c>
      <c r="BJ808" s="24" t="s">
        <v>17</v>
      </c>
      <c r="BK808" s="182">
        <f>ROUND(I808*H808,2)</f>
        <v>0</v>
      </c>
      <c r="BL808" s="24" t="s">
        <v>226</v>
      </c>
      <c r="BM808" s="24" t="s">
        <v>1115</v>
      </c>
    </row>
    <row r="809" spans="2:65" s="1" customFormat="1" ht="31.5" customHeight="1">
      <c r="B809" s="170"/>
      <c r="C809" s="171" t="s">
        <v>1116</v>
      </c>
      <c r="D809" s="171" t="s">
        <v>149</v>
      </c>
      <c r="E809" s="172" t="s">
        <v>1117</v>
      </c>
      <c r="F809" s="173" t="s">
        <v>1118</v>
      </c>
      <c r="G809" s="174" t="s">
        <v>287</v>
      </c>
      <c r="H809" s="175">
        <v>66.599999999999994</v>
      </c>
      <c r="I809" s="176"/>
      <c r="J809" s="177">
        <f>ROUND(I809*H809,2)</f>
        <v>0</v>
      </c>
      <c r="K809" s="173" t="s">
        <v>153</v>
      </c>
      <c r="L809" s="41"/>
      <c r="M809" s="178" t="s">
        <v>5</v>
      </c>
      <c r="N809" s="179" t="s">
        <v>43</v>
      </c>
      <c r="O809" s="42"/>
      <c r="P809" s="180">
        <f>O809*H809</f>
        <v>0</v>
      </c>
      <c r="Q809" s="180">
        <v>0</v>
      </c>
      <c r="R809" s="180">
        <f>Q809*H809</f>
        <v>0</v>
      </c>
      <c r="S809" s="180">
        <v>1.8079999999999999E-2</v>
      </c>
      <c r="T809" s="181">
        <f>S809*H809</f>
        <v>1.2041279999999999</v>
      </c>
      <c r="AR809" s="24" t="s">
        <v>226</v>
      </c>
      <c r="AT809" s="24" t="s">
        <v>149</v>
      </c>
      <c r="AU809" s="24" t="s">
        <v>80</v>
      </c>
      <c r="AY809" s="24" t="s">
        <v>147</v>
      </c>
      <c r="BE809" s="182">
        <f>IF(N809="základní",J809,0)</f>
        <v>0</v>
      </c>
      <c r="BF809" s="182">
        <f>IF(N809="snížená",J809,0)</f>
        <v>0</v>
      </c>
      <c r="BG809" s="182">
        <f>IF(N809="zákl. přenesená",J809,0)</f>
        <v>0</v>
      </c>
      <c r="BH809" s="182">
        <f>IF(N809="sníž. přenesená",J809,0)</f>
        <v>0</v>
      </c>
      <c r="BI809" s="182">
        <f>IF(N809="nulová",J809,0)</f>
        <v>0</v>
      </c>
      <c r="BJ809" s="24" t="s">
        <v>17</v>
      </c>
      <c r="BK809" s="182">
        <f>ROUND(I809*H809,2)</f>
        <v>0</v>
      </c>
      <c r="BL809" s="24" t="s">
        <v>226</v>
      </c>
      <c r="BM809" s="24" t="s">
        <v>1119</v>
      </c>
    </row>
    <row r="810" spans="2:65" s="12" customFormat="1" ht="13.5">
      <c r="B810" s="192"/>
      <c r="D810" s="201" t="s">
        <v>156</v>
      </c>
      <c r="E810" s="210" t="s">
        <v>5</v>
      </c>
      <c r="F810" s="211" t="s">
        <v>1120</v>
      </c>
      <c r="H810" s="212">
        <v>66.599999999999994</v>
      </c>
      <c r="I810" s="196"/>
      <c r="L810" s="192"/>
      <c r="M810" s="197"/>
      <c r="N810" s="198"/>
      <c r="O810" s="198"/>
      <c r="P810" s="198"/>
      <c r="Q810" s="198"/>
      <c r="R810" s="198"/>
      <c r="S810" s="198"/>
      <c r="T810" s="199"/>
      <c r="AT810" s="193" t="s">
        <v>156</v>
      </c>
      <c r="AU810" s="193" t="s">
        <v>80</v>
      </c>
      <c r="AV810" s="12" t="s">
        <v>80</v>
      </c>
      <c r="AW810" s="12" t="s">
        <v>35</v>
      </c>
      <c r="AX810" s="12" t="s">
        <v>17</v>
      </c>
      <c r="AY810" s="193" t="s">
        <v>147</v>
      </c>
    </row>
    <row r="811" spans="2:65" s="1" customFormat="1" ht="22.5" customHeight="1">
      <c r="B811" s="170"/>
      <c r="C811" s="171" t="s">
        <v>1121</v>
      </c>
      <c r="D811" s="171" t="s">
        <v>149</v>
      </c>
      <c r="E811" s="172" t="s">
        <v>1122</v>
      </c>
      <c r="F811" s="173" t="s">
        <v>1114</v>
      </c>
      <c r="G811" s="174" t="s">
        <v>287</v>
      </c>
      <c r="H811" s="175">
        <v>66.599999999999994</v>
      </c>
      <c r="I811" s="176"/>
      <c r="J811" s="177">
        <f>ROUND(I811*H811,2)</f>
        <v>0</v>
      </c>
      <c r="K811" s="173" t="s">
        <v>153</v>
      </c>
      <c r="L811" s="41"/>
      <c r="M811" s="178" t="s">
        <v>5</v>
      </c>
      <c r="N811" s="179" t="s">
        <v>43</v>
      </c>
      <c r="O811" s="42"/>
      <c r="P811" s="180">
        <f>O811*H811</f>
        <v>0</v>
      </c>
      <c r="Q811" s="180">
        <v>0</v>
      </c>
      <c r="R811" s="180">
        <f>Q811*H811</f>
        <v>0</v>
      </c>
      <c r="S811" s="180">
        <v>0</v>
      </c>
      <c r="T811" s="181">
        <f>S811*H811</f>
        <v>0</v>
      </c>
      <c r="AR811" s="24" t="s">
        <v>226</v>
      </c>
      <c r="AT811" s="24" t="s">
        <v>149</v>
      </c>
      <c r="AU811" s="24" t="s">
        <v>80</v>
      </c>
      <c r="AY811" s="24" t="s">
        <v>147</v>
      </c>
      <c r="BE811" s="182">
        <f>IF(N811="základní",J811,0)</f>
        <v>0</v>
      </c>
      <c r="BF811" s="182">
        <f>IF(N811="snížená",J811,0)</f>
        <v>0</v>
      </c>
      <c r="BG811" s="182">
        <f>IF(N811="zákl. přenesená",J811,0)</f>
        <v>0</v>
      </c>
      <c r="BH811" s="182">
        <f>IF(N811="sníž. přenesená",J811,0)</f>
        <v>0</v>
      </c>
      <c r="BI811" s="182">
        <f>IF(N811="nulová",J811,0)</f>
        <v>0</v>
      </c>
      <c r="BJ811" s="24" t="s">
        <v>17</v>
      </c>
      <c r="BK811" s="182">
        <f>ROUND(I811*H811,2)</f>
        <v>0</v>
      </c>
      <c r="BL811" s="24" t="s">
        <v>226</v>
      </c>
      <c r="BM811" s="24" t="s">
        <v>1123</v>
      </c>
    </row>
    <row r="812" spans="2:65" s="1" customFormat="1" ht="22.5" customHeight="1">
      <c r="B812" s="170"/>
      <c r="C812" s="171" t="s">
        <v>1124</v>
      </c>
      <c r="D812" s="171" t="s">
        <v>149</v>
      </c>
      <c r="E812" s="172" t="s">
        <v>1125</v>
      </c>
      <c r="F812" s="173" t="s">
        <v>1126</v>
      </c>
      <c r="G812" s="174" t="s">
        <v>229</v>
      </c>
      <c r="H812" s="175">
        <v>608.83000000000004</v>
      </c>
      <c r="I812" s="176"/>
      <c r="J812" s="177">
        <f>ROUND(I812*H812,2)</f>
        <v>0</v>
      </c>
      <c r="K812" s="173" t="s">
        <v>153</v>
      </c>
      <c r="L812" s="41"/>
      <c r="M812" s="178" t="s">
        <v>5</v>
      </c>
      <c r="N812" s="179" t="s">
        <v>43</v>
      </c>
      <c r="O812" s="42"/>
      <c r="P812" s="180">
        <f>O812*H812</f>
        <v>0</v>
      </c>
      <c r="Q812" s="180">
        <v>4.3490000000000001E-2</v>
      </c>
      <c r="R812" s="180">
        <f>Q812*H812</f>
        <v>26.478016700000001</v>
      </c>
      <c r="S812" s="180">
        <v>0</v>
      </c>
      <c r="T812" s="181">
        <f>S812*H812</f>
        <v>0</v>
      </c>
      <c r="AR812" s="24" t="s">
        <v>226</v>
      </c>
      <c r="AT812" s="24" t="s">
        <v>149</v>
      </c>
      <c r="AU812" s="24" t="s">
        <v>80</v>
      </c>
      <c r="AY812" s="24" t="s">
        <v>147</v>
      </c>
      <c r="BE812" s="182">
        <f>IF(N812="základní",J812,0)</f>
        <v>0</v>
      </c>
      <c r="BF812" s="182">
        <f>IF(N812="snížená",J812,0)</f>
        <v>0</v>
      </c>
      <c r="BG812" s="182">
        <f>IF(N812="zákl. přenesená",J812,0)</f>
        <v>0</v>
      </c>
      <c r="BH812" s="182">
        <f>IF(N812="sníž. přenesená",J812,0)</f>
        <v>0</v>
      </c>
      <c r="BI812" s="182">
        <f>IF(N812="nulová",J812,0)</f>
        <v>0</v>
      </c>
      <c r="BJ812" s="24" t="s">
        <v>17</v>
      </c>
      <c r="BK812" s="182">
        <f>ROUND(I812*H812,2)</f>
        <v>0</v>
      </c>
      <c r="BL812" s="24" t="s">
        <v>226</v>
      </c>
      <c r="BM812" s="24" t="s">
        <v>1127</v>
      </c>
    </row>
    <row r="813" spans="2:65" s="1" customFormat="1" ht="31.5" customHeight="1">
      <c r="B813" s="170"/>
      <c r="C813" s="171" t="s">
        <v>1128</v>
      </c>
      <c r="D813" s="171" t="s">
        <v>149</v>
      </c>
      <c r="E813" s="172" t="s">
        <v>1129</v>
      </c>
      <c r="F813" s="173" t="s">
        <v>1130</v>
      </c>
      <c r="G813" s="174" t="s">
        <v>287</v>
      </c>
      <c r="H813" s="175">
        <v>97.4</v>
      </c>
      <c r="I813" s="176"/>
      <c r="J813" s="177">
        <f>ROUND(I813*H813,2)</f>
        <v>0</v>
      </c>
      <c r="K813" s="173" t="s">
        <v>153</v>
      </c>
      <c r="L813" s="41"/>
      <c r="M813" s="178" t="s">
        <v>5</v>
      </c>
      <c r="N813" s="179" t="s">
        <v>43</v>
      </c>
      <c r="O813" s="42"/>
      <c r="P813" s="180">
        <f>O813*H813</f>
        <v>0</v>
      </c>
      <c r="Q813" s="180">
        <v>1.2999999999999999E-4</v>
      </c>
      <c r="R813" s="180">
        <f>Q813*H813</f>
        <v>1.2662E-2</v>
      </c>
      <c r="S813" s="180">
        <v>0</v>
      </c>
      <c r="T813" s="181">
        <f>S813*H813</f>
        <v>0</v>
      </c>
      <c r="AR813" s="24" t="s">
        <v>226</v>
      </c>
      <c r="AT813" s="24" t="s">
        <v>149</v>
      </c>
      <c r="AU813" s="24" t="s">
        <v>80</v>
      </c>
      <c r="AY813" s="24" t="s">
        <v>147</v>
      </c>
      <c r="BE813" s="182">
        <f>IF(N813="základní",J813,0)</f>
        <v>0</v>
      </c>
      <c r="BF813" s="182">
        <f>IF(N813="snížená",J813,0)</f>
        <v>0</v>
      </c>
      <c r="BG813" s="182">
        <f>IF(N813="zákl. přenesená",J813,0)</f>
        <v>0</v>
      </c>
      <c r="BH813" s="182">
        <f>IF(N813="sníž. přenesená",J813,0)</f>
        <v>0</v>
      </c>
      <c r="BI813" s="182">
        <f>IF(N813="nulová",J813,0)</f>
        <v>0</v>
      </c>
      <c r="BJ813" s="24" t="s">
        <v>17</v>
      </c>
      <c r="BK813" s="182">
        <f>ROUND(I813*H813,2)</f>
        <v>0</v>
      </c>
      <c r="BL813" s="24" t="s">
        <v>226</v>
      </c>
      <c r="BM813" s="24" t="s">
        <v>1131</v>
      </c>
    </row>
    <row r="814" spans="2:65" s="12" customFormat="1" ht="13.5">
      <c r="B814" s="192"/>
      <c r="D814" s="201" t="s">
        <v>156</v>
      </c>
      <c r="E814" s="210" t="s">
        <v>5</v>
      </c>
      <c r="F814" s="211" t="s">
        <v>1132</v>
      </c>
      <c r="H814" s="212">
        <v>97.4</v>
      </c>
      <c r="I814" s="196"/>
      <c r="L814" s="192"/>
      <c r="M814" s="197"/>
      <c r="N814" s="198"/>
      <c r="O814" s="198"/>
      <c r="P814" s="198"/>
      <c r="Q814" s="198"/>
      <c r="R814" s="198"/>
      <c r="S814" s="198"/>
      <c r="T814" s="199"/>
      <c r="AT814" s="193" t="s">
        <v>156</v>
      </c>
      <c r="AU814" s="193" t="s">
        <v>80</v>
      </c>
      <c r="AV814" s="12" t="s">
        <v>80</v>
      </c>
      <c r="AW814" s="12" t="s">
        <v>35</v>
      </c>
      <c r="AX814" s="12" t="s">
        <v>17</v>
      </c>
      <c r="AY814" s="193" t="s">
        <v>147</v>
      </c>
    </row>
    <row r="815" spans="2:65" s="1" customFormat="1" ht="31.5" customHeight="1">
      <c r="B815" s="170"/>
      <c r="C815" s="171" t="s">
        <v>1133</v>
      </c>
      <c r="D815" s="171" t="s">
        <v>149</v>
      </c>
      <c r="E815" s="172" t="s">
        <v>1134</v>
      </c>
      <c r="F815" s="173" t="s">
        <v>1135</v>
      </c>
      <c r="G815" s="174" t="s">
        <v>287</v>
      </c>
      <c r="H815" s="175">
        <v>66.599999999999994</v>
      </c>
      <c r="I815" s="176"/>
      <c r="J815" s="177">
        <f>ROUND(I815*H815,2)</f>
        <v>0</v>
      </c>
      <c r="K815" s="173" t="s">
        <v>153</v>
      </c>
      <c r="L815" s="41"/>
      <c r="M815" s="178" t="s">
        <v>5</v>
      </c>
      <c r="N815" s="179" t="s">
        <v>43</v>
      </c>
      <c r="O815" s="42"/>
      <c r="P815" s="180">
        <f>O815*H815</f>
        <v>0</v>
      </c>
      <c r="Q815" s="180">
        <v>1.1469999999999999E-2</v>
      </c>
      <c r="R815" s="180">
        <f>Q815*H815</f>
        <v>0.76390199999999986</v>
      </c>
      <c r="S815" s="180">
        <v>0</v>
      </c>
      <c r="T815" s="181">
        <f>S815*H815</f>
        <v>0</v>
      </c>
      <c r="AR815" s="24" t="s">
        <v>226</v>
      </c>
      <c r="AT815" s="24" t="s">
        <v>149</v>
      </c>
      <c r="AU815" s="24" t="s">
        <v>80</v>
      </c>
      <c r="AY815" s="24" t="s">
        <v>147</v>
      </c>
      <c r="BE815" s="182">
        <f>IF(N815="základní",J815,0)</f>
        <v>0</v>
      </c>
      <c r="BF815" s="182">
        <f>IF(N815="snížená",J815,0)</f>
        <v>0</v>
      </c>
      <c r="BG815" s="182">
        <f>IF(N815="zákl. přenesená",J815,0)</f>
        <v>0</v>
      </c>
      <c r="BH815" s="182">
        <f>IF(N815="sníž. přenesená",J815,0)</f>
        <v>0</v>
      </c>
      <c r="BI815" s="182">
        <f>IF(N815="nulová",J815,0)</f>
        <v>0</v>
      </c>
      <c r="BJ815" s="24" t="s">
        <v>17</v>
      </c>
      <c r="BK815" s="182">
        <f>ROUND(I815*H815,2)</f>
        <v>0</v>
      </c>
      <c r="BL815" s="24" t="s">
        <v>226</v>
      </c>
      <c r="BM815" s="24" t="s">
        <v>1136</v>
      </c>
    </row>
    <row r="816" spans="2:65" s="1" customFormat="1" ht="22.5" customHeight="1">
      <c r="B816" s="170"/>
      <c r="C816" s="171" t="s">
        <v>1137</v>
      </c>
      <c r="D816" s="171" t="s">
        <v>149</v>
      </c>
      <c r="E816" s="172" t="s">
        <v>1138</v>
      </c>
      <c r="F816" s="173" t="s">
        <v>1139</v>
      </c>
      <c r="G816" s="174" t="s">
        <v>287</v>
      </c>
      <c r="H816" s="175">
        <v>39.5</v>
      </c>
      <c r="I816" s="176"/>
      <c r="J816" s="177">
        <f>ROUND(I816*H816,2)</f>
        <v>0</v>
      </c>
      <c r="K816" s="173" t="s">
        <v>153</v>
      </c>
      <c r="L816" s="41"/>
      <c r="M816" s="178" t="s">
        <v>5</v>
      </c>
      <c r="N816" s="179" t="s">
        <v>43</v>
      </c>
      <c r="O816" s="42"/>
      <c r="P816" s="180">
        <f>O816*H816</f>
        <v>0</v>
      </c>
      <c r="Q816" s="180">
        <v>8.0000000000000002E-3</v>
      </c>
      <c r="R816" s="180">
        <f>Q816*H816</f>
        <v>0.316</v>
      </c>
      <c r="S816" s="180">
        <v>0</v>
      </c>
      <c r="T816" s="181">
        <f>S816*H816</f>
        <v>0</v>
      </c>
      <c r="AR816" s="24" t="s">
        <v>226</v>
      </c>
      <c r="AT816" s="24" t="s">
        <v>149</v>
      </c>
      <c r="AU816" s="24" t="s">
        <v>80</v>
      </c>
      <c r="AY816" s="24" t="s">
        <v>147</v>
      </c>
      <c r="BE816" s="182">
        <f>IF(N816="základní",J816,0)</f>
        <v>0</v>
      </c>
      <c r="BF816" s="182">
        <f>IF(N816="snížená",J816,0)</f>
        <v>0</v>
      </c>
      <c r="BG816" s="182">
        <f>IF(N816="zákl. přenesená",J816,0)</f>
        <v>0</v>
      </c>
      <c r="BH816" s="182">
        <f>IF(N816="sníž. přenesená",J816,0)</f>
        <v>0</v>
      </c>
      <c r="BI816" s="182">
        <f>IF(N816="nulová",J816,0)</f>
        <v>0</v>
      </c>
      <c r="BJ816" s="24" t="s">
        <v>17</v>
      </c>
      <c r="BK816" s="182">
        <f>ROUND(I816*H816,2)</f>
        <v>0</v>
      </c>
      <c r="BL816" s="24" t="s">
        <v>226</v>
      </c>
      <c r="BM816" s="24" t="s">
        <v>1140</v>
      </c>
    </row>
    <row r="817" spans="2:65" s="12" customFormat="1" ht="13.5">
      <c r="B817" s="192"/>
      <c r="D817" s="201" t="s">
        <v>156</v>
      </c>
      <c r="E817" s="210" t="s">
        <v>5</v>
      </c>
      <c r="F817" s="211" t="s">
        <v>1141</v>
      </c>
      <c r="H817" s="212">
        <v>39.5</v>
      </c>
      <c r="I817" s="196"/>
      <c r="L817" s="192"/>
      <c r="M817" s="197"/>
      <c r="N817" s="198"/>
      <c r="O817" s="198"/>
      <c r="P817" s="198"/>
      <c r="Q817" s="198"/>
      <c r="R817" s="198"/>
      <c r="S817" s="198"/>
      <c r="T817" s="199"/>
      <c r="AT817" s="193" t="s">
        <v>156</v>
      </c>
      <c r="AU817" s="193" t="s">
        <v>80</v>
      </c>
      <c r="AV817" s="12" t="s">
        <v>80</v>
      </c>
      <c r="AW817" s="12" t="s">
        <v>35</v>
      </c>
      <c r="AX817" s="12" t="s">
        <v>17</v>
      </c>
      <c r="AY817" s="193" t="s">
        <v>147</v>
      </c>
    </row>
    <row r="818" spans="2:65" s="1" customFormat="1" ht="31.5" customHeight="1">
      <c r="B818" s="170"/>
      <c r="C818" s="171" t="s">
        <v>1142</v>
      </c>
      <c r="D818" s="171" t="s">
        <v>149</v>
      </c>
      <c r="E818" s="172" t="s">
        <v>1143</v>
      </c>
      <c r="F818" s="173" t="s">
        <v>1144</v>
      </c>
      <c r="G818" s="174" t="s">
        <v>287</v>
      </c>
      <c r="H818" s="175">
        <v>26.6</v>
      </c>
      <c r="I818" s="176"/>
      <c r="J818" s="177">
        <f>ROUND(I818*H818,2)</f>
        <v>0</v>
      </c>
      <c r="K818" s="173" t="s">
        <v>153</v>
      </c>
      <c r="L818" s="41"/>
      <c r="M818" s="178" t="s">
        <v>5</v>
      </c>
      <c r="N818" s="179" t="s">
        <v>43</v>
      </c>
      <c r="O818" s="42"/>
      <c r="P818" s="180">
        <f>O818*H818</f>
        <v>0</v>
      </c>
      <c r="Q818" s="180">
        <v>1.4919999999999999E-2</v>
      </c>
      <c r="R818" s="180">
        <f>Q818*H818</f>
        <v>0.396872</v>
      </c>
      <c r="S818" s="180">
        <v>0</v>
      </c>
      <c r="T818" s="181">
        <f>S818*H818</f>
        <v>0</v>
      </c>
      <c r="AR818" s="24" t="s">
        <v>226</v>
      </c>
      <c r="AT818" s="24" t="s">
        <v>149</v>
      </c>
      <c r="AU818" s="24" t="s">
        <v>80</v>
      </c>
      <c r="AY818" s="24" t="s">
        <v>147</v>
      </c>
      <c r="BE818" s="182">
        <f>IF(N818="základní",J818,0)</f>
        <v>0</v>
      </c>
      <c r="BF818" s="182">
        <f>IF(N818="snížená",J818,0)</f>
        <v>0</v>
      </c>
      <c r="BG818" s="182">
        <f>IF(N818="zákl. přenesená",J818,0)</f>
        <v>0</v>
      </c>
      <c r="BH818" s="182">
        <f>IF(N818="sníž. přenesená",J818,0)</f>
        <v>0</v>
      </c>
      <c r="BI818" s="182">
        <f>IF(N818="nulová",J818,0)</f>
        <v>0</v>
      </c>
      <c r="BJ818" s="24" t="s">
        <v>17</v>
      </c>
      <c r="BK818" s="182">
        <f>ROUND(I818*H818,2)</f>
        <v>0</v>
      </c>
      <c r="BL818" s="24" t="s">
        <v>226</v>
      </c>
      <c r="BM818" s="24" t="s">
        <v>1145</v>
      </c>
    </row>
    <row r="819" spans="2:65" s="12" customFormat="1" ht="13.5">
      <c r="B819" s="192"/>
      <c r="D819" s="184" t="s">
        <v>156</v>
      </c>
      <c r="E819" s="193" t="s">
        <v>5</v>
      </c>
      <c r="F819" s="194" t="s">
        <v>1146</v>
      </c>
      <c r="H819" s="195">
        <v>13.2</v>
      </c>
      <c r="I819" s="196"/>
      <c r="L819" s="192"/>
      <c r="M819" s="197"/>
      <c r="N819" s="198"/>
      <c r="O819" s="198"/>
      <c r="P819" s="198"/>
      <c r="Q819" s="198"/>
      <c r="R819" s="198"/>
      <c r="S819" s="198"/>
      <c r="T819" s="199"/>
      <c r="AT819" s="193" t="s">
        <v>156</v>
      </c>
      <c r="AU819" s="193" t="s">
        <v>80</v>
      </c>
      <c r="AV819" s="12" t="s">
        <v>80</v>
      </c>
      <c r="AW819" s="12" t="s">
        <v>35</v>
      </c>
      <c r="AX819" s="12" t="s">
        <v>72</v>
      </c>
      <c r="AY819" s="193" t="s">
        <v>147</v>
      </c>
    </row>
    <row r="820" spans="2:65" s="12" customFormat="1" ht="13.5">
      <c r="B820" s="192"/>
      <c r="D820" s="184" t="s">
        <v>156</v>
      </c>
      <c r="E820" s="193" t="s">
        <v>5</v>
      </c>
      <c r="F820" s="194" t="s">
        <v>1147</v>
      </c>
      <c r="H820" s="195">
        <v>13.4</v>
      </c>
      <c r="I820" s="196"/>
      <c r="L820" s="192"/>
      <c r="M820" s="197"/>
      <c r="N820" s="198"/>
      <c r="O820" s="198"/>
      <c r="P820" s="198"/>
      <c r="Q820" s="198"/>
      <c r="R820" s="198"/>
      <c r="S820" s="198"/>
      <c r="T820" s="199"/>
      <c r="AT820" s="193" t="s">
        <v>156</v>
      </c>
      <c r="AU820" s="193" t="s">
        <v>80</v>
      </c>
      <c r="AV820" s="12" t="s">
        <v>80</v>
      </c>
      <c r="AW820" s="12" t="s">
        <v>35</v>
      </c>
      <c r="AX820" s="12" t="s">
        <v>72</v>
      </c>
      <c r="AY820" s="193" t="s">
        <v>147</v>
      </c>
    </row>
    <row r="821" spans="2:65" s="13" customFormat="1" ht="13.5">
      <c r="B821" s="200"/>
      <c r="D821" s="201" t="s">
        <v>156</v>
      </c>
      <c r="E821" s="202" t="s">
        <v>5</v>
      </c>
      <c r="F821" s="203" t="s">
        <v>159</v>
      </c>
      <c r="H821" s="204">
        <v>26.6</v>
      </c>
      <c r="I821" s="205"/>
      <c r="L821" s="200"/>
      <c r="M821" s="206"/>
      <c r="N821" s="207"/>
      <c r="O821" s="207"/>
      <c r="P821" s="207"/>
      <c r="Q821" s="207"/>
      <c r="R821" s="207"/>
      <c r="S821" s="207"/>
      <c r="T821" s="208"/>
      <c r="AT821" s="209" t="s">
        <v>156</v>
      </c>
      <c r="AU821" s="209" t="s">
        <v>80</v>
      </c>
      <c r="AV821" s="13" t="s">
        <v>154</v>
      </c>
      <c r="AW821" s="13" t="s">
        <v>35</v>
      </c>
      <c r="AX821" s="13" t="s">
        <v>17</v>
      </c>
      <c r="AY821" s="209" t="s">
        <v>147</v>
      </c>
    </row>
    <row r="822" spans="2:65" s="1" customFormat="1" ht="31.5" customHeight="1">
      <c r="B822" s="170"/>
      <c r="C822" s="171" t="s">
        <v>1148</v>
      </c>
      <c r="D822" s="171" t="s">
        <v>149</v>
      </c>
      <c r="E822" s="172" t="s">
        <v>1149</v>
      </c>
      <c r="F822" s="173" t="s">
        <v>1150</v>
      </c>
      <c r="G822" s="174" t="s">
        <v>292</v>
      </c>
      <c r="H822" s="175">
        <v>3</v>
      </c>
      <c r="I822" s="176"/>
      <c r="J822" s="177">
        <f>ROUND(I822*H822,2)</f>
        <v>0</v>
      </c>
      <c r="K822" s="173" t="s">
        <v>153</v>
      </c>
      <c r="L822" s="41"/>
      <c r="M822" s="178" t="s">
        <v>5</v>
      </c>
      <c r="N822" s="179" t="s">
        <v>43</v>
      </c>
      <c r="O822" s="42"/>
      <c r="P822" s="180">
        <f>O822*H822</f>
        <v>0</v>
      </c>
      <c r="Q822" s="180">
        <v>2.1900000000000001E-3</v>
      </c>
      <c r="R822" s="180">
        <f>Q822*H822</f>
        <v>6.5700000000000003E-3</v>
      </c>
      <c r="S822" s="180">
        <v>0</v>
      </c>
      <c r="T822" s="181">
        <f>S822*H822</f>
        <v>0</v>
      </c>
      <c r="AR822" s="24" t="s">
        <v>226</v>
      </c>
      <c r="AT822" s="24" t="s">
        <v>149</v>
      </c>
      <c r="AU822" s="24" t="s">
        <v>80</v>
      </c>
      <c r="AY822" s="24" t="s">
        <v>147</v>
      </c>
      <c r="BE822" s="182">
        <f>IF(N822="základní",J822,0)</f>
        <v>0</v>
      </c>
      <c r="BF822" s="182">
        <f>IF(N822="snížená",J822,0)</f>
        <v>0</v>
      </c>
      <c r="BG822" s="182">
        <f>IF(N822="zákl. přenesená",J822,0)</f>
        <v>0</v>
      </c>
      <c r="BH822" s="182">
        <f>IF(N822="sníž. přenesená",J822,0)</f>
        <v>0</v>
      </c>
      <c r="BI822" s="182">
        <f>IF(N822="nulová",J822,0)</f>
        <v>0</v>
      </c>
      <c r="BJ822" s="24" t="s">
        <v>17</v>
      </c>
      <c r="BK822" s="182">
        <f>ROUND(I822*H822,2)</f>
        <v>0</v>
      </c>
      <c r="BL822" s="24" t="s">
        <v>226</v>
      </c>
      <c r="BM822" s="24" t="s">
        <v>1151</v>
      </c>
    </row>
    <row r="823" spans="2:65" s="1" customFormat="1" ht="31.5" customHeight="1">
      <c r="B823" s="170"/>
      <c r="C823" s="171" t="s">
        <v>1152</v>
      </c>
      <c r="D823" s="171" t="s">
        <v>149</v>
      </c>
      <c r="E823" s="172" t="s">
        <v>1153</v>
      </c>
      <c r="F823" s="173" t="s">
        <v>1154</v>
      </c>
      <c r="G823" s="174" t="s">
        <v>229</v>
      </c>
      <c r="H823" s="175">
        <v>608.83000000000004</v>
      </c>
      <c r="I823" s="176"/>
      <c r="J823" s="177">
        <f>ROUND(I823*H823,2)</f>
        <v>0</v>
      </c>
      <c r="K823" s="173" t="s">
        <v>153</v>
      </c>
      <c r="L823" s="41"/>
      <c r="M823" s="178" t="s">
        <v>5</v>
      </c>
      <c r="N823" s="179" t="s">
        <v>43</v>
      </c>
      <c r="O823" s="42"/>
      <c r="P823" s="180">
        <f>O823*H823</f>
        <v>0</v>
      </c>
      <c r="Q823" s="180">
        <v>0</v>
      </c>
      <c r="R823" s="180">
        <f>Q823*H823</f>
        <v>0</v>
      </c>
      <c r="S823" s="180">
        <v>0</v>
      </c>
      <c r="T823" s="181">
        <f>S823*H823</f>
        <v>0</v>
      </c>
      <c r="AR823" s="24" t="s">
        <v>226</v>
      </c>
      <c r="AT823" s="24" t="s">
        <v>149</v>
      </c>
      <c r="AU823" s="24" t="s">
        <v>80</v>
      </c>
      <c r="AY823" s="24" t="s">
        <v>147</v>
      </c>
      <c r="BE823" s="182">
        <f>IF(N823="základní",J823,0)</f>
        <v>0</v>
      </c>
      <c r="BF823" s="182">
        <f>IF(N823="snížená",J823,0)</f>
        <v>0</v>
      </c>
      <c r="BG823" s="182">
        <f>IF(N823="zákl. přenesená",J823,0)</f>
        <v>0</v>
      </c>
      <c r="BH823" s="182">
        <f>IF(N823="sníž. přenesená",J823,0)</f>
        <v>0</v>
      </c>
      <c r="BI823" s="182">
        <f>IF(N823="nulová",J823,0)</f>
        <v>0</v>
      </c>
      <c r="BJ823" s="24" t="s">
        <v>17</v>
      </c>
      <c r="BK823" s="182">
        <f>ROUND(I823*H823,2)</f>
        <v>0</v>
      </c>
      <c r="BL823" s="24" t="s">
        <v>226</v>
      </c>
      <c r="BM823" s="24" t="s">
        <v>1155</v>
      </c>
    </row>
    <row r="824" spans="2:65" s="1" customFormat="1" ht="31.5" customHeight="1">
      <c r="B824" s="170"/>
      <c r="C824" s="216" t="s">
        <v>1156</v>
      </c>
      <c r="D824" s="216" t="s">
        <v>393</v>
      </c>
      <c r="E824" s="217" t="s">
        <v>1157</v>
      </c>
      <c r="F824" s="218" t="s">
        <v>1158</v>
      </c>
      <c r="G824" s="219" t="s">
        <v>229</v>
      </c>
      <c r="H824" s="220">
        <v>669.71299999999997</v>
      </c>
      <c r="I824" s="221"/>
      <c r="J824" s="222">
        <f>ROUND(I824*H824,2)</f>
        <v>0</v>
      </c>
      <c r="K824" s="218" t="s">
        <v>153</v>
      </c>
      <c r="L824" s="223"/>
      <c r="M824" s="224" t="s">
        <v>5</v>
      </c>
      <c r="N824" s="225" t="s">
        <v>43</v>
      </c>
      <c r="O824" s="42"/>
      <c r="P824" s="180">
        <f>O824*H824</f>
        <v>0</v>
      </c>
      <c r="Q824" s="180">
        <v>1.2E-4</v>
      </c>
      <c r="R824" s="180">
        <f>Q824*H824</f>
        <v>8.0365560000000003E-2</v>
      </c>
      <c r="S824" s="180">
        <v>0</v>
      </c>
      <c r="T824" s="181">
        <f>S824*H824</f>
        <v>0</v>
      </c>
      <c r="AR824" s="24" t="s">
        <v>316</v>
      </c>
      <c r="AT824" s="24" t="s">
        <v>393</v>
      </c>
      <c r="AU824" s="24" t="s">
        <v>80</v>
      </c>
      <c r="AY824" s="24" t="s">
        <v>147</v>
      </c>
      <c r="BE824" s="182">
        <f>IF(N824="základní",J824,0)</f>
        <v>0</v>
      </c>
      <c r="BF824" s="182">
        <f>IF(N824="snížená",J824,0)</f>
        <v>0</v>
      </c>
      <c r="BG824" s="182">
        <f>IF(N824="zákl. přenesená",J824,0)</f>
        <v>0</v>
      </c>
      <c r="BH824" s="182">
        <f>IF(N824="sníž. přenesená",J824,0)</f>
        <v>0</v>
      </c>
      <c r="BI824" s="182">
        <f>IF(N824="nulová",J824,0)</f>
        <v>0</v>
      </c>
      <c r="BJ824" s="24" t="s">
        <v>17</v>
      </c>
      <c r="BK824" s="182">
        <f>ROUND(I824*H824,2)</f>
        <v>0</v>
      </c>
      <c r="BL824" s="24" t="s">
        <v>226</v>
      </c>
      <c r="BM824" s="24" t="s">
        <v>1159</v>
      </c>
    </row>
    <row r="825" spans="2:65" s="12" customFormat="1" ht="13.5">
      <c r="B825" s="192"/>
      <c r="D825" s="201" t="s">
        <v>156</v>
      </c>
      <c r="F825" s="211" t="s">
        <v>1160</v>
      </c>
      <c r="H825" s="212">
        <v>669.71299999999997</v>
      </c>
      <c r="I825" s="196"/>
      <c r="L825" s="192"/>
      <c r="M825" s="197"/>
      <c r="N825" s="198"/>
      <c r="O825" s="198"/>
      <c r="P825" s="198"/>
      <c r="Q825" s="198"/>
      <c r="R825" s="198"/>
      <c r="S825" s="198"/>
      <c r="T825" s="199"/>
      <c r="AT825" s="193" t="s">
        <v>156</v>
      </c>
      <c r="AU825" s="193" t="s">
        <v>80</v>
      </c>
      <c r="AV825" s="12" t="s">
        <v>80</v>
      </c>
      <c r="AW825" s="12" t="s">
        <v>6</v>
      </c>
      <c r="AX825" s="12" t="s">
        <v>17</v>
      </c>
      <c r="AY825" s="193" t="s">
        <v>147</v>
      </c>
    </row>
    <row r="826" spans="2:65" s="1" customFormat="1" ht="22.5" customHeight="1">
      <c r="B826" s="170"/>
      <c r="C826" s="171" t="s">
        <v>1161</v>
      </c>
      <c r="D826" s="171" t="s">
        <v>149</v>
      </c>
      <c r="E826" s="172" t="s">
        <v>1162</v>
      </c>
      <c r="F826" s="173" t="s">
        <v>1163</v>
      </c>
      <c r="G826" s="174" t="s">
        <v>378</v>
      </c>
      <c r="H826" s="175">
        <v>1</v>
      </c>
      <c r="I826" s="176"/>
      <c r="J826" s="177">
        <f>ROUND(I826*H826,2)</f>
        <v>0</v>
      </c>
      <c r="K826" s="173" t="s">
        <v>5</v>
      </c>
      <c r="L826" s="41"/>
      <c r="M826" s="178" t="s">
        <v>5</v>
      </c>
      <c r="N826" s="179" t="s">
        <v>43</v>
      </c>
      <c r="O826" s="42"/>
      <c r="P826" s="180">
        <f>O826*H826</f>
        <v>0</v>
      </c>
      <c r="Q826" s="180">
        <v>0</v>
      </c>
      <c r="R826" s="180">
        <f>Q826*H826</f>
        <v>0</v>
      </c>
      <c r="S826" s="180">
        <v>0</v>
      </c>
      <c r="T826" s="181">
        <f>S826*H826</f>
        <v>0</v>
      </c>
      <c r="AR826" s="24" t="s">
        <v>226</v>
      </c>
      <c r="AT826" s="24" t="s">
        <v>149</v>
      </c>
      <c r="AU826" s="24" t="s">
        <v>80</v>
      </c>
      <c r="AY826" s="24" t="s">
        <v>147</v>
      </c>
      <c r="BE826" s="182">
        <f>IF(N826="základní",J826,0)</f>
        <v>0</v>
      </c>
      <c r="BF826" s="182">
        <f>IF(N826="snížená",J826,0)</f>
        <v>0</v>
      </c>
      <c r="BG826" s="182">
        <f>IF(N826="zákl. přenesená",J826,0)</f>
        <v>0</v>
      </c>
      <c r="BH826" s="182">
        <f>IF(N826="sníž. přenesená",J826,0)</f>
        <v>0</v>
      </c>
      <c r="BI826" s="182">
        <f>IF(N826="nulová",J826,0)</f>
        <v>0</v>
      </c>
      <c r="BJ826" s="24" t="s">
        <v>17</v>
      </c>
      <c r="BK826" s="182">
        <f>ROUND(I826*H826,2)</f>
        <v>0</v>
      </c>
      <c r="BL826" s="24" t="s">
        <v>226</v>
      </c>
      <c r="BM826" s="24" t="s">
        <v>1164</v>
      </c>
    </row>
    <row r="827" spans="2:65" s="1" customFormat="1" ht="31.5" customHeight="1">
      <c r="B827" s="170"/>
      <c r="C827" s="171" t="s">
        <v>1165</v>
      </c>
      <c r="D827" s="171" t="s">
        <v>149</v>
      </c>
      <c r="E827" s="172" t="s">
        <v>1166</v>
      </c>
      <c r="F827" s="173" t="s">
        <v>1167</v>
      </c>
      <c r="G827" s="174" t="s">
        <v>223</v>
      </c>
      <c r="H827" s="175">
        <v>28.053999999999998</v>
      </c>
      <c r="I827" s="176"/>
      <c r="J827" s="177">
        <f>ROUND(I827*H827,2)</f>
        <v>0</v>
      </c>
      <c r="K827" s="173" t="s">
        <v>153</v>
      </c>
      <c r="L827" s="41"/>
      <c r="M827" s="178" t="s">
        <v>5</v>
      </c>
      <c r="N827" s="179" t="s">
        <v>43</v>
      </c>
      <c r="O827" s="42"/>
      <c r="P827" s="180">
        <f>O827*H827</f>
        <v>0</v>
      </c>
      <c r="Q827" s="180">
        <v>0</v>
      </c>
      <c r="R827" s="180">
        <f>Q827*H827</f>
        <v>0</v>
      </c>
      <c r="S827" s="180">
        <v>0</v>
      </c>
      <c r="T827" s="181">
        <f>S827*H827</f>
        <v>0</v>
      </c>
      <c r="AR827" s="24" t="s">
        <v>226</v>
      </c>
      <c r="AT827" s="24" t="s">
        <v>149</v>
      </c>
      <c r="AU827" s="24" t="s">
        <v>80</v>
      </c>
      <c r="AY827" s="24" t="s">
        <v>147</v>
      </c>
      <c r="BE827" s="182">
        <f>IF(N827="základní",J827,0)</f>
        <v>0</v>
      </c>
      <c r="BF827" s="182">
        <f>IF(N827="snížená",J827,0)</f>
        <v>0</v>
      </c>
      <c r="BG827" s="182">
        <f>IF(N827="zákl. přenesená",J827,0)</f>
        <v>0</v>
      </c>
      <c r="BH827" s="182">
        <f>IF(N827="sníž. přenesená",J827,0)</f>
        <v>0</v>
      </c>
      <c r="BI827" s="182">
        <f>IF(N827="nulová",J827,0)</f>
        <v>0</v>
      </c>
      <c r="BJ827" s="24" t="s">
        <v>17</v>
      </c>
      <c r="BK827" s="182">
        <f>ROUND(I827*H827,2)</f>
        <v>0</v>
      </c>
      <c r="BL827" s="24" t="s">
        <v>226</v>
      </c>
      <c r="BM827" s="24" t="s">
        <v>1168</v>
      </c>
    </row>
    <row r="828" spans="2:65" s="10" customFormat="1" ht="29.85" customHeight="1">
      <c r="B828" s="156"/>
      <c r="D828" s="167" t="s">
        <v>71</v>
      </c>
      <c r="E828" s="168" t="s">
        <v>1169</v>
      </c>
      <c r="F828" s="168" t="s">
        <v>1170</v>
      </c>
      <c r="I828" s="159"/>
      <c r="J828" s="169">
        <f>BK828</f>
        <v>0</v>
      </c>
      <c r="L828" s="156"/>
      <c r="M828" s="161"/>
      <c r="N828" s="162"/>
      <c r="O828" s="162"/>
      <c r="P828" s="163">
        <f>SUM(P829:P868)</f>
        <v>0</v>
      </c>
      <c r="Q828" s="162"/>
      <c r="R828" s="163">
        <f>SUM(R829:R868)</f>
        <v>1.2294450000000001</v>
      </c>
      <c r="S828" s="162"/>
      <c r="T828" s="164">
        <f>SUM(T829:T868)</f>
        <v>0</v>
      </c>
      <c r="AR828" s="157" t="s">
        <v>80</v>
      </c>
      <c r="AT828" s="165" t="s">
        <v>71</v>
      </c>
      <c r="AU828" s="165" t="s">
        <v>17</v>
      </c>
      <c r="AY828" s="157" t="s">
        <v>147</v>
      </c>
      <c r="BK828" s="166">
        <f>SUM(BK829:BK868)</f>
        <v>0</v>
      </c>
    </row>
    <row r="829" spans="2:65" s="1" customFormat="1" ht="31.5" customHeight="1">
      <c r="B829" s="170"/>
      <c r="C829" s="171" t="s">
        <v>1171</v>
      </c>
      <c r="D829" s="171" t="s">
        <v>149</v>
      </c>
      <c r="E829" s="172" t="s">
        <v>1172</v>
      </c>
      <c r="F829" s="173" t="s">
        <v>1173</v>
      </c>
      <c r="G829" s="174" t="s">
        <v>292</v>
      </c>
      <c r="H829" s="175">
        <v>26</v>
      </c>
      <c r="I829" s="176"/>
      <c r="J829" s="177">
        <f t="shared" ref="J829:J836" si="0">ROUND(I829*H829,2)</f>
        <v>0</v>
      </c>
      <c r="K829" s="173" t="s">
        <v>153</v>
      </c>
      <c r="L829" s="41"/>
      <c r="M829" s="178" t="s">
        <v>5</v>
      </c>
      <c r="N829" s="179" t="s">
        <v>43</v>
      </c>
      <c r="O829" s="42"/>
      <c r="P829" s="180">
        <f t="shared" ref="P829:P836" si="1">O829*H829</f>
        <v>0</v>
      </c>
      <c r="Q829" s="180">
        <v>0</v>
      </c>
      <c r="R829" s="180">
        <f t="shared" ref="R829:R836" si="2">Q829*H829</f>
        <v>0</v>
      </c>
      <c r="S829" s="180">
        <v>0</v>
      </c>
      <c r="T829" s="181">
        <f t="shared" ref="T829:T836" si="3">S829*H829</f>
        <v>0</v>
      </c>
      <c r="AR829" s="24" t="s">
        <v>226</v>
      </c>
      <c r="AT829" s="24" t="s">
        <v>149</v>
      </c>
      <c r="AU829" s="24" t="s">
        <v>80</v>
      </c>
      <c r="AY829" s="24" t="s">
        <v>147</v>
      </c>
      <c r="BE829" s="182">
        <f t="shared" ref="BE829:BE836" si="4">IF(N829="základní",J829,0)</f>
        <v>0</v>
      </c>
      <c r="BF829" s="182">
        <f t="shared" ref="BF829:BF836" si="5">IF(N829="snížená",J829,0)</f>
        <v>0</v>
      </c>
      <c r="BG829" s="182">
        <f t="shared" ref="BG829:BG836" si="6">IF(N829="zákl. přenesená",J829,0)</f>
        <v>0</v>
      </c>
      <c r="BH829" s="182">
        <f t="shared" ref="BH829:BH836" si="7">IF(N829="sníž. přenesená",J829,0)</f>
        <v>0</v>
      </c>
      <c r="BI829" s="182">
        <f t="shared" ref="BI829:BI836" si="8">IF(N829="nulová",J829,0)</f>
        <v>0</v>
      </c>
      <c r="BJ829" s="24" t="s">
        <v>17</v>
      </c>
      <c r="BK829" s="182">
        <f t="shared" ref="BK829:BK836" si="9">ROUND(I829*H829,2)</f>
        <v>0</v>
      </c>
      <c r="BL829" s="24" t="s">
        <v>226</v>
      </c>
      <c r="BM829" s="24" t="s">
        <v>1174</v>
      </c>
    </row>
    <row r="830" spans="2:65" s="1" customFormat="1" ht="22.5" customHeight="1">
      <c r="B830" s="170"/>
      <c r="C830" s="216" t="s">
        <v>1175</v>
      </c>
      <c r="D830" s="216" t="s">
        <v>393</v>
      </c>
      <c r="E830" s="217" t="s">
        <v>1176</v>
      </c>
      <c r="F830" s="218" t="s">
        <v>1177</v>
      </c>
      <c r="G830" s="219" t="s">
        <v>292</v>
      </c>
      <c r="H830" s="220">
        <v>26</v>
      </c>
      <c r="I830" s="221"/>
      <c r="J830" s="222">
        <f t="shared" si="0"/>
        <v>0</v>
      </c>
      <c r="K830" s="218" t="s">
        <v>153</v>
      </c>
      <c r="L830" s="223"/>
      <c r="M830" s="224" t="s">
        <v>5</v>
      </c>
      <c r="N830" s="225" t="s">
        <v>43</v>
      </c>
      <c r="O830" s="42"/>
      <c r="P830" s="180">
        <f t="shared" si="1"/>
        <v>0</v>
      </c>
      <c r="Q830" s="180">
        <v>1.7999999999999999E-2</v>
      </c>
      <c r="R830" s="180">
        <f t="shared" si="2"/>
        <v>0.46799999999999997</v>
      </c>
      <c r="S830" s="180">
        <v>0</v>
      </c>
      <c r="T830" s="181">
        <f t="shared" si="3"/>
        <v>0</v>
      </c>
      <c r="AR830" s="24" t="s">
        <v>316</v>
      </c>
      <c r="AT830" s="24" t="s">
        <v>393</v>
      </c>
      <c r="AU830" s="24" t="s">
        <v>80</v>
      </c>
      <c r="AY830" s="24" t="s">
        <v>147</v>
      </c>
      <c r="BE830" s="182">
        <f t="shared" si="4"/>
        <v>0</v>
      </c>
      <c r="BF830" s="182">
        <f t="shared" si="5"/>
        <v>0</v>
      </c>
      <c r="BG830" s="182">
        <f t="shared" si="6"/>
        <v>0</v>
      </c>
      <c r="BH830" s="182">
        <f t="shared" si="7"/>
        <v>0</v>
      </c>
      <c r="BI830" s="182">
        <f t="shared" si="8"/>
        <v>0</v>
      </c>
      <c r="BJ830" s="24" t="s">
        <v>17</v>
      </c>
      <c r="BK830" s="182">
        <f t="shared" si="9"/>
        <v>0</v>
      </c>
      <c r="BL830" s="24" t="s">
        <v>226</v>
      </c>
      <c r="BM830" s="24" t="s">
        <v>1178</v>
      </c>
    </row>
    <row r="831" spans="2:65" s="1" customFormat="1" ht="22.5" customHeight="1">
      <c r="B831" s="170"/>
      <c r="C831" s="171" t="s">
        <v>1179</v>
      </c>
      <c r="D831" s="171" t="s">
        <v>149</v>
      </c>
      <c r="E831" s="172" t="s">
        <v>1180</v>
      </c>
      <c r="F831" s="173" t="s">
        <v>1181</v>
      </c>
      <c r="G831" s="174" t="s">
        <v>292</v>
      </c>
      <c r="H831" s="175">
        <v>26</v>
      </c>
      <c r="I831" s="176"/>
      <c r="J831" s="177">
        <f t="shared" si="0"/>
        <v>0</v>
      </c>
      <c r="K831" s="173" t="s">
        <v>153</v>
      </c>
      <c r="L831" s="41"/>
      <c r="M831" s="178" t="s">
        <v>5</v>
      </c>
      <c r="N831" s="179" t="s">
        <v>43</v>
      </c>
      <c r="O831" s="42"/>
      <c r="P831" s="180">
        <f t="shared" si="1"/>
        <v>0</v>
      </c>
      <c r="Q831" s="180">
        <v>0</v>
      </c>
      <c r="R831" s="180">
        <f t="shared" si="2"/>
        <v>0</v>
      </c>
      <c r="S831" s="180">
        <v>0</v>
      </c>
      <c r="T831" s="181">
        <f t="shared" si="3"/>
        <v>0</v>
      </c>
      <c r="AR831" s="24" t="s">
        <v>226</v>
      </c>
      <c r="AT831" s="24" t="s">
        <v>149</v>
      </c>
      <c r="AU831" s="24" t="s">
        <v>80</v>
      </c>
      <c r="AY831" s="24" t="s">
        <v>147</v>
      </c>
      <c r="BE831" s="182">
        <f t="shared" si="4"/>
        <v>0</v>
      </c>
      <c r="BF831" s="182">
        <f t="shared" si="5"/>
        <v>0</v>
      </c>
      <c r="BG831" s="182">
        <f t="shared" si="6"/>
        <v>0</v>
      </c>
      <c r="BH831" s="182">
        <f t="shared" si="7"/>
        <v>0</v>
      </c>
      <c r="BI831" s="182">
        <f t="shared" si="8"/>
        <v>0</v>
      </c>
      <c r="BJ831" s="24" t="s">
        <v>17</v>
      </c>
      <c r="BK831" s="182">
        <f t="shared" si="9"/>
        <v>0</v>
      </c>
      <c r="BL831" s="24" t="s">
        <v>226</v>
      </c>
      <c r="BM831" s="24" t="s">
        <v>1182</v>
      </c>
    </row>
    <row r="832" spans="2:65" s="1" customFormat="1" ht="22.5" customHeight="1">
      <c r="B832" s="170"/>
      <c r="C832" s="216" t="s">
        <v>1183</v>
      </c>
      <c r="D832" s="216" t="s">
        <v>393</v>
      </c>
      <c r="E832" s="217" t="s">
        <v>1184</v>
      </c>
      <c r="F832" s="218" t="s">
        <v>1185</v>
      </c>
      <c r="G832" s="219" t="s">
        <v>292</v>
      </c>
      <c r="H832" s="220">
        <v>26</v>
      </c>
      <c r="I832" s="221"/>
      <c r="J832" s="222">
        <f t="shared" si="0"/>
        <v>0</v>
      </c>
      <c r="K832" s="218" t="s">
        <v>5</v>
      </c>
      <c r="L832" s="223"/>
      <c r="M832" s="224" t="s">
        <v>5</v>
      </c>
      <c r="N832" s="225" t="s">
        <v>43</v>
      </c>
      <c r="O832" s="42"/>
      <c r="P832" s="180">
        <f t="shared" si="1"/>
        <v>0</v>
      </c>
      <c r="Q832" s="180">
        <v>3.0000000000000001E-5</v>
      </c>
      <c r="R832" s="180">
        <f t="shared" si="2"/>
        <v>7.7999999999999999E-4</v>
      </c>
      <c r="S832" s="180">
        <v>0</v>
      </c>
      <c r="T832" s="181">
        <f t="shared" si="3"/>
        <v>0</v>
      </c>
      <c r="AR832" s="24" t="s">
        <v>316</v>
      </c>
      <c r="AT832" s="24" t="s">
        <v>393</v>
      </c>
      <c r="AU832" s="24" t="s">
        <v>80</v>
      </c>
      <c r="AY832" s="24" t="s">
        <v>147</v>
      </c>
      <c r="BE832" s="182">
        <f t="shared" si="4"/>
        <v>0</v>
      </c>
      <c r="BF832" s="182">
        <f t="shared" si="5"/>
        <v>0</v>
      </c>
      <c r="BG832" s="182">
        <f t="shared" si="6"/>
        <v>0</v>
      </c>
      <c r="BH832" s="182">
        <f t="shared" si="7"/>
        <v>0</v>
      </c>
      <c r="BI832" s="182">
        <f t="shared" si="8"/>
        <v>0</v>
      </c>
      <c r="BJ832" s="24" t="s">
        <v>17</v>
      </c>
      <c r="BK832" s="182">
        <f t="shared" si="9"/>
        <v>0</v>
      </c>
      <c r="BL832" s="24" t="s">
        <v>226</v>
      </c>
      <c r="BM832" s="24" t="s">
        <v>1186</v>
      </c>
    </row>
    <row r="833" spans="2:65" s="1" customFormat="1" ht="31.5" customHeight="1">
      <c r="B833" s="170"/>
      <c r="C833" s="171" t="s">
        <v>1187</v>
      </c>
      <c r="D833" s="171" t="s">
        <v>149</v>
      </c>
      <c r="E833" s="172" t="s">
        <v>1188</v>
      </c>
      <c r="F833" s="173" t="s">
        <v>1189</v>
      </c>
      <c r="G833" s="174" t="s">
        <v>292</v>
      </c>
      <c r="H833" s="175">
        <v>3</v>
      </c>
      <c r="I833" s="176"/>
      <c r="J833" s="177">
        <f t="shared" si="0"/>
        <v>0</v>
      </c>
      <c r="K833" s="173" t="s">
        <v>153</v>
      </c>
      <c r="L833" s="41"/>
      <c r="M833" s="178" t="s">
        <v>5</v>
      </c>
      <c r="N833" s="179" t="s">
        <v>43</v>
      </c>
      <c r="O833" s="42"/>
      <c r="P833" s="180">
        <f t="shared" si="1"/>
        <v>0</v>
      </c>
      <c r="Q833" s="180">
        <v>4.3099999999999999E-2</v>
      </c>
      <c r="R833" s="180">
        <f t="shared" si="2"/>
        <v>0.1293</v>
      </c>
      <c r="S833" s="180">
        <v>0</v>
      </c>
      <c r="T833" s="181">
        <f t="shared" si="3"/>
        <v>0</v>
      </c>
      <c r="AR833" s="24" t="s">
        <v>226</v>
      </c>
      <c r="AT833" s="24" t="s">
        <v>149</v>
      </c>
      <c r="AU833" s="24" t="s">
        <v>80</v>
      </c>
      <c r="AY833" s="24" t="s">
        <v>147</v>
      </c>
      <c r="BE833" s="182">
        <f t="shared" si="4"/>
        <v>0</v>
      </c>
      <c r="BF833" s="182">
        <f t="shared" si="5"/>
        <v>0</v>
      </c>
      <c r="BG833" s="182">
        <f t="shared" si="6"/>
        <v>0</v>
      </c>
      <c r="BH833" s="182">
        <f t="shared" si="7"/>
        <v>0</v>
      </c>
      <c r="BI833" s="182">
        <f t="shared" si="8"/>
        <v>0</v>
      </c>
      <c r="BJ833" s="24" t="s">
        <v>17</v>
      </c>
      <c r="BK833" s="182">
        <f t="shared" si="9"/>
        <v>0</v>
      </c>
      <c r="BL833" s="24" t="s">
        <v>226</v>
      </c>
      <c r="BM833" s="24" t="s">
        <v>1190</v>
      </c>
    </row>
    <row r="834" spans="2:65" s="1" customFormat="1" ht="31.5" customHeight="1">
      <c r="B834" s="170"/>
      <c r="C834" s="171" t="s">
        <v>1191</v>
      </c>
      <c r="D834" s="171" t="s">
        <v>149</v>
      </c>
      <c r="E834" s="172" t="s">
        <v>1192</v>
      </c>
      <c r="F834" s="173" t="s">
        <v>1193</v>
      </c>
      <c r="G834" s="174" t="s">
        <v>292</v>
      </c>
      <c r="H834" s="175">
        <v>26</v>
      </c>
      <c r="I834" s="176"/>
      <c r="J834" s="177">
        <f t="shared" si="0"/>
        <v>0</v>
      </c>
      <c r="K834" s="173" t="s">
        <v>153</v>
      </c>
      <c r="L834" s="41"/>
      <c r="M834" s="178" t="s">
        <v>5</v>
      </c>
      <c r="N834" s="179" t="s">
        <v>43</v>
      </c>
      <c r="O834" s="42"/>
      <c r="P834" s="180">
        <f t="shared" si="1"/>
        <v>0</v>
      </c>
      <c r="Q834" s="180">
        <v>4.4999999999999999E-4</v>
      </c>
      <c r="R834" s="180">
        <f t="shared" si="2"/>
        <v>1.17E-2</v>
      </c>
      <c r="S834" s="180">
        <v>0</v>
      </c>
      <c r="T834" s="181">
        <f t="shared" si="3"/>
        <v>0</v>
      </c>
      <c r="AR834" s="24" t="s">
        <v>226</v>
      </c>
      <c r="AT834" s="24" t="s">
        <v>149</v>
      </c>
      <c r="AU834" s="24" t="s">
        <v>80</v>
      </c>
      <c r="AY834" s="24" t="s">
        <v>147</v>
      </c>
      <c r="BE834" s="182">
        <f t="shared" si="4"/>
        <v>0</v>
      </c>
      <c r="BF834" s="182">
        <f t="shared" si="5"/>
        <v>0</v>
      </c>
      <c r="BG834" s="182">
        <f t="shared" si="6"/>
        <v>0</v>
      </c>
      <c r="BH834" s="182">
        <f t="shared" si="7"/>
        <v>0</v>
      </c>
      <c r="BI834" s="182">
        <f t="shared" si="8"/>
        <v>0</v>
      </c>
      <c r="BJ834" s="24" t="s">
        <v>17</v>
      </c>
      <c r="BK834" s="182">
        <f t="shared" si="9"/>
        <v>0</v>
      </c>
      <c r="BL834" s="24" t="s">
        <v>226</v>
      </c>
      <c r="BM834" s="24" t="s">
        <v>1194</v>
      </c>
    </row>
    <row r="835" spans="2:65" s="1" customFormat="1" ht="22.5" customHeight="1">
      <c r="B835" s="170"/>
      <c r="C835" s="216" t="s">
        <v>1195</v>
      </c>
      <c r="D835" s="216" t="s">
        <v>393</v>
      </c>
      <c r="E835" s="217" t="s">
        <v>1196</v>
      </c>
      <c r="F835" s="218" t="s">
        <v>1197</v>
      </c>
      <c r="G835" s="219" t="s">
        <v>292</v>
      </c>
      <c r="H835" s="220">
        <v>26</v>
      </c>
      <c r="I835" s="221"/>
      <c r="J835" s="222">
        <f t="shared" si="0"/>
        <v>0</v>
      </c>
      <c r="K835" s="218" t="s">
        <v>153</v>
      </c>
      <c r="L835" s="223"/>
      <c r="M835" s="224" t="s">
        <v>5</v>
      </c>
      <c r="N835" s="225" t="s">
        <v>43</v>
      </c>
      <c r="O835" s="42"/>
      <c r="P835" s="180">
        <f t="shared" si="1"/>
        <v>0</v>
      </c>
      <c r="Q835" s="180">
        <v>1.6E-2</v>
      </c>
      <c r="R835" s="180">
        <f t="shared" si="2"/>
        <v>0.41600000000000004</v>
      </c>
      <c r="S835" s="180">
        <v>0</v>
      </c>
      <c r="T835" s="181">
        <f t="shared" si="3"/>
        <v>0</v>
      </c>
      <c r="AR835" s="24" t="s">
        <v>316</v>
      </c>
      <c r="AT835" s="24" t="s">
        <v>393</v>
      </c>
      <c r="AU835" s="24" t="s">
        <v>80</v>
      </c>
      <c r="AY835" s="24" t="s">
        <v>147</v>
      </c>
      <c r="BE835" s="182">
        <f t="shared" si="4"/>
        <v>0</v>
      </c>
      <c r="BF835" s="182">
        <f t="shared" si="5"/>
        <v>0</v>
      </c>
      <c r="BG835" s="182">
        <f t="shared" si="6"/>
        <v>0</v>
      </c>
      <c r="BH835" s="182">
        <f t="shared" si="7"/>
        <v>0</v>
      </c>
      <c r="BI835" s="182">
        <f t="shared" si="8"/>
        <v>0</v>
      </c>
      <c r="BJ835" s="24" t="s">
        <v>17</v>
      </c>
      <c r="BK835" s="182">
        <f t="shared" si="9"/>
        <v>0</v>
      </c>
      <c r="BL835" s="24" t="s">
        <v>226</v>
      </c>
      <c r="BM835" s="24" t="s">
        <v>1198</v>
      </c>
    </row>
    <row r="836" spans="2:65" s="1" customFormat="1" ht="31.5" customHeight="1">
      <c r="B836" s="170"/>
      <c r="C836" s="171" t="s">
        <v>1199</v>
      </c>
      <c r="D836" s="171" t="s">
        <v>149</v>
      </c>
      <c r="E836" s="172" t="s">
        <v>1200</v>
      </c>
      <c r="F836" s="173" t="s">
        <v>1201</v>
      </c>
      <c r="G836" s="174" t="s">
        <v>292</v>
      </c>
      <c r="H836" s="175">
        <v>37</v>
      </c>
      <c r="I836" s="176"/>
      <c r="J836" s="177">
        <f t="shared" si="0"/>
        <v>0</v>
      </c>
      <c r="K836" s="173" t="s">
        <v>153</v>
      </c>
      <c r="L836" s="41"/>
      <c r="M836" s="178" t="s">
        <v>5</v>
      </c>
      <c r="N836" s="179" t="s">
        <v>43</v>
      </c>
      <c r="O836" s="42"/>
      <c r="P836" s="180">
        <f t="shared" si="1"/>
        <v>0</v>
      </c>
      <c r="Q836" s="180">
        <v>0</v>
      </c>
      <c r="R836" s="180">
        <f t="shared" si="2"/>
        <v>0</v>
      </c>
      <c r="S836" s="180">
        <v>0</v>
      </c>
      <c r="T836" s="181">
        <f t="shared" si="3"/>
        <v>0</v>
      </c>
      <c r="AR836" s="24" t="s">
        <v>226</v>
      </c>
      <c r="AT836" s="24" t="s">
        <v>149</v>
      </c>
      <c r="AU836" s="24" t="s">
        <v>80</v>
      </c>
      <c r="AY836" s="24" t="s">
        <v>147</v>
      </c>
      <c r="BE836" s="182">
        <f t="shared" si="4"/>
        <v>0</v>
      </c>
      <c r="BF836" s="182">
        <f t="shared" si="5"/>
        <v>0</v>
      </c>
      <c r="BG836" s="182">
        <f t="shared" si="6"/>
        <v>0</v>
      </c>
      <c r="BH836" s="182">
        <f t="shared" si="7"/>
        <v>0</v>
      </c>
      <c r="BI836" s="182">
        <f t="shared" si="8"/>
        <v>0</v>
      </c>
      <c r="BJ836" s="24" t="s">
        <v>17</v>
      </c>
      <c r="BK836" s="182">
        <f t="shared" si="9"/>
        <v>0</v>
      </c>
      <c r="BL836" s="24" t="s">
        <v>226</v>
      </c>
      <c r="BM836" s="24" t="s">
        <v>1202</v>
      </c>
    </row>
    <row r="837" spans="2:65" s="12" customFormat="1" ht="13.5">
      <c r="B837" s="192"/>
      <c r="D837" s="184" t="s">
        <v>156</v>
      </c>
      <c r="E837" s="193" t="s">
        <v>5</v>
      </c>
      <c r="F837" s="194" t="s">
        <v>294</v>
      </c>
      <c r="H837" s="195">
        <v>27</v>
      </c>
      <c r="I837" s="196"/>
      <c r="L837" s="192"/>
      <c r="M837" s="197"/>
      <c r="N837" s="198"/>
      <c r="O837" s="198"/>
      <c r="P837" s="198"/>
      <c r="Q837" s="198"/>
      <c r="R837" s="198"/>
      <c r="S837" s="198"/>
      <c r="T837" s="199"/>
      <c r="AT837" s="193" t="s">
        <v>156</v>
      </c>
      <c r="AU837" s="193" t="s">
        <v>80</v>
      </c>
      <c r="AV837" s="12" t="s">
        <v>80</v>
      </c>
      <c r="AW837" s="12" t="s">
        <v>35</v>
      </c>
      <c r="AX837" s="12" t="s">
        <v>72</v>
      </c>
      <c r="AY837" s="193" t="s">
        <v>147</v>
      </c>
    </row>
    <row r="838" spans="2:65" s="12" customFormat="1" ht="13.5">
      <c r="B838" s="192"/>
      <c r="D838" s="184" t="s">
        <v>156</v>
      </c>
      <c r="E838" s="193" t="s">
        <v>5</v>
      </c>
      <c r="F838" s="194" t="s">
        <v>199</v>
      </c>
      <c r="H838" s="195">
        <v>10</v>
      </c>
      <c r="I838" s="196"/>
      <c r="L838" s="192"/>
      <c r="M838" s="197"/>
      <c r="N838" s="198"/>
      <c r="O838" s="198"/>
      <c r="P838" s="198"/>
      <c r="Q838" s="198"/>
      <c r="R838" s="198"/>
      <c r="S838" s="198"/>
      <c r="T838" s="199"/>
      <c r="AT838" s="193" t="s">
        <v>156</v>
      </c>
      <c r="AU838" s="193" t="s">
        <v>80</v>
      </c>
      <c r="AV838" s="12" t="s">
        <v>80</v>
      </c>
      <c r="AW838" s="12" t="s">
        <v>35</v>
      </c>
      <c r="AX838" s="12" t="s">
        <v>72</v>
      </c>
      <c r="AY838" s="193" t="s">
        <v>147</v>
      </c>
    </row>
    <row r="839" spans="2:65" s="13" customFormat="1" ht="13.5">
      <c r="B839" s="200"/>
      <c r="D839" s="201" t="s">
        <v>156</v>
      </c>
      <c r="E839" s="202" t="s">
        <v>5</v>
      </c>
      <c r="F839" s="203" t="s">
        <v>159</v>
      </c>
      <c r="H839" s="204">
        <v>37</v>
      </c>
      <c r="I839" s="205"/>
      <c r="L839" s="200"/>
      <c r="M839" s="206"/>
      <c r="N839" s="207"/>
      <c r="O839" s="207"/>
      <c r="P839" s="207"/>
      <c r="Q839" s="207"/>
      <c r="R839" s="207"/>
      <c r="S839" s="207"/>
      <c r="T839" s="208"/>
      <c r="AT839" s="209" t="s">
        <v>156</v>
      </c>
      <c r="AU839" s="209" t="s">
        <v>80</v>
      </c>
      <c r="AV839" s="13" t="s">
        <v>154</v>
      </c>
      <c r="AW839" s="13" t="s">
        <v>35</v>
      </c>
      <c r="AX839" s="13" t="s">
        <v>17</v>
      </c>
      <c r="AY839" s="209" t="s">
        <v>147</v>
      </c>
    </row>
    <row r="840" spans="2:65" s="1" customFormat="1" ht="22.5" customHeight="1">
      <c r="B840" s="170"/>
      <c r="C840" s="216" t="s">
        <v>1203</v>
      </c>
      <c r="D840" s="216" t="s">
        <v>393</v>
      </c>
      <c r="E840" s="217" t="s">
        <v>1204</v>
      </c>
      <c r="F840" s="218" t="s">
        <v>1205</v>
      </c>
      <c r="G840" s="219" t="s">
        <v>287</v>
      </c>
      <c r="H840" s="220">
        <v>29.094999999999999</v>
      </c>
      <c r="I840" s="221"/>
      <c r="J840" s="222">
        <f>ROUND(I840*H840,2)</f>
        <v>0</v>
      </c>
      <c r="K840" s="218" t="s">
        <v>153</v>
      </c>
      <c r="L840" s="223"/>
      <c r="M840" s="224" t="s">
        <v>5</v>
      </c>
      <c r="N840" s="225" t="s">
        <v>43</v>
      </c>
      <c r="O840" s="42"/>
      <c r="P840" s="180">
        <f>O840*H840</f>
        <v>0</v>
      </c>
      <c r="Q840" s="180">
        <v>7.0000000000000001E-3</v>
      </c>
      <c r="R840" s="180">
        <f>Q840*H840</f>
        <v>0.20366499999999998</v>
      </c>
      <c r="S840" s="180">
        <v>0</v>
      </c>
      <c r="T840" s="181">
        <f>S840*H840</f>
        <v>0</v>
      </c>
      <c r="AR840" s="24" t="s">
        <v>316</v>
      </c>
      <c r="AT840" s="24" t="s">
        <v>393</v>
      </c>
      <c r="AU840" s="24" t="s">
        <v>80</v>
      </c>
      <c r="AY840" s="24" t="s">
        <v>147</v>
      </c>
      <c r="BE840" s="182">
        <f>IF(N840="základní",J840,0)</f>
        <v>0</v>
      </c>
      <c r="BF840" s="182">
        <f>IF(N840="snížená",J840,0)</f>
        <v>0</v>
      </c>
      <c r="BG840" s="182">
        <f>IF(N840="zákl. přenesená",J840,0)</f>
        <v>0</v>
      </c>
      <c r="BH840" s="182">
        <f>IF(N840="sníž. přenesená",J840,0)</f>
        <v>0</v>
      </c>
      <c r="BI840" s="182">
        <f>IF(N840="nulová",J840,0)</f>
        <v>0</v>
      </c>
      <c r="BJ840" s="24" t="s">
        <v>17</v>
      </c>
      <c r="BK840" s="182">
        <f>ROUND(I840*H840,2)</f>
        <v>0</v>
      </c>
      <c r="BL840" s="24" t="s">
        <v>226</v>
      </c>
      <c r="BM840" s="24" t="s">
        <v>1206</v>
      </c>
    </row>
    <row r="841" spans="2:65" s="12" customFormat="1" ht="13.5">
      <c r="B841" s="192"/>
      <c r="D841" s="184" t="s">
        <v>156</v>
      </c>
      <c r="E841" s="193" t="s">
        <v>5</v>
      </c>
      <c r="F841" s="194" t="s">
        <v>1084</v>
      </c>
      <c r="H841" s="195">
        <v>17.55</v>
      </c>
      <c r="I841" s="196"/>
      <c r="L841" s="192"/>
      <c r="M841" s="197"/>
      <c r="N841" s="198"/>
      <c r="O841" s="198"/>
      <c r="P841" s="198"/>
      <c r="Q841" s="198"/>
      <c r="R841" s="198"/>
      <c r="S841" s="198"/>
      <c r="T841" s="199"/>
      <c r="AT841" s="193" t="s">
        <v>156</v>
      </c>
      <c r="AU841" s="193" t="s">
        <v>80</v>
      </c>
      <c r="AV841" s="12" t="s">
        <v>80</v>
      </c>
      <c r="AW841" s="12" t="s">
        <v>35</v>
      </c>
      <c r="AX841" s="12" t="s">
        <v>72</v>
      </c>
      <c r="AY841" s="193" t="s">
        <v>147</v>
      </c>
    </row>
    <row r="842" spans="2:65" s="12" customFormat="1" ht="13.5">
      <c r="B842" s="192"/>
      <c r="D842" s="184" t="s">
        <v>156</v>
      </c>
      <c r="E842" s="193" t="s">
        <v>5</v>
      </c>
      <c r="F842" s="194" t="s">
        <v>1085</v>
      </c>
      <c r="H842" s="195">
        <v>8.9</v>
      </c>
      <c r="I842" s="196"/>
      <c r="L842" s="192"/>
      <c r="M842" s="197"/>
      <c r="N842" s="198"/>
      <c r="O842" s="198"/>
      <c r="P842" s="198"/>
      <c r="Q842" s="198"/>
      <c r="R842" s="198"/>
      <c r="S842" s="198"/>
      <c r="T842" s="199"/>
      <c r="AT842" s="193" t="s">
        <v>156</v>
      </c>
      <c r="AU842" s="193" t="s">
        <v>80</v>
      </c>
      <c r="AV842" s="12" t="s">
        <v>80</v>
      </c>
      <c r="AW842" s="12" t="s">
        <v>35</v>
      </c>
      <c r="AX842" s="12" t="s">
        <v>72</v>
      </c>
      <c r="AY842" s="193" t="s">
        <v>147</v>
      </c>
    </row>
    <row r="843" spans="2:65" s="13" customFormat="1" ht="13.5">
      <c r="B843" s="200"/>
      <c r="D843" s="184" t="s">
        <v>156</v>
      </c>
      <c r="E843" s="213" t="s">
        <v>5</v>
      </c>
      <c r="F843" s="214" t="s">
        <v>159</v>
      </c>
      <c r="H843" s="215">
        <v>26.45</v>
      </c>
      <c r="I843" s="205"/>
      <c r="L843" s="200"/>
      <c r="M843" s="206"/>
      <c r="N843" s="207"/>
      <c r="O843" s="207"/>
      <c r="P843" s="207"/>
      <c r="Q843" s="207"/>
      <c r="R843" s="207"/>
      <c r="S843" s="207"/>
      <c r="T843" s="208"/>
      <c r="AT843" s="209" t="s">
        <v>156</v>
      </c>
      <c r="AU843" s="209" t="s">
        <v>80</v>
      </c>
      <c r="AV843" s="13" t="s">
        <v>154</v>
      </c>
      <c r="AW843" s="13" t="s">
        <v>35</v>
      </c>
      <c r="AX843" s="13" t="s">
        <v>17</v>
      </c>
      <c r="AY843" s="209" t="s">
        <v>147</v>
      </c>
    </row>
    <row r="844" spans="2:65" s="12" customFormat="1" ht="13.5">
      <c r="B844" s="192"/>
      <c r="D844" s="201" t="s">
        <v>156</v>
      </c>
      <c r="F844" s="211" t="s">
        <v>1207</v>
      </c>
      <c r="H844" s="212">
        <v>29.094999999999999</v>
      </c>
      <c r="I844" s="196"/>
      <c r="L844" s="192"/>
      <c r="M844" s="197"/>
      <c r="N844" s="198"/>
      <c r="O844" s="198"/>
      <c r="P844" s="198"/>
      <c r="Q844" s="198"/>
      <c r="R844" s="198"/>
      <c r="S844" s="198"/>
      <c r="T844" s="199"/>
      <c r="AT844" s="193" t="s">
        <v>156</v>
      </c>
      <c r="AU844" s="193" t="s">
        <v>80</v>
      </c>
      <c r="AV844" s="12" t="s">
        <v>80</v>
      </c>
      <c r="AW844" s="12" t="s">
        <v>6</v>
      </c>
      <c r="AX844" s="12" t="s">
        <v>17</v>
      </c>
      <c r="AY844" s="193" t="s">
        <v>147</v>
      </c>
    </row>
    <row r="845" spans="2:65" s="1" customFormat="1" ht="22.5" customHeight="1">
      <c r="B845" s="170"/>
      <c r="C845" s="171" t="s">
        <v>1208</v>
      </c>
      <c r="D845" s="171" t="s">
        <v>149</v>
      </c>
      <c r="E845" s="172" t="s">
        <v>1209</v>
      </c>
      <c r="F845" s="173" t="s">
        <v>1210</v>
      </c>
      <c r="G845" s="174" t="s">
        <v>229</v>
      </c>
      <c r="H845" s="175">
        <v>30.312999999999999</v>
      </c>
      <c r="I845" s="176"/>
      <c r="J845" s="177">
        <f>ROUND(I845*H845,2)</f>
        <v>0</v>
      </c>
      <c r="K845" s="173" t="s">
        <v>5</v>
      </c>
      <c r="L845" s="41"/>
      <c r="M845" s="178" t="s">
        <v>5</v>
      </c>
      <c r="N845" s="179" t="s">
        <v>43</v>
      </c>
      <c r="O845" s="42"/>
      <c r="P845" s="180">
        <f>O845*H845</f>
        <v>0</v>
      </c>
      <c r="Q845" s="180">
        <v>0</v>
      </c>
      <c r="R845" s="180">
        <f>Q845*H845</f>
        <v>0</v>
      </c>
      <c r="S845" s="180">
        <v>0</v>
      </c>
      <c r="T845" s="181">
        <f>S845*H845</f>
        <v>0</v>
      </c>
      <c r="AR845" s="24" t="s">
        <v>226</v>
      </c>
      <c r="AT845" s="24" t="s">
        <v>149</v>
      </c>
      <c r="AU845" s="24" t="s">
        <v>80</v>
      </c>
      <c r="AY845" s="24" t="s">
        <v>147</v>
      </c>
      <c r="BE845" s="182">
        <f>IF(N845="základní",J845,0)</f>
        <v>0</v>
      </c>
      <c r="BF845" s="182">
        <f>IF(N845="snížená",J845,0)</f>
        <v>0</v>
      </c>
      <c r="BG845" s="182">
        <f>IF(N845="zákl. přenesená",J845,0)</f>
        <v>0</v>
      </c>
      <c r="BH845" s="182">
        <f>IF(N845="sníž. přenesená",J845,0)</f>
        <v>0</v>
      </c>
      <c r="BI845" s="182">
        <f>IF(N845="nulová",J845,0)</f>
        <v>0</v>
      </c>
      <c r="BJ845" s="24" t="s">
        <v>17</v>
      </c>
      <c r="BK845" s="182">
        <f>ROUND(I845*H845,2)</f>
        <v>0</v>
      </c>
      <c r="BL845" s="24" t="s">
        <v>226</v>
      </c>
      <c r="BM845" s="24" t="s">
        <v>1211</v>
      </c>
    </row>
    <row r="846" spans="2:65" s="12" customFormat="1" ht="13.5">
      <c r="B846" s="192"/>
      <c r="D846" s="184" t="s">
        <v>156</v>
      </c>
      <c r="E846" s="193" t="s">
        <v>5</v>
      </c>
      <c r="F846" s="194" t="s">
        <v>492</v>
      </c>
      <c r="H846" s="195">
        <v>0.72</v>
      </c>
      <c r="I846" s="196"/>
      <c r="L846" s="192"/>
      <c r="M846" s="197"/>
      <c r="N846" s="198"/>
      <c r="O846" s="198"/>
      <c r="P846" s="198"/>
      <c r="Q846" s="198"/>
      <c r="R846" s="198"/>
      <c r="S846" s="198"/>
      <c r="T846" s="199"/>
      <c r="AT846" s="193" t="s">
        <v>156</v>
      </c>
      <c r="AU846" s="193" t="s">
        <v>80</v>
      </c>
      <c r="AV846" s="12" t="s">
        <v>80</v>
      </c>
      <c r="AW846" s="12" t="s">
        <v>35</v>
      </c>
      <c r="AX846" s="12" t="s">
        <v>72</v>
      </c>
      <c r="AY846" s="193" t="s">
        <v>147</v>
      </c>
    </row>
    <row r="847" spans="2:65" s="12" customFormat="1" ht="13.5">
      <c r="B847" s="192"/>
      <c r="D847" s="184" t="s">
        <v>156</v>
      </c>
      <c r="E847" s="193" t="s">
        <v>5</v>
      </c>
      <c r="F847" s="194" t="s">
        <v>493</v>
      </c>
      <c r="H847" s="195">
        <v>0.16</v>
      </c>
      <c r="I847" s="196"/>
      <c r="L847" s="192"/>
      <c r="M847" s="197"/>
      <c r="N847" s="198"/>
      <c r="O847" s="198"/>
      <c r="P847" s="198"/>
      <c r="Q847" s="198"/>
      <c r="R847" s="198"/>
      <c r="S847" s="198"/>
      <c r="T847" s="199"/>
      <c r="AT847" s="193" t="s">
        <v>156</v>
      </c>
      <c r="AU847" s="193" t="s">
        <v>80</v>
      </c>
      <c r="AV847" s="12" t="s">
        <v>80</v>
      </c>
      <c r="AW847" s="12" t="s">
        <v>35</v>
      </c>
      <c r="AX847" s="12" t="s">
        <v>72</v>
      </c>
      <c r="AY847" s="193" t="s">
        <v>147</v>
      </c>
    </row>
    <row r="848" spans="2:65" s="12" customFormat="1" ht="13.5">
      <c r="B848" s="192"/>
      <c r="D848" s="184" t="s">
        <v>156</v>
      </c>
      <c r="E848" s="193" t="s">
        <v>5</v>
      </c>
      <c r="F848" s="194" t="s">
        <v>494</v>
      </c>
      <c r="H848" s="195">
        <v>1.25</v>
      </c>
      <c r="I848" s="196"/>
      <c r="L848" s="192"/>
      <c r="M848" s="197"/>
      <c r="N848" s="198"/>
      <c r="O848" s="198"/>
      <c r="P848" s="198"/>
      <c r="Q848" s="198"/>
      <c r="R848" s="198"/>
      <c r="S848" s="198"/>
      <c r="T848" s="199"/>
      <c r="AT848" s="193" t="s">
        <v>156</v>
      </c>
      <c r="AU848" s="193" t="s">
        <v>80</v>
      </c>
      <c r="AV848" s="12" t="s">
        <v>80</v>
      </c>
      <c r="AW848" s="12" t="s">
        <v>35</v>
      </c>
      <c r="AX848" s="12" t="s">
        <v>72</v>
      </c>
      <c r="AY848" s="193" t="s">
        <v>147</v>
      </c>
    </row>
    <row r="849" spans="2:65" s="12" customFormat="1" ht="13.5">
      <c r="B849" s="192"/>
      <c r="D849" s="184" t="s">
        <v>156</v>
      </c>
      <c r="E849" s="193" t="s">
        <v>5</v>
      </c>
      <c r="F849" s="194" t="s">
        <v>495</v>
      </c>
      <c r="H849" s="195">
        <v>0.72</v>
      </c>
      <c r="I849" s="196"/>
      <c r="L849" s="192"/>
      <c r="M849" s="197"/>
      <c r="N849" s="198"/>
      <c r="O849" s="198"/>
      <c r="P849" s="198"/>
      <c r="Q849" s="198"/>
      <c r="R849" s="198"/>
      <c r="S849" s="198"/>
      <c r="T849" s="199"/>
      <c r="AT849" s="193" t="s">
        <v>156</v>
      </c>
      <c r="AU849" s="193" t="s">
        <v>80</v>
      </c>
      <c r="AV849" s="12" t="s">
        <v>80</v>
      </c>
      <c r="AW849" s="12" t="s">
        <v>35</v>
      </c>
      <c r="AX849" s="12" t="s">
        <v>72</v>
      </c>
      <c r="AY849" s="193" t="s">
        <v>147</v>
      </c>
    </row>
    <row r="850" spans="2:65" s="12" customFormat="1" ht="13.5">
      <c r="B850" s="192"/>
      <c r="D850" s="184" t="s">
        <v>156</v>
      </c>
      <c r="E850" s="193" t="s">
        <v>5</v>
      </c>
      <c r="F850" s="194" t="s">
        <v>496</v>
      </c>
      <c r="H850" s="195">
        <v>2.5</v>
      </c>
      <c r="I850" s="196"/>
      <c r="L850" s="192"/>
      <c r="M850" s="197"/>
      <c r="N850" s="198"/>
      <c r="O850" s="198"/>
      <c r="P850" s="198"/>
      <c r="Q850" s="198"/>
      <c r="R850" s="198"/>
      <c r="S850" s="198"/>
      <c r="T850" s="199"/>
      <c r="AT850" s="193" t="s">
        <v>156</v>
      </c>
      <c r="AU850" s="193" t="s">
        <v>80</v>
      </c>
      <c r="AV850" s="12" t="s">
        <v>80</v>
      </c>
      <c r="AW850" s="12" t="s">
        <v>35</v>
      </c>
      <c r="AX850" s="12" t="s">
        <v>72</v>
      </c>
      <c r="AY850" s="193" t="s">
        <v>147</v>
      </c>
    </row>
    <row r="851" spans="2:65" s="12" customFormat="1" ht="13.5">
      <c r="B851" s="192"/>
      <c r="D851" s="184" t="s">
        <v>156</v>
      </c>
      <c r="E851" s="193" t="s">
        <v>5</v>
      </c>
      <c r="F851" s="194" t="s">
        <v>497</v>
      </c>
      <c r="H851" s="195">
        <v>1.5</v>
      </c>
      <c r="I851" s="196"/>
      <c r="L851" s="192"/>
      <c r="M851" s="197"/>
      <c r="N851" s="198"/>
      <c r="O851" s="198"/>
      <c r="P851" s="198"/>
      <c r="Q851" s="198"/>
      <c r="R851" s="198"/>
      <c r="S851" s="198"/>
      <c r="T851" s="199"/>
      <c r="AT851" s="193" t="s">
        <v>156</v>
      </c>
      <c r="AU851" s="193" t="s">
        <v>80</v>
      </c>
      <c r="AV851" s="12" t="s">
        <v>80</v>
      </c>
      <c r="AW851" s="12" t="s">
        <v>35</v>
      </c>
      <c r="AX851" s="12" t="s">
        <v>72</v>
      </c>
      <c r="AY851" s="193" t="s">
        <v>147</v>
      </c>
    </row>
    <row r="852" spans="2:65" s="12" customFormat="1" ht="13.5">
      <c r="B852" s="192"/>
      <c r="D852" s="184" t="s">
        <v>156</v>
      </c>
      <c r="E852" s="193" t="s">
        <v>5</v>
      </c>
      <c r="F852" s="194" t="s">
        <v>495</v>
      </c>
      <c r="H852" s="195">
        <v>0.72</v>
      </c>
      <c r="I852" s="196"/>
      <c r="L852" s="192"/>
      <c r="M852" s="197"/>
      <c r="N852" s="198"/>
      <c r="O852" s="198"/>
      <c r="P852" s="198"/>
      <c r="Q852" s="198"/>
      <c r="R852" s="198"/>
      <c r="S852" s="198"/>
      <c r="T852" s="199"/>
      <c r="AT852" s="193" t="s">
        <v>156</v>
      </c>
      <c r="AU852" s="193" t="s">
        <v>80</v>
      </c>
      <c r="AV852" s="12" t="s">
        <v>80</v>
      </c>
      <c r="AW852" s="12" t="s">
        <v>35</v>
      </c>
      <c r="AX852" s="12" t="s">
        <v>72</v>
      </c>
      <c r="AY852" s="193" t="s">
        <v>147</v>
      </c>
    </row>
    <row r="853" spans="2:65" s="12" customFormat="1" ht="13.5">
      <c r="B853" s="192"/>
      <c r="D853" s="184" t="s">
        <v>156</v>
      </c>
      <c r="E853" s="193" t="s">
        <v>5</v>
      </c>
      <c r="F853" s="194" t="s">
        <v>498</v>
      </c>
      <c r="H853" s="195">
        <v>4.5</v>
      </c>
      <c r="I853" s="196"/>
      <c r="L853" s="192"/>
      <c r="M853" s="197"/>
      <c r="N853" s="198"/>
      <c r="O853" s="198"/>
      <c r="P853" s="198"/>
      <c r="Q853" s="198"/>
      <c r="R853" s="198"/>
      <c r="S853" s="198"/>
      <c r="T853" s="199"/>
      <c r="AT853" s="193" t="s">
        <v>156</v>
      </c>
      <c r="AU853" s="193" t="s">
        <v>80</v>
      </c>
      <c r="AV853" s="12" t="s">
        <v>80</v>
      </c>
      <c r="AW853" s="12" t="s">
        <v>35</v>
      </c>
      <c r="AX853" s="12" t="s">
        <v>72</v>
      </c>
      <c r="AY853" s="193" t="s">
        <v>147</v>
      </c>
    </row>
    <row r="854" spans="2:65" s="12" customFormat="1" ht="13.5">
      <c r="B854" s="192"/>
      <c r="D854" s="184" t="s">
        <v>156</v>
      </c>
      <c r="E854" s="193" t="s">
        <v>5</v>
      </c>
      <c r="F854" s="194" t="s">
        <v>499</v>
      </c>
      <c r="H854" s="195">
        <v>0.52300000000000002</v>
      </c>
      <c r="I854" s="196"/>
      <c r="L854" s="192"/>
      <c r="M854" s="197"/>
      <c r="N854" s="198"/>
      <c r="O854" s="198"/>
      <c r="P854" s="198"/>
      <c r="Q854" s="198"/>
      <c r="R854" s="198"/>
      <c r="S854" s="198"/>
      <c r="T854" s="199"/>
      <c r="AT854" s="193" t="s">
        <v>156</v>
      </c>
      <c r="AU854" s="193" t="s">
        <v>80</v>
      </c>
      <c r="AV854" s="12" t="s">
        <v>80</v>
      </c>
      <c r="AW854" s="12" t="s">
        <v>35</v>
      </c>
      <c r="AX854" s="12" t="s">
        <v>72</v>
      </c>
      <c r="AY854" s="193" t="s">
        <v>147</v>
      </c>
    </row>
    <row r="855" spans="2:65" s="12" customFormat="1" ht="13.5">
      <c r="B855" s="192"/>
      <c r="D855" s="184" t="s">
        <v>156</v>
      </c>
      <c r="E855" s="193" t="s">
        <v>5</v>
      </c>
      <c r="F855" s="194" t="s">
        <v>500</v>
      </c>
      <c r="H855" s="195">
        <v>6.25</v>
      </c>
      <c r="I855" s="196"/>
      <c r="L855" s="192"/>
      <c r="M855" s="197"/>
      <c r="N855" s="198"/>
      <c r="O855" s="198"/>
      <c r="P855" s="198"/>
      <c r="Q855" s="198"/>
      <c r="R855" s="198"/>
      <c r="S855" s="198"/>
      <c r="T855" s="199"/>
      <c r="AT855" s="193" t="s">
        <v>156</v>
      </c>
      <c r="AU855" s="193" t="s">
        <v>80</v>
      </c>
      <c r="AV855" s="12" t="s">
        <v>80</v>
      </c>
      <c r="AW855" s="12" t="s">
        <v>35</v>
      </c>
      <c r="AX855" s="12" t="s">
        <v>72</v>
      </c>
      <c r="AY855" s="193" t="s">
        <v>147</v>
      </c>
    </row>
    <row r="856" spans="2:65" s="12" customFormat="1" ht="13.5">
      <c r="B856" s="192"/>
      <c r="D856" s="184" t="s">
        <v>156</v>
      </c>
      <c r="E856" s="193" t="s">
        <v>5</v>
      </c>
      <c r="F856" s="194" t="s">
        <v>501</v>
      </c>
      <c r="H856" s="195">
        <v>0.75</v>
      </c>
      <c r="I856" s="196"/>
      <c r="L856" s="192"/>
      <c r="M856" s="197"/>
      <c r="N856" s="198"/>
      <c r="O856" s="198"/>
      <c r="P856" s="198"/>
      <c r="Q856" s="198"/>
      <c r="R856" s="198"/>
      <c r="S856" s="198"/>
      <c r="T856" s="199"/>
      <c r="AT856" s="193" t="s">
        <v>156</v>
      </c>
      <c r="AU856" s="193" t="s">
        <v>80</v>
      </c>
      <c r="AV856" s="12" t="s">
        <v>80</v>
      </c>
      <c r="AW856" s="12" t="s">
        <v>35</v>
      </c>
      <c r="AX856" s="12" t="s">
        <v>72</v>
      </c>
      <c r="AY856" s="193" t="s">
        <v>147</v>
      </c>
    </row>
    <row r="857" spans="2:65" s="11" customFormat="1" ht="13.5">
      <c r="B857" s="183"/>
      <c r="D857" s="184" t="s">
        <v>156</v>
      </c>
      <c r="E857" s="185" t="s">
        <v>5</v>
      </c>
      <c r="F857" s="186" t="s">
        <v>269</v>
      </c>
      <c r="H857" s="187" t="s">
        <v>5</v>
      </c>
      <c r="I857" s="188"/>
      <c r="L857" s="183"/>
      <c r="M857" s="189"/>
      <c r="N857" s="190"/>
      <c r="O857" s="190"/>
      <c r="P857" s="190"/>
      <c r="Q857" s="190"/>
      <c r="R857" s="190"/>
      <c r="S857" s="190"/>
      <c r="T857" s="191"/>
      <c r="AT857" s="187" t="s">
        <v>156</v>
      </c>
      <c r="AU857" s="187" t="s">
        <v>80</v>
      </c>
      <c r="AV857" s="11" t="s">
        <v>17</v>
      </c>
      <c r="AW857" s="11" t="s">
        <v>35</v>
      </c>
      <c r="AX857" s="11" t="s">
        <v>72</v>
      </c>
      <c r="AY857" s="187" t="s">
        <v>147</v>
      </c>
    </row>
    <row r="858" spans="2:65" s="12" customFormat="1" ht="13.5">
      <c r="B858" s="192"/>
      <c r="D858" s="184" t="s">
        <v>156</v>
      </c>
      <c r="E858" s="193" t="s">
        <v>5</v>
      </c>
      <c r="F858" s="194" t="s">
        <v>494</v>
      </c>
      <c r="H858" s="195">
        <v>1.25</v>
      </c>
      <c r="I858" s="196"/>
      <c r="L858" s="192"/>
      <c r="M858" s="197"/>
      <c r="N858" s="198"/>
      <c r="O858" s="198"/>
      <c r="P858" s="198"/>
      <c r="Q858" s="198"/>
      <c r="R858" s="198"/>
      <c r="S858" s="198"/>
      <c r="T858" s="199"/>
      <c r="AT858" s="193" t="s">
        <v>156</v>
      </c>
      <c r="AU858" s="193" t="s">
        <v>80</v>
      </c>
      <c r="AV858" s="12" t="s">
        <v>80</v>
      </c>
      <c r="AW858" s="12" t="s">
        <v>35</v>
      </c>
      <c r="AX858" s="12" t="s">
        <v>72</v>
      </c>
      <c r="AY858" s="193" t="s">
        <v>147</v>
      </c>
    </row>
    <row r="859" spans="2:65" s="12" customFormat="1" ht="13.5">
      <c r="B859" s="192"/>
      <c r="D859" s="184" t="s">
        <v>156</v>
      </c>
      <c r="E859" s="193" t="s">
        <v>5</v>
      </c>
      <c r="F859" s="194" t="s">
        <v>495</v>
      </c>
      <c r="H859" s="195">
        <v>0.72</v>
      </c>
      <c r="I859" s="196"/>
      <c r="L859" s="192"/>
      <c r="M859" s="197"/>
      <c r="N859" s="198"/>
      <c r="O859" s="198"/>
      <c r="P859" s="198"/>
      <c r="Q859" s="198"/>
      <c r="R859" s="198"/>
      <c r="S859" s="198"/>
      <c r="T859" s="199"/>
      <c r="AT859" s="193" t="s">
        <v>156</v>
      </c>
      <c r="AU859" s="193" t="s">
        <v>80</v>
      </c>
      <c r="AV859" s="12" t="s">
        <v>80</v>
      </c>
      <c r="AW859" s="12" t="s">
        <v>35</v>
      </c>
      <c r="AX859" s="12" t="s">
        <v>72</v>
      </c>
      <c r="AY859" s="193" t="s">
        <v>147</v>
      </c>
    </row>
    <row r="860" spans="2:65" s="12" customFormat="1" ht="13.5">
      <c r="B860" s="192"/>
      <c r="D860" s="184" t="s">
        <v>156</v>
      </c>
      <c r="E860" s="193" t="s">
        <v>5</v>
      </c>
      <c r="F860" s="194" t="s">
        <v>502</v>
      </c>
      <c r="H860" s="195">
        <v>8.75</v>
      </c>
      <c r="I860" s="196"/>
      <c r="L860" s="192"/>
      <c r="M860" s="197"/>
      <c r="N860" s="198"/>
      <c r="O860" s="198"/>
      <c r="P860" s="198"/>
      <c r="Q860" s="198"/>
      <c r="R860" s="198"/>
      <c r="S860" s="198"/>
      <c r="T860" s="199"/>
      <c r="AT860" s="193" t="s">
        <v>156</v>
      </c>
      <c r="AU860" s="193" t="s">
        <v>80</v>
      </c>
      <c r="AV860" s="12" t="s">
        <v>80</v>
      </c>
      <c r="AW860" s="12" t="s">
        <v>35</v>
      </c>
      <c r="AX860" s="12" t="s">
        <v>72</v>
      </c>
      <c r="AY860" s="193" t="s">
        <v>147</v>
      </c>
    </row>
    <row r="861" spans="2:65" s="13" customFormat="1" ht="13.5">
      <c r="B861" s="200"/>
      <c r="D861" s="201" t="s">
        <v>156</v>
      </c>
      <c r="E861" s="202" t="s">
        <v>5</v>
      </c>
      <c r="F861" s="203" t="s">
        <v>159</v>
      </c>
      <c r="H861" s="204">
        <v>30.312999999999999</v>
      </c>
      <c r="I861" s="205"/>
      <c r="L861" s="200"/>
      <c r="M861" s="206"/>
      <c r="N861" s="207"/>
      <c r="O861" s="207"/>
      <c r="P861" s="207"/>
      <c r="Q861" s="207"/>
      <c r="R861" s="207"/>
      <c r="S861" s="207"/>
      <c r="T861" s="208"/>
      <c r="AT861" s="209" t="s">
        <v>156</v>
      </c>
      <c r="AU861" s="209" t="s">
        <v>80</v>
      </c>
      <c r="AV861" s="13" t="s">
        <v>154</v>
      </c>
      <c r="AW861" s="13" t="s">
        <v>35</v>
      </c>
      <c r="AX861" s="13" t="s">
        <v>17</v>
      </c>
      <c r="AY861" s="209" t="s">
        <v>147</v>
      </c>
    </row>
    <row r="862" spans="2:65" s="1" customFormat="1" ht="22.5" customHeight="1">
      <c r="B862" s="170"/>
      <c r="C862" s="171" t="s">
        <v>1212</v>
      </c>
      <c r="D862" s="171" t="s">
        <v>149</v>
      </c>
      <c r="E862" s="172" t="s">
        <v>1213</v>
      </c>
      <c r="F862" s="173" t="s">
        <v>1214</v>
      </c>
      <c r="G862" s="174" t="s">
        <v>287</v>
      </c>
      <c r="H862" s="175">
        <v>21.2</v>
      </c>
      <c r="I862" s="176"/>
      <c r="J862" s="177">
        <f>ROUND(I862*H862,2)</f>
        <v>0</v>
      </c>
      <c r="K862" s="173" t="s">
        <v>5</v>
      </c>
      <c r="L862" s="41"/>
      <c r="M862" s="178" t="s">
        <v>5</v>
      </c>
      <c r="N862" s="179" t="s">
        <v>43</v>
      </c>
      <c r="O862" s="42"/>
      <c r="P862" s="180">
        <f>O862*H862</f>
        <v>0</v>
      </c>
      <c r="Q862" s="180">
        <v>0</v>
      </c>
      <c r="R862" s="180">
        <f>Q862*H862</f>
        <v>0</v>
      </c>
      <c r="S862" s="180">
        <v>0</v>
      </c>
      <c r="T862" s="181">
        <f>S862*H862</f>
        <v>0</v>
      </c>
      <c r="AR862" s="24" t="s">
        <v>226</v>
      </c>
      <c r="AT862" s="24" t="s">
        <v>149</v>
      </c>
      <c r="AU862" s="24" t="s">
        <v>80</v>
      </c>
      <c r="AY862" s="24" t="s">
        <v>147</v>
      </c>
      <c r="BE862" s="182">
        <f>IF(N862="základní",J862,0)</f>
        <v>0</v>
      </c>
      <c r="BF862" s="182">
        <f>IF(N862="snížená",J862,0)</f>
        <v>0</v>
      </c>
      <c r="BG862" s="182">
        <f>IF(N862="zákl. přenesená",J862,0)</f>
        <v>0</v>
      </c>
      <c r="BH862" s="182">
        <f>IF(N862="sníž. přenesená",J862,0)</f>
        <v>0</v>
      </c>
      <c r="BI862" s="182">
        <f>IF(N862="nulová",J862,0)</f>
        <v>0</v>
      </c>
      <c r="BJ862" s="24" t="s">
        <v>17</v>
      </c>
      <c r="BK862" s="182">
        <f>ROUND(I862*H862,2)</f>
        <v>0</v>
      </c>
      <c r="BL862" s="24" t="s">
        <v>226</v>
      </c>
      <c r="BM862" s="24" t="s">
        <v>1215</v>
      </c>
    </row>
    <row r="863" spans="2:65" s="12" customFormat="1" ht="13.5">
      <c r="B863" s="192"/>
      <c r="D863" s="201" t="s">
        <v>156</v>
      </c>
      <c r="E863" s="210" t="s">
        <v>5</v>
      </c>
      <c r="F863" s="211" t="s">
        <v>1216</v>
      </c>
      <c r="H863" s="212">
        <v>21.2</v>
      </c>
      <c r="I863" s="196"/>
      <c r="L863" s="192"/>
      <c r="M863" s="197"/>
      <c r="N863" s="198"/>
      <c r="O863" s="198"/>
      <c r="P863" s="198"/>
      <c r="Q863" s="198"/>
      <c r="R863" s="198"/>
      <c r="S863" s="198"/>
      <c r="T863" s="199"/>
      <c r="AT863" s="193" t="s">
        <v>156</v>
      </c>
      <c r="AU863" s="193" t="s">
        <v>80</v>
      </c>
      <c r="AV863" s="12" t="s">
        <v>80</v>
      </c>
      <c r="AW863" s="12" t="s">
        <v>35</v>
      </c>
      <c r="AX863" s="12" t="s">
        <v>17</v>
      </c>
      <c r="AY863" s="193" t="s">
        <v>147</v>
      </c>
    </row>
    <row r="864" spans="2:65" s="1" customFormat="1" ht="22.5" customHeight="1">
      <c r="B864" s="170"/>
      <c r="C864" s="171" t="s">
        <v>1217</v>
      </c>
      <c r="D864" s="171" t="s">
        <v>149</v>
      </c>
      <c r="E864" s="172" t="s">
        <v>1218</v>
      </c>
      <c r="F864" s="173" t="s">
        <v>1214</v>
      </c>
      <c r="G864" s="174" t="s">
        <v>287</v>
      </c>
      <c r="H864" s="175">
        <v>6</v>
      </c>
      <c r="I864" s="176"/>
      <c r="J864" s="177">
        <f>ROUND(I864*H864,2)</f>
        <v>0</v>
      </c>
      <c r="K864" s="173" t="s">
        <v>5</v>
      </c>
      <c r="L864" s="41"/>
      <c r="M864" s="178" t="s">
        <v>5</v>
      </c>
      <c r="N864" s="179" t="s">
        <v>43</v>
      </c>
      <c r="O864" s="42"/>
      <c r="P864" s="180">
        <f>O864*H864</f>
        <v>0</v>
      </c>
      <c r="Q864" s="180">
        <v>0</v>
      </c>
      <c r="R864" s="180">
        <f>Q864*H864</f>
        <v>0</v>
      </c>
      <c r="S864" s="180">
        <v>0</v>
      </c>
      <c r="T864" s="181">
        <f>S864*H864</f>
        <v>0</v>
      </c>
      <c r="AR864" s="24" t="s">
        <v>226</v>
      </c>
      <c r="AT864" s="24" t="s">
        <v>149</v>
      </c>
      <c r="AU864" s="24" t="s">
        <v>80</v>
      </c>
      <c r="AY864" s="24" t="s">
        <v>147</v>
      </c>
      <c r="BE864" s="182">
        <f>IF(N864="základní",J864,0)</f>
        <v>0</v>
      </c>
      <c r="BF864" s="182">
        <f>IF(N864="snížená",J864,0)</f>
        <v>0</v>
      </c>
      <c r="BG864" s="182">
        <f>IF(N864="zákl. přenesená",J864,0)</f>
        <v>0</v>
      </c>
      <c r="BH864" s="182">
        <f>IF(N864="sníž. přenesená",J864,0)</f>
        <v>0</v>
      </c>
      <c r="BI864" s="182">
        <f>IF(N864="nulová",J864,0)</f>
        <v>0</v>
      </c>
      <c r="BJ864" s="24" t="s">
        <v>17</v>
      </c>
      <c r="BK864" s="182">
        <f>ROUND(I864*H864,2)</f>
        <v>0</v>
      </c>
      <c r="BL864" s="24" t="s">
        <v>226</v>
      </c>
      <c r="BM864" s="24" t="s">
        <v>1219</v>
      </c>
    </row>
    <row r="865" spans="2:65" s="12" customFormat="1" ht="13.5">
      <c r="B865" s="192"/>
      <c r="D865" s="201" t="s">
        <v>156</v>
      </c>
      <c r="E865" s="210" t="s">
        <v>5</v>
      </c>
      <c r="F865" s="211" t="s">
        <v>1074</v>
      </c>
      <c r="H865" s="212">
        <v>6</v>
      </c>
      <c r="I865" s="196"/>
      <c r="L865" s="192"/>
      <c r="M865" s="197"/>
      <c r="N865" s="198"/>
      <c r="O865" s="198"/>
      <c r="P865" s="198"/>
      <c r="Q865" s="198"/>
      <c r="R865" s="198"/>
      <c r="S865" s="198"/>
      <c r="T865" s="199"/>
      <c r="AT865" s="193" t="s">
        <v>156</v>
      </c>
      <c r="AU865" s="193" t="s">
        <v>80</v>
      </c>
      <c r="AV865" s="12" t="s">
        <v>80</v>
      </c>
      <c r="AW865" s="12" t="s">
        <v>35</v>
      </c>
      <c r="AX865" s="12" t="s">
        <v>17</v>
      </c>
      <c r="AY865" s="193" t="s">
        <v>147</v>
      </c>
    </row>
    <row r="866" spans="2:65" s="1" customFormat="1" ht="22.5" customHeight="1">
      <c r="B866" s="170"/>
      <c r="C866" s="171" t="s">
        <v>1220</v>
      </c>
      <c r="D866" s="171" t="s">
        <v>149</v>
      </c>
      <c r="E866" s="172" t="s">
        <v>1221</v>
      </c>
      <c r="F866" s="173" t="s">
        <v>1222</v>
      </c>
      <c r="G866" s="174" t="s">
        <v>292</v>
      </c>
      <c r="H866" s="175">
        <v>16</v>
      </c>
      <c r="I866" s="176"/>
      <c r="J866" s="177">
        <f>ROUND(I866*H866,2)</f>
        <v>0</v>
      </c>
      <c r="K866" s="173" t="s">
        <v>5</v>
      </c>
      <c r="L866" s="41"/>
      <c r="M866" s="178" t="s">
        <v>5</v>
      </c>
      <c r="N866" s="179" t="s">
        <v>43</v>
      </c>
      <c r="O866" s="42"/>
      <c r="P866" s="180">
        <f>O866*H866</f>
        <v>0</v>
      </c>
      <c r="Q866" s="180">
        <v>0</v>
      </c>
      <c r="R866" s="180">
        <f>Q866*H866</f>
        <v>0</v>
      </c>
      <c r="S866" s="180">
        <v>0</v>
      </c>
      <c r="T866" s="181">
        <f>S866*H866</f>
        <v>0</v>
      </c>
      <c r="AR866" s="24" t="s">
        <v>226</v>
      </c>
      <c r="AT866" s="24" t="s">
        <v>149</v>
      </c>
      <c r="AU866" s="24" t="s">
        <v>80</v>
      </c>
      <c r="AY866" s="24" t="s">
        <v>147</v>
      </c>
      <c r="BE866" s="182">
        <f>IF(N866="základní",J866,0)</f>
        <v>0</v>
      </c>
      <c r="BF866" s="182">
        <f>IF(N866="snížená",J866,0)</f>
        <v>0</v>
      </c>
      <c r="BG866" s="182">
        <f>IF(N866="zákl. přenesená",J866,0)</f>
        <v>0</v>
      </c>
      <c r="BH866" s="182">
        <f>IF(N866="sníž. přenesená",J866,0)</f>
        <v>0</v>
      </c>
      <c r="BI866" s="182">
        <f>IF(N866="nulová",J866,0)</f>
        <v>0</v>
      </c>
      <c r="BJ866" s="24" t="s">
        <v>17</v>
      </c>
      <c r="BK866" s="182">
        <f>ROUND(I866*H866,2)</f>
        <v>0</v>
      </c>
      <c r="BL866" s="24" t="s">
        <v>226</v>
      </c>
      <c r="BM866" s="24" t="s">
        <v>1223</v>
      </c>
    </row>
    <row r="867" spans="2:65" s="12" customFormat="1" ht="13.5">
      <c r="B867" s="192"/>
      <c r="D867" s="201" t="s">
        <v>156</v>
      </c>
      <c r="E867" s="210" t="s">
        <v>5</v>
      </c>
      <c r="F867" s="211" t="s">
        <v>226</v>
      </c>
      <c r="H867" s="212">
        <v>16</v>
      </c>
      <c r="I867" s="196"/>
      <c r="L867" s="192"/>
      <c r="M867" s="197"/>
      <c r="N867" s="198"/>
      <c r="O867" s="198"/>
      <c r="P867" s="198"/>
      <c r="Q867" s="198"/>
      <c r="R867" s="198"/>
      <c r="S867" s="198"/>
      <c r="T867" s="199"/>
      <c r="AT867" s="193" t="s">
        <v>156</v>
      </c>
      <c r="AU867" s="193" t="s">
        <v>80</v>
      </c>
      <c r="AV867" s="12" t="s">
        <v>80</v>
      </c>
      <c r="AW867" s="12" t="s">
        <v>35</v>
      </c>
      <c r="AX867" s="12" t="s">
        <v>17</v>
      </c>
      <c r="AY867" s="193" t="s">
        <v>147</v>
      </c>
    </row>
    <row r="868" spans="2:65" s="1" customFormat="1" ht="31.5" customHeight="1">
      <c r="B868" s="170"/>
      <c r="C868" s="171" t="s">
        <v>1224</v>
      </c>
      <c r="D868" s="171" t="s">
        <v>149</v>
      </c>
      <c r="E868" s="172" t="s">
        <v>1225</v>
      </c>
      <c r="F868" s="173" t="s">
        <v>1226</v>
      </c>
      <c r="G868" s="174" t="s">
        <v>1227</v>
      </c>
      <c r="H868" s="236"/>
      <c r="I868" s="176"/>
      <c r="J868" s="177">
        <f>ROUND(I868*H868,2)</f>
        <v>0</v>
      </c>
      <c r="K868" s="173" t="s">
        <v>153</v>
      </c>
      <c r="L868" s="41"/>
      <c r="M868" s="178" t="s">
        <v>5</v>
      </c>
      <c r="N868" s="179" t="s">
        <v>43</v>
      </c>
      <c r="O868" s="42"/>
      <c r="P868" s="180">
        <f>O868*H868</f>
        <v>0</v>
      </c>
      <c r="Q868" s="180">
        <v>0</v>
      </c>
      <c r="R868" s="180">
        <f>Q868*H868</f>
        <v>0</v>
      </c>
      <c r="S868" s="180">
        <v>0</v>
      </c>
      <c r="T868" s="181">
        <f>S868*H868</f>
        <v>0</v>
      </c>
      <c r="AR868" s="24" t="s">
        <v>226</v>
      </c>
      <c r="AT868" s="24" t="s">
        <v>149</v>
      </c>
      <c r="AU868" s="24" t="s">
        <v>80</v>
      </c>
      <c r="AY868" s="24" t="s">
        <v>147</v>
      </c>
      <c r="BE868" s="182">
        <f>IF(N868="základní",J868,0)</f>
        <v>0</v>
      </c>
      <c r="BF868" s="182">
        <f>IF(N868="snížená",J868,0)</f>
        <v>0</v>
      </c>
      <c r="BG868" s="182">
        <f>IF(N868="zákl. přenesená",J868,0)</f>
        <v>0</v>
      </c>
      <c r="BH868" s="182">
        <f>IF(N868="sníž. přenesená",J868,0)</f>
        <v>0</v>
      </c>
      <c r="BI868" s="182">
        <f>IF(N868="nulová",J868,0)</f>
        <v>0</v>
      </c>
      <c r="BJ868" s="24" t="s">
        <v>17</v>
      </c>
      <c r="BK868" s="182">
        <f>ROUND(I868*H868,2)</f>
        <v>0</v>
      </c>
      <c r="BL868" s="24" t="s">
        <v>226</v>
      </c>
      <c r="BM868" s="24" t="s">
        <v>1228</v>
      </c>
    </row>
    <row r="869" spans="2:65" s="10" customFormat="1" ht="29.85" customHeight="1">
      <c r="B869" s="156"/>
      <c r="D869" s="167" t="s">
        <v>71</v>
      </c>
      <c r="E869" s="168" t="s">
        <v>1229</v>
      </c>
      <c r="F869" s="168" t="s">
        <v>1230</v>
      </c>
      <c r="I869" s="159"/>
      <c r="J869" s="169">
        <f>BK869</f>
        <v>0</v>
      </c>
      <c r="L869" s="156"/>
      <c r="M869" s="161"/>
      <c r="N869" s="162"/>
      <c r="O869" s="162"/>
      <c r="P869" s="163">
        <f>SUM(P870:P926)</f>
        <v>0</v>
      </c>
      <c r="Q869" s="162"/>
      <c r="R869" s="163">
        <f>SUM(R870:R926)</f>
        <v>8.8828041999999989</v>
      </c>
      <c r="S869" s="162"/>
      <c r="T869" s="164">
        <f>SUM(T870:T926)</f>
        <v>0</v>
      </c>
      <c r="AR869" s="157" t="s">
        <v>80</v>
      </c>
      <c r="AT869" s="165" t="s">
        <v>71</v>
      </c>
      <c r="AU869" s="165" t="s">
        <v>17</v>
      </c>
      <c r="AY869" s="157" t="s">
        <v>147</v>
      </c>
      <c r="BK869" s="166">
        <f>SUM(BK870:BK926)</f>
        <v>0</v>
      </c>
    </row>
    <row r="870" spans="2:65" s="1" customFormat="1" ht="31.5" customHeight="1">
      <c r="B870" s="170"/>
      <c r="C870" s="171" t="s">
        <v>1231</v>
      </c>
      <c r="D870" s="171" t="s">
        <v>149</v>
      </c>
      <c r="E870" s="172" t="s">
        <v>1232</v>
      </c>
      <c r="F870" s="173" t="s">
        <v>1233</v>
      </c>
      <c r="G870" s="174" t="s">
        <v>287</v>
      </c>
      <c r="H870" s="175">
        <v>197.3</v>
      </c>
      <c r="I870" s="176"/>
      <c r="J870" s="177">
        <f>ROUND(I870*H870,2)</f>
        <v>0</v>
      </c>
      <c r="K870" s="173" t="s">
        <v>153</v>
      </c>
      <c r="L870" s="41"/>
      <c r="M870" s="178" t="s">
        <v>5</v>
      </c>
      <c r="N870" s="179" t="s">
        <v>43</v>
      </c>
      <c r="O870" s="42"/>
      <c r="P870" s="180">
        <f>O870*H870</f>
        <v>0</v>
      </c>
      <c r="Q870" s="180">
        <v>6.2E-4</v>
      </c>
      <c r="R870" s="180">
        <f>Q870*H870</f>
        <v>0.122326</v>
      </c>
      <c r="S870" s="180">
        <v>0</v>
      </c>
      <c r="T870" s="181">
        <f>S870*H870</f>
        <v>0</v>
      </c>
      <c r="AR870" s="24" t="s">
        <v>226</v>
      </c>
      <c r="AT870" s="24" t="s">
        <v>149</v>
      </c>
      <c r="AU870" s="24" t="s">
        <v>80</v>
      </c>
      <c r="AY870" s="24" t="s">
        <v>147</v>
      </c>
      <c r="BE870" s="182">
        <f>IF(N870="základní",J870,0)</f>
        <v>0</v>
      </c>
      <c r="BF870" s="182">
        <f>IF(N870="snížená",J870,0)</f>
        <v>0</v>
      </c>
      <c r="BG870" s="182">
        <f>IF(N870="zákl. přenesená",J870,0)</f>
        <v>0</v>
      </c>
      <c r="BH870" s="182">
        <f>IF(N870="sníž. přenesená",J870,0)</f>
        <v>0</v>
      </c>
      <c r="BI870" s="182">
        <f>IF(N870="nulová",J870,0)</f>
        <v>0</v>
      </c>
      <c r="BJ870" s="24" t="s">
        <v>17</v>
      </c>
      <c r="BK870" s="182">
        <f>ROUND(I870*H870,2)</f>
        <v>0</v>
      </c>
      <c r="BL870" s="24" t="s">
        <v>226</v>
      </c>
      <c r="BM870" s="24" t="s">
        <v>1234</v>
      </c>
    </row>
    <row r="871" spans="2:65" s="11" customFormat="1" ht="13.5">
      <c r="B871" s="183"/>
      <c r="D871" s="184" t="s">
        <v>156</v>
      </c>
      <c r="E871" s="185" t="s">
        <v>5</v>
      </c>
      <c r="F871" s="186" t="s">
        <v>627</v>
      </c>
      <c r="H871" s="187" t="s">
        <v>5</v>
      </c>
      <c r="I871" s="188"/>
      <c r="L871" s="183"/>
      <c r="M871" s="189"/>
      <c r="N871" s="190"/>
      <c r="O871" s="190"/>
      <c r="P871" s="190"/>
      <c r="Q871" s="190"/>
      <c r="R871" s="190"/>
      <c r="S871" s="190"/>
      <c r="T871" s="191"/>
      <c r="AT871" s="187" t="s">
        <v>156</v>
      </c>
      <c r="AU871" s="187" t="s">
        <v>80</v>
      </c>
      <c r="AV871" s="11" t="s">
        <v>17</v>
      </c>
      <c r="AW871" s="11" t="s">
        <v>35</v>
      </c>
      <c r="AX871" s="11" t="s">
        <v>72</v>
      </c>
      <c r="AY871" s="187" t="s">
        <v>147</v>
      </c>
    </row>
    <row r="872" spans="2:65" s="12" customFormat="1" ht="13.5">
      <c r="B872" s="192"/>
      <c r="D872" s="184" t="s">
        <v>156</v>
      </c>
      <c r="E872" s="193" t="s">
        <v>5</v>
      </c>
      <c r="F872" s="194" t="s">
        <v>1235</v>
      </c>
      <c r="H872" s="195">
        <v>15.2</v>
      </c>
      <c r="I872" s="196"/>
      <c r="L872" s="192"/>
      <c r="M872" s="197"/>
      <c r="N872" s="198"/>
      <c r="O872" s="198"/>
      <c r="P872" s="198"/>
      <c r="Q872" s="198"/>
      <c r="R872" s="198"/>
      <c r="S872" s="198"/>
      <c r="T872" s="199"/>
      <c r="AT872" s="193" t="s">
        <v>156</v>
      </c>
      <c r="AU872" s="193" t="s">
        <v>80</v>
      </c>
      <c r="AV872" s="12" t="s">
        <v>80</v>
      </c>
      <c r="AW872" s="12" t="s">
        <v>35</v>
      </c>
      <c r="AX872" s="12" t="s">
        <v>72</v>
      </c>
      <c r="AY872" s="193" t="s">
        <v>147</v>
      </c>
    </row>
    <row r="873" spans="2:65" s="11" customFormat="1" ht="13.5">
      <c r="B873" s="183"/>
      <c r="D873" s="184" t="s">
        <v>156</v>
      </c>
      <c r="E873" s="185" t="s">
        <v>5</v>
      </c>
      <c r="F873" s="186" t="s">
        <v>629</v>
      </c>
      <c r="H873" s="187" t="s">
        <v>5</v>
      </c>
      <c r="I873" s="188"/>
      <c r="L873" s="183"/>
      <c r="M873" s="189"/>
      <c r="N873" s="190"/>
      <c r="O873" s="190"/>
      <c r="P873" s="190"/>
      <c r="Q873" s="190"/>
      <c r="R873" s="190"/>
      <c r="S873" s="190"/>
      <c r="T873" s="191"/>
      <c r="AT873" s="187" t="s">
        <v>156</v>
      </c>
      <c r="AU873" s="187" t="s">
        <v>80</v>
      </c>
      <c r="AV873" s="11" t="s">
        <v>17</v>
      </c>
      <c r="AW873" s="11" t="s">
        <v>35</v>
      </c>
      <c r="AX873" s="11" t="s">
        <v>72</v>
      </c>
      <c r="AY873" s="187" t="s">
        <v>147</v>
      </c>
    </row>
    <row r="874" spans="2:65" s="12" customFormat="1" ht="13.5">
      <c r="B874" s="192"/>
      <c r="D874" s="184" t="s">
        <v>156</v>
      </c>
      <c r="E874" s="193" t="s">
        <v>5</v>
      </c>
      <c r="F874" s="194" t="s">
        <v>1236</v>
      </c>
      <c r="H874" s="195">
        <v>17.100000000000001</v>
      </c>
      <c r="I874" s="196"/>
      <c r="L874" s="192"/>
      <c r="M874" s="197"/>
      <c r="N874" s="198"/>
      <c r="O874" s="198"/>
      <c r="P874" s="198"/>
      <c r="Q874" s="198"/>
      <c r="R874" s="198"/>
      <c r="S874" s="198"/>
      <c r="T874" s="199"/>
      <c r="AT874" s="193" t="s">
        <v>156</v>
      </c>
      <c r="AU874" s="193" t="s">
        <v>80</v>
      </c>
      <c r="AV874" s="12" t="s">
        <v>80</v>
      </c>
      <c r="AW874" s="12" t="s">
        <v>35</v>
      </c>
      <c r="AX874" s="12" t="s">
        <v>72</v>
      </c>
      <c r="AY874" s="193" t="s">
        <v>147</v>
      </c>
    </row>
    <row r="875" spans="2:65" s="11" customFormat="1" ht="13.5">
      <c r="B875" s="183"/>
      <c r="D875" s="184" t="s">
        <v>156</v>
      </c>
      <c r="E875" s="185" t="s">
        <v>5</v>
      </c>
      <c r="F875" s="186" t="s">
        <v>631</v>
      </c>
      <c r="H875" s="187" t="s">
        <v>5</v>
      </c>
      <c r="I875" s="188"/>
      <c r="L875" s="183"/>
      <c r="M875" s="189"/>
      <c r="N875" s="190"/>
      <c r="O875" s="190"/>
      <c r="P875" s="190"/>
      <c r="Q875" s="190"/>
      <c r="R875" s="190"/>
      <c r="S875" s="190"/>
      <c r="T875" s="191"/>
      <c r="AT875" s="187" t="s">
        <v>156</v>
      </c>
      <c r="AU875" s="187" t="s">
        <v>80</v>
      </c>
      <c r="AV875" s="11" t="s">
        <v>17</v>
      </c>
      <c r="AW875" s="11" t="s">
        <v>35</v>
      </c>
      <c r="AX875" s="11" t="s">
        <v>72</v>
      </c>
      <c r="AY875" s="187" t="s">
        <v>147</v>
      </c>
    </row>
    <row r="876" spans="2:65" s="12" customFormat="1" ht="13.5">
      <c r="B876" s="192"/>
      <c r="D876" s="184" t="s">
        <v>156</v>
      </c>
      <c r="E876" s="193" t="s">
        <v>5</v>
      </c>
      <c r="F876" s="194" t="s">
        <v>1237</v>
      </c>
      <c r="H876" s="195">
        <v>10</v>
      </c>
      <c r="I876" s="196"/>
      <c r="L876" s="192"/>
      <c r="M876" s="197"/>
      <c r="N876" s="198"/>
      <c r="O876" s="198"/>
      <c r="P876" s="198"/>
      <c r="Q876" s="198"/>
      <c r="R876" s="198"/>
      <c r="S876" s="198"/>
      <c r="T876" s="199"/>
      <c r="AT876" s="193" t="s">
        <v>156</v>
      </c>
      <c r="AU876" s="193" t="s">
        <v>80</v>
      </c>
      <c r="AV876" s="12" t="s">
        <v>80</v>
      </c>
      <c r="AW876" s="12" t="s">
        <v>35</v>
      </c>
      <c r="AX876" s="12" t="s">
        <v>72</v>
      </c>
      <c r="AY876" s="193" t="s">
        <v>147</v>
      </c>
    </row>
    <row r="877" spans="2:65" s="11" customFormat="1" ht="13.5">
      <c r="B877" s="183"/>
      <c r="D877" s="184" t="s">
        <v>156</v>
      </c>
      <c r="E877" s="185" t="s">
        <v>5</v>
      </c>
      <c r="F877" s="186" t="s">
        <v>633</v>
      </c>
      <c r="H877" s="187" t="s">
        <v>5</v>
      </c>
      <c r="I877" s="188"/>
      <c r="L877" s="183"/>
      <c r="M877" s="189"/>
      <c r="N877" s="190"/>
      <c r="O877" s="190"/>
      <c r="P877" s="190"/>
      <c r="Q877" s="190"/>
      <c r="R877" s="190"/>
      <c r="S877" s="190"/>
      <c r="T877" s="191"/>
      <c r="AT877" s="187" t="s">
        <v>156</v>
      </c>
      <c r="AU877" s="187" t="s">
        <v>80</v>
      </c>
      <c r="AV877" s="11" t="s">
        <v>17</v>
      </c>
      <c r="AW877" s="11" t="s">
        <v>35</v>
      </c>
      <c r="AX877" s="11" t="s">
        <v>72</v>
      </c>
      <c r="AY877" s="187" t="s">
        <v>147</v>
      </c>
    </row>
    <row r="878" spans="2:65" s="12" customFormat="1" ht="13.5">
      <c r="B878" s="192"/>
      <c r="D878" s="184" t="s">
        <v>156</v>
      </c>
      <c r="E878" s="193" t="s">
        <v>5</v>
      </c>
      <c r="F878" s="194" t="s">
        <v>1238</v>
      </c>
      <c r="H878" s="195">
        <v>6.4</v>
      </c>
      <c r="I878" s="196"/>
      <c r="L878" s="192"/>
      <c r="M878" s="197"/>
      <c r="N878" s="198"/>
      <c r="O878" s="198"/>
      <c r="P878" s="198"/>
      <c r="Q878" s="198"/>
      <c r="R878" s="198"/>
      <c r="S878" s="198"/>
      <c r="T878" s="199"/>
      <c r="AT878" s="193" t="s">
        <v>156</v>
      </c>
      <c r="AU878" s="193" t="s">
        <v>80</v>
      </c>
      <c r="AV878" s="12" t="s">
        <v>80</v>
      </c>
      <c r="AW878" s="12" t="s">
        <v>35</v>
      </c>
      <c r="AX878" s="12" t="s">
        <v>72</v>
      </c>
      <c r="AY878" s="193" t="s">
        <v>147</v>
      </c>
    </row>
    <row r="879" spans="2:65" s="11" customFormat="1" ht="13.5">
      <c r="B879" s="183"/>
      <c r="D879" s="184" t="s">
        <v>156</v>
      </c>
      <c r="E879" s="185" t="s">
        <v>5</v>
      </c>
      <c r="F879" s="186" t="s">
        <v>635</v>
      </c>
      <c r="H879" s="187" t="s">
        <v>5</v>
      </c>
      <c r="I879" s="188"/>
      <c r="L879" s="183"/>
      <c r="M879" s="189"/>
      <c r="N879" s="190"/>
      <c r="O879" s="190"/>
      <c r="P879" s="190"/>
      <c r="Q879" s="190"/>
      <c r="R879" s="190"/>
      <c r="S879" s="190"/>
      <c r="T879" s="191"/>
      <c r="AT879" s="187" t="s">
        <v>156</v>
      </c>
      <c r="AU879" s="187" t="s">
        <v>80</v>
      </c>
      <c r="AV879" s="11" t="s">
        <v>17</v>
      </c>
      <c r="AW879" s="11" t="s">
        <v>35</v>
      </c>
      <c r="AX879" s="11" t="s">
        <v>72</v>
      </c>
      <c r="AY879" s="187" t="s">
        <v>147</v>
      </c>
    </row>
    <row r="880" spans="2:65" s="12" customFormat="1" ht="13.5">
      <c r="B880" s="192"/>
      <c r="D880" s="184" t="s">
        <v>156</v>
      </c>
      <c r="E880" s="193" t="s">
        <v>5</v>
      </c>
      <c r="F880" s="194" t="s">
        <v>1239</v>
      </c>
      <c r="H880" s="195">
        <v>5.2</v>
      </c>
      <c r="I880" s="196"/>
      <c r="L880" s="192"/>
      <c r="M880" s="197"/>
      <c r="N880" s="198"/>
      <c r="O880" s="198"/>
      <c r="P880" s="198"/>
      <c r="Q880" s="198"/>
      <c r="R880" s="198"/>
      <c r="S880" s="198"/>
      <c r="T880" s="199"/>
      <c r="AT880" s="193" t="s">
        <v>156</v>
      </c>
      <c r="AU880" s="193" t="s">
        <v>80</v>
      </c>
      <c r="AV880" s="12" t="s">
        <v>80</v>
      </c>
      <c r="AW880" s="12" t="s">
        <v>35</v>
      </c>
      <c r="AX880" s="12" t="s">
        <v>72</v>
      </c>
      <c r="AY880" s="193" t="s">
        <v>147</v>
      </c>
    </row>
    <row r="881" spans="2:51" s="11" customFormat="1" ht="13.5">
      <c r="B881" s="183"/>
      <c r="D881" s="184" t="s">
        <v>156</v>
      </c>
      <c r="E881" s="185" t="s">
        <v>5</v>
      </c>
      <c r="F881" s="186" t="s">
        <v>637</v>
      </c>
      <c r="H881" s="187" t="s">
        <v>5</v>
      </c>
      <c r="I881" s="188"/>
      <c r="L881" s="183"/>
      <c r="M881" s="189"/>
      <c r="N881" s="190"/>
      <c r="O881" s="190"/>
      <c r="P881" s="190"/>
      <c r="Q881" s="190"/>
      <c r="R881" s="190"/>
      <c r="S881" s="190"/>
      <c r="T881" s="191"/>
      <c r="AT881" s="187" t="s">
        <v>156</v>
      </c>
      <c r="AU881" s="187" t="s">
        <v>80</v>
      </c>
      <c r="AV881" s="11" t="s">
        <v>17</v>
      </c>
      <c r="AW881" s="11" t="s">
        <v>35</v>
      </c>
      <c r="AX881" s="11" t="s">
        <v>72</v>
      </c>
      <c r="AY881" s="187" t="s">
        <v>147</v>
      </c>
    </row>
    <row r="882" spans="2:51" s="12" customFormat="1" ht="13.5">
      <c r="B882" s="192"/>
      <c r="D882" s="184" t="s">
        <v>156</v>
      </c>
      <c r="E882" s="193" t="s">
        <v>5</v>
      </c>
      <c r="F882" s="194" t="s">
        <v>1240</v>
      </c>
      <c r="H882" s="195">
        <v>34.1</v>
      </c>
      <c r="I882" s="196"/>
      <c r="L882" s="192"/>
      <c r="M882" s="197"/>
      <c r="N882" s="198"/>
      <c r="O882" s="198"/>
      <c r="P882" s="198"/>
      <c r="Q882" s="198"/>
      <c r="R882" s="198"/>
      <c r="S882" s="198"/>
      <c r="T882" s="199"/>
      <c r="AT882" s="193" t="s">
        <v>156</v>
      </c>
      <c r="AU882" s="193" t="s">
        <v>80</v>
      </c>
      <c r="AV882" s="12" t="s">
        <v>80</v>
      </c>
      <c r="AW882" s="12" t="s">
        <v>35</v>
      </c>
      <c r="AX882" s="12" t="s">
        <v>72</v>
      </c>
      <c r="AY882" s="193" t="s">
        <v>147</v>
      </c>
    </row>
    <row r="883" spans="2:51" s="11" customFormat="1" ht="13.5">
      <c r="B883" s="183"/>
      <c r="D883" s="184" t="s">
        <v>156</v>
      </c>
      <c r="E883" s="185" t="s">
        <v>5</v>
      </c>
      <c r="F883" s="186" t="s">
        <v>639</v>
      </c>
      <c r="H883" s="187" t="s">
        <v>5</v>
      </c>
      <c r="I883" s="188"/>
      <c r="L883" s="183"/>
      <c r="M883" s="189"/>
      <c r="N883" s="190"/>
      <c r="O883" s="190"/>
      <c r="P883" s="190"/>
      <c r="Q883" s="190"/>
      <c r="R883" s="190"/>
      <c r="S883" s="190"/>
      <c r="T883" s="191"/>
      <c r="AT883" s="187" t="s">
        <v>156</v>
      </c>
      <c r="AU883" s="187" t="s">
        <v>80</v>
      </c>
      <c r="AV883" s="11" t="s">
        <v>17</v>
      </c>
      <c r="AW883" s="11" t="s">
        <v>35</v>
      </c>
      <c r="AX883" s="11" t="s">
        <v>72</v>
      </c>
      <c r="AY883" s="187" t="s">
        <v>147</v>
      </c>
    </row>
    <row r="884" spans="2:51" s="12" customFormat="1" ht="13.5">
      <c r="B884" s="192"/>
      <c r="D884" s="184" t="s">
        <v>156</v>
      </c>
      <c r="E884" s="193" t="s">
        <v>5</v>
      </c>
      <c r="F884" s="194" t="s">
        <v>1241</v>
      </c>
      <c r="H884" s="195">
        <v>7.8</v>
      </c>
      <c r="I884" s="196"/>
      <c r="L884" s="192"/>
      <c r="M884" s="197"/>
      <c r="N884" s="198"/>
      <c r="O884" s="198"/>
      <c r="P884" s="198"/>
      <c r="Q884" s="198"/>
      <c r="R884" s="198"/>
      <c r="S884" s="198"/>
      <c r="T884" s="199"/>
      <c r="AT884" s="193" t="s">
        <v>156</v>
      </c>
      <c r="AU884" s="193" t="s">
        <v>80</v>
      </c>
      <c r="AV884" s="12" t="s">
        <v>80</v>
      </c>
      <c r="AW884" s="12" t="s">
        <v>35</v>
      </c>
      <c r="AX884" s="12" t="s">
        <v>72</v>
      </c>
      <c r="AY884" s="193" t="s">
        <v>147</v>
      </c>
    </row>
    <row r="885" spans="2:51" s="11" customFormat="1" ht="13.5">
      <c r="B885" s="183"/>
      <c r="D885" s="184" t="s">
        <v>156</v>
      </c>
      <c r="E885" s="185" t="s">
        <v>5</v>
      </c>
      <c r="F885" s="186" t="s">
        <v>641</v>
      </c>
      <c r="H885" s="187" t="s">
        <v>5</v>
      </c>
      <c r="I885" s="188"/>
      <c r="L885" s="183"/>
      <c r="M885" s="189"/>
      <c r="N885" s="190"/>
      <c r="O885" s="190"/>
      <c r="P885" s="190"/>
      <c r="Q885" s="190"/>
      <c r="R885" s="190"/>
      <c r="S885" s="190"/>
      <c r="T885" s="191"/>
      <c r="AT885" s="187" t="s">
        <v>156</v>
      </c>
      <c r="AU885" s="187" t="s">
        <v>80</v>
      </c>
      <c r="AV885" s="11" t="s">
        <v>17</v>
      </c>
      <c r="AW885" s="11" t="s">
        <v>35</v>
      </c>
      <c r="AX885" s="11" t="s">
        <v>72</v>
      </c>
      <c r="AY885" s="187" t="s">
        <v>147</v>
      </c>
    </row>
    <row r="886" spans="2:51" s="12" customFormat="1" ht="13.5">
      <c r="B886" s="192"/>
      <c r="D886" s="184" t="s">
        <v>156</v>
      </c>
      <c r="E886" s="193" t="s">
        <v>5</v>
      </c>
      <c r="F886" s="194" t="s">
        <v>1242</v>
      </c>
      <c r="H886" s="195">
        <v>5</v>
      </c>
      <c r="I886" s="196"/>
      <c r="L886" s="192"/>
      <c r="M886" s="197"/>
      <c r="N886" s="198"/>
      <c r="O886" s="198"/>
      <c r="P886" s="198"/>
      <c r="Q886" s="198"/>
      <c r="R886" s="198"/>
      <c r="S886" s="198"/>
      <c r="T886" s="199"/>
      <c r="AT886" s="193" t="s">
        <v>156</v>
      </c>
      <c r="AU886" s="193" t="s">
        <v>80</v>
      </c>
      <c r="AV886" s="12" t="s">
        <v>80</v>
      </c>
      <c r="AW886" s="12" t="s">
        <v>35</v>
      </c>
      <c r="AX886" s="12" t="s">
        <v>72</v>
      </c>
      <c r="AY886" s="193" t="s">
        <v>147</v>
      </c>
    </row>
    <row r="887" spans="2:51" s="11" customFormat="1" ht="13.5">
      <c r="B887" s="183"/>
      <c r="D887" s="184" t="s">
        <v>156</v>
      </c>
      <c r="E887" s="185" t="s">
        <v>5</v>
      </c>
      <c r="F887" s="186" t="s">
        <v>643</v>
      </c>
      <c r="H887" s="187" t="s">
        <v>5</v>
      </c>
      <c r="I887" s="188"/>
      <c r="L887" s="183"/>
      <c r="M887" s="189"/>
      <c r="N887" s="190"/>
      <c r="O887" s="190"/>
      <c r="P887" s="190"/>
      <c r="Q887" s="190"/>
      <c r="R887" s="190"/>
      <c r="S887" s="190"/>
      <c r="T887" s="191"/>
      <c r="AT887" s="187" t="s">
        <v>156</v>
      </c>
      <c r="AU887" s="187" t="s">
        <v>80</v>
      </c>
      <c r="AV887" s="11" t="s">
        <v>17</v>
      </c>
      <c r="AW887" s="11" t="s">
        <v>35</v>
      </c>
      <c r="AX887" s="11" t="s">
        <v>72</v>
      </c>
      <c r="AY887" s="187" t="s">
        <v>147</v>
      </c>
    </row>
    <row r="888" spans="2:51" s="12" customFormat="1" ht="13.5">
      <c r="B888" s="192"/>
      <c r="D888" s="184" t="s">
        <v>156</v>
      </c>
      <c r="E888" s="193" t="s">
        <v>5</v>
      </c>
      <c r="F888" s="194" t="s">
        <v>1243</v>
      </c>
      <c r="H888" s="195">
        <v>5.7</v>
      </c>
      <c r="I888" s="196"/>
      <c r="L888" s="192"/>
      <c r="M888" s="197"/>
      <c r="N888" s="198"/>
      <c r="O888" s="198"/>
      <c r="P888" s="198"/>
      <c r="Q888" s="198"/>
      <c r="R888" s="198"/>
      <c r="S888" s="198"/>
      <c r="T888" s="199"/>
      <c r="AT888" s="193" t="s">
        <v>156</v>
      </c>
      <c r="AU888" s="193" t="s">
        <v>80</v>
      </c>
      <c r="AV888" s="12" t="s">
        <v>80</v>
      </c>
      <c r="AW888" s="12" t="s">
        <v>35</v>
      </c>
      <c r="AX888" s="12" t="s">
        <v>72</v>
      </c>
      <c r="AY888" s="193" t="s">
        <v>147</v>
      </c>
    </row>
    <row r="889" spans="2:51" s="11" customFormat="1" ht="13.5">
      <c r="B889" s="183"/>
      <c r="D889" s="184" t="s">
        <v>156</v>
      </c>
      <c r="E889" s="185" t="s">
        <v>5</v>
      </c>
      <c r="F889" s="186" t="s">
        <v>645</v>
      </c>
      <c r="H889" s="187" t="s">
        <v>5</v>
      </c>
      <c r="I889" s="188"/>
      <c r="L889" s="183"/>
      <c r="M889" s="189"/>
      <c r="N889" s="190"/>
      <c r="O889" s="190"/>
      <c r="P889" s="190"/>
      <c r="Q889" s="190"/>
      <c r="R889" s="190"/>
      <c r="S889" s="190"/>
      <c r="T889" s="191"/>
      <c r="AT889" s="187" t="s">
        <v>156</v>
      </c>
      <c r="AU889" s="187" t="s">
        <v>80</v>
      </c>
      <c r="AV889" s="11" t="s">
        <v>17</v>
      </c>
      <c r="AW889" s="11" t="s">
        <v>35</v>
      </c>
      <c r="AX889" s="11" t="s">
        <v>72</v>
      </c>
      <c r="AY889" s="187" t="s">
        <v>147</v>
      </c>
    </row>
    <row r="890" spans="2:51" s="12" customFormat="1" ht="13.5">
      <c r="B890" s="192"/>
      <c r="D890" s="184" t="s">
        <v>156</v>
      </c>
      <c r="E890" s="193" t="s">
        <v>5</v>
      </c>
      <c r="F890" s="194" t="s">
        <v>1243</v>
      </c>
      <c r="H890" s="195">
        <v>5.7</v>
      </c>
      <c r="I890" s="196"/>
      <c r="L890" s="192"/>
      <c r="M890" s="197"/>
      <c r="N890" s="198"/>
      <c r="O890" s="198"/>
      <c r="P890" s="198"/>
      <c r="Q890" s="198"/>
      <c r="R890" s="198"/>
      <c r="S890" s="198"/>
      <c r="T890" s="199"/>
      <c r="AT890" s="193" t="s">
        <v>156</v>
      </c>
      <c r="AU890" s="193" t="s">
        <v>80</v>
      </c>
      <c r="AV890" s="12" t="s">
        <v>80</v>
      </c>
      <c r="AW890" s="12" t="s">
        <v>35</v>
      </c>
      <c r="AX890" s="12" t="s">
        <v>72</v>
      </c>
      <c r="AY890" s="193" t="s">
        <v>147</v>
      </c>
    </row>
    <row r="891" spans="2:51" s="11" customFormat="1" ht="13.5">
      <c r="B891" s="183"/>
      <c r="D891" s="184" t="s">
        <v>156</v>
      </c>
      <c r="E891" s="185" t="s">
        <v>5</v>
      </c>
      <c r="F891" s="186" t="s">
        <v>646</v>
      </c>
      <c r="H891" s="187" t="s">
        <v>5</v>
      </c>
      <c r="I891" s="188"/>
      <c r="L891" s="183"/>
      <c r="M891" s="189"/>
      <c r="N891" s="190"/>
      <c r="O891" s="190"/>
      <c r="P891" s="190"/>
      <c r="Q891" s="190"/>
      <c r="R891" s="190"/>
      <c r="S891" s="190"/>
      <c r="T891" s="191"/>
      <c r="AT891" s="187" t="s">
        <v>156</v>
      </c>
      <c r="AU891" s="187" t="s">
        <v>80</v>
      </c>
      <c r="AV891" s="11" t="s">
        <v>17</v>
      </c>
      <c r="AW891" s="11" t="s">
        <v>35</v>
      </c>
      <c r="AX891" s="11" t="s">
        <v>72</v>
      </c>
      <c r="AY891" s="187" t="s">
        <v>147</v>
      </c>
    </row>
    <row r="892" spans="2:51" s="12" customFormat="1" ht="13.5">
      <c r="B892" s="192"/>
      <c r="D892" s="184" t="s">
        <v>156</v>
      </c>
      <c r="E892" s="193" t="s">
        <v>5</v>
      </c>
      <c r="F892" s="194" t="s">
        <v>1244</v>
      </c>
      <c r="H892" s="195">
        <v>10.5</v>
      </c>
      <c r="I892" s="196"/>
      <c r="L892" s="192"/>
      <c r="M892" s="197"/>
      <c r="N892" s="198"/>
      <c r="O892" s="198"/>
      <c r="P892" s="198"/>
      <c r="Q892" s="198"/>
      <c r="R892" s="198"/>
      <c r="S892" s="198"/>
      <c r="T892" s="199"/>
      <c r="AT892" s="193" t="s">
        <v>156</v>
      </c>
      <c r="AU892" s="193" t="s">
        <v>80</v>
      </c>
      <c r="AV892" s="12" t="s">
        <v>80</v>
      </c>
      <c r="AW892" s="12" t="s">
        <v>35</v>
      </c>
      <c r="AX892" s="12" t="s">
        <v>72</v>
      </c>
      <c r="AY892" s="193" t="s">
        <v>147</v>
      </c>
    </row>
    <row r="893" spans="2:51" s="11" customFormat="1" ht="13.5">
      <c r="B893" s="183"/>
      <c r="D893" s="184" t="s">
        <v>156</v>
      </c>
      <c r="E893" s="185" t="s">
        <v>5</v>
      </c>
      <c r="F893" s="186" t="s">
        <v>1245</v>
      </c>
      <c r="H893" s="187" t="s">
        <v>5</v>
      </c>
      <c r="I893" s="188"/>
      <c r="L893" s="183"/>
      <c r="M893" s="189"/>
      <c r="N893" s="190"/>
      <c r="O893" s="190"/>
      <c r="P893" s="190"/>
      <c r="Q893" s="190"/>
      <c r="R893" s="190"/>
      <c r="S893" s="190"/>
      <c r="T893" s="191"/>
      <c r="AT893" s="187" t="s">
        <v>156</v>
      </c>
      <c r="AU893" s="187" t="s">
        <v>80</v>
      </c>
      <c r="AV893" s="11" t="s">
        <v>17</v>
      </c>
      <c r="AW893" s="11" t="s">
        <v>35</v>
      </c>
      <c r="AX893" s="11" t="s">
        <v>72</v>
      </c>
      <c r="AY893" s="187" t="s">
        <v>147</v>
      </c>
    </row>
    <row r="894" spans="2:51" s="12" customFormat="1" ht="13.5">
      <c r="B894" s="192"/>
      <c r="D894" s="184" t="s">
        <v>156</v>
      </c>
      <c r="E894" s="193" t="s">
        <v>5</v>
      </c>
      <c r="F894" s="194" t="s">
        <v>1246</v>
      </c>
      <c r="H894" s="195">
        <v>20.7</v>
      </c>
      <c r="I894" s="196"/>
      <c r="L894" s="192"/>
      <c r="M894" s="197"/>
      <c r="N894" s="198"/>
      <c r="O894" s="198"/>
      <c r="P894" s="198"/>
      <c r="Q894" s="198"/>
      <c r="R894" s="198"/>
      <c r="S894" s="198"/>
      <c r="T894" s="199"/>
      <c r="AT894" s="193" t="s">
        <v>156</v>
      </c>
      <c r="AU894" s="193" t="s">
        <v>80</v>
      </c>
      <c r="AV894" s="12" t="s">
        <v>80</v>
      </c>
      <c r="AW894" s="12" t="s">
        <v>35</v>
      </c>
      <c r="AX894" s="12" t="s">
        <v>72</v>
      </c>
      <c r="AY894" s="193" t="s">
        <v>147</v>
      </c>
    </row>
    <row r="895" spans="2:51" s="11" customFormat="1" ht="13.5">
      <c r="B895" s="183"/>
      <c r="D895" s="184" t="s">
        <v>156</v>
      </c>
      <c r="E895" s="185" t="s">
        <v>5</v>
      </c>
      <c r="F895" s="186" t="s">
        <v>1247</v>
      </c>
      <c r="H895" s="187" t="s">
        <v>5</v>
      </c>
      <c r="I895" s="188"/>
      <c r="L895" s="183"/>
      <c r="M895" s="189"/>
      <c r="N895" s="190"/>
      <c r="O895" s="190"/>
      <c r="P895" s="190"/>
      <c r="Q895" s="190"/>
      <c r="R895" s="190"/>
      <c r="S895" s="190"/>
      <c r="T895" s="191"/>
      <c r="AT895" s="187" t="s">
        <v>156</v>
      </c>
      <c r="AU895" s="187" t="s">
        <v>80</v>
      </c>
      <c r="AV895" s="11" t="s">
        <v>17</v>
      </c>
      <c r="AW895" s="11" t="s">
        <v>35</v>
      </c>
      <c r="AX895" s="11" t="s">
        <v>72</v>
      </c>
      <c r="AY895" s="187" t="s">
        <v>147</v>
      </c>
    </row>
    <row r="896" spans="2:51" s="12" customFormat="1" ht="13.5">
      <c r="B896" s="192"/>
      <c r="D896" s="184" t="s">
        <v>156</v>
      </c>
      <c r="E896" s="193" t="s">
        <v>5</v>
      </c>
      <c r="F896" s="194" t="s">
        <v>1248</v>
      </c>
      <c r="H896" s="195">
        <v>18.100000000000001</v>
      </c>
      <c r="I896" s="196"/>
      <c r="L896" s="192"/>
      <c r="M896" s="197"/>
      <c r="N896" s="198"/>
      <c r="O896" s="198"/>
      <c r="P896" s="198"/>
      <c r="Q896" s="198"/>
      <c r="R896" s="198"/>
      <c r="S896" s="198"/>
      <c r="T896" s="199"/>
      <c r="AT896" s="193" t="s">
        <v>156</v>
      </c>
      <c r="AU896" s="193" t="s">
        <v>80</v>
      </c>
      <c r="AV896" s="12" t="s">
        <v>80</v>
      </c>
      <c r="AW896" s="12" t="s">
        <v>35</v>
      </c>
      <c r="AX896" s="12" t="s">
        <v>72</v>
      </c>
      <c r="AY896" s="193" t="s">
        <v>147</v>
      </c>
    </row>
    <row r="897" spans="2:65" s="11" customFormat="1" ht="13.5">
      <c r="B897" s="183"/>
      <c r="D897" s="184" t="s">
        <v>156</v>
      </c>
      <c r="E897" s="185" t="s">
        <v>5</v>
      </c>
      <c r="F897" s="186" t="s">
        <v>1249</v>
      </c>
      <c r="H897" s="187" t="s">
        <v>5</v>
      </c>
      <c r="I897" s="188"/>
      <c r="L897" s="183"/>
      <c r="M897" s="189"/>
      <c r="N897" s="190"/>
      <c r="O897" s="190"/>
      <c r="P897" s="190"/>
      <c r="Q897" s="190"/>
      <c r="R897" s="190"/>
      <c r="S897" s="190"/>
      <c r="T897" s="191"/>
      <c r="AT897" s="187" t="s">
        <v>156</v>
      </c>
      <c r="AU897" s="187" t="s">
        <v>80</v>
      </c>
      <c r="AV897" s="11" t="s">
        <v>17</v>
      </c>
      <c r="AW897" s="11" t="s">
        <v>35</v>
      </c>
      <c r="AX897" s="11" t="s">
        <v>72</v>
      </c>
      <c r="AY897" s="187" t="s">
        <v>147</v>
      </c>
    </row>
    <row r="898" spans="2:65" s="12" customFormat="1" ht="13.5">
      <c r="B898" s="192"/>
      <c r="D898" s="184" t="s">
        <v>156</v>
      </c>
      <c r="E898" s="193" t="s">
        <v>5</v>
      </c>
      <c r="F898" s="194" t="s">
        <v>1250</v>
      </c>
      <c r="H898" s="195">
        <v>10.1</v>
      </c>
      <c r="I898" s="196"/>
      <c r="L898" s="192"/>
      <c r="M898" s="197"/>
      <c r="N898" s="198"/>
      <c r="O898" s="198"/>
      <c r="P898" s="198"/>
      <c r="Q898" s="198"/>
      <c r="R898" s="198"/>
      <c r="S898" s="198"/>
      <c r="T898" s="199"/>
      <c r="AT898" s="193" t="s">
        <v>156</v>
      </c>
      <c r="AU898" s="193" t="s">
        <v>80</v>
      </c>
      <c r="AV898" s="12" t="s">
        <v>80</v>
      </c>
      <c r="AW898" s="12" t="s">
        <v>35</v>
      </c>
      <c r="AX898" s="12" t="s">
        <v>72</v>
      </c>
      <c r="AY898" s="193" t="s">
        <v>147</v>
      </c>
    </row>
    <row r="899" spans="2:65" s="11" customFormat="1" ht="13.5">
      <c r="B899" s="183"/>
      <c r="D899" s="184" t="s">
        <v>156</v>
      </c>
      <c r="E899" s="185" t="s">
        <v>5</v>
      </c>
      <c r="F899" s="186" t="s">
        <v>1251</v>
      </c>
      <c r="H899" s="187" t="s">
        <v>5</v>
      </c>
      <c r="I899" s="188"/>
      <c r="L899" s="183"/>
      <c r="M899" s="189"/>
      <c r="N899" s="190"/>
      <c r="O899" s="190"/>
      <c r="P899" s="190"/>
      <c r="Q899" s="190"/>
      <c r="R899" s="190"/>
      <c r="S899" s="190"/>
      <c r="T899" s="191"/>
      <c r="AT899" s="187" t="s">
        <v>156</v>
      </c>
      <c r="AU899" s="187" t="s">
        <v>80</v>
      </c>
      <c r="AV899" s="11" t="s">
        <v>17</v>
      </c>
      <c r="AW899" s="11" t="s">
        <v>35</v>
      </c>
      <c r="AX899" s="11" t="s">
        <v>72</v>
      </c>
      <c r="AY899" s="187" t="s">
        <v>147</v>
      </c>
    </row>
    <row r="900" spans="2:65" s="12" customFormat="1" ht="13.5">
      <c r="B900" s="192"/>
      <c r="D900" s="184" t="s">
        <v>156</v>
      </c>
      <c r="E900" s="193" t="s">
        <v>5</v>
      </c>
      <c r="F900" s="194" t="s">
        <v>1252</v>
      </c>
      <c r="H900" s="195">
        <v>4.3</v>
      </c>
      <c r="I900" s="196"/>
      <c r="L900" s="192"/>
      <c r="M900" s="197"/>
      <c r="N900" s="198"/>
      <c r="O900" s="198"/>
      <c r="P900" s="198"/>
      <c r="Q900" s="198"/>
      <c r="R900" s="198"/>
      <c r="S900" s="198"/>
      <c r="T900" s="199"/>
      <c r="AT900" s="193" t="s">
        <v>156</v>
      </c>
      <c r="AU900" s="193" t="s">
        <v>80</v>
      </c>
      <c r="AV900" s="12" t="s">
        <v>80</v>
      </c>
      <c r="AW900" s="12" t="s">
        <v>35</v>
      </c>
      <c r="AX900" s="12" t="s">
        <v>72</v>
      </c>
      <c r="AY900" s="193" t="s">
        <v>147</v>
      </c>
    </row>
    <row r="901" spans="2:65" s="11" customFormat="1" ht="13.5">
      <c r="B901" s="183"/>
      <c r="D901" s="184" t="s">
        <v>156</v>
      </c>
      <c r="E901" s="185" t="s">
        <v>5</v>
      </c>
      <c r="F901" s="186" t="s">
        <v>1253</v>
      </c>
      <c r="H901" s="187" t="s">
        <v>5</v>
      </c>
      <c r="I901" s="188"/>
      <c r="L901" s="183"/>
      <c r="M901" s="189"/>
      <c r="N901" s="190"/>
      <c r="O901" s="190"/>
      <c r="P901" s="190"/>
      <c r="Q901" s="190"/>
      <c r="R901" s="190"/>
      <c r="S901" s="190"/>
      <c r="T901" s="191"/>
      <c r="AT901" s="187" t="s">
        <v>156</v>
      </c>
      <c r="AU901" s="187" t="s">
        <v>80</v>
      </c>
      <c r="AV901" s="11" t="s">
        <v>17</v>
      </c>
      <c r="AW901" s="11" t="s">
        <v>35</v>
      </c>
      <c r="AX901" s="11" t="s">
        <v>72</v>
      </c>
      <c r="AY901" s="187" t="s">
        <v>147</v>
      </c>
    </row>
    <row r="902" spans="2:65" s="12" customFormat="1" ht="13.5">
      <c r="B902" s="192"/>
      <c r="D902" s="184" t="s">
        <v>156</v>
      </c>
      <c r="E902" s="193" t="s">
        <v>5</v>
      </c>
      <c r="F902" s="194" t="s">
        <v>1252</v>
      </c>
      <c r="H902" s="195">
        <v>4.3</v>
      </c>
      <c r="I902" s="196"/>
      <c r="L902" s="192"/>
      <c r="M902" s="197"/>
      <c r="N902" s="198"/>
      <c r="O902" s="198"/>
      <c r="P902" s="198"/>
      <c r="Q902" s="198"/>
      <c r="R902" s="198"/>
      <c r="S902" s="198"/>
      <c r="T902" s="199"/>
      <c r="AT902" s="193" t="s">
        <v>156</v>
      </c>
      <c r="AU902" s="193" t="s">
        <v>80</v>
      </c>
      <c r="AV902" s="12" t="s">
        <v>80</v>
      </c>
      <c r="AW902" s="12" t="s">
        <v>35</v>
      </c>
      <c r="AX902" s="12" t="s">
        <v>72</v>
      </c>
      <c r="AY902" s="193" t="s">
        <v>147</v>
      </c>
    </row>
    <row r="903" spans="2:65" s="11" customFormat="1" ht="13.5">
      <c r="B903" s="183"/>
      <c r="D903" s="184" t="s">
        <v>156</v>
      </c>
      <c r="E903" s="185" t="s">
        <v>5</v>
      </c>
      <c r="F903" s="186" t="s">
        <v>1254</v>
      </c>
      <c r="H903" s="187" t="s">
        <v>5</v>
      </c>
      <c r="I903" s="188"/>
      <c r="L903" s="183"/>
      <c r="M903" s="189"/>
      <c r="N903" s="190"/>
      <c r="O903" s="190"/>
      <c r="P903" s="190"/>
      <c r="Q903" s="190"/>
      <c r="R903" s="190"/>
      <c r="S903" s="190"/>
      <c r="T903" s="191"/>
      <c r="AT903" s="187" t="s">
        <v>156</v>
      </c>
      <c r="AU903" s="187" t="s">
        <v>80</v>
      </c>
      <c r="AV903" s="11" t="s">
        <v>17</v>
      </c>
      <c r="AW903" s="11" t="s">
        <v>35</v>
      </c>
      <c r="AX903" s="11" t="s">
        <v>72</v>
      </c>
      <c r="AY903" s="187" t="s">
        <v>147</v>
      </c>
    </row>
    <row r="904" spans="2:65" s="12" customFormat="1" ht="13.5">
      <c r="B904" s="192"/>
      <c r="D904" s="184" t="s">
        <v>156</v>
      </c>
      <c r="E904" s="193" t="s">
        <v>5</v>
      </c>
      <c r="F904" s="194" t="s">
        <v>1255</v>
      </c>
      <c r="H904" s="195">
        <v>17.100000000000001</v>
      </c>
      <c r="I904" s="196"/>
      <c r="L904" s="192"/>
      <c r="M904" s="197"/>
      <c r="N904" s="198"/>
      <c r="O904" s="198"/>
      <c r="P904" s="198"/>
      <c r="Q904" s="198"/>
      <c r="R904" s="198"/>
      <c r="S904" s="198"/>
      <c r="T904" s="199"/>
      <c r="AT904" s="193" t="s">
        <v>156</v>
      </c>
      <c r="AU904" s="193" t="s">
        <v>80</v>
      </c>
      <c r="AV904" s="12" t="s">
        <v>80</v>
      </c>
      <c r="AW904" s="12" t="s">
        <v>35</v>
      </c>
      <c r="AX904" s="12" t="s">
        <v>72</v>
      </c>
      <c r="AY904" s="193" t="s">
        <v>147</v>
      </c>
    </row>
    <row r="905" spans="2:65" s="13" customFormat="1" ht="13.5">
      <c r="B905" s="200"/>
      <c r="D905" s="201" t="s">
        <v>156</v>
      </c>
      <c r="E905" s="202" t="s">
        <v>5</v>
      </c>
      <c r="F905" s="203" t="s">
        <v>159</v>
      </c>
      <c r="H905" s="204">
        <v>197.3</v>
      </c>
      <c r="I905" s="205"/>
      <c r="L905" s="200"/>
      <c r="M905" s="206"/>
      <c r="N905" s="207"/>
      <c r="O905" s="207"/>
      <c r="P905" s="207"/>
      <c r="Q905" s="207"/>
      <c r="R905" s="207"/>
      <c r="S905" s="207"/>
      <c r="T905" s="208"/>
      <c r="AT905" s="209" t="s">
        <v>156</v>
      </c>
      <c r="AU905" s="209" t="s">
        <v>80</v>
      </c>
      <c r="AV905" s="13" t="s">
        <v>154</v>
      </c>
      <c r="AW905" s="13" t="s">
        <v>35</v>
      </c>
      <c r="AX905" s="13" t="s">
        <v>17</v>
      </c>
      <c r="AY905" s="209" t="s">
        <v>147</v>
      </c>
    </row>
    <row r="906" spans="2:65" s="1" customFormat="1" ht="22.5" customHeight="1">
      <c r="B906" s="170"/>
      <c r="C906" s="216" t="s">
        <v>1256</v>
      </c>
      <c r="D906" s="216" t="s">
        <v>393</v>
      </c>
      <c r="E906" s="217" t="s">
        <v>1257</v>
      </c>
      <c r="F906" s="218" t="s">
        <v>1258</v>
      </c>
      <c r="G906" s="219" t="s">
        <v>287</v>
      </c>
      <c r="H906" s="220">
        <v>217.03</v>
      </c>
      <c r="I906" s="221"/>
      <c r="J906" s="222">
        <f>ROUND(I906*H906,2)</f>
        <v>0</v>
      </c>
      <c r="K906" s="218" t="s">
        <v>5</v>
      </c>
      <c r="L906" s="223"/>
      <c r="M906" s="224" t="s">
        <v>5</v>
      </c>
      <c r="N906" s="225" t="s">
        <v>43</v>
      </c>
      <c r="O906" s="42"/>
      <c r="P906" s="180">
        <f>O906*H906</f>
        <v>0</v>
      </c>
      <c r="Q906" s="180">
        <v>3.6000000000000002E-4</v>
      </c>
      <c r="R906" s="180">
        <f>Q906*H906</f>
        <v>7.81308E-2</v>
      </c>
      <c r="S906" s="180">
        <v>0</v>
      </c>
      <c r="T906" s="181">
        <f>S906*H906</f>
        <v>0</v>
      </c>
      <c r="AR906" s="24" t="s">
        <v>316</v>
      </c>
      <c r="AT906" s="24" t="s">
        <v>393</v>
      </c>
      <c r="AU906" s="24" t="s">
        <v>80</v>
      </c>
      <c r="AY906" s="24" t="s">
        <v>147</v>
      </c>
      <c r="BE906" s="182">
        <f>IF(N906="základní",J906,0)</f>
        <v>0</v>
      </c>
      <c r="BF906" s="182">
        <f>IF(N906="snížená",J906,0)</f>
        <v>0</v>
      </c>
      <c r="BG906" s="182">
        <f>IF(N906="zákl. přenesená",J906,0)</f>
        <v>0</v>
      </c>
      <c r="BH906" s="182">
        <f>IF(N906="sníž. přenesená",J906,0)</f>
        <v>0</v>
      </c>
      <c r="BI906" s="182">
        <f>IF(N906="nulová",J906,0)</f>
        <v>0</v>
      </c>
      <c r="BJ906" s="24" t="s">
        <v>17</v>
      </c>
      <c r="BK906" s="182">
        <f>ROUND(I906*H906,2)</f>
        <v>0</v>
      </c>
      <c r="BL906" s="24" t="s">
        <v>226</v>
      </c>
      <c r="BM906" s="24" t="s">
        <v>1259</v>
      </c>
    </row>
    <row r="907" spans="2:65" s="12" customFormat="1" ht="13.5">
      <c r="B907" s="192"/>
      <c r="D907" s="201" t="s">
        <v>156</v>
      </c>
      <c r="F907" s="211" t="s">
        <v>1260</v>
      </c>
      <c r="H907" s="212">
        <v>217.03</v>
      </c>
      <c r="I907" s="196"/>
      <c r="L907" s="192"/>
      <c r="M907" s="197"/>
      <c r="N907" s="198"/>
      <c r="O907" s="198"/>
      <c r="P907" s="198"/>
      <c r="Q907" s="198"/>
      <c r="R907" s="198"/>
      <c r="S907" s="198"/>
      <c r="T907" s="199"/>
      <c r="AT907" s="193" t="s">
        <v>156</v>
      </c>
      <c r="AU907" s="193" t="s">
        <v>80</v>
      </c>
      <c r="AV907" s="12" t="s">
        <v>80</v>
      </c>
      <c r="AW907" s="12" t="s">
        <v>6</v>
      </c>
      <c r="AX907" s="12" t="s">
        <v>17</v>
      </c>
      <c r="AY907" s="193" t="s">
        <v>147</v>
      </c>
    </row>
    <row r="908" spans="2:65" s="1" customFormat="1" ht="31.5" customHeight="1">
      <c r="B908" s="170"/>
      <c r="C908" s="171" t="s">
        <v>1261</v>
      </c>
      <c r="D908" s="171" t="s">
        <v>149</v>
      </c>
      <c r="E908" s="172" t="s">
        <v>1262</v>
      </c>
      <c r="F908" s="173" t="s">
        <v>1263</v>
      </c>
      <c r="G908" s="174" t="s">
        <v>229</v>
      </c>
      <c r="H908" s="175">
        <v>228.6</v>
      </c>
      <c r="I908" s="176"/>
      <c r="J908" s="177">
        <f>ROUND(I908*H908,2)</f>
        <v>0</v>
      </c>
      <c r="K908" s="173" t="s">
        <v>153</v>
      </c>
      <c r="L908" s="41"/>
      <c r="M908" s="178" t="s">
        <v>5</v>
      </c>
      <c r="N908" s="179" t="s">
        <v>43</v>
      </c>
      <c r="O908" s="42"/>
      <c r="P908" s="180">
        <f>O908*H908</f>
        <v>0</v>
      </c>
      <c r="Q908" s="180">
        <v>3.6700000000000001E-3</v>
      </c>
      <c r="R908" s="180">
        <f>Q908*H908</f>
        <v>0.83896199999999999</v>
      </c>
      <c r="S908" s="180">
        <v>0</v>
      </c>
      <c r="T908" s="181">
        <f>S908*H908</f>
        <v>0</v>
      </c>
      <c r="AR908" s="24" t="s">
        <v>226</v>
      </c>
      <c r="AT908" s="24" t="s">
        <v>149</v>
      </c>
      <c r="AU908" s="24" t="s">
        <v>80</v>
      </c>
      <c r="AY908" s="24" t="s">
        <v>147</v>
      </c>
      <c r="BE908" s="182">
        <f>IF(N908="základní",J908,0)</f>
        <v>0</v>
      </c>
      <c r="BF908" s="182">
        <f>IF(N908="snížená",J908,0)</f>
        <v>0</v>
      </c>
      <c r="BG908" s="182">
        <f>IF(N908="zákl. přenesená",J908,0)</f>
        <v>0</v>
      </c>
      <c r="BH908" s="182">
        <f>IF(N908="sníž. přenesená",J908,0)</f>
        <v>0</v>
      </c>
      <c r="BI908" s="182">
        <f>IF(N908="nulová",J908,0)</f>
        <v>0</v>
      </c>
      <c r="BJ908" s="24" t="s">
        <v>17</v>
      </c>
      <c r="BK908" s="182">
        <f>ROUND(I908*H908,2)</f>
        <v>0</v>
      </c>
      <c r="BL908" s="24" t="s">
        <v>226</v>
      </c>
      <c r="BM908" s="24" t="s">
        <v>1264</v>
      </c>
    </row>
    <row r="909" spans="2:65" s="12" customFormat="1" ht="27">
      <c r="B909" s="192"/>
      <c r="D909" s="184" t="s">
        <v>156</v>
      </c>
      <c r="E909" s="193" t="s">
        <v>5</v>
      </c>
      <c r="F909" s="194" t="s">
        <v>1265</v>
      </c>
      <c r="H909" s="195">
        <v>131.82</v>
      </c>
      <c r="I909" s="196"/>
      <c r="L909" s="192"/>
      <c r="M909" s="197"/>
      <c r="N909" s="198"/>
      <c r="O909" s="198"/>
      <c r="P909" s="198"/>
      <c r="Q909" s="198"/>
      <c r="R909" s="198"/>
      <c r="S909" s="198"/>
      <c r="T909" s="199"/>
      <c r="AT909" s="193" t="s">
        <v>156</v>
      </c>
      <c r="AU909" s="193" t="s">
        <v>80</v>
      </c>
      <c r="AV909" s="12" t="s">
        <v>80</v>
      </c>
      <c r="AW909" s="12" t="s">
        <v>35</v>
      </c>
      <c r="AX909" s="12" t="s">
        <v>72</v>
      </c>
      <c r="AY909" s="193" t="s">
        <v>147</v>
      </c>
    </row>
    <row r="910" spans="2:65" s="12" customFormat="1" ht="13.5">
      <c r="B910" s="192"/>
      <c r="D910" s="184" t="s">
        <v>156</v>
      </c>
      <c r="E910" s="193" t="s">
        <v>5</v>
      </c>
      <c r="F910" s="194" t="s">
        <v>1266</v>
      </c>
      <c r="H910" s="195">
        <v>32.04</v>
      </c>
      <c r="I910" s="196"/>
      <c r="L910" s="192"/>
      <c r="M910" s="197"/>
      <c r="N910" s="198"/>
      <c r="O910" s="198"/>
      <c r="P910" s="198"/>
      <c r="Q910" s="198"/>
      <c r="R910" s="198"/>
      <c r="S910" s="198"/>
      <c r="T910" s="199"/>
      <c r="AT910" s="193" t="s">
        <v>156</v>
      </c>
      <c r="AU910" s="193" t="s">
        <v>80</v>
      </c>
      <c r="AV910" s="12" t="s">
        <v>80</v>
      </c>
      <c r="AW910" s="12" t="s">
        <v>35</v>
      </c>
      <c r="AX910" s="12" t="s">
        <v>72</v>
      </c>
      <c r="AY910" s="193" t="s">
        <v>147</v>
      </c>
    </row>
    <row r="911" spans="2:65" s="12" customFormat="1" ht="13.5">
      <c r="B911" s="192"/>
      <c r="D911" s="184" t="s">
        <v>156</v>
      </c>
      <c r="E911" s="193" t="s">
        <v>5</v>
      </c>
      <c r="F911" s="194" t="s">
        <v>1267</v>
      </c>
      <c r="H911" s="195">
        <v>64.739999999999995</v>
      </c>
      <c r="I911" s="196"/>
      <c r="L911" s="192"/>
      <c r="M911" s="197"/>
      <c r="N911" s="198"/>
      <c r="O911" s="198"/>
      <c r="P911" s="198"/>
      <c r="Q911" s="198"/>
      <c r="R911" s="198"/>
      <c r="S911" s="198"/>
      <c r="T911" s="199"/>
      <c r="AT911" s="193" t="s">
        <v>156</v>
      </c>
      <c r="AU911" s="193" t="s">
        <v>80</v>
      </c>
      <c r="AV911" s="12" t="s">
        <v>80</v>
      </c>
      <c r="AW911" s="12" t="s">
        <v>35</v>
      </c>
      <c r="AX911" s="12" t="s">
        <v>72</v>
      </c>
      <c r="AY911" s="193" t="s">
        <v>147</v>
      </c>
    </row>
    <row r="912" spans="2:65" s="13" customFormat="1" ht="13.5">
      <c r="B912" s="200"/>
      <c r="D912" s="201" t="s">
        <v>156</v>
      </c>
      <c r="E912" s="202" t="s">
        <v>5</v>
      </c>
      <c r="F912" s="203" t="s">
        <v>159</v>
      </c>
      <c r="H912" s="204">
        <v>228.6</v>
      </c>
      <c r="I912" s="205"/>
      <c r="L912" s="200"/>
      <c r="M912" s="206"/>
      <c r="N912" s="207"/>
      <c r="O912" s="207"/>
      <c r="P912" s="207"/>
      <c r="Q912" s="207"/>
      <c r="R912" s="207"/>
      <c r="S912" s="207"/>
      <c r="T912" s="208"/>
      <c r="AT912" s="209" t="s">
        <v>156</v>
      </c>
      <c r="AU912" s="209" t="s">
        <v>80</v>
      </c>
      <c r="AV912" s="13" t="s">
        <v>154</v>
      </c>
      <c r="AW912" s="13" t="s">
        <v>35</v>
      </c>
      <c r="AX912" s="13" t="s">
        <v>17</v>
      </c>
      <c r="AY912" s="209" t="s">
        <v>147</v>
      </c>
    </row>
    <row r="913" spans="2:65" s="1" customFormat="1" ht="22.5" customHeight="1">
      <c r="B913" s="170"/>
      <c r="C913" s="216" t="s">
        <v>1268</v>
      </c>
      <c r="D913" s="216" t="s">
        <v>393</v>
      </c>
      <c r="E913" s="217" t="s">
        <v>1269</v>
      </c>
      <c r="F913" s="218" t="s">
        <v>1270</v>
      </c>
      <c r="G913" s="219" t="s">
        <v>229</v>
      </c>
      <c r="H913" s="220">
        <v>251.46</v>
      </c>
      <c r="I913" s="221"/>
      <c r="J913" s="222">
        <f>ROUND(I913*H913,2)</f>
        <v>0</v>
      </c>
      <c r="K913" s="218" t="s">
        <v>153</v>
      </c>
      <c r="L913" s="223"/>
      <c r="M913" s="224" t="s">
        <v>5</v>
      </c>
      <c r="N913" s="225" t="s">
        <v>43</v>
      </c>
      <c r="O913" s="42"/>
      <c r="P913" s="180">
        <f>O913*H913</f>
        <v>0</v>
      </c>
      <c r="Q913" s="180">
        <v>1.7999999999999999E-2</v>
      </c>
      <c r="R913" s="180">
        <f>Q913*H913</f>
        <v>4.5262799999999999</v>
      </c>
      <c r="S913" s="180">
        <v>0</v>
      </c>
      <c r="T913" s="181">
        <f>S913*H913</f>
        <v>0</v>
      </c>
      <c r="AR913" s="24" t="s">
        <v>316</v>
      </c>
      <c r="AT913" s="24" t="s">
        <v>393</v>
      </c>
      <c r="AU913" s="24" t="s">
        <v>80</v>
      </c>
      <c r="AY913" s="24" t="s">
        <v>147</v>
      </c>
      <c r="BE913" s="182">
        <f>IF(N913="základní",J913,0)</f>
        <v>0</v>
      </c>
      <c r="BF913" s="182">
        <f>IF(N913="snížená",J913,0)</f>
        <v>0</v>
      </c>
      <c r="BG913" s="182">
        <f>IF(N913="zákl. přenesená",J913,0)</f>
        <v>0</v>
      </c>
      <c r="BH913" s="182">
        <f>IF(N913="sníž. přenesená",J913,0)</f>
        <v>0</v>
      </c>
      <c r="BI913" s="182">
        <f>IF(N913="nulová",J913,0)</f>
        <v>0</v>
      </c>
      <c r="BJ913" s="24" t="s">
        <v>17</v>
      </c>
      <c r="BK913" s="182">
        <f>ROUND(I913*H913,2)</f>
        <v>0</v>
      </c>
      <c r="BL913" s="24" t="s">
        <v>226</v>
      </c>
      <c r="BM913" s="24" t="s">
        <v>1271</v>
      </c>
    </row>
    <row r="914" spans="2:65" s="12" customFormat="1" ht="13.5">
      <c r="B914" s="192"/>
      <c r="D914" s="201" t="s">
        <v>156</v>
      </c>
      <c r="F914" s="211" t="s">
        <v>1272</v>
      </c>
      <c r="H914" s="212">
        <v>251.46</v>
      </c>
      <c r="I914" s="196"/>
      <c r="L914" s="192"/>
      <c r="M914" s="197"/>
      <c r="N914" s="198"/>
      <c r="O914" s="198"/>
      <c r="P914" s="198"/>
      <c r="Q914" s="198"/>
      <c r="R914" s="198"/>
      <c r="S914" s="198"/>
      <c r="T914" s="199"/>
      <c r="AT914" s="193" t="s">
        <v>156</v>
      </c>
      <c r="AU914" s="193" t="s">
        <v>80</v>
      </c>
      <c r="AV914" s="12" t="s">
        <v>80</v>
      </c>
      <c r="AW914" s="12" t="s">
        <v>6</v>
      </c>
      <c r="AX914" s="12" t="s">
        <v>17</v>
      </c>
      <c r="AY914" s="193" t="s">
        <v>147</v>
      </c>
    </row>
    <row r="915" spans="2:65" s="1" customFormat="1" ht="22.5" customHeight="1">
      <c r="B915" s="170"/>
      <c r="C915" s="171" t="s">
        <v>1273</v>
      </c>
      <c r="D915" s="171" t="s">
        <v>149</v>
      </c>
      <c r="E915" s="172" t="s">
        <v>1274</v>
      </c>
      <c r="F915" s="173" t="s">
        <v>1275</v>
      </c>
      <c r="G915" s="174" t="s">
        <v>229</v>
      </c>
      <c r="H915" s="175">
        <v>228.6</v>
      </c>
      <c r="I915" s="176"/>
      <c r="J915" s="177">
        <f>ROUND(I915*H915,2)</f>
        <v>0</v>
      </c>
      <c r="K915" s="173" t="s">
        <v>153</v>
      </c>
      <c r="L915" s="41"/>
      <c r="M915" s="178" t="s">
        <v>5</v>
      </c>
      <c r="N915" s="179" t="s">
        <v>43</v>
      </c>
      <c r="O915" s="42"/>
      <c r="P915" s="180">
        <f>O915*H915</f>
        <v>0</v>
      </c>
      <c r="Q915" s="180">
        <v>2.9999999999999997E-4</v>
      </c>
      <c r="R915" s="180">
        <f>Q915*H915</f>
        <v>6.8579999999999988E-2</v>
      </c>
      <c r="S915" s="180">
        <v>0</v>
      </c>
      <c r="T915" s="181">
        <f>S915*H915</f>
        <v>0</v>
      </c>
      <c r="AR915" s="24" t="s">
        <v>226</v>
      </c>
      <c r="AT915" s="24" t="s">
        <v>149</v>
      </c>
      <c r="AU915" s="24" t="s">
        <v>80</v>
      </c>
      <c r="AY915" s="24" t="s">
        <v>147</v>
      </c>
      <c r="BE915" s="182">
        <f>IF(N915="základní",J915,0)</f>
        <v>0</v>
      </c>
      <c r="BF915" s="182">
        <f>IF(N915="snížená",J915,0)</f>
        <v>0</v>
      </c>
      <c r="BG915" s="182">
        <f>IF(N915="zákl. přenesená",J915,0)</f>
        <v>0</v>
      </c>
      <c r="BH915" s="182">
        <f>IF(N915="sníž. přenesená",J915,0)</f>
        <v>0</v>
      </c>
      <c r="BI915" s="182">
        <f>IF(N915="nulová",J915,0)</f>
        <v>0</v>
      </c>
      <c r="BJ915" s="24" t="s">
        <v>17</v>
      </c>
      <c r="BK915" s="182">
        <f>ROUND(I915*H915,2)</f>
        <v>0</v>
      </c>
      <c r="BL915" s="24" t="s">
        <v>226</v>
      </c>
      <c r="BM915" s="24" t="s">
        <v>1276</v>
      </c>
    </row>
    <row r="916" spans="2:65" s="1" customFormat="1" ht="22.5" customHeight="1">
      <c r="B916" s="170"/>
      <c r="C916" s="171" t="s">
        <v>1277</v>
      </c>
      <c r="D916" s="171" t="s">
        <v>149</v>
      </c>
      <c r="E916" s="172" t="s">
        <v>1278</v>
      </c>
      <c r="F916" s="173" t="s">
        <v>1279</v>
      </c>
      <c r="G916" s="174" t="s">
        <v>287</v>
      </c>
      <c r="H916" s="175">
        <v>197.3</v>
      </c>
      <c r="I916" s="176"/>
      <c r="J916" s="177">
        <f>ROUND(I916*H916,2)</f>
        <v>0</v>
      </c>
      <c r="K916" s="173" t="s">
        <v>153</v>
      </c>
      <c r="L916" s="41"/>
      <c r="M916" s="178" t="s">
        <v>5</v>
      </c>
      <c r="N916" s="179" t="s">
        <v>43</v>
      </c>
      <c r="O916" s="42"/>
      <c r="P916" s="180">
        <f>O916*H916</f>
        <v>0</v>
      </c>
      <c r="Q916" s="180">
        <v>3.0000000000000001E-5</v>
      </c>
      <c r="R916" s="180">
        <f>Q916*H916</f>
        <v>5.9190000000000006E-3</v>
      </c>
      <c r="S916" s="180">
        <v>0</v>
      </c>
      <c r="T916" s="181">
        <f>S916*H916</f>
        <v>0</v>
      </c>
      <c r="AR916" s="24" t="s">
        <v>226</v>
      </c>
      <c r="AT916" s="24" t="s">
        <v>149</v>
      </c>
      <c r="AU916" s="24" t="s">
        <v>80</v>
      </c>
      <c r="AY916" s="24" t="s">
        <v>147</v>
      </c>
      <c r="BE916" s="182">
        <f>IF(N916="základní",J916,0)</f>
        <v>0</v>
      </c>
      <c r="BF916" s="182">
        <f>IF(N916="snížená",J916,0)</f>
        <v>0</v>
      </c>
      <c r="BG916" s="182">
        <f>IF(N916="zákl. přenesená",J916,0)</f>
        <v>0</v>
      </c>
      <c r="BH916" s="182">
        <f>IF(N916="sníž. přenesená",J916,0)</f>
        <v>0</v>
      </c>
      <c r="BI916" s="182">
        <f>IF(N916="nulová",J916,0)</f>
        <v>0</v>
      </c>
      <c r="BJ916" s="24" t="s">
        <v>17</v>
      </c>
      <c r="BK916" s="182">
        <f>ROUND(I916*H916,2)</f>
        <v>0</v>
      </c>
      <c r="BL916" s="24" t="s">
        <v>226</v>
      </c>
      <c r="BM916" s="24" t="s">
        <v>1280</v>
      </c>
    </row>
    <row r="917" spans="2:65" s="1" customFormat="1" ht="22.5" customHeight="1">
      <c r="B917" s="170"/>
      <c r="C917" s="171" t="s">
        <v>1281</v>
      </c>
      <c r="D917" s="171" t="s">
        <v>149</v>
      </c>
      <c r="E917" s="172" t="s">
        <v>1282</v>
      </c>
      <c r="F917" s="173" t="s">
        <v>1283</v>
      </c>
      <c r="G917" s="174" t="s">
        <v>229</v>
      </c>
      <c r="H917" s="175">
        <v>409.42</v>
      </c>
      <c r="I917" s="176"/>
      <c r="J917" s="177">
        <f>ROUND(I917*H917,2)</f>
        <v>0</v>
      </c>
      <c r="K917" s="173" t="s">
        <v>153</v>
      </c>
      <c r="L917" s="41"/>
      <c r="M917" s="178" t="s">
        <v>5</v>
      </c>
      <c r="N917" s="179" t="s">
        <v>43</v>
      </c>
      <c r="O917" s="42"/>
      <c r="P917" s="180">
        <f>O917*H917</f>
        <v>0</v>
      </c>
      <c r="Q917" s="180">
        <v>7.92E-3</v>
      </c>
      <c r="R917" s="180">
        <f>Q917*H917</f>
        <v>3.2426064000000001</v>
      </c>
      <c r="S917" s="180">
        <v>0</v>
      </c>
      <c r="T917" s="181">
        <f>S917*H917</f>
        <v>0</v>
      </c>
      <c r="AR917" s="24" t="s">
        <v>226</v>
      </c>
      <c r="AT917" s="24" t="s">
        <v>149</v>
      </c>
      <c r="AU917" s="24" t="s">
        <v>80</v>
      </c>
      <c r="AY917" s="24" t="s">
        <v>147</v>
      </c>
      <c r="BE917" s="182">
        <f>IF(N917="základní",J917,0)</f>
        <v>0</v>
      </c>
      <c r="BF917" s="182">
        <f>IF(N917="snížená",J917,0)</f>
        <v>0</v>
      </c>
      <c r="BG917" s="182">
        <f>IF(N917="zákl. přenesená",J917,0)</f>
        <v>0</v>
      </c>
      <c r="BH917" s="182">
        <f>IF(N917="sníž. přenesená",J917,0)</f>
        <v>0</v>
      </c>
      <c r="BI917" s="182">
        <f>IF(N917="nulová",J917,0)</f>
        <v>0</v>
      </c>
      <c r="BJ917" s="24" t="s">
        <v>17</v>
      </c>
      <c r="BK917" s="182">
        <f>ROUND(I917*H917,2)</f>
        <v>0</v>
      </c>
      <c r="BL917" s="24" t="s">
        <v>226</v>
      </c>
      <c r="BM917" s="24" t="s">
        <v>1284</v>
      </c>
    </row>
    <row r="918" spans="2:65" s="11" customFormat="1" ht="13.5">
      <c r="B918" s="183"/>
      <c r="D918" s="184" t="s">
        <v>156</v>
      </c>
      <c r="E918" s="185" t="s">
        <v>5</v>
      </c>
      <c r="F918" s="186" t="s">
        <v>167</v>
      </c>
      <c r="H918" s="187" t="s">
        <v>5</v>
      </c>
      <c r="I918" s="188"/>
      <c r="L918" s="183"/>
      <c r="M918" s="189"/>
      <c r="N918" s="190"/>
      <c r="O918" s="190"/>
      <c r="P918" s="190"/>
      <c r="Q918" s="190"/>
      <c r="R918" s="190"/>
      <c r="S918" s="190"/>
      <c r="T918" s="191"/>
      <c r="AT918" s="187" t="s">
        <v>156</v>
      </c>
      <c r="AU918" s="187" t="s">
        <v>80</v>
      </c>
      <c r="AV918" s="11" t="s">
        <v>17</v>
      </c>
      <c r="AW918" s="11" t="s">
        <v>35</v>
      </c>
      <c r="AX918" s="11" t="s">
        <v>72</v>
      </c>
      <c r="AY918" s="187" t="s">
        <v>147</v>
      </c>
    </row>
    <row r="919" spans="2:65" s="12" customFormat="1" ht="27">
      <c r="B919" s="192"/>
      <c r="D919" s="184" t="s">
        <v>156</v>
      </c>
      <c r="E919" s="193" t="s">
        <v>5</v>
      </c>
      <c r="F919" s="194" t="s">
        <v>616</v>
      </c>
      <c r="H919" s="195">
        <v>233.8</v>
      </c>
      <c r="I919" s="196"/>
      <c r="L919" s="192"/>
      <c r="M919" s="197"/>
      <c r="N919" s="198"/>
      <c r="O919" s="198"/>
      <c r="P919" s="198"/>
      <c r="Q919" s="198"/>
      <c r="R919" s="198"/>
      <c r="S919" s="198"/>
      <c r="T919" s="199"/>
      <c r="AT919" s="193" t="s">
        <v>156</v>
      </c>
      <c r="AU919" s="193" t="s">
        <v>80</v>
      </c>
      <c r="AV919" s="12" t="s">
        <v>80</v>
      </c>
      <c r="AW919" s="12" t="s">
        <v>35</v>
      </c>
      <c r="AX919" s="12" t="s">
        <v>72</v>
      </c>
      <c r="AY919" s="193" t="s">
        <v>147</v>
      </c>
    </row>
    <row r="920" spans="2:65" s="11" customFormat="1" ht="13.5">
      <c r="B920" s="183"/>
      <c r="D920" s="184" t="s">
        <v>156</v>
      </c>
      <c r="E920" s="185" t="s">
        <v>5</v>
      </c>
      <c r="F920" s="186" t="s">
        <v>1285</v>
      </c>
      <c r="H920" s="187" t="s">
        <v>5</v>
      </c>
      <c r="I920" s="188"/>
      <c r="L920" s="183"/>
      <c r="M920" s="189"/>
      <c r="N920" s="190"/>
      <c r="O920" s="190"/>
      <c r="P920" s="190"/>
      <c r="Q920" s="190"/>
      <c r="R920" s="190"/>
      <c r="S920" s="190"/>
      <c r="T920" s="191"/>
      <c r="AT920" s="187" t="s">
        <v>156</v>
      </c>
      <c r="AU920" s="187" t="s">
        <v>80</v>
      </c>
      <c r="AV920" s="11" t="s">
        <v>17</v>
      </c>
      <c r="AW920" s="11" t="s">
        <v>35</v>
      </c>
      <c r="AX920" s="11" t="s">
        <v>72</v>
      </c>
      <c r="AY920" s="187" t="s">
        <v>147</v>
      </c>
    </row>
    <row r="921" spans="2:65" s="12" customFormat="1" ht="13.5">
      <c r="B921" s="192"/>
      <c r="D921" s="184" t="s">
        <v>156</v>
      </c>
      <c r="E921" s="193" t="s">
        <v>5</v>
      </c>
      <c r="F921" s="194" t="s">
        <v>679</v>
      </c>
      <c r="H921" s="195">
        <v>136.07</v>
      </c>
      <c r="I921" s="196"/>
      <c r="L921" s="192"/>
      <c r="M921" s="197"/>
      <c r="N921" s="198"/>
      <c r="O921" s="198"/>
      <c r="P921" s="198"/>
      <c r="Q921" s="198"/>
      <c r="R921" s="198"/>
      <c r="S921" s="198"/>
      <c r="T921" s="199"/>
      <c r="AT921" s="193" t="s">
        <v>156</v>
      </c>
      <c r="AU921" s="193" t="s">
        <v>80</v>
      </c>
      <c r="AV921" s="12" t="s">
        <v>80</v>
      </c>
      <c r="AW921" s="12" t="s">
        <v>35</v>
      </c>
      <c r="AX921" s="12" t="s">
        <v>72</v>
      </c>
      <c r="AY921" s="193" t="s">
        <v>147</v>
      </c>
    </row>
    <row r="922" spans="2:65" s="11" customFormat="1" ht="13.5">
      <c r="B922" s="183"/>
      <c r="D922" s="184" t="s">
        <v>156</v>
      </c>
      <c r="E922" s="185" t="s">
        <v>5</v>
      </c>
      <c r="F922" s="186" t="s">
        <v>596</v>
      </c>
      <c r="H922" s="187" t="s">
        <v>5</v>
      </c>
      <c r="I922" s="188"/>
      <c r="L922" s="183"/>
      <c r="M922" s="189"/>
      <c r="N922" s="190"/>
      <c r="O922" s="190"/>
      <c r="P922" s="190"/>
      <c r="Q922" s="190"/>
      <c r="R922" s="190"/>
      <c r="S922" s="190"/>
      <c r="T922" s="191"/>
      <c r="AT922" s="187" t="s">
        <v>156</v>
      </c>
      <c r="AU922" s="187" t="s">
        <v>80</v>
      </c>
      <c r="AV922" s="11" t="s">
        <v>17</v>
      </c>
      <c r="AW922" s="11" t="s">
        <v>35</v>
      </c>
      <c r="AX922" s="11" t="s">
        <v>72</v>
      </c>
      <c r="AY922" s="187" t="s">
        <v>147</v>
      </c>
    </row>
    <row r="923" spans="2:65" s="12" customFormat="1" ht="13.5">
      <c r="B923" s="192"/>
      <c r="D923" s="184" t="s">
        <v>156</v>
      </c>
      <c r="E923" s="193" t="s">
        <v>5</v>
      </c>
      <c r="F923" s="194" t="s">
        <v>1286</v>
      </c>
      <c r="H923" s="195">
        <v>39.549999999999997</v>
      </c>
      <c r="I923" s="196"/>
      <c r="L923" s="192"/>
      <c r="M923" s="197"/>
      <c r="N923" s="198"/>
      <c r="O923" s="198"/>
      <c r="P923" s="198"/>
      <c r="Q923" s="198"/>
      <c r="R923" s="198"/>
      <c r="S923" s="198"/>
      <c r="T923" s="199"/>
      <c r="AT923" s="193" t="s">
        <v>156</v>
      </c>
      <c r="AU923" s="193" t="s">
        <v>80</v>
      </c>
      <c r="AV923" s="12" t="s">
        <v>80</v>
      </c>
      <c r="AW923" s="12" t="s">
        <v>35</v>
      </c>
      <c r="AX923" s="12" t="s">
        <v>72</v>
      </c>
      <c r="AY923" s="193" t="s">
        <v>147</v>
      </c>
    </row>
    <row r="924" spans="2:65" s="12" customFormat="1" ht="13.5">
      <c r="B924" s="192"/>
      <c r="D924" s="184" t="s">
        <v>156</v>
      </c>
      <c r="E924" s="193" t="s">
        <v>5</v>
      </c>
      <c r="F924" s="194" t="s">
        <v>5</v>
      </c>
      <c r="H924" s="195">
        <v>0</v>
      </c>
      <c r="I924" s="196"/>
      <c r="L924" s="192"/>
      <c r="M924" s="197"/>
      <c r="N924" s="198"/>
      <c r="O924" s="198"/>
      <c r="P924" s="198"/>
      <c r="Q924" s="198"/>
      <c r="R924" s="198"/>
      <c r="S924" s="198"/>
      <c r="T924" s="199"/>
      <c r="AT924" s="193" t="s">
        <v>156</v>
      </c>
      <c r="AU924" s="193" t="s">
        <v>80</v>
      </c>
      <c r="AV924" s="12" t="s">
        <v>80</v>
      </c>
      <c r="AW924" s="12" t="s">
        <v>35</v>
      </c>
      <c r="AX924" s="12" t="s">
        <v>72</v>
      </c>
      <c r="AY924" s="193" t="s">
        <v>147</v>
      </c>
    </row>
    <row r="925" spans="2:65" s="13" customFormat="1" ht="13.5">
      <c r="B925" s="200"/>
      <c r="D925" s="201" t="s">
        <v>156</v>
      </c>
      <c r="E925" s="202" t="s">
        <v>5</v>
      </c>
      <c r="F925" s="203" t="s">
        <v>159</v>
      </c>
      <c r="H925" s="204">
        <v>409.42</v>
      </c>
      <c r="I925" s="205"/>
      <c r="L925" s="200"/>
      <c r="M925" s="206"/>
      <c r="N925" s="207"/>
      <c r="O925" s="207"/>
      <c r="P925" s="207"/>
      <c r="Q925" s="207"/>
      <c r="R925" s="207"/>
      <c r="S925" s="207"/>
      <c r="T925" s="208"/>
      <c r="AT925" s="209" t="s">
        <v>156</v>
      </c>
      <c r="AU925" s="209" t="s">
        <v>80</v>
      </c>
      <c r="AV925" s="13" t="s">
        <v>154</v>
      </c>
      <c r="AW925" s="13" t="s">
        <v>35</v>
      </c>
      <c r="AX925" s="13" t="s">
        <v>17</v>
      </c>
      <c r="AY925" s="209" t="s">
        <v>147</v>
      </c>
    </row>
    <row r="926" spans="2:65" s="1" customFormat="1" ht="31.5" customHeight="1">
      <c r="B926" s="170"/>
      <c r="C926" s="171" t="s">
        <v>1287</v>
      </c>
      <c r="D926" s="171" t="s">
        <v>149</v>
      </c>
      <c r="E926" s="172" t="s">
        <v>1288</v>
      </c>
      <c r="F926" s="173" t="s">
        <v>1289</v>
      </c>
      <c r="G926" s="174" t="s">
        <v>223</v>
      </c>
      <c r="H926" s="175">
        <v>8.8829999999999991</v>
      </c>
      <c r="I926" s="176"/>
      <c r="J926" s="177">
        <f>ROUND(I926*H926,2)</f>
        <v>0</v>
      </c>
      <c r="K926" s="173" t="s">
        <v>153</v>
      </c>
      <c r="L926" s="41"/>
      <c r="M926" s="178" t="s">
        <v>5</v>
      </c>
      <c r="N926" s="179" t="s">
        <v>43</v>
      </c>
      <c r="O926" s="42"/>
      <c r="P926" s="180">
        <f>O926*H926</f>
        <v>0</v>
      </c>
      <c r="Q926" s="180">
        <v>0</v>
      </c>
      <c r="R926" s="180">
        <f>Q926*H926</f>
        <v>0</v>
      </c>
      <c r="S926" s="180">
        <v>0</v>
      </c>
      <c r="T926" s="181">
        <f>S926*H926</f>
        <v>0</v>
      </c>
      <c r="AR926" s="24" t="s">
        <v>226</v>
      </c>
      <c r="AT926" s="24" t="s">
        <v>149</v>
      </c>
      <c r="AU926" s="24" t="s">
        <v>80</v>
      </c>
      <c r="AY926" s="24" t="s">
        <v>147</v>
      </c>
      <c r="BE926" s="182">
        <f>IF(N926="základní",J926,0)</f>
        <v>0</v>
      </c>
      <c r="BF926" s="182">
        <f>IF(N926="snížená",J926,0)</f>
        <v>0</v>
      </c>
      <c r="BG926" s="182">
        <f>IF(N926="zákl. přenesená",J926,0)</f>
        <v>0</v>
      </c>
      <c r="BH926" s="182">
        <f>IF(N926="sníž. přenesená",J926,0)</f>
        <v>0</v>
      </c>
      <c r="BI926" s="182">
        <f>IF(N926="nulová",J926,0)</f>
        <v>0</v>
      </c>
      <c r="BJ926" s="24" t="s">
        <v>17</v>
      </c>
      <c r="BK926" s="182">
        <f>ROUND(I926*H926,2)</f>
        <v>0</v>
      </c>
      <c r="BL926" s="24" t="s">
        <v>226</v>
      </c>
      <c r="BM926" s="24" t="s">
        <v>1290</v>
      </c>
    </row>
    <row r="927" spans="2:65" s="10" customFormat="1" ht="29.85" customHeight="1">
      <c r="B927" s="156"/>
      <c r="D927" s="167" t="s">
        <v>71</v>
      </c>
      <c r="E927" s="168" t="s">
        <v>1291</v>
      </c>
      <c r="F927" s="168" t="s">
        <v>1292</v>
      </c>
      <c r="I927" s="159"/>
      <c r="J927" s="169">
        <f>BK927</f>
        <v>0</v>
      </c>
      <c r="L927" s="156"/>
      <c r="M927" s="161"/>
      <c r="N927" s="162"/>
      <c r="O927" s="162"/>
      <c r="P927" s="163">
        <f>SUM(P928:P959)</f>
        <v>0</v>
      </c>
      <c r="Q927" s="162"/>
      <c r="R927" s="163">
        <f>SUM(R928:R959)</f>
        <v>0.27720337</v>
      </c>
      <c r="S927" s="162"/>
      <c r="T927" s="164">
        <f>SUM(T928:T959)</f>
        <v>0</v>
      </c>
      <c r="AR927" s="157" t="s">
        <v>80</v>
      </c>
      <c r="AT927" s="165" t="s">
        <v>71</v>
      </c>
      <c r="AU927" s="165" t="s">
        <v>17</v>
      </c>
      <c r="AY927" s="157" t="s">
        <v>147</v>
      </c>
      <c r="BK927" s="166">
        <f>SUM(BK928:BK959)</f>
        <v>0</v>
      </c>
    </row>
    <row r="928" spans="2:65" s="1" customFormat="1" ht="22.5" customHeight="1">
      <c r="B928" s="170"/>
      <c r="C928" s="171" t="s">
        <v>1293</v>
      </c>
      <c r="D928" s="171" t="s">
        <v>149</v>
      </c>
      <c r="E928" s="172" t="s">
        <v>1294</v>
      </c>
      <c r="F928" s="173" t="s">
        <v>1295</v>
      </c>
      <c r="G928" s="174" t="s">
        <v>229</v>
      </c>
      <c r="H928" s="175">
        <v>69.510000000000005</v>
      </c>
      <c r="I928" s="176"/>
      <c r="J928" s="177">
        <f>ROUND(I928*H928,2)</f>
        <v>0</v>
      </c>
      <c r="K928" s="173" t="s">
        <v>153</v>
      </c>
      <c r="L928" s="41"/>
      <c r="M928" s="178" t="s">
        <v>5</v>
      </c>
      <c r="N928" s="179" t="s">
        <v>43</v>
      </c>
      <c r="O928" s="42"/>
      <c r="P928" s="180">
        <f>O928*H928</f>
        <v>0</v>
      </c>
      <c r="Q928" s="180">
        <v>0</v>
      </c>
      <c r="R928" s="180">
        <f>Q928*H928</f>
        <v>0</v>
      </c>
      <c r="S928" s="180">
        <v>0</v>
      </c>
      <c r="T928" s="181">
        <f>S928*H928</f>
        <v>0</v>
      </c>
      <c r="AR928" s="24" t="s">
        <v>226</v>
      </c>
      <c r="AT928" s="24" t="s">
        <v>149</v>
      </c>
      <c r="AU928" s="24" t="s">
        <v>80</v>
      </c>
      <c r="AY928" s="24" t="s">
        <v>147</v>
      </c>
      <c r="BE928" s="182">
        <f>IF(N928="základní",J928,0)</f>
        <v>0</v>
      </c>
      <c r="BF928" s="182">
        <f>IF(N928="snížená",J928,0)</f>
        <v>0</v>
      </c>
      <c r="BG928" s="182">
        <f>IF(N928="zákl. přenesená",J928,0)</f>
        <v>0</v>
      </c>
      <c r="BH928" s="182">
        <f>IF(N928="sníž. přenesená",J928,0)</f>
        <v>0</v>
      </c>
      <c r="BI928" s="182">
        <f>IF(N928="nulová",J928,0)</f>
        <v>0</v>
      </c>
      <c r="BJ928" s="24" t="s">
        <v>17</v>
      </c>
      <c r="BK928" s="182">
        <f>ROUND(I928*H928,2)</f>
        <v>0</v>
      </c>
      <c r="BL928" s="24" t="s">
        <v>226</v>
      </c>
      <c r="BM928" s="24" t="s">
        <v>1296</v>
      </c>
    </row>
    <row r="929" spans="2:65" s="1" customFormat="1" ht="31.5" customHeight="1">
      <c r="B929" s="170"/>
      <c r="C929" s="171" t="s">
        <v>1297</v>
      </c>
      <c r="D929" s="171" t="s">
        <v>149</v>
      </c>
      <c r="E929" s="172" t="s">
        <v>1298</v>
      </c>
      <c r="F929" s="173" t="s">
        <v>1299</v>
      </c>
      <c r="G929" s="174" t="s">
        <v>229</v>
      </c>
      <c r="H929" s="175">
        <v>69.510000000000005</v>
      </c>
      <c r="I929" s="176"/>
      <c r="J929" s="177">
        <f>ROUND(I929*H929,2)</f>
        <v>0</v>
      </c>
      <c r="K929" s="173" t="s">
        <v>153</v>
      </c>
      <c r="L929" s="41"/>
      <c r="M929" s="178" t="s">
        <v>5</v>
      </c>
      <c r="N929" s="179" t="s">
        <v>43</v>
      </c>
      <c r="O929" s="42"/>
      <c r="P929" s="180">
        <f>O929*H929</f>
        <v>0</v>
      </c>
      <c r="Q929" s="180">
        <v>3.0000000000000001E-5</v>
      </c>
      <c r="R929" s="180">
        <f>Q929*H929</f>
        <v>2.0853E-3</v>
      </c>
      <c r="S929" s="180">
        <v>0</v>
      </c>
      <c r="T929" s="181">
        <f>S929*H929</f>
        <v>0</v>
      </c>
      <c r="AR929" s="24" t="s">
        <v>226</v>
      </c>
      <c r="AT929" s="24" t="s">
        <v>149</v>
      </c>
      <c r="AU929" s="24" t="s">
        <v>80</v>
      </c>
      <c r="AY929" s="24" t="s">
        <v>147</v>
      </c>
      <c r="BE929" s="182">
        <f>IF(N929="základní",J929,0)</f>
        <v>0</v>
      </c>
      <c r="BF929" s="182">
        <f>IF(N929="snížená",J929,0)</f>
        <v>0</v>
      </c>
      <c r="BG929" s="182">
        <f>IF(N929="zákl. přenesená",J929,0)</f>
        <v>0</v>
      </c>
      <c r="BH929" s="182">
        <f>IF(N929="sníž. přenesená",J929,0)</f>
        <v>0</v>
      </c>
      <c r="BI929" s="182">
        <f>IF(N929="nulová",J929,0)</f>
        <v>0</v>
      </c>
      <c r="BJ929" s="24" t="s">
        <v>17</v>
      </c>
      <c r="BK929" s="182">
        <f>ROUND(I929*H929,2)</f>
        <v>0</v>
      </c>
      <c r="BL929" s="24" t="s">
        <v>226</v>
      </c>
      <c r="BM929" s="24" t="s">
        <v>1300</v>
      </c>
    </row>
    <row r="930" spans="2:65" s="1" customFormat="1" ht="22.5" customHeight="1">
      <c r="B930" s="170"/>
      <c r="C930" s="171" t="s">
        <v>1301</v>
      </c>
      <c r="D930" s="171" t="s">
        <v>149</v>
      </c>
      <c r="E930" s="172" t="s">
        <v>1302</v>
      </c>
      <c r="F930" s="173" t="s">
        <v>1303</v>
      </c>
      <c r="G930" s="174" t="s">
        <v>229</v>
      </c>
      <c r="H930" s="175">
        <v>69.510000000000005</v>
      </c>
      <c r="I930" s="176"/>
      <c r="J930" s="177">
        <f>ROUND(I930*H930,2)</f>
        <v>0</v>
      </c>
      <c r="K930" s="173" t="s">
        <v>153</v>
      </c>
      <c r="L930" s="41"/>
      <c r="M930" s="178" t="s">
        <v>5</v>
      </c>
      <c r="N930" s="179" t="s">
        <v>43</v>
      </c>
      <c r="O930" s="42"/>
      <c r="P930" s="180">
        <f>O930*H930</f>
        <v>0</v>
      </c>
      <c r="Q930" s="180">
        <v>2.9999999999999997E-4</v>
      </c>
      <c r="R930" s="180">
        <f>Q930*H930</f>
        <v>2.0853E-2</v>
      </c>
      <c r="S930" s="180">
        <v>0</v>
      </c>
      <c r="T930" s="181">
        <f>S930*H930</f>
        <v>0</v>
      </c>
      <c r="AR930" s="24" t="s">
        <v>226</v>
      </c>
      <c r="AT930" s="24" t="s">
        <v>149</v>
      </c>
      <c r="AU930" s="24" t="s">
        <v>80</v>
      </c>
      <c r="AY930" s="24" t="s">
        <v>147</v>
      </c>
      <c r="BE930" s="182">
        <f>IF(N930="základní",J930,0)</f>
        <v>0</v>
      </c>
      <c r="BF930" s="182">
        <f>IF(N930="snížená",J930,0)</f>
        <v>0</v>
      </c>
      <c r="BG930" s="182">
        <f>IF(N930="zákl. přenesená",J930,0)</f>
        <v>0</v>
      </c>
      <c r="BH930" s="182">
        <f>IF(N930="sníž. přenesená",J930,0)</f>
        <v>0</v>
      </c>
      <c r="BI930" s="182">
        <f>IF(N930="nulová",J930,0)</f>
        <v>0</v>
      </c>
      <c r="BJ930" s="24" t="s">
        <v>17</v>
      </c>
      <c r="BK930" s="182">
        <f>ROUND(I930*H930,2)</f>
        <v>0</v>
      </c>
      <c r="BL930" s="24" t="s">
        <v>226</v>
      </c>
      <c r="BM930" s="24" t="s">
        <v>1304</v>
      </c>
    </row>
    <row r="931" spans="2:65" s="12" customFormat="1" ht="13.5">
      <c r="B931" s="192"/>
      <c r="D931" s="184" t="s">
        <v>156</v>
      </c>
      <c r="E931" s="193" t="s">
        <v>5</v>
      </c>
      <c r="F931" s="194" t="s">
        <v>5</v>
      </c>
      <c r="H931" s="195">
        <v>0</v>
      </c>
      <c r="I931" s="196"/>
      <c r="L931" s="192"/>
      <c r="M931" s="197"/>
      <c r="N931" s="198"/>
      <c r="O931" s="198"/>
      <c r="P931" s="198"/>
      <c r="Q931" s="198"/>
      <c r="R931" s="198"/>
      <c r="S931" s="198"/>
      <c r="T931" s="199"/>
      <c r="AT931" s="193" t="s">
        <v>156</v>
      </c>
      <c r="AU931" s="193" t="s">
        <v>80</v>
      </c>
      <c r="AV931" s="12" t="s">
        <v>80</v>
      </c>
      <c r="AW931" s="12" t="s">
        <v>35</v>
      </c>
      <c r="AX931" s="12" t="s">
        <v>72</v>
      </c>
      <c r="AY931" s="193" t="s">
        <v>147</v>
      </c>
    </row>
    <row r="932" spans="2:65" s="12" customFormat="1" ht="13.5">
      <c r="B932" s="192"/>
      <c r="D932" s="201" t="s">
        <v>156</v>
      </c>
      <c r="E932" s="210" t="s">
        <v>5</v>
      </c>
      <c r="F932" s="211" t="s">
        <v>1305</v>
      </c>
      <c r="H932" s="212">
        <v>69.510000000000005</v>
      </c>
      <c r="I932" s="196"/>
      <c r="L932" s="192"/>
      <c r="M932" s="197"/>
      <c r="N932" s="198"/>
      <c r="O932" s="198"/>
      <c r="P932" s="198"/>
      <c r="Q932" s="198"/>
      <c r="R932" s="198"/>
      <c r="S932" s="198"/>
      <c r="T932" s="199"/>
      <c r="AT932" s="193" t="s">
        <v>156</v>
      </c>
      <c r="AU932" s="193" t="s">
        <v>80</v>
      </c>
      <c r="AV932" s="12" t="s">
        <v>80</v>
      </c>
      <c r="AW932" s="12" t="s">
        <v>35</v>
      </c>
      <c r="AX932" s="12" t="s">
        <v>17</v>
      </c>
      <c r="AY932" s="193" t="s">
        <v>147</v>
      </c>
    </row>
    <row r="933" spans="2:65" s="1" customFormat="1" ht="22.5" customHeight="1">
      <c r="B933" s="170"/>
      <c r="C933" s="216" t="s">
        <v>1306</v>
      </c>
      <c r="D933" s="216" t="s">
        <v>393</v>
      </c>
      <c r="E933" s="217" t="s">
        <v>1307</v>
      </c>
      <c r="F933" s="218" t="s">
        <v>1308</v>
      </c>
      <c r="G933" s="219" t="s">
        <v>229</v>
      </c>
      <c r="H933" s="220">
        <v>76.460999999999999</v>
      </c>
      <c r="I933" s="221"/>
      <c r="J933" s="222">
        <f>ROUND(I933*H933,2)</f>
        <v>0</v>
      </c>
      <c r="K933" s="218" t="s">
        <v>153</v>
      </c>
      <c r="L933" s="223"/>
      <c r="M933" s="224" t="s">
        <v>5</v>
      </c>
      <c r="N933" s="225" t="s">
        <v>43</v>
      </c>
      <c r="O933" s="42"/>
      <c r="P933" s="180">
        <f>O933*H933</f>
        <v>0</v>
      </c>
      <c r="Q933" s="180">
        <v>2.8700000000000002E-3</v>
      </c>
      <c r="R933" s="180">
        <f>Q933*H933</f>
        <v>0.21944307000000002</v>
      </c>
      <c r="S933" s="180">
        <v>0</v>
      </c>
      <c r="T933" s="181">
        <f>S933*H933</f>
        <v>0</v>
      </c>
      <c r="AR933" s="24" t="s">
        <v>316</v>
      </c>
      <c r="AT933" s="24" t="s">
        <v>393</v>
      </c>
      <c r="AU933" s="24" t="s">
        <v>80</v>
      </c>
      <c r="AY933" s="24" t="s">
        <v>147</v>
      </c>
      <c r="BE933" s="182">
        <f>IF(N933="základní",J933,0)</f>
        <v>0</v>
      </c>
      <c r="BF933" s="182">
        <f>IF(N933="snížená",J933,0)</f>
        <v>0</v>
      </c>
      <c r="BG933" s="182">
        <f>IF(N933="zákl. přenesená",J933,0)</f>
        <v>0</v>
      </c>
      <c r="BH933" s="182">
        <f>IF(N933="sníž. přenesená",J933,0)</f>
        <v>0</v>
      </c>
      <c r="BI933" s="182">
        <f>IF(N933="nulová",J933,0)</f>
        <v>0</v>
      </c>
      <c r="BJ933" s="24" t="s">
        <v>17</v>
      </c>
      <c r="BK933" s="182">
        <f>ROUND(I933*H933,2)</f>
        <v>0</v>
      </c>
      <c r="BL933" s="24" t="s">
        <v>226</v>
      </c>
      <c r="BM933" s="24" t="s">
        <v>1309</v>
      </c>
    </row>
    <row r="934" spans="2:65" s="12" customFormat="1" ht="13.5">
      <c r="B934" s="192"/>
      <c r="D934" s="201" t="s">
        <v>156</v>
      </c>
      <c r="F934" s="211" t="s">
        <v>1310</v>
      </c>
      <c r="H934" s="212">
        <v>76.460999999999999</v>
      </c>
      <c r="I934" s="196"/>
      <c r="L934" s="192"/>
      <c r="M934" s="197"/>
      <c r="N934" s="198"/>
      <c r="O934" s="198"/>
      <c r="P934" s="198"/>
      <c r="Q934" s="198"/>
      <c r="R934" s="198"/>
      <c r="S934" s="198"/>
      <c r="T934" s="199"/>
      <c r="AT934" s="193" t="s">
        <v>156</v>
      </c>
      <c r="AU934" s="193" t="s">
        <v>80</v>
      </c>
      <c r="AV934" s="12" t="s">
        <v>80</v>
      </c>
      <c r="AW934" s="12" t="s">
        <v>6</v>
      </c>
      <c r="AX934" s="12" t="s">
        <v>17</v>
      </c>
      <c r="AY934" s="193" t="s">
        <v>147</v>
      </c>
    </row>
    <row r="935" spans="2:65" s="1" customFormat="1" ht="22.5" customHeight="1">
      <c r="B935" s="170"/>
      <c r="C935" s="171" t="s">
        <v>1311</v>
      </c>
      <c r="D935" s="171" t="s">
        <v>149</v>
      </c>
      <c r="E935" s="172" t="s">
        <v>1312</v>
      </c>
      <c r="F935" s="173" t="s">
        <v>1313</v>
      </c>
      <c r="G935" s="174" t="s">
        <v>287</v>
      </c>
      <c r="H935" s="175">
        <v>151.4</v>
      </c>
      <c r="I935" s="176"/>
      <c r="J935" s="177">
        <f>ROUND(I935*H935,2)</f>
        <v>0</v>
      </c>
      <c r="K935" s="173" t="s">
        <v>153</v>
      </c>
      <c r="L935" s="41"/>
      <c r="M935" s="178" t="s">
        <v>5</v>
      </c>
      <c r="N935" s="179" t="s">
        <v>43</v>
      </c>
      <c r="O935" s="42"/>
      <c r="P935" s="180">
        <f>O935*H935</f>
        <v>0</v>
      </c>
      <c r="Q935" s="180">
        <v>2.0000000000000002E-5</v>
      </c>
      <c r="R935" s="180">
        <f>Q935*H935</f>
        <v>3.0280000000000003E-3</v>
      </c>
      <c r="S935" s="180">
        <v>0</v>
      </c>
      <c r="T935" s="181">
        <f>S935*H935</f>
        <v>0</v>
      </c>
      <c r="AR935" s="24" t="s">
        <v>226</v>
      </c>
      <c r="AT935" s="24" t="s">
        <v>149</v>
      </c>
      <c r="AU935" s="24" t="s">
        <v>80</v>
      </c>
      <c r="AY935" s="24" t="s">
        <v>147</v>
      </c>
      <c r="BE935" s="182">
        <f>IF(N935="základní",J935,0)</f>
        <v>0</v>
      </c>
      <c r="BF935" s="182">
        <f>IF(N935="snížená",J935,0)</f>
        <v>0</v>
      </c>
      <c r="BG935" s="182">
        <f>IF(N935="zákl. přenesená",J935,0)</f>
        <v>0</v>
      </c>
      <c r="BH935" s="182">
        <f>IF(N935="sníž. přenesená",J935,0)</f>
        <v>0</v>
      </c>
      <c r="BI935" s="182">
        <f>IF(N935="nulová",J935,0)</f>
        <v>0</v>
      </c>
      <c r="BJ935" s="24" t="s">
        <v>17</v>
      </c>
      <c r="BK935" s="182">
        <f>ROUND(I935*H935,2)</f>
        <v>0</v>
      </c>
      <c r="BL935" s="24" t="s">
        <v>226</v>
      </c>
      <c r="BM935" s="24" t="s">
        <v>1314</v>
      </c>
    </row>
    <row r="936" spans="2:65" s="11" customFormat="1" ht="13.5">
      <c r="B936" s="183"/>
      <c r="D936" s="184" t="s">
        <v>156</v>
      </c>
      <c r="E936" s="185" t="s">
        <v>5</v>
      </c>
      <c r="F936" s="186" t="s">
        <v>621</v>
      </c>
      <c r="H936" s="187" t="s">
        <v>5</v>
      </c>
      <c r="I936" s="188"/>
      <c r="L936" s="183"/>
      <c r="M936" s="189"/>
      <c r="N936" s="190"/>
      <c r="O936" s="190"/>
      <c r="P936" s="190"/>
      <c r="Q936" s="190"/>
      <c r="R936" s="190"/>
      <c r="S936" s="190"/>
      <c r="T936" s="191"/>
      <c r="AT936" s="187" t="s">
        <v>156</v>
      </c>
      <c r="AU936" s="187" t="s">
        <v>80</v>
      </c>
      <c r="AV936" s="11" t="s">
        <v>17</v>
      </c>
      <c r="AW936" s="11" t="s">
        <v>35</v>
      </c>
      <c r="AX936" s="11" t="s">
        <v>72</v>
      </c>
      <c r="AY936" s="187" t="s">
        <v>147</v>
      </c>
    </row>
    <row r="937" spans="2:65" s="12" customFormat="1" ht="13.5">
      <c r="B937" s="192"/>
      <c r="D937" s="184" t="s">
        <v>156</v>
      </c>
      <c r="E937" s="193" t="s">
        <v>5</v>
      </c>
      <c r="F937" s="194" t="s">
        <v>1315</v>
      </c>
      <c r="H937" s="195">
        <v>15</v>
      </c>
      <c r="I937" s="196"/>
      <c r="L937" s="192"/>
      <c r="M937" s="197"/>
      <c r="N937" s="198"/>
      <c r="O937" s="198"/>
      <c r="P937" s="198"/>
      <c r="Q937" s="198"/>
      <c r="R937" s="198"/>
      <c r="S937" s="198"/>
      <c r="T937" s="199"/>
      <c r="AT937" s="193" t="s">
        <v>156</v>
      </c>
      <c r="AU937" s="193" t="s">
        <v>80</v>
      </c>
      <c r="AV937" s="12" t="s">
        <v>80</v>
      </c>
      <c r="AW937" s="12" t="s">
        <v>35</v>
      </c>
      <c r="AX937" s="12" t="s">
        <v>72</v>
      </c>
      <c r="AY937" s="193" t="s">
        <v>147</v>
      </c>
    </row>
    <row r="938" spans="2:65" s="11" customFormat="1" ht="13.5">
      <c r="B938" s="183"/>
      <c r="D938" s="184" t="s">
        <v>156</v>
      </c>
      <c r="E938" s="185" t="s">
        <v>5</v>
      </c>
      <c r="F938" s="186" t="s">
        <v>623</v>
      </c>
      <c r="H938" s="187" t="s">
        <v>5</v>
      </c>
      <c r="I938" s="188"/>
      <c r="L938" s="183"/>
      <c r="M938" s="189"/>
      <c r="N938" s="190"/>
      <c r="O938" s="190"/>
      <c r="P938" s="190"/>
      <c r="Q938" s="190"/>
      <c r="R938" s="190"/>
      <c r="S938" s="190"/>
      <c r="T938" s="191"/>
      <c r="AT938" s="187" t="s">
        <v>156</v>
      </c>
      <c r="AU938" s="187" t="s">
        <v>80</v>
      </c>
      <c r="AV938" s="11" t="s">
        <v>17</v>
      </c>
      <c r="AW938" s="11" t="s">
        <v>35</v>
      </c>
      <c r="AX938" s="11" t="s">
        <v>72</v>
      </c>
      <c r="AY938" s="187" t="s">
        <v>147</v>
      </c>
    </row>
    <row r="939" spans="2:65" s="12" customFormat="1" ht="13.5">
      <c r="B939" s="192"/>
      <c r="D939" s="184" t="s">
        <v>156</v>
      </c>
      <c r="E939" s="193" t="s">
        <v>5</v>
      </c>
      <c r="F939" s="194" t="s">
        <v>1315</v>
      </c>
      <c r="H939" s="195">
        <v>15</v>
      </c>
      <c r="I939" s="196"/>
      <c r="L939" s="192"/>
      <c r="M939" s="197"/>
      <c r="N939" s="198"/>
      <c r="O939" s="198"/>
      <c r="P939" s="198"/>
      <c r="Q939" s="198"/>
      <c r="R939" s="198"/>
      <c r="S939" s="198"/>
      <c r="T939" s="199"/>
      <c r="AT939" s="193" t="s">
        <v>156</v>
      </c>
      <c r="AU939" s="193" t="s">
        <v>80</v>
      </c>
      <c r="AV939" s="12" t="s">
        <v>80</v>
      </c>
      <c r="AW939" s="12" t="s">
        <v>35</v>
      </c>
      <c r="AX939" s="12" t="s">
        <v>72</v>
      </c>
      <c r="AY939" s="193" t="s">
        <v>147</v>
      </c>
    </row>
    <row r="940" spans="2:65" s="11" customFormat="1" ht="13.5">
      <c r="B940" s="183"/>
      <c r="D940" s="184" t="s">
        <v>156</v>
      </c>
      <c r="E940" s="185" t="s">
        <v>5</v>
      </c>
      <c r="F940" s="186" t="s">
        <v>624</v>
      </c>
      <c r="H940" s="187" t="s">
        <v>5</v>
      </c>
      <c r="I940" s="188"/>
      <c r="L940" s="183"/>
      <c r="M940" s="189"/>
      <c r="N940" s="190"/>
      <c r="O940" s="190"/>
      <c r="P940" s="190"/>
      <c r="Q940" s="190"/>
      <c r="R940" s="190"/>
      <c r="S940" s="190"/>
      <c r="T940" s="191"/>
      <c r="AT940" s="187" t="s">
        <v>156</v>
      </c>
      <c r="AU940" s="187" t="s">
        <v>80</v>
      </c>
      <c r="AV940" s="11" t="s">
        <v>17</v>
      </c>
      <c r="AW940" s="11" t="s">
        <v>35</v>
      </c>
      <c r="AX940" s="11" t="s">
        <v>72</v>
      </c>
      <c r="AY940" s="187" t="s">
        <v>147</v>
      </c>
    </row>
    <row r="941" spans="2:65" s="12" customFormat="1" ht="13.5">
      <c r="B941" s="192"/>
      <c r="D941" s="184" t="s">
        <v>156</v>
      </c>
      <c r="E941" s="193" t="s">
        <v>5</v>
      </c>
      <c r="F941" s="194" t="s">
        <v>1316</v>
      </c>
      <c r="H941" s="195">
        <v>13.8</v>
      </c>
      <c r="I941" s="196"/>
      <c r="L941" s="192"/>
      <c r="M941" s="197"/>
      <c r="N941" s="198"/>
      <c r="O941" s="198"/>
      <c r="P941" s="198"/>
      <c r="Q941" s="198"/>
      <c r="R941" s="198"/>
      <c r="S941" s="198"/>
      <c r="T941" s="199"/>
      <c r="AT941" s="193" t="s">
        <v>156</v>
      </c>
      <c r="AU941" s="193" t="s">
        <v>80</v>
      </c>
      <c r="AV941" s="12" t="s">
        <v>80</v>
      </c>
      <c r="AW941" s="12" t="s">
        <v>35</v>
      </c>
      <c r="AX941" s="12" t="s">
        <v>72</v>
      </c>
      <c r="AY941" s="193" t="s">
        <v>147</v>
      </c>
    </row>
    <row r="942" spans="2:65" s="11" customFormat="1" ht="13.5">
      <c r="B942" s="183"/>
      <c r="D942" s="184" t="s">
        <v>156</v>
      </c>
      <c r="E942" s="185" t="s">
        <v>5</v>
      </c>
      <c r="F942" s="186" t="s">
        <v>626</v>
      </c>
      <c r="H942" s="187" t="s">
        <v>5</v>
      </c>
      <c r="I942" s="188"/>
      <c r="L942" s="183"/>
      <c r="M942" s="189"/>
      <c r="N942" s="190"/>
      <c r="O942" s="190"/>
      <c r="P942" s="190"/>
      <c r="Q942" s="190"/>
      <c r="R942" s="190"/>
      <c r="S942" s="190"/>
      <c r="T942" s="191"/>
      <c r="AT942" s="187" t="s">
        <v>156</v>
      </c>
      <c r="AU942" s="187" t="s">
        <v>80</v>
      </c>
      <c r="AV942" s="11" t="s">
        <v>17</v>
      </c>
      <c r="AW942" s="11" t="s">
        <v>35</v>
      </c>
      <c r="AX942" s="11" t="s">
        <v>72</v>
      </c>
      <c r="AY942" s="187" t="s">
        <v>147</v>
      </c>
    </row>
    <row r="943" spans="2:65" s="12" customFormat="1" ht="13.5">
      <c r="B943" s="192"/>
      <c r="D943" s="184" t="s">
        <v>156</v>
      </c>
      <c r="E943" s="193" t="s">
        <v>5</v>
      </c>
      <c r="F943" s="194" t="s">
        <v>1316</v>
      </c>
      <c r="H943" s="195">
        <v>13.8</v>
      </c>
      <c r="I943" s="196"/>
      <c r="L943" s="192"/>
      <c r="M943" s="197"/>
      <c r="N943" s="198"/>
      <c r="O943" s="198"/>
      <c r="P943" s="198"/>
      <c r="Q943" s="198"/>
      <c r="R943" s="198"/>
      <c r="S943" s="198"/>
      <c r="T943" s="199"/>
      <c r="AT943" s="193" t="s">
        <v>156</v>
      </c>
      <c r="AU943" s="193" t="s">
        <v>80</v>
      </c>
      <c r="AV943" s="12" t="s">
        <v>80</v>
      </c>
      <c r="AW943" s="12" t="s">
        <v>35</v>
      </c>
      <c r="AX943" s="12" t="s">
        <v>72</v>
      </c>
      <c r="AY943" s="193" t="s">
        <v>147</v>
      </c>
    </row>
    <row r="944" spans="2:65" s="11" customFormat="1" ht="13.5">
      <c r="B944" s="183"/>
      <c r="D944" s="184" t="s">
        <v>156</v>
      </c>
      <c r="E944" s="185" t="s">
        <v>5</v>
      </c>
      <c r="F944" s="186" t="s">
        <v>1317</v>
      </c>
      <c r="H944" s="187" t="s">
        <v>5</v>
      </c>
      <c r="I944" s="188"/>
      <c r="L944" s="183"/>
      <c r="M944" s="189"/>
      <c r="N944" s="190"/>
      <c r="O944" s="190"/>
      <c r="P944" s="190"/>
      <c r="Q944" s="190"/>
      <c r="R944" s="190"/>
      <c r="S944" s="190"/>
      <c r="T944" s="191"/>
      <c r="AT944" s="187" t="s">
        <v>156</v>
      </c>
      <c r="AU944" s="187" t="s">
        <v>80</v>
      </c>
      <c r="AV944" s="11" t="s">
        <v>17</v>
      </c>
      <c r="AW944" s="11" t="s">
        <v>35</v>
      </c>
      <c r="AX944" s="11" t="s">
        <v>72</v>
      </c>
      <c r="AY944" s="187" t="s">
        <v>147</v>
      </c>
    </row>
    <row r="945" spans="2:65" s="12" customFormat="1" ht="13.5">
      <c r="B945" s="192"/>
      <c r="D945" s="184" t="s">
        <v>156</v>
      </c>
      <c r="E945" s="193" t="s">
        <v>5</v>
      </c>
      <c r="F945" s="194" t="s">
        <v>1318</v>
      </c>
      <c r="H945" s="195">
        <v>18.3</v>
      </c>
      <c r="I945" s="196"/>
      <c r="L945" s="192"/>
      <c r="M945" s="197"/>
      <c r="N945" s="198"/>
      <c r="O945" s="198"/>
      <c r="P945" s="198"/>
      <c r="Q945" s="198"/>
      <c r="R945" s="198"/>
      <c r="S945" s="198"/>
      <c r="T945" s="199"/>
      <c r="AT945" s="193" t="s">
        <v>156</v>
      </c>
      <c r="AU945" s="193" t="s">
        <v>80</v>
      </c>
      <c r="AV945" s="12" t="s">
        <v>80</v>
      </c>
      <c r="AW945" s="12" t="s">
        <v>35</v>
      </c>
      <c r="AX945" s="12" t="s">
        <v>72</v>
      </c>
      <c r="AY945" s="193" t="s">
        <v>147</v>
      </c>
    </row>
    <row r="946" spans="2:65" s="11" customFormat="1" ht="13.5">
      <c r="B946" s="183"/>
      <c r="D946" s="184" t="s">
        <v>156</v>
      </c>
      <c r="E946" s="185" t="s">
        <v>5</v>
      </c>
      <c r="F946" s="186" t="s">
        <v>1319</v>
      </c>
      <c r="H946" s="187" t="s">
        <v>5</v>
      </c>
      <c r="I946" s="188"/>
      <c r="L946" s="183"/>
      <c r="M946" s="189"/>
      <c r="N946" s="190"/>
      <c r="O946" s="190"/>
      <c r="P946" s="190"/>
      <c r="Q946" s="190"/>
      <c r="R946" s="190"/>
      <c r="S946" s="190"/>
      <c r="T946" s="191"/>
      <c r="AT946" s="187" t="s">
        <v>156</v>
      </c>
      <c r="AU946" s="187" t="s">
        <v>80</v>
      </c>
      <c r="AV946" s="11" t="s">
        <v>17</v>
      </c>
      <c r="AW946" s="11" t="s">
        <v>35</v>
      </c>
      <c r="AX946" s="11" t="s">
        <v>72</v>
      </c>
      <c r="AY946" s="187" t="s">
        <v>147</v>
      </c>
    </row>
    <row r="947" spans="2:65" s="12" customFormat="1" ht="13.5">
      <c r="B947" s="192"/>
      <c r="D947" s="184" t="s">
        <v>156</v>
      </c>
      <c r="E947" s="193" t="s">
        <v>5</v>
      </c>
      <c r="F947" s="194" t="s">
        <v>1320</v>
      </c>
      <c r="H947" s="195">
        <v>17.3</v>
      </c>
      <c r="I947" s="196"/>
      <c r="L947" s="192"/>
      <c r="M947" s="197"/>
      <c r="N947" s="198"/>
      <c r="O947" s="198"/>
      <c r="P947" s="198"/>
      <c r="Q947" s="198"/>
      <c r="R947" s="198"/>
      <c r="S947" s="198"/>
      <c r="T947" s="199"/>
      <c r="AT947" s="193" t="s">
        <v>156</v>
      </c>
      <c r="AU947" s="193" t="s">
        <v>80</v>
      </c>
      <c r="AV947" s="12" t="s">
        <v>80</v>
      </c>
      <c r="AW947" s="12" t="s">
        <v>35</v>
      </c>
      <c r="AX947" s="12" t="s">
        <v>72</v>
      </c>
      <c r="AY947" s="193" t="s">
        <v>147</v>
      </c>
    </row>
    <row r="948" spans="2:65" s="11" customFormat="1" ht="13.5">
      <c r="B948" s="183"/>
      <c r="D948" s="184" t="s">
        <v>156</v>
      </c>
      <c r="E948" s="185" t="s">
        <v>5</v>
      </c>
      <c r="F948" s="186" t="s">
        <v>1321</v>
      </c>
      <c r="H948" s="187" t="s">
        <v>5</v>
      </c>
      <c r="I948" s="188"/>
      <c r="L948" s="183"/>
      <c r="M948" s="189"/>
      <c r="N948" s="190"/>
      <c r="O948" s="190"/>
      <c r="P948" s="190"/>
      <c r="Q948" s="190"/>
      <c r="R948" s="190"/>
      <c r="S948" s="190"/>
      <c r="T948" s="191"/>
      <c r="AT948" s="187" t="s">
        <v>156</v>
      </c>
      <c r="AU948" s="187" t="s">
        <v>80</v>
      </c>
      <c r="AV948" s="11" t="s">
        <v>17</v>
      </c>
      <c r="AW948" s="11" t="s">
        <v>35</v>
      </c>
      <c r="AX948" s="11" t="s">
        <v>72</v>
      </c>
      <c r="AY948" s="187" t="s">
        <v>147</v>
      </c>
    </row>
    <row r="949" spans="2:65" s="12" customFormat="1" ht="13.5">
      <c r="B949" s="192"/>
      <c r="D949" s="184" t="s">
        <v>156</v>
      </c>
      <c r="E949" s="193" t="s">
        <v>5</v>
      </c>
      <c r="F949" s="194" t="s">
        <v>1322</v>
      </c>
      <c r="H949" s="195">
        <v>13.6</v>
      </c>
      <c r="I949" s="196"/>
      <c r="L949" s="192"/>
      <c r="M949" s="197"/>
      <c r="N949" s="198"/>
      <c r="O949" s="198"/>
      <c r="P949" s="198"/>
      <c r="Q949" s="198"/>
      <c r="R949" s="198"/>
      <c r="S949" s="198"/>
      <c r="T949" s="199"/>
      <c r="AT949" s="193" t="s">
        <v>156</v>
      </c>
      <c r="AU949" s="193" t="s">
        <v>80</v>
      </c>
      <c r="AV949" s="12" t="s">
        <v>80</v>
      </c>
      <c r="AW949" s="12" t="s">
        <v>35</v>
      </c>
      <c r="AX949" s="12" t="s">
        <v>72</v>
      </c>
      <c r="AY949" s="193" t="s">
        <v>147</v>
      </c>
    </row>
    <row r="950" spans="2:65" s="11" customFormat="1" ht="13.5">
      <c r="B950" s="183"/>
      <c r="D950" s="184" t="s">
        <v>156</v>
      </c>
      <c r="E950" s="185" t="s">
        <v>5</v>
      </c>
      <c r="F950" s="186" t="s">
        <v>1323</v>
      </c>
      <c r="H950" s="187" t="s">
        <v>5</v>
      </c>
      <c r="I950" s="188"/>
      <c r="L950" s="183"/>
      <c r="M950" s="189"/>
      <c r="N950" s="190"/>
      <c r="O950" s="190"/>
      <c r="P950" s="190"/>
      <c r="Q950" s="190"/>
      <c r="R950" s="190"/>
      <c r="S950" s="190"/>
      <c r="T950" s="191"/>
      <c r="AT950" s="187" t="s">
        <v>156</v>
      </c>
      <c r="AU950" s="187" t="s">
        <v>80</v>
      </c>
      <c r="AV950" s="11" t="s">
        <v>17</v>
      </c>
      <c r="AW950" s="11" t="s">
        <v>35</v>
      </c>
      <c r="AX950" s="11" t="s">
        <v>72</v>
      </c>
      <c r="AY950" s="187" t="s">
        <v>147</v>
      </c>
    </row>
    <row r="951" spans="2:65" s="12" customFormat="1" ht="13.5">
      <c r="B951" s="192"/>
      <c r="D951" s="184" t="s">
        <v>156</v>
      </c>
      <c r="E951" s="193" t="s">
        <v>5</v>
      </c>
      <c r="F951" s="194" t="s">
        <v>1324</v>
      </c>
      <c r="H951" s="195">
        <v>14</v>
      </c>
      <c r="I951" s="196"/>
      <c r="L951" s="192"/>
      <c r="M951" s="197"/>
      <c r="N951" s="198"/>
      <c r="O951" s="198"/>
      <c r="P951" s="198"/>
      <c r="Q951" s="198"/>
      <c r="R951" s="198"/>
      <c r="S951" s="198"/>
      <c r="T951" s="199"/>
      <c r="AT951" s="193" t="s">
        <v>156</v>
      </c>
      <c r="AU951" s="193" t="s">
        <v>80</v>
      </c>
      <c r="AV951" s="12" t="s">
        <v>80</v>
      </c>
      <c r="AW951" s="12" t="s">
        <v>35</v>
      </c>
      <c r="AX951" s="12" t="s">
        <v>72</v>
      </c>
      <c r="AY951" s="193" t="s">
        <v>147</v>
      </c>
    </row>
    <row r="952" spans="2:65" s="11" customFormat="1" ht="13.5">
      <c r="B952" s="183"/>
      <c r="D952" s="184" t="s">
        <v>156</v>
      </c>
      <c r="E952" s="185" t="s">
        <v>5</v>
      </c>
      <c r="F952" s="186" t="s">
        <v>1325</v>
      </c>
      <c r="H952" s="187" t="s">
        <v>5</v>
      </c>
      <c r="I952" s="188"/>
      <c r="L952" s="183"/>
      <c r="M952" s="189"/>
      <c r="N952" s="190"/>
      <c r="O952" s="190"/>
      <c r="P952" s="190"/>
      <c r="Q952" s="190"/>
      <c r="R952" s="190"/>
      <c r="S952" s="190"/>
      <c r="T952" s="191"/>
      <c r="AT952" s="187" t="s">
        <v>156</v>
      </c>
      <c r="AU952" s="187" t="s">
        <v>80</v>
      </c>
      <c r="AV952" s="11" t="s">
        <v>17</v>
      </c>
      <c r="AW952" s="11" t="s">
        <v>35</v>
      </c>
      <c r="AX952" s="11" t="s">
        <v>72</v>
      </c>
      <c r="AY952" s="187" t="s">
        <v>147</v>
      </c>
    </row>
    <row r="953" spans="2:65" s="12" customFormat="1" ht="13.5">
      <c r="B953" s="192"/>
      <c r="D953" s="184" t="s">
        <v>156</v>
      </c>
      <c r="E953" s="193" t="s">
        <v>5</v>
      </c>
      <c r="F953" s="194" t="s">
        <v>1326</v>
      </c>
      <c r="H953" s="195">
        <v>15.4</v>
      </c>
      <c r="I953" s="196"/>
      <c r="L953" s="192"/>
      <c r="M953" s="197"/>
      <c r="N953" s="198"/>
      <c r="O953" s="198"/>
      <c r="P953" s="198"/>
      <c r="Q953" s="198"/>
      <c r="R953" s="198"/>
      <c r="S953" s="198"/>
      <c r="T953" s="199"/>
      <c r="AT953" s="193" t="s">
        <v>156</v>
      </c>
      <c r="AU953" s="193" t="s">
        <v>80</v>
      </c>
      <c r="AV953" s="12" t="s">
        <v>80</v>
      </c>
      <c r="AW953" s="12" t="s">
        <v>35</v>
      </c>
      <c r="AX953" s="12" t="s">
        <v>72</v>
      </c>
      <c r="AY953" s="193" t="s">
        <v>147</v>
      </c>
    </row>
    <row r="954" spans="2:65" s="11" customFormat="1" ht="13.5">
      <c r="B954" s="183"/>
      <c r="D954" s="184" t="s">
        <v>156</v>
      </c>
      <c r="E954" s="185" t="s">
        <v>5</v>
      </c>
      <c r="F954" s="186" t="s">
        <v>1327</v>
      </c>
      <c r="H954" s="187" t="s">
        <v>5</v>
      </c>
      <c r="I954" s="188"/>
      <c r="L954" s="183"/>
      <c r="M954" s="189"/>
      <c r="N954" s="190"/>
      <c r="O954" s="190"/>
      <c r="P954" s="190"/>
      <c r="Q954" s="190"/>
      <c r="R954" s="190"/>
      <c r="S954" s="190"/>
      <c r="T954" s="191"/>
      <c r="AT954" s="187" t="s">
        <v>156</v>
      </c>
      <c r="AU954" s="187" t="s">
        <v>80</v>
      </c>
      <c r="AV954" s="11" t="s">
        <v>17</v>
      </c>
      <c r="AW954" s="11" t="s">
        <v>35</v>
      </c>
      <c r="AX954" s="11" t="s">
        <v>72</v>
      </c>
      <c r="AY954" s="187" t="s">
        <v>147</v>
      </c>
    </row>
    <row r="955" spans="2:65" s="12" customFormat="1" ht="13.5">
      <c r="B955" s="192"/>
      <c r="D955" s="184" t="s">
        <v>156</v>
      </c>
      <c r="E955" s="193" t="s">
        <v>5</v>
      </c>
      <c r="F955" s="194" t="s">
        <v>1328</v>
      </c>
      <c r="H955" s="195">
        <v>15.2</v>
      </c>
      <c r="I955" s="196"/>
      <c r="L955" s="192"/>
      <c r="M955" s="197"/>
      <c r="N955" s="198"/>
      <c r="O955" s="198"/>
      <c r="P955" s="198"/>
      <c r="Q955" s="198"/>
      <c r="R955" s="198"/>
      <c r="S955" s="198"/>
      <c r="T955" s="199"/>
      <c r="AT955" s="193" t="s">
        <v>156</v>
      </c>
      <c r="AU955" s="193" t="s">
        <v>80</v>
      </c>
      <c r="AV955" s="12" t="s">
        <v>80</v>
      </c>
      <c r="AW955" s="12" t="s">
        <v>35</v>
      </c>
      <c r="AX955" s="12" t="s">
        <v>72</v>
      </c>
      <c r="AY955" s="193" t="s">
        <v>147</v>
      </c>
    </row>
    <row r="956" spans="2:65" s="13" customFormat="1" ht="13.5">
      <c r="B956" s="200"/>
      <c r="D956" s="201" t="s">
        <v>156</v>
      </c>
      <c r="E956" s="202" t="s">
        <v>5</v>
      </c>
      <c r="F956" s="203" t="s">
        <v>159</v>
      </c>
      <c r="H956" s="204">
        <v>151.4</v>
      </c>
      <c r="I956" s="205"/>
      <c r="L956" s="200"/>
      <c r="M956" s="206"/>
      <c r="N956" s="207"/>
      <c r="O956" s="207"/>
      <c r="P956" s="207"/>
      <c r="Q956" s="207"/>
      <c r="R956" s="207"/>
      <c r="S956" s="207"/>
      <c r="T956" s="208"/>
      <c r="AT956" s="209" t="s">
        <v>156</v>
      </c>
      <c r="AU956" s="209" t="s">
        <v>80</v>
      </c>
      <c r="AV956" s="13" t="s">
        <v>154</v>
      </c>
      <c r="AW956" s="13" t="s">
        <v>35</v>
      </c>
      <c r="AX956" s="13" t="s">
        <v>17</v>
      </c>
      <c r="AY956" s="209" t="s">
        <v>147</v>
      </c>
    </row>
    <row r="957" spans="2:65" s="1" customFormat="1" ht="22.5" customHeight="1">
      <c r="B957" s="170"/>
      <c r="C957" s="216" t="s">
        <v>1329</v>
      </c>
      <c r="D957" s="216" t="s">
        <v>393</v>
      </c>
      <c r="E957" s="217" t="s">
        <v>1330</v>
      </c>
      <c r="F957" s="218" t="s">
        <v>1331</v>
      </c>
      <c r="G957" s="219" t="s">
        <v>287</v>
      </c>
      <c r="H957" s="220">
        <v>158.97</v>
      </c>
      <c r="I957" s="221"/>
      <c r="J957" s="222">
        <f>ROUND(I957*H957,2)</f>
        <v>0</v>
      </c>
      <c r="K957" s="218" t="s">
        <v>153</v>
      </c>
      <c r="L957" s="223"/>
      <c r="M957" s="224" t="s">
        <v>5</v>
      </c>
      <c r="N957" s="225" t="s">
        <v>43</v>
      </c>
      <c r="O957" s="42"/>
      <c r="P957" s="180">
        <f>O957*H957</f>
        <v>0</v>
      </c>
      <c r="Q957" s="180">
        <v>2.0000000000000001E-4</v>
      </c>
      <c r="R957" s="180">
        <f>Q957*H957</f>
        <v>3.1794000000000003E-2</v>
      </c>
      <c r="S957" s="180">
        <v>0</v>
      </c>
      <c r="T957" s="181">
        <f>S957*H957</f>
        <v>0</v>
      </c>
      <c r="AR957" s="24" t="s">
        <v>316</v>
      </c>
      <c r="AT957" s="24" t="s">
        <v>393</v>
      </c>
      <c r="AU957" s="24" t="s">
        <v>80</v>
      </c>
      <c r="AY957" s="24" t="s">
        <v>147</v>
      </c>
      <c r="BE957" s="182">
        <f>IF(N957="základní",J957,0)</f>
        <v>0</v>
      </c>
      <c r="BF957" s="182">
        <f>IF(N957="snížená",J957,0)</f>
        <v>0</v>
      </c>
      <c r="BG957" s="182">
        <f>IF(N957="zákl. přenesená",J957,0)</f>
        <v>0</v>
      </c>
      <c r="BH957" s="182">
        <f>IF(N957="sníž. přenesená",J957,0)</f>
        <v>0</v>
      </c>
      <c r="BI957" s="182">
        <f>IF(N957="nulová",J957,0)</f>
        <v>0</v>
      </c>
      <c r="BJ957" s="24" t="s">
        <v>17</v>
      </c>
      <c r="BK957" s="182">
        <f>ROUND(I957*H957,2)</f>
        <v>0</v>
      </c>
      <c r="BL957" s="24" t="s">
        <v>226</v>
      </c>
      <c r="BM957" s="24" t="s">
        <v>1332</v>
      </c>
    </row>
    <row r="958" spans="2:65" s="12" customFormat="1" ht="13.5">
      <c r="B958" s="192"/>
      <c r="D958" s="201" t="s">
        <v>156</v>
      </c>
      <c r="F958" s="211" t="s">
        <v>1333</v>
      </c>
      <c r="H958" s="212">
        <v>158.97</v>
      </c>
      <c r="I958" s="196"/>
      <c r="L958" s="192"/>
      <c r="M958" s="197"/>
      <c r="N958" s="198"/>
      <c r="O958" s="198"/>
      <c r="P958" s="198"/>
      <c r="Q958" s="198"/>
      <c r="R958" s="198"/>
      <c r="S958" s="198"/>
      <c r="T958" s="199"/>
      <c r="AT958" s="193" t="s">
        <v>156</v>
      </c>
      <c r="AU958" s="193" t="s">
        <v>80</v>
      </c>
      <c r="AV958" s="12" t="s">
        <v>80</v>
      </c>
      <c r="AW958" s="12" t="s">
        <v>6</v>
      </c>
      <c r="AX958" s="12" t="s">
        <v>17</v>
      </c>
      <c r="AY958" s="193" t="s">
        <v>147</v>
      </c>
    </row>
    <row r="959" spans="2:65" s="1" customFormat="1" ht="31.5" customHeight="1">
      <c r="B959" s="170"/>
      <c r="C959" s="171" t="s">
        <v>1334</v>
      </c>
      <c r="D959" s="171" t="s">
        <v>149</v>
      </c>
      <c r="E959" s="172" t="s">
        <v>1335</v>
      </c>
      <c r="F959" s="173" t="s">
        <v>1336</v>
      </c>
      <c r="G959" s="174" t="s">
        <v>223</v>
      </c>
      <c r="H959" s="175">
        <v>0.27700000000000002</v>
      </c>
      <c r="I959" s="176"/>
      <c r="J959" s="177">
        <f>ROUND(I959*H959,2)</f>
        <v>0</v>
      </c>
      <c r="K959" s="173" t="s">
        <v>153</v>
      </c>
      <c r="L959" s="41"/>
      <c r="M959" s="178" t="s">
        <v>5</v>
      </c>
      <c r="N959" s="179" t="s">
        <v>43</v>
      </c>
      <c r="O959" s="42"/>
      <c r="P959" s="180">
        <f>O959*H959</f>
        <v>0</v>
      </c>
      <c r="Q959" s="180">
        <v>0</v>
      </c>
      <c r="R959" s="180">
        <f>Q959*H959</f>
        <v>0</v>
      </c>
      <c r="S959" s="180">
        <v>0</v>
      </c>
      <c r="T959" s="181">
        <f>S959*H959</f>
        <v>0</v>
      </c>
      <c r="AR959" s="24" t="s">
        <v>226</v>
      </c>
      <c r="AT959" s="24" t="s">
        <v>149</v>
      </c>
      <c r="AU959" s="24" t="s">
        <v>80</v>
      </c>
      <c r="AY959" s="24" t="s">
        <v>147</v>
      </c>
      <c r="BE959" s="182">
        <f>IF(N959="základní",J959,0)</f>
        <v>0</v>
      </c>
      <c r="BF959" s="182">
        <f>IF(N959="snížená",J959,0)</f>
        <v>0</v>
      </c>
      <c r="BG959" s="182">
        <f>IF(N959="zákl. přenesená",J959,0)</f>
        <v>0</v>
      </c>
      <c r="BH959" s="182">
        <f>IF(N959="sníž. přenesená",J959,0)</f>
        <v>0</v>
      </c>
      <c r="BI959" s="182">
        <f>IF(N959="nulová",J959,0)</f>
        <v>0</v>
      </c>
      <c r="BJ959" s="24" t="s">
        <v>17</v>
      </c>
      <c r="BK959" s="182">
        <f>ROUND(I959*H959,2)</f>
        <v>0</v>
      </c>
      <c r="BL959" s="24" t="s">
        <v>226</v>
      </c>
      <c r="BM959" s="24" t="s">
        <v>1337</v>
      </c>
    </row>
    <row r="960" spans="2:65" s="10" customFormat="1" ht="29.85" customHeight="1">
      <c r="B960" s="156"/>
      <c r="D960" s="167" t="s">
        <v>71</v>
      </c>
      <c r="E960" s="168" t="s">
        <v>1338</v>
      </c>
      <c r="F960" s="168" t="s">
        <v>1339</v>
      </c>
      <c r="I960" s="159"/>
      <c r="J960" s="169">
        <f>BK960</f>
        <v>0</v>
      </c>
      <c r="L960" s="156"/>
      <c r="M960" s="161"/>
      <c r="N960" s="162"/>
      <c r="O960" s="162"/>
      <c r="P960" s="163">
        <f>SUM(P961:P1037)</f>
        <v>0</v>
      </c>
      <c r="Q960" s="162"/>
      <c r="R960" s="163">
        <f>SUM(R961:R1037)</f>
        <v>3.5737554000000005</v>
      </c>
      <c r="S960" s="162"/>
      <c r="T960" s="164">
        <f>SUM(T961:T1037)</f>
        <v>0</v>
      </c>
      <c r="AR960" s="157" t="s">
        <v>80</v>
      </c>
      <c r="AT960" s="165" t="s">
        <v>71</v>
      </c>
      <c r="AU960" s="165" t="s">
        <v>17</v>
      </c>
      <c r="AY960" s="157" t="s">
        <v>147</v>
      </c>
      <c r="BK960" s="166">
        <f>SUM(BK961:BK1037)</f>
        <v>0</v>
      </c>
    </row>
    <row r="961" spans="2:65" s="1" customFormat="1" ht="31.5" customHeight="1">
      <c r="B961" s="170"/>
      <c r="C961" s="171" t="s">
        <v>1340</v>
      </c>
      <c r="D961" s="171" t="s">
        <v>149</v>
      </c>
      <c r="E961" s="172" t="s">
        <v>1341</v>
      </c>
      <c r="F961" s="173" t="s">
        <v>1342</v>
      </c>
      <c r="G961" s="174" t="s">
        <v>229</v>
      </c>
      <c r="H961" s="175">
        <v>192.11</v>
      </c>
      <c r="I961" s="176"/>
      <c r="J961" s="177">
        <f>ROUND(I961*H961,2)</f>
        <v>0</v>
      </c>
      <c r="K961" s="173" t="s">
        <v>153</v>
      </c>
      <c r="L961" s="41"/>
      <c r="M961" s="178" t="s">
        <v>5</v>
      </c>
      <c r="N961" s="179" t="s">
        <v>43</v>
      </c>
      <c r="O961" s="42"/>
      <c r="P961" s="180">
        <f>O961*H961</f>
        <v>0</v>
      </c>
      <c r="Q961" s="180">
        <v>3.2000000000000002E-3</v>
      </c>
      <c r="R961" s="180">
        <f>Q961*H961</f>
        <v>0.61475200000000008</v>
      </c>
      <c r="S961" s="180">
        <v>0</v>
      </c>
      <c r="T961" s="181">
        <f>S961*H961</f>
        <v>0</v>
      </c>
      <c r="AR961" s="24" t="s">
        <v>226</v>
      </c>
      <c r="AT961" s="24" t="s">
        <v>149</v>
      </c>
      <c r="AU961" s="24" t="s">
        <v>80</v>
      </c>
      <c r="AY961" s="24" t="s">
        <v>147</v>
      </c>
      <c r="BE961" s="182">
        <f>IF(N961="základní",J961,0)</f>
        <v>0</v>
      </c>
      <c r="BF961" s="182">
        <f>IF(N961="snížená",J961,0)</f>
        <v>0</v>
      </c>
      <c r="BG961" s="182">
        <f>IF(N961="zákl. přenesená",J961,0)</f>
        <v>0</v>
      </c>
      <c r="BH961" s="182">
        <f>IF(N961="sníž. přenesená",J961,0)</f>
        <v>0</v>
      </c>
      <c r="BI961" s="182">
        <f>IF(N961="nulová",J961,0)</f>
        <v>0</v>
      </c>
      <c r="BJ961" s="24" t="s">
        <v>17</v>
      </c>
      <c r="BK961" s="182">
        <f>ROUND(I961*H961,2)</f>
        <v>0</v>
      </c>
      <c r="BL961" s="24" t="s">
        <v>226</v>
      </c>
      <c r="BM961" s="24" t="s">
        <v>1343</v>
      </c>
    </row>
    <row r="962" spans="2:65" s="11" customFormat="1" ht="13.5">
      <c r="B962" s="183"/>
      <c r="D962" s="184" t="s">
        <v>156</v>
      </c>
      <c r="E962" s="185" t="s">
        <v>5</v>
      </c>
      <c r="F962" s="186" t="s">
        <v>514</v>
      </c>
      <c r="H962" s="187" t="s">
        <v>5</v>
      </c>
      <c r="I962" s="188"/>
      <c r="L962" s="183"/>
      <c r="M962" s="189"/>
      <c r="N962" s="190"/>
      <c r="O962" s="190"/>
      <c r="P962" s="190"/>
      <c r="Q962" s="190"/>
      <c r="R962" s="190"/>
      <c r="S962" s="190"/>
      <c r="T962" s="191"/>
      <c r="AT962" s="187" t="s">
        <v>156</v>
      </c>
      <c r="AU962" s="187" t="s">
        <v>80</v>
      </c>
      <c r="AV962" s="11" t="s">
        <v>17</v>
      </c>
      <c r="AW962" s="11" t="s">
        <v>35</v>
      </c>
      <c r="AX962" s="11" t="s">
        <v>72</v>
      </c>
      <c r="AY962" s="187" t="s">
        <v>147</v>
      </c>
    </row>
    <row r="963" spans="2:65" s="12" customFormat="1" ht="13.5">
      <c r="B963" s="192"/>
      <c r="D963" s="184" t="s">
        <v>156</v>
      </c>
      <c r="E963" s="193" t="s">
        <v>5</v>
      </c>
      <c r="F963" s="194" t="s">
        <v>1344</v>
      </c>
      <c r="H963" s="195">
        <v>9</v>
      </c>
      <c r="I963" s="196"/>
      <c r="L963" s="192"/>
      <c r="M963" s="197"/>
      <c r="N963" s="198"/>
      <c r="O963" s="198"/>
      <c r="P963" s="198"/>
      <c r="Q963" s="198"/>
      <c r="R963" s="198"/>
      <c r="S963" s="198"/>
      <c r="T963" s="199"/>
      <c r="AT963" s="193" t="s">
        <v>156</v>
      </c>
      <c r="AU963" s="193" t="s">
        <v>80</v>
      </c>
      <c r="AV963" s="12" t="s">
        <v>80</v>
      </c>
      <c r="AW963" s="12" t="s">
        <v>35</v>
      </c>
      <c r="AX963" s="12" t="s">
        <v>72</v>
      </c>
      <c r="AY963" s="193" t="s">
        <v>147</v>
      </c>
    </row>
    <row r="964" spans="2:65" s="12" customFormat="1" ht="13.5">
      <c r="B964" s="192"/>
      <c r="D964" s="184" t="s">
        <v>156</v>
      </c>
      <c r="E964" s="193" t="s">
        <v>5</v>
      </c>
      <c r="F964" s="194" t="s">
        <v>328</v>
      </c>
      <c r="H964" s="195">
        <v>-1.4</v>
      </c>
      <c r="I964" s="196"/>
      <c r="L964" s="192"/>
      <c r="M964" s="197"/>
      <c r="N964" s="198"/>
      <c r="O964" s="198"/>
      <c r="P964" s="198"/>
      <c r="Q964" s="198"/>
      <c r="R964" s="198"/>
      <c r="S964" s="198"/>
      <c r="T964" s="199"/>
      <c r="AT964" s="193" t="s">
        <v>156</v>
      </c>
      <c r="AU964" s="193" t="s">
        <v>80</v>
      </c>
      <c r="AV964" s="12" t="s">
        <v>80</v>
      </c>
      <c r="AW964" s="12" t="s">
        <v>35</v>
      </c>
      <c r="AX964" s="12" t="s">
        <v>72</v>
      </c>
      <c r="AY964" s="193" t="s">
        <v>147</v>
      </c>
    </row>
    <row r="965" spans="2:65" s="11" customFormat="1" ht="13.5">
      <c r="B965" s="183"/>
      <c r="D965" s="184" t="s">
        <v>156</v>
      </c>
      <c r="E965" s="185" t="s">
        <v>5</v>
      </c>
      <c r="F965" s="186" t="s">
        <v>517</v>
      </c>
      <c r="H965" s="187" t="s">
        <v>5</v>
      </c>
      <c r="I965" s="188"/>
      <c r="L965" s="183"/>
      <c r="M965" s="189"/>
      <c r="N965" s="190"/>
      <c r="O965" s="190"/>
      <c r="P965" s="190"/>
      <c r="Q965" s="190"/>
      <c r="R965" s="190"/>
      <c r="S965" s="190"/>
      <c r="T965" s="191"/>
      <c r="AT965" s="187" t="s">
        <v>156</v>
      </c>
      <c r="AU965" s="187" t="s">
        <v>80</v>
      </c>
      <c r="AV965" s="11" t="s">
        <v>17</v>
      </c>
      <c r="AW965" s="11" t="s">
        <v>35</v>
      </c>
      <c r="AX965" s="11" t="s">
        <v>72</v>
      </c>
      <c r="AY965" s="187" t="s">
        <v>147</v>
      </c>
    </row>
    <row r="966" spans="2:65" s="12" customFormat="1" ht="13.5">
      <c r="B966" s="192"/>
      <c r="D966" s="184" t="s">
        <v>156</v>
      </c>
      <c r="E966" s="193" t="s">
        <v>5</v>
      </c>
      <c r="F966" s="194" t="s">
        <v>1345</v>
      </c>
      <c r="H966" s="195">
        <v>34.6</v>
      </c>
      <c r="I966" s="196"/>
      <c r="L966" s="192"/>
      <c r="M966" s="197"/>
      <c r="N966" s="198"/>
      <c r="O966" s="198"/>
      <c r="P966" s="198"/>
      <c r="Q966" s="198"/>
      <c r="R966" s="198"/>
      <c r="S966" s="198"/>
      <c r="T966" s="199"/>
      <c r="AT966" s="193" t="s">
        <v>156</v>
      </c>
      <c r="AU966" s="193" t="s">
        <v>80</v>
      </c>
      <c r="AV966" s="12" t="s">
        <v>80</v>
      </c>
      <c r="AW966" s="12" t="s">
        <v>35</v>
      </c>
      <c r="AX966" s="12" t="s">
        <v>72</v>
      </c>
      <c r="AY966" s="193" t="s">
        <v>147</v>
      </c>
    </row>
    <row r="967" spans="2:65" s="12" customFormat="1" ht="13.5">
      <c r="B967" s="192"/>
      <c r="D967" s="184" t="s">
        <v>156</v>
      </c>
      <c r="E967" s="193" t="s">
        <v>5</v>
      </c>
      <c r="F967" s="194" t="s">
        <v>1346</v>
      </c>
      <c r="H967" s="195">
        <v>-5.5</v>
      </c>
      <c r="I967" s="196"/>
      <c r="L967" s="192"/>
      <c r="M967" s="197"/>
      <c r="N967" s="198"/>
      <c r="O967" s="198"/>
      <c r="P967" s="198"/>
      <c r="Q967" s="198"/>
      <c r="R967" s="198"/>
      <c r="S967" s="198"/>
      <c r="T967" s="199"/>
      <c r="AT967" s="193" t="s">
        <v>156</v>
      </c>
      <c r="AU967" s="193" t="s">
        <v>80</v>
      </c>
      <c r="AV967" s="12" t="s">
        <v>80</v>
      </c>
      <c r="AW967" s="12" t="s">
        <v>35</v>
      </c>
      <c r="AX967" s="12" t="s">
        <v>72</v>
      </c>
      <c r="AY967" s="193" t="s">
        <v>147</v>
      </c>
    </row>
    <row r="968" spans="2:65" s="11" customFormat="1" ht="13.5">
      <c r="B968" s="183"/>
      <c r="D968" s="184" t="s">
        <v>156</v>
      </c>
      <c r="E968" s="185" t="s">
        <v>5</v>
      </c>
      <c r="F968" s="186" t="s">
        <v>520</v>
      </c>
      <c r="H968" s="187" t="s">
        <v>5</v>
      </c>
      <c r="I968" s="188"/>
      <c r="L968" s="183"/>
      <c r="M968" s="189"/>
      <c r="N968" s="190"/>
      <c r="O968" s="190"/>
      <c r="P968" s="190"/>
      <c r="Q968" s="190"/>
      <c r="R968" s="190"/>
      <c r="S968" s="190"/>
      <c r="T968" s="191"/>
      <c r="AT968" s="187" t="s">
        <v>156</v>
      </c>
      <c r="AU968" s="187" t="s">
        <v>80</v>
      </c>
      <c r="AV968" s="11" t="s">
        <v>17</v>
      </c>
      <c r="AW968" s="11" t="s">
        <v>35</v>
      </c>
      <c r="AX968" s="11" t="s">
        <v>72</v>
      </c>
      <c r="AY968" s="187" t="s">
        <v>147</v>
      </c>
    </row>
    <row r="969" spans="2:65" s="12" customFormat="1" ht="13.5">
      <c r="B969" s="192"/>
      <c r="D969" s="184" t="s">
        <v>156</v>
      </c>
      <c r="E969" s="193" t="s">
        <v>5</v>
      </c>
      <c r="F969" s="194" t="s">
        <v>1347</v>
      </c>
      <c r="H969" s="195">
        <v>10</v>
      </c>
      <c r="I969" s="196"/>
      <c r="L969" s="192"/>
      <c r="M969" s="197"/>
      <c r="N969" s="198"/>
      <c r="O969" s="198"/>
      <c r="P969" s="198"/>
      <c r="Q969" s="198"/>
      <c r="R969" s="198"/>
      <c r="S969" s="198"/>
      <c r="T969" s="199"/>
      <c r="AT969" s="193" t="s">
        <v>156</v>
      </c>
      <c r="AU969" s="193" t="s">
        <v>80</v>
      </c>
      <c r="AV969" s="12" t="s">
        <v>80</v>
      </c>
      <c r="AW969" s="12" t="s">
        <v>35</v>
      </c>
      <c r="AX969" s="12" t="s">
        <v>72</v>
      </c>
      <c r="AY969" s="193" t="s">
        <v>147</v>
      </c>
    </row>
    <row r="970" spans="2:65" s="12" customFormat="1" ht="13.5">
      <c r="B970" s="192"/>
      <c r="D970" s="184" t="s">
        <v>156</v>
      </c>
      <c r="E970" s="193" t="s">
        <v>5</v>
      </c>
      <c r="F970" s="194" t="s">
        <v>328</v>
      </c>
      <c r="H970" s="195">
        <v>-1.4</v>
      </c>
      <c r="I970" s="196"/>
      <c r="L970" s="192"/>
      <c r="M970" s="197"/>
      <c r="N970" s="198"/>
      <c r="O970" s="198"/>
      <c r="P970" s="198"/>
      <c r="Q970" s="198"/>
      <c r="R970" s="198"/>
      <c r="S970" s="198"/>
      <c r="T970" s="199"/>
      <c r="AT970" s="193" t="s">
        <v>156</v>
      </c>
      <c r="AU970" s="193" t="s">
        <v>80</v>
      </c>
      <c r="AV970" s="12" t="s">
        <v>80</v>
      </c>
      <c r="AW970" s="12" t="s">
        <v>35</v>
      </c>
      <c r="AX970" s="12" t="s">
        <v>72</v>
      </c>
      <c r="AY970" s="193" t="s">
        <v>147</v>
      </c>
    </row>
    <row r="971" spans="2:65" s="11" customFormat="1" ht="13.5">
      <c r="B971" s="183"/>
      <c r="D971" s="184" t="s">
        <v>156</v>
      </c>
      <c r="E971" s="185" t="s">
        <v>5</v>
      </c>
      <c r="F971" s="186" t="s">
        <v>522</v>
      </c>
      <c r="H971" s="187" t="s">
        <v>5</v>
      </c>
      <c r="I971" s="188"/>
      <c r="L971" s="183"/>
      <c r="M971" s="189"/>
      <c r="N971" s="190"/>
      <c r="O971" s="190"/>
      <c r="P971" s="190"/>
      <c r="Q971" s="190"/>
      <c r="R971" s="190"/>
      <c r="S971" s="190"/>
      <c r="T971" s="191"/>
      <c r="AT971" s="187" t="s">
        <v>156</v>
      </c>
      <c r="AU971" s="187" t="s">
        <v>80</v>
      </c>
      <c r="AV971" s="11" t="s">
        <v>17</v>
      </c>
      <c r="AW971" s="11" t="s">
        <v>35</v>
      </c>
      <c r="AX971" s="11" t="s">
        <v>72</v>
      </c>
      <c r="AY971" s="187" t="s">
        <v>147</v>
      </c>
    </row>
    <row r="972" spans="2:65" s="12" customFormat="1" ht="13.5">
      <c r="B972" s="192"/>
      <c r="D972" s="184" t="s">
        <v>156</v>
      </c>
      <c r="E972" s="193" t="s">
        <v>5</v>
      </c>
      <c r="F972" s="194" t="s">
        <v>1348</v>
      </c>
      <c r="H972" s="195">
        <v>16.600000000000001</v>
      </c>
      <c r="I972" s="196"/>
      <c r="L972" s="192"/>
      <c r="M972" s="197"/>
      <c r="N972" s="198"/>
      <c r="O972" s="198"/>
      <c r="P972" s="198"/>
      <c r="Q972" s="198"/>
      <c r="R972" s="198"/>
      <c r="S972" s="198"/>
      <c r="T972" s="199"/>
      <c r="AT972" s="193" t="s">
        <v>156</v>
      </c>
      <c r="AU972" s="193" t="s">
        <v>80</v>
      </c>
      <c r="AV972" s="12" t="s">
        <v>80</v>
      </c>
      <c r="AW972" s="12" t="s">
        <v>35</v>
      </c>
      <c r="AX972" s="12" t="s">
        <v>72</v>
      </c>
      <c r="AY972" s="193" t="s">
        <v>147</v>
      </c>
    </row>
    <row r="973" spans="2:65" s="12" customFormat="1" ht="13.5">
      <c r="B973" s="192"/>
      <c r="D973" s="184" t="s">
        <v>156</v>
      </c>
      <c r="E973" s="193" t="s">
        <v>5</v>
      </c>
      <c r="F973" s="194" t="s">
        <v>1349</v>
      </c>
      <c r="H973" s="195">
        <v>-3</v>
      </c>
      <c r="I973" s="196"/>
      <c r="L973" s="192"/>
      <c r="M973" s="197"/>
      <c r="N973" s="198"/>
      <c r="O973" s="198"/>
      <c r="P973" s="198"/>
      <c r="Q973" s="198"/>
      <c r="R973" s="198"/>
      <c r="S973" s="198"/>
      <c r="T973" s="199"/>
      <c r="AT973" s="193" t="s">
        <v>156</v>
      </c>
      <c r="AU973" s="193" t="s">
        <v>80</v>
      </c>
      <c r="AV973" s="12" t="s">
        <v>80</v>
      </c>
      <c r="AW973" s="12" t="s">
        <v>35</v>
      </c>
      <c r="AX973" s="12" t="s">
        <v>72</v>
      </c>
      <c r="AY973" s="193" t="s">
        <v>147</v>
      </c>
    </row>
    <row r="974" spans="2:65" s="11" customFormat="1" ht="13.5">
      <c r="B974" s="183"/>
      <c r="D974" s="184" t="s">
        <v>156</v>
      </c>
      <c r="E974" s="185" t="s">
        <v>5</v>
      </c>
      <c r="F974" s="186" t="s">
        <v>525</v>
      </c>
      <c r="H974" s="187" t="s">
        <v>5</v>
      </c>
      <c r="I974" s="188"/>
      <c r="L974" s="183"/>
      <c r="M974" s="189"/>
      <c r="N974" s="190"/>
      <c r="O974" s="190"/>
      <c r="P974" s="190"/>
      <c r="Q974" s="190"/>
      <c r="R974" s="190"/>
      <c r="S974" s="190"/>
      <c r="T974" s="191"/>
      <c r="AT974" s="187" t="s">
        <v>156</v>
      </c>
      <c r="AU974" s="187" t="s">
        <v>80</v>
      </c>
      <c r="AV974" s="11" t="s">
        <v>17</v>
      </c>
      <c r="AW974" s="11" t="s">
        <v>35</v>
      </c>
      <c r="AX974" s="11" t="s">
        <v>72</v>
      </c>
      <c r="AY974" s="187" t="s">
        <v>147</v>
      </c>
    </row>
    <row r="975" spans="2:65" s="12" customFormat="1" ht="13.5">
      <c r="B975" s="192"/>
      <c r="D975" s="184" t="s">
        <v>156</v>
      </c>
      <c r="E975" s="193" t="s">
        <v>5</v>
      </c>
      <c r="F975" s="194" t="s">
        <v>1350</v>
      </c>
      <c r="H975" s="195">
        <v>14.8</v>
      </c>
      <c r="I975" s="196"/>
      <c r="L975" s="192"/>
      <c r="M975" s="197"/>
      <c r="N975" s="198"/>
      <c r="O975" s="198"/>
      <c r="P975" s="198"/>
      <c r="Q975" s="198"/>
      <c r="R975" s="198"/>
      <c r="S975" s="198"/>
      <c r="T975" s="199"/>
      <c r="AT975" s="193" t="s">
        <v>156</v>
      </c>
      <c r="AU975" s="193" t="s">
        <v>80</v>
      </c>
      <c r="AV975" s="12" t="s">
        <v>80</v>
      </c>
      <c r="AW975" s="12" t="s">
        <v>35</v>
      </c>
      <c r="AX975" s="12" t="s">
        <v>72</v>
      </c>
      <c r="AY975" s="193" t="s">
        <v>147</v>
      </c>
    </row>
    <row r="976" spans="2:65" s="12" customFormat="1" ht="13.5">
      <c r="B976" s="192"/>
      <c r="D976" s="184" t="s">
        <v>156</v>
      </c>
      <c r="E976" s="193" t="s">
        <v>5</v>
      </c>
      <c r="F976" s="194" t="s">
        <v>1351</v>
      </c>
      <c r="H976" s="195">
        <v>-1.8</v>
      </c>
      <c r="I976" s="196"/>
      <c r="L976" s="192"/>
      <c r="M976" s="197"/>
      <c r="N976" s="198"/>
      <c r="O976" s="198"/>
      <c r="P976" s="198"/>
      <c r="Q976" s="198"/>
      <c r="R976" s="198"/>
      <c r="S976" s="198"/>
      <c r="T976" s="199"/>
      <c r="AT976" s="193" t="s">
        <v>156</v>
      </c>
      <c r="AU976" s="193" t="s">
        <v>80</v>
      </c>
      <c r="AV976" s="12" t="s">
        <v>80</v>
      </c>
      <c r="AW976" s="12" t="s">
        <v>35</v>
      </c>
      <c r="AX976" s="12" t="s">
        <v>72</v>
      </c>
      <c r="AY976" s="193" t="s">
        <v>147</v>
      </c>
    </row>
    <row r="977" spans="2:51" s="11" customFormat="1" ht="13.5">
      <c r="B977" s="183"/>
      <c r="D977" s="184" t="s">
        <v>156</v>
      </c>
      <c r="E977" s="185" t="s">
        <v>5</v>
      </c>
      <c r="F977" s="186" t="s">
        <v>528</v>
      </c>
      <c r="H977" s="187" t="s">
        <v>5</v>
      </c>
      <c r="I977" s="188"/>
      <c r="L977" s="183"/>
      <c r="M977" s="189"/>
      <c r="N977" s="190"/>
      <c r="O977" s="190"/>
      <c r="P977" s="190"/>
      <c r="Q977" s="190"/>
      <c r="R977" s="190"/>
      <c r="S977" s="190"/>
      <c r="T977" s="191"/>
      <c r="AT977" s="187" t="s">
        <v>156</v>
      </c>
      <c r="AU977" s="187" t="s">
        <v>80</v>
      </c>
      <c r="AV977" s="11" t="s">
        <v>17</v>
      </c>
      <c r="AW977" s="11" t="s">
        <v>35</v>
      </c>
      <c r="AX977" s="11" t="s">
        <v>72</v>
      </c>
      <c r="AY977" s="187" t="s">
        <v>147</v>
      </c>
    </row>
    <row r="978" spans="2:51" s="12" customFormat="1" ht="13.5">
      <c r="B978" s="192"/>
      <c r="D978" s="184" t="s">
        <v>156</v>
      </c>
      <c r="E978" s="193" t="s">
        <v>5</v>
      </c>
      <c r="F978" s="194" t="s">
        <v>1352</v>
      </c>
      <c r="H978" s="195">
        <v>17</v>
      </c>
      <c r="I978" s="196"/>
      <c r="L978" s="192"/>
      <c r="M978" s="197"/>
      <c r="N978" s="198"/>
      <c r="O978" s="198"/>
      <c r="P978" s="198"/>
      <c r="Q978" s="198"/>
      <c r="R978" s="198"/>
      <c r="S978" s="198"/>
      <c r="T978" s="199"/>
      <c r="AT978" s="193" t="s">
        <v>156</v>
      </c>
      <c r="AU978" s="193" t="s">
        <v>80</v>
      </c>
      <c r="AV978" s="12" t="s">
        <v>80</v>
      </c>
      <c r="AW978" s="12" t="s">
        <v>35</v>
      </c>
      <c r="AX978" s="12" t="s">
        <v>72</v>
      </c>
      <c r="AY978" s="193" t="s">
        <v>147</v>
      </c>
    </row>
    <row r="979" spans="2:51" s="12" customFormat="1" ht="13.5">
      <c r="B979" s="192"/>
      <c r="D979" s="184" t="s">
        <v>156</v>
      </c>
      <c r="E979" s="193" t="s">
        <v>5</v>
      </c>
      <c r="F979" s="194" t="s">
        <v>1353</v>
      </c>
      <c r="H979" s="195">
        <v>-1.4450000000000001</v>
      </c>
      <c r="I979" s="196"/>
      <c r="L979" s="192"/>
      <c r="M979" s="197"/>
      <c r="N979" s="198"/>
      <c r="O979" s="198"/>
      <c r="P979" s="198"/>
      <c r="Q979" s="198"/>
      <c r="R979" s="198"/>
      <c r="S979" s="198"/>
      <c r="T979" s="199"/>
      <c r="AT979" s="193" t="s">
        <v>156</v>
      </c>
      <c r="AU979" s="193" t="s">
        <v>80</v>
      </c>
      <c r="AV979" s="12" t="s">
        <v>80</v>
      </c>
      <c r="AW979" s="12" t="s">
        <v>35</v>
      </c>
      <c r="AX979" s="12" t="s">
        <v>72</v>
      </c>
      <c r="AY979" s="193" t="s">
        <v>147</v>
      </c>
    </row>
    <row r="980" spans="2:51" s="11" customFormat="1" ht="13.5">
      <c r="B980" s="183"/>
      <c r="D980" s="184" t="s">
        <v>156</v>
      </c>
      <c r="E980" s="185" t="s">
        <v>5</v>
      </c>
      <c r="F980" s="186" t="s">
        <v>530</v>
      </c>
      <c r="H980" s="187" t="s">
        <v>5</v>
      </c>
      <c r="I980" s="188"/>
      <c r="L980" s="183"/>
      <c r="M980" s="189"/>
      <c r="N980" s="190"/>
      <c r="O980" s="190"/>
      <c r="P980" s="190"/>
      <c r="Q980" s="190"/>
      <c r="R980" s="190"/>
      <c r="S980" s="190"/>
      <c r="T980" s="191"/>
      <c r="AT980" s="187" t="s">
        <v>156</v>
      </c>
      <c r="AU980" s="187" t="s">
        <v>80</v>
      </c>
      <c r="AV980" s="11" t="s">
        <v>17</v>
      </c>
      <c r="AW980" s="11" t="s">
        <v>35</v>
      </c>
      <c r="AX980" s="11" t="s">
        <v>72</v>
      </c>
      <c r="AY980" s="187" t="s">
        <v>147</v>
      </c>
    </row>
    <row r="981" spans="2:51" s="12" customFormat="1" ht="13.5">
      <c r="B981" s="192"/>
      <c r="D981" s="184" t="s">
        <v>156</v>
      </c>
      <c r="E981" s="193" t="s">
        <v>5</v>
      </c>
      <c r="F981" s="194" t="s">
        <v>1352</v>
      </c>
      <c r="H981" s="195">
        <v>17</v>
      </c>
      <c r="I981" s="196"/>
      <c r="L981" s="192"/>
      <c r="M981" s="197"/>
      <c r="N981" s="198"/>
      <c r="O981" s="198"/>
      <c r="P981" s="198"/>
      <c r="Q981" s="198"/>
      <c r="R981" s="198"/>
      <c r="S981" s="198"/>
      <c r="T981" s="199"/>
      <c r="AT981" s="193" t="s">
        <v>156</v>
      </c>
      <c r="AU981" s="193" t="s">
        <v>80</v>
      </c>
      <c r="AV981" s="12" t="s">
        <v>80</v>
      </c>
      <c r="AW981" s="12" t="s">
        <v>35</v>
      </c>
      <c r="AX981" s="12" t="s">
        <v>72</v>
      </c>
      <c r="AY981" s="193" t="s">
        <v>147</v>
      </c>
    </row>
    <row r="982" spans="2:51" s="12" customFormat="1" ht="13.5">
      <c r="B982" s="192"/>
      <c r="D982" s="184" t="s">
        <v>156</v>
      </c>
      <c r="E982" s="193" t="s">
        <v>5</v>
      </c>
      <c r="F982" s="194" t="s">
        <v>1353</v>
      </c>
      <c r="H982" s="195">
        <v>-1.4450000000000001</v>
      </c>
      <c r="I982" s="196"/>
      <c r="L982" s="192"/>
      <c r="M982" s="197"/>
      <c r="N982" s="198"/>
      <c r="O982" s="198"/>
      <c r="P982" s="198"/>
      <c r="Q982" s="198"/>
      <c r="R982" s="198"/>
      <c r="S982" s="198"/>
      <c r="T982" s="199"/>
      <c r="AT982" s="193" t="s">
        <v>156</v>
      </c>
      <c r="AU982" s="193" t="s">
        <v>80</v>
      </c>
      <c r="AV982" s="12" t="s">
        <v>80</v>
      </c>
      <c r="AW982" s="12" t="s">
        <v>35</v>
      </c>
      <c r="AX982" s="12" t="s">
        <v>72</v>
      </c>
      <c r="AY982" s="193" t="s">
        <v>147</v>
      </c>
    </row>
    <row r="983" spans="2:51" s="11" customFormat="1" ht="13.5">
      <c r="B983" s="183"/>
      <c r="D983" s="184" t="s">
        <v>156</v>
      </c>
      <c r="E983" s="185" t="s">
        <v>5</v>
      </c>
      <c r="F983" s="186" t="s">
        <v>531</v>
      </c>
      <c r="H983" s="187" t="s">
        <v>5</v>
      </c>
      <c r="I983" s="188"/>
      <c r="L983" s="183"/>
      <c r="M983" s="189"/>
      <c r="N983" s="190"/>
      <c r="O983" s="190"/>
      <c r="P983" s="190"/>
      <c r="Q983" s="190"/>
      <c r="R983" s="190"/>
      <c r="S983" s="190"/>
      <c r="T983" s="191"/>
      <c r="AT983" s="187" t="s">
        <v>156</v>
      </c>
      <c r="AU983" s="187" t="s">
        <v>80</v>
      </c>
      <c r="AV983" s="11" t="s">
        <v>17</v>
      </c>
      <c r="AW983" s="11" t="s">
        <v>35</v>
      </c>
      <c r="AX983" s="11" t="s">
        <v>72</v>
      </c>
      <c r="AY983" s="187" t="s">
        <v>147</v>
      </c>
    </row>
    <row r="984" spans="2:51" s="12" customFormat="1" ht="13.5">
      <c r="B984" s="192"/>
      <c r="D984" s="184" t="s">
        <v>156</v>
      </c>
      <c r="E984" s="193" t="s">
        <v>5</v>
      </c>
      <c r="F984" s="194" t="s">
        <v>1354</v>
      </c>
      <c r="H984" s="195">
        <v>16.399999999999999</v>
      </c>
      <c r="I984" s="196"/>
      <c r="L984" s="192"/>
      <c r="M984" s="197"/>
      <c r="N984" s="198"/>
      <c r="O984" s="198"/>
      <c r="P984" s="198"/>
      <c r="Q984" s="198"/>
      <c r="R984" s="198"/>
      <c r="S984" s="198"/>
      <c r="T984" s="199"/>
      <c r="AT984" s="193" t="s">
        <v>156</v>
      </c>
      <c r="AU984" s="193" t="s">
        <v>80</v>
      </c>
      <c r="AV984" s="12" t="s">
        <v>80</v>
      </c>
      <c r="AW984" s="12" t="s">
        <v>35</v>
      </c>
      <c r="AX984" s="12" t="s">
        <v>72</v>
      </c>
      <c r="AY984" s="193" t="s">
        <v>147</v>
      </c>
    </row>
    <row r="985" spans="2:51" s="12" customFormat="1" ht="13.5">
      <c r="B985" s="192"/>
      <c r="D985" s="184" t="s">
        <v>156</v>
      </c>
      <c r="E985" s="193" t="s">
        <v>5</v>
      </c>
      <c r="F985" s="194" t="s">
        <v>1355</v>
      </c>
      <c r="H985" s="195">
        <v>-1.625</v>
      </c>
      <c r="I985" s="196"/>
      <c r="L985" s="192"/>
      <c r="M985" s="197"/>
      <c r="N985" s="198"/>
      <c r="O985" s="198"/>
      <c r="P985" s="198"/>
      <c r="Q985" s="198"/>
      <c r="R985" s="198"/>
      <c r="S985" s="198"/>
      <c r="T985" s="199"/>
      <c r="AT985" s="193" t="s">
        <v>156</v>
      </c>
      <c r="AU985" s="193" t="s">
        <v>80</v>
      </c>
      <c r="AV985" s="12" t="s">
        <v>80</v>
      </c>
      <c r="AW985" s="12" t="s">
        <v>35</v>
      </c>
      <c r="AX985" s="12" t="s">
        <v>72</v>
      </c>
      <c r="AY985" s="193" t="s">
        <v>147</v>
      </c>
    </row>
    <row r="986" spans="2:51" s="11" customFormat="1" ht="13.5">
      <c r="B986" s="183"/>
      <c r="D986" s="184" t="s">
        <v>156</v>
      </c>
      <c r="E986" s="185" t="s">
        <v>5</v>
      </c>
      <c r="F986" s="186" t="s">
        <v>533</v>
      </c>
      <c r="H986" s="187" t="s">
        <v>5</v>
      </c>
      <c r="I986" s="188"/>
      <c r="L986" s="183"/>
      <c r="M986" s="189"/>
      <c r="N986" s="190"/>
      <c r="O986" s="190"/>
      <c r="P986" s="190"/>
      <c r="Q986" s="190"/>
      <c r="R986" s="190"/>
      <c r="S986" s="190"/>
      <c r="T986" s="191"/>
      <c r="AT986" s="187" t="s">
        <v>156</v>
      </c>
      <c r="AU986" s="187" t="s">
        <v>80</v>
      </c>
      <c r="AV986" s="11" t="s">
        <v>17</v>
      </c>
      <c r="AW986" s="11" t="s">
        <v>35</v>
      </c>
      <c r="AX986" s="11" t="s">
        <v>72</v>
      </c>
      <c r="AY986" s="187" t="s">
        <v>147</v>
      </c>
    </row>
    <row r="987" spans="2:51" s="12" customFormat="1" ht="13.5">
      <c r="B987" s="192"/>
      <c r="D987" s="184" t="s">
        <v>156</v>
      </c>
      <c r="E987" s="193" t="s">
        <v>5</v>
      </c>
      <c r="F987" s="194" t="s">
        <v>1354</v>
      </c>
      <c r="H987" s="195">
        <v>16.399999999999999</v>
      </c>
      <c r="I987" s="196"/>
      <c r="L987" s="192"/>
      <c r="M987" s="197"/>
      <c r="N987" s="198"/>
      <c r="O987" s="198"/>
      <c r="P987" s="198"/>
      <c r="Q987" s="198"/>
      <c r="R987" s="198"/>
      <c r="S987" s="198"/>
      <c r="T987" s="199"/>
      <c r="AT987" s="193" t="s">
        <v>156</v>
      </c>
      <c r="AU987" s="193" t="s">
        <v>80</v>
      </c>
      <c r="AV987" s="12" t="s">
        <v>80</v>
      </c>
      <c r="AW987" s="12" t="s">
        <v>35</v>
      </c>
      <c r="AX987" s="12" t="s">
        <v>72</v>
      </c>
      <c r="AY987" s="193" t="s">
        <v>147</v>
      </c>
    </row>
    <row r="988" spans="2:51" s="12" customFormat="1" ht="13.5">
      <c r="B988" s="192"/>
      <c r="D988" s="184" t="s">
        <v>156</v>
      </c>
      <c r="E988" s="193" t="s">
        <v>5</v>
      </c>
      <c r="F988" s="194" t="s">
        <v>1355</v>
      </c>
      <c r="H988" s="195">
        <v>-1.625</v>
      </c>
      <c r="I988" s="196"/>
      <c r="L988" s="192"/>
      <c r="M988" s="197"/>
      <c r="N988" s="198"/>
      <c r="O988" s="198"/>
      <c r="P988" s="198"/>
      <c r="Q988" s="198"/>
      <c r="R988" s="198"/>
      <c r="S988" s="198"/>
      <c r="T988" s="199"/>
      <c r="AT988" s="193" t="s">
        <v>156</v>
      </c>
      <c r="AU988" s="193" t="s">
        <v>80</v>
      </c>
      <c r="AV988" s="12" t="s">
        <v>80</v>
      </c>
      <c r="AW988" s="12" t="s">
        <v>35</v>
      </c>
      <c r="AX988" s="12" t="s">
        <v>72</v>
      </c>
      <c r="AY988" s="193" t="s">
        <v>147</v>
      </c>
    </row>
    <row r="989" spans="2:51" s="11" customFormat="1" ht="13.5">
      <c r="B989" s="183"/>
      <c r="D989" s="184" t="s">
        <v>156</v>
      </c>
      <c r="E989" s="185" t="s">
        <v>5</v>
      </c>
      <c r="F989" s="186" t="s">
        <v>534</v>
      </c>
      <c r="H989" s="187" t="s">
        <v>5</v>
      </c>
      <c r="I989" s="188"/>
      <c r="L989" s="183"/>
      <c r="M989" s="189"/>
      <c r="N989" s="190"/>
      <c r="O989" s="190"/>
      <c r="P989" s="190"/>
      <c r="Q989" s="190"/>
      <c r="R989" s="190"/>
      <c r="S989" s="190"/>
      <c r="T989" s="191"/>
      <c r="AT989" s="187" t="s">
        <v>156</v>
      </c>
      <c r="AU989" s="187" t="s">
        <v>80</v>
      </c>
      <c r="AV989" s="11" t="s">
        <v>17</v>
      </c>
      <c r="AW989" s="11" t="s">
        <v>35</v>
      </c>
      <c r="AX989" s="11" t="s">
        <v>72</v>
      </c>
      <c r="AY989" s="187" t="s">
        <v>147</v>
      </c>
    </row>
    <row r="990" spans="2:51" s="12" customFormat="1" ht="13.5">
      <c r="B990" s="192"/>
      <c r="D990" s="184" t="s">
        <v>156</v>
      </c>
      <c r="E990" s="193" t="s">
        <v>5</v>
      </c>
      <c r="F990" s="194" t="s">
        <v>1354</v>
      </c>
      <c r="H990" s="195">
        <v>16.399999999999999</v>
      </c>
      <c r="I990" s="196"/>
      <c r="L990" s="192"/>
      <c r="M990" s="197"/>
      <c r="N990" s="198"/>
      <c r="O990" s="198"/>
      <c r="P990" s="198"/>
      <c r="Q990" s="198"/>
      <c r="R990" s="198"/>
      <c r="S990" s="198"/>
      <c r="T990" s="199"/>
      <c r="AT990" s="193" t="s">
        <v>156</v>
      </c>
      <c r="AU990" s="193" t="s">
        <v>80</v>
      </c>
      <c r="AV990" s="12" t="s">
        <v>80</v>
      </c>
      <c r="AW990" s="12" t="s">
        <v>35</v>
      </c>
      <c r="AX990" s="12" t="s">
        <v>72</v>
      </c>
      <c r="AY990" s="193" t="s">
        <v>147</v>
      </c>
    </row>
    <row r="991" spans="2:51" s="12" customFormat="1" ht="13.5">
      <c r="B991" s="192"/>
      <c r="D991" s="184" t="s">
        <v>156</v>
      </c>
      <c r="E991" s="193" t="s">
        <v>5</v>
      </c>
      <c r="F991" s="194" t="s">
        <v>1355</v>
      </c>
      <c r="H991" s="195">
        <v>-1.625</v>
      </c>
      <c r="I991" s="196"/>
      <c r="L991" s="192"/>
      <c r="M991" s="197"/>
      <c r="N991" s="198"/>
      <c r="O991" s="198"/>
      <c r="P991" s="198"/>
      <c r="Q991" s="198"/>
      <c r="R991" s="198"/>
      <c r="S991" s="198"/>
      <c r="T991" s="199"/>
      <c r="AT991" s="193" t="s">
        <v>156</v>
      </c>
      <c r="AU991" s="193" t="s">
        <v>80</v>
      </c>
      <c r="AV991" s="12" t="s">
        <v>80</v>
      </c>
      <c r="AW991" s="12" t="s">
        <v>35</v>
      </c>
      <c r="AX991" s="12" t="s">
        <v>72</v>
      </c>
      <c r="AY991" s="193" t="s">
        <v>147</v>
      </c>
    </row>
    <row r="992" spans="2:51" s="11" customFormat="1" ht="13.5">
      <c r="B992" s="183"/>
      <c r="D992" s="184" t="s">
        <v>156</v>
      </c>
      <c r="E992" s="185" t="s">
        <v>5</v>
      </c>
      <c r="F992" s="186" t="s">
        <v>535</v>
      </c>
      <c r="H992" s="187" t="s">
        <v>5</v>
      </c>
      <c r="I992" s="188"/>
      <c r="L992" s="183"/>
      <c r="M992" s="189"/>
      <c r="N992" s="190"/>
      <c r="O992" s="190"/>
      <c r="P992" s="190"/>
      <c r="Q992" s="190"/>
      <c r="R992" s="190"/>
      <c r="S992" s="190"/>
      <c r="T992" s="191"/>
      <c r="AT992" s="187" t="s">
        <v>156</v>
      </c>
      <c r="AU992" s="187" t="s">
        <v>80</v>
      </c>
      <c r="AV992" s="11" t="s">
        <v>17</v>
      </c>
      <c r="AW992" s="11" t="s">
        <v>35</v>
      </c>
      <c r="AX992" s="11" t="s">
        <v>72</v>
      </c>
      <c r="AY992" s="187" t="s">
        <v>147</v>
      </c>
    </row>
    <row r="993" spans="2:65" s="12" customFormat="1" ht="13.5">
      <c r="B993" s="192"/>
      <c r="D993" s="184" t="s">
        <v>156</v>
      </c>
      <c r="E993" s="193" t="s">
        <v>5</v>
      </c>
      <c r="F993" s="194" t="s">
        <v>1354</v>
      </c>
      <c r="H993" s="195">
        <v>16.399999999999999</v>
      </c>
      <c r="I993" s="196"/>
      <c r="L993" s="192"/>
      <c r="M993" s="197"/>
      <c r="N993" s="198"/>
      <c r="O993" s="198"/>
      <c r="P993" s="198"/>
      <c r="Q993" s="198"/>
      <c r="R993" s="198"/>
      <c r="S993" s="198"/>
      <c r="T993" s="199"/>
      <c r="AT993" s="193" t="s">
        <v>156</v>
      </c>
      <c r="AU993" s="193" t="s">
        <v>80</v>
      </c>
      <c r="AV993" s="12" t="s">
        <v>80</v>
      </c>
      <c r="AW993" s="12" t="s">
        <v>35</v>
      </c>
      <c r="AX993" s="12" t="s">
        <v>72</v>
      </c>
      <c r="AY993" s="193" t="s">
        <v>147</v>
      </c>
    </row>
    <row r="994" spans="2:65" s="12" customFormat="1" ht="13.5">
      <c r="B994" s="192"/>
      <c r="D994" s="184" t="s">
        <v>156</v>
      </c>
      <c r="E994" s="193" t="s">
        <v>5</v>
      </c>
      <c r="F994" s="194" t="s">
        <v>1355</v>
      </c>
      <c r="H994" s="195">
        <v>-1.625</v>
      </c>
      <c r="I994" s="196"/>
      <c r="L994" s="192"/>
      <c r="M994" s="197"/>
      <c r="N994" s="198"/>
      <c r="O994" s="198"/>
      <c r="P994" s="198"/>
      <c r="Q994" s="198"/>
      <c r="R994" s="198"/>
      <c r="S994" s="198"/>
      <c r="T994" s="199"/>
      <c r="AT994" s="193" t="s">
        <v>156</v>
      </c>
      <c r="AU994" s="193" t="s">
        <v>80</v>
      </c>
      <c r="AV994" s="12" t="s">
        <v>80</v>
      </c>
      <c r="AW994" s="12" t="s">
        <v>35</v>
      </c>
      <c r="AX994" s="12" t="s">
        <v>72</v>
      </c>
      <c r="AY994" s="193" t="s">
        <v>147</v>
      </c>
    </row>
    <row r="995" spans="2:65" s="11" customFormat="1" ht="13.5">
      <c r="B995" s="183"/>
      <c r="D995" s="184" t="s">
        <v>156</v>
      </c>
      <c r="E995" s="185" t="s">
        <v>5</v>
      </c>
      <c r="F995" s="186" t="s">
        <v>536</v>
      </c>
      <c r="H995" s="187" t="s">
        <v>5</v>
      </c>
      <c r="I995" s="188"/>
      <c r="L995" s="183"/>
      <c r="M995" s="189"/>
      <c r="N995" s="190"/>
      <c r="O995" s="190"/>
      <c r="P995" s="190"/>
      <c r="Q995" s="190"/>
      <c r="R995" s="190"/>
      <c r="S995" s="190"/>
      <c r="T995" s="191"/>
      <c r="AT995" s="187" t="s">
        <v>156</v>
      </c>
      <c r="AU995" s="187" t="s">
        <v>80</v>
      </c>
      <c r="AV995" s="11" t="s">
        <v>17</v>
      </c>
      <c r="AW995" s="11" t="s">
        <v>35</v>
      </c>
      <c r="AX995" s="11" t="s">
        <v>72</v>
      </c>
      <c r="AY995" s="187" t="s">
        <v>147</v>
      </c>
    </row>
    <row r="996" spans="2:65" s="12" customFormat="1" ht="13.5">
      <c r="B996" s="192"/>
      <c r="D996" s="184" t="s">
        <v>156</v>
      </c>
      <c r="E996" s="193" t="s">
        <v>5</v>
      </c>
      <c r="F996" s="194" t="s">
        <v>1354</v>
      </c>
      <c r="H996" s="195">
        <v>16.399999999999999</v>
      </c>
      <c r="I996" s="196"/>
      <c r="L996" s="192"/>
      <c r="M996" s="197"/>
      <c r="N996" s="198"/>
      <c r="O996" s="198"/>
      <c r="P996" s="198"/>
      <c r="Q996" s="198"/>
      <c r="R996" s="198"/>
      <c r="S996" s="198"/>
      <c r="T996" s="199"/>
      <c r="AT996" s="193" t="s">
        <v>156</v>
      </c>
      <c r="AU996" s="193" t="s">
        <v>80</v>
      </c>
      <c r="AV996" s="12" t="s">
        <v>80</v>
      </c>
      <c r="AW996" s="12" t="s">
        <v>35</v>
      </c>
      <c r="AX996" s="12" t="s">
        <v>72</v>
      </c>
      <c r="AY996" s="193" t="s">
        <v>147</v>
      </c>
    </row>
    <row r="997" spans="2:65" s="12" customFormat="1" ht="13.5">
      <c r="B997" s="192"/>
      <c r="D997" s="184" t="s">
        <v>156</v>
      </c>
      <c r="E997" s="193" t="s">
        <v>5</v>
      </c>
      <c r="F997" s="194" t="s">
        <v>328</v>
      </c>
      <c r="H997" s="195">
        <v>-1.4</v>
      </c>
      <c r="I997" s="196"/>
      <c r="L997" s="192"/>
      <c r="M997" s="197"/>
      <c r="N997" s="198"/>
      <c r="O997" s="198"/>
      <c r="P997" s="198"/>
      <c r="Q997" s="198"/>
      <c r="R997" s="198"/>
      <c r="S997" s="198"/>
      <c r="T997" s="199"/>
      <c r="AT997" s="193" t="s">
        <v>156</v>
      </c>
      <c r="AU997" s="193" t="s">
        <v>80</v>
      </c>
      <c r="AV997" s="12" t="s">
        <v>80</v>
      </c>
      <c r="AW997" s="12" t="s">
        <v>35</v>
      </c>
      <c r="AX997" s="12" t="s">
        <v>72</v>
      </c>
      <c r="AY997" s="193" t="s">
        <v>147</v>
      </c>
    </row>
    <row r="998" spans="2:65" s="11" customFormat="1" ht="13.5">
      <c r="B998" s="183"/>
      <c r="D998" s="184" t="s">
        <v>156</v>
      </c>
      <c r="E998" s="185" t="s">
        <v>5</v>
      </c>
      <c r="F998" s="186" t="s">
        <v>537</v>
      </c>
      <c r="H998" s="187" t="s">
        <v>5</v>
      </c>
      <c r="I998" s="188"/>
      <c r="L998" s="183"/>
      <c r="M998" s="189"/>
      <c r="N998" s="190"/>
      <c r="O998" s="190"/>
      <c r="P998" s="190"/>
      <c r="Q998" s="190"/>
      <c r="R998" s="190"/>
      <c r="S998" s="190"/>
      <c r="T998" s="191"/>
      <c r="AT998" s="187" t="s">
        <v>156</v>
      </c>
      <c r="AU998" s="187" t="s">
        <v>80</v>
      </c>
      <c r="AV998" s="11" t="s">
        <v>17</v>
      </c>
      <c r="AW998" s="11" t="s">
        <v>35</v>
      </c>
      <c r="AX998" s="11" t="s">
        <v>72</v>
      </c>
      <c r="AY998" s="187" t="s">
        <v>147</v>
      </c>
    </row>
    <row r="999" spans="2:65" s="12" customFormat="1" ht="13.5">
      <c r="B999" s="192"/>
      <c r="D999" s="184" t="s">
        <v>156</v>
      </c>
      <c r="E999" s="193" t="s">
        <v>5</v>
      </c>
      <c r="F999" s="194" t="s">
        <v>1354</v>
      </c>
      <c r="H999" s="195">
        <v>16.399999999999999</v>
      </c>
      <c r="I999" s="196"/>
      <c r="L999" s="192"/>
      <c r="M999" s="197"/>
      <c r="N999" s="198"/>
      <c r="O999" s="198"/>
      <c r="P999" s="198"/>
      <c r="Q999" s="198"/>
      <c r="R999" s="198"/>
      <c r="S999" s="198"/>
      <c r="T999" s="199"/>
      <c r="AT999" s="193" t="s">
        <v>156</v>
      </c>
      <c r="AU999" s="193" t="s">
        <v>80</v>
      </c>
      <c r="AV999" s="12" t="s">
        <v>80</v>
      </c>
      <c r="AW999" s="12" t="s">
        <v>35</v>
      </c>
      <c r="AX999" s="12" t="s">
        <v>72</v>
      </c>
      <c r="AY999" s="193" t="s">
        <v>147</v>
      </c>
    </row>
    <row r="1000" spans="2:65" s="12" customFormat="1" ht="13.5">
      <c r="B1000" s="192"/>
      <c r="D1000" s="184" t="s">
        <v>156</v>
      </c>
      <c r="E1000" s="193" t="s">
        <v>5</v>
      </c>
      <c r="F1000" s="194" t="s">
        <v>328</v>
      </c>
      <c r="H1000" s="195">
        <v>-1.4</v>
      </c>
      <c r="I1000" s="196"/>
      <c r="L1000" s="192"/>
      <c r="M1000" s="197"/>
      <c r="N1000" s="198"/>
      <c r="O1000" s="198"/>
      <c r="P1000" s="198"/>
      <c r="Q1000" s="198"/>
      <c r="R1000" s="198"/>
      <c r="S1000" s="198"/>
      <c r="T1000" s="199"/>
      <c r="AT1000" s="193" t="s">
        <v>156</v>
      </c>
      <c r="AU1000" s="193" t="s">
        <v>80</v>
      </c>
      <c r="AV1000" s="12" t="s">
        <v>80</v>
      </c>
      <c r="AW1000" s="12" t="s">
        <v>35</v>
      </c>
      <c r="AX1000" s="12" t="s">
        <v>72</v>
      </c>
      <c r="AY1000" s="193" t="s">
        <v>147</v>
      </c>
    </row>
    <row r="1001" spans="2:65" s="13" customFormat="1" ht="13.5">
      <c r="B1001" s="200"/>
      <c r="D1001" s="201" t="s">
        <v>156</v>
      </c>
      <c r="E1001" s="202" t="s">
        <v>5</v>
      </c>
      <c r="F1001" s="203" t="s">
        <v>159</v>
      </c>
      <c r="H1001" s="204">
        <v>192.11</v>
      </c>
      <c r="I1001" s="205"/>
      <c r="L1001" s="200"/>
      <c r="M1001" s="206"/>
      <c r="N1001" s="207"/>
      <c r="O1001" s="207"/>
      <c r="P1001" s="207"/>
      <c r="Q1001" s="207"/>
      <c r="R1001" s="207"/>
      <c r="S1001" s="207"/>
      <c r="T1001" s="208"/>
      <c r="AT1001" s="209" t="s">
        <v>156</v>
      </c>
      <c r="AU1001" s="209" t="s">
        <v>80</v>
      </c>
      <c r="AV1001" s="13" t="s">
        <v>154</v>
      </c>
      <c r="AW1001" s="13" t="s">
        <v>35</v>
      </c>
      <c r="AX1001" s="13" t="s">
        <v>17</v>
      </c>
      <c r="AY1001" s="209" t="s">
        <v>147</v>
      </c>
    </row>
    <row r="1002" spans="2:65" s="1" customFormat="1" ht="22.5" customHeight="1">
      <c r="B1002" s="170"/>
      <c r="C1002" s="216" t="s">
        <v>1356</v>
      </c>
      <c r="D1002" s="216" t="s">
        <v>393</v>
      </c>
      <c r="E1002" s="217" t="s">
        <v>1357</v>
      </c>
      <c r="F1002" s="218" t="s">
        <v>1358</v>
      </c>
      <c r="G1002" s="219" t="s">
        <v>229</v>
      </c>
      <c r="H1002" s="220">
        <v>211.30799999999999</v>
      </c>
      <c r="I1002" s="221"/>
      <c r="J1002" s="222">
        <f>ROUND(I1002*H1002,2)</f>
        <v>0</v>
      </c>
      <c r="K1002" s="218" t="s">
        <v>153</v>
      </c>
      <c r="L1002" s="223"/>
      <c r="M1002" s="224" t="s">
        <v>5</v>
      </c>
      <c r="N1002" s="225" t="s">
        <v>43</v>
      </c>
      <c r="O1002" s="42"/>
      <c r="P1002" s="180">
        <f>O1002*H1002</f>
        <v>0</v>
      </c>
      <c r="Q1002" s="180">
        <v>1.18E-2</v>
      </c>
      <c r="R1002" s="180">
        <f>Q1002*H1002</f>
        <v>2.4934343999999999</v>
      </c>
      <c r="S1002" s="180">
        <v>0</v>
      </c>
      <c r="T1002" s="181">
        <f>S1002*H1002</f>
        <v>0</v>
      </c>
      <c r="AR1002" s="24" t="s">
        <v>316</v>
      </c>
      <c r="AT1002" s="24" t="s">
        <v>393</v>
      </c>
      <c r="AU1002" s="24" t="s">
        <v>80</v>
      </c>
      <c r="AY1002" s="24" t="s">
        <v>147</v>
      </c>
      <c r="BE1002" s="182">
        <f>IF(N1002="základní",J1002,0)</f>
        <v>0</v>
      </c>
      <c r="BF1002" s="182">
        <f>IF(N1002="snížená",J1002,0)</f>
        <v>0</v>
      </c>
      <c r="BG1002" s="182">
        <f>IF(N1002="zákl. přenesená",J1002,0)</f>
        <v>0</v>
      </c>
      <c r="BH1002" s="182">
        <f>IF(N1002="sníž. přenesená",J1002,0)</f>
        <v>0</v>
      </c>
      <c r="BI1002" s="182">
        <f>IF(N1002="nulová",J1002,0)</f>
        <v>0</v>
      </c>
      <c r="BJ1002" s="24" t="s">
        <v>17</v>
      </c>
      <c r="BK1002" s="182">
        <f>ROUND(I1002*H1002,2)</f>
        <v>0</v>
      </c>
      <c r="BL1002" s="24" t="s">
        <v>226</v>
      </c>
      <c r="BM1002" s="24" t="s">
        <v>1359</v>
      </c>
    </row>
    <row r="1003" spans="2:65" s="12" customFormat="1" ht="13.5">
      <c r="B1003" s="192"/>
      <c r="D1003" s="201" t="s">
        <v>156</v>
      </c>
      <c r="F1003" s="211" t="s">
        <v>1360</v>
      </c>
      <c r="H1003" s="212">
        <v>211.30799999999999</v>
      </c>
      <c r="I1003" s="196"/>
      <c r="L1003" s="192"/>
      <c r="M1003" s="197"/>
      <c r="N1003" s="198"/>
      <c r="O1003" s="198"/>
      <c r="P1003" s="198"/>
      <c r="Q1003" s="198"/>
      <c r="R1003" s="198"/>
      <c r="S1003" s="198"/>
      <c r="T1003" s="199"/>
      <c r="AT1003" s="193" t="s">
        <v>156</v>
      </c>
      <c r="AU1003" s="193" t="s">
        <v>80</v>
      </c>
      <c r="AV1003" s="12" t="s">
        <v>80</v>
      </c>
      <c r="AW1003" s="12" t="s">
        <v>6</v>
      </c>
      <c r="AX1003" s="12" t="s">
        <v>17</v>
      </c>
      <c r="AY1003" s="193" t="s">
        <v>147</v>
      </c>
    </row>
    <row r="1004" spans="2:65" s="1" customFormat="1" ht="22.5" customHeight="1">
      <c r="B1004" s="170"/>
      <c r="C1004" s="171" t="s">
        <v>1361</v>
      </c>
      <c r="D1004" s="171" t="s">
        <v>149</v>
      </c>
      <c r="E1004" s="172" t="s">
        <v>1362</v>
      </c>
      <c r="F1004" s="173" t="s">
        <v>1363</v>
      </c>
      <c r="G1004" s="174" t="s">
        <v>229</v>
      </c>
      <c r="H1004" s="175">
        <v>156.91</v>
      </c>
      <c r="I1004" s="176"/>
      <c r="J1004" s="177">
        <f>ROUND(I1004*H1004,2)</f>
        <v>0</v>
      </c>
      <c r="K1004" s="173" t="s">
        <v>153</v>
      </c>
      <c r="L1004" s="41"/>
      <c r="M1004" s="178" t="s">
        <v>5</v>
      </c>
      <c r="N1004" s="179" t="s">
        <v>43</v>
      </c>
      <c r="O1004" s="42"/>
      <c r="P1004" s="180">
        <f>O1004*H1004</f>
        <v>0</v>
      </c>
      <c r="Q1004" s="180">
        <v>2.9999999999999997E-4</v>
      </c>
      <c r="R1004" s="180">
        <f>Q1004*H1004</f>
        <v>4.7072999999999997E-2</v>
      </c>
      <c r="S1004" s="180">
        <v>0</v>
      </c>
      <c r="T1004" s="181">
        <f>S1004*H1004</f>
        <v>0</v>
      </c>
      <c r="AR1004" s="24" t="s">
        <v>226</v>
      </c>
      <c r="AT1004" s="24" t="s">
        <v>149</v>
      </c>
      <c r="AU1004" s="24" t="s">
        <v>80</v>
      </c>
      <c r="AY1004" s="24" t="s">
        <v>147</v>
      </c>
      <c r="BE1004" s="182">
        <f>IF(N1004="základní",J1004,0)</f>
        <v>0</v>
      </c>
      <c r="BF1004" s="182">
        <f>IF(N1004="snížená",J1004,0)</f>
        <v>0</v>
      </c>
      <c r="BG1004" s="182">
        <f>IF(N1004="zákl. přenesená",J1004,0)</f>
        <v>0</v>
      </c>
      <c r="BH1004" s="182">
        <f>IF(N1004="sníž. přenesená",J1004,0)</f>
        <v>0</v>
      </c>
      <c r="BI1004" s="182">
        <f>IF(N1004="nulová",J1004,0)</f>
        <v>0</v>
      </c>
      <c r="BJ1004" s="24" t="s">
        <v>17</v>
      </c>
      <c r="BK1004" s="182">
        <f>ROUND(I1004*H1004,2)</f>
        <v>0</v>
      </c>
      <c r="BL1004" s="24" t="s">
        <v>226</v>
      </c>
      <c r="BM1004" s="24" t="s">
        <v>1364</v>
      </c>
    </row>
    <row r="1005" spans="2:65" s="1" customFormat="1" ht="22.5" customHeight="1">
      <c r="B1005" s="170"/>
      <c r="C1005" s="171" t="s">
        <v>1365</v>
      </c>
      <c r="D1005" s="171" t="s">
        <v>149</v>
      </c>
      <c r="E1005" s="172" t="s">
        <v>1366</v>
      </c>
      <c r="F1005" s="173" t="s">
        <v>1367</v>
      </c>
      <c r="G1005" s="174" t="s">
        <v>287</v>
      </c>
      <c r="H1005" s="175">
        <v>220.7</v>
      </c>
      <c r="I1005" s="176"/>
      <c r="J1005" s="177">
        <f>ROUND(I1005*H1005,2)</f>
        <v>0</v>
      </c>
      <c r="K1005" s="173" t="s">
        <v>153</v>
      </c>
      <c r="L1005" s="41"/>
      <c r="M1005" s="178" t="s">
        <v>5</v>
      </c>
      <c r="N1005" s="179" t="s">
        <v>43</v>
      </c>
      <c r="O1005" s="42"/>
      <c r="P1005" s="180">
        <f>O1005*H1005</f>
        <v>0</v>
      </c>
      <c r="Q1005" s="180">
        <v>3.0000000000000001E-5</v>
      </c>
      <c r="R1005" s="180">
        <f>Q1005*H1005</f>
        <v>6.6210000000000001E-3</v>
      </c>
      <c r="S1005" s="180">
        <v>0</v>
      </c>
      <c r="T1005" s="181">
        <f>S1005*H1005</f>
        <v>0</v>
      </c>
      <c r="AR1005" s="24" t="s">
        <v>226</v>
      </c>
      <c r="AT1005" s="24" t="s">
        <v>149</v>
      </c>
      <c r="AU1005" s="24" t="s">
        <v>80</v>
      </c>
      <c r="AY1005" s="24" t="s">
        <v>147</v>
      </c>
      <c r="BE1005" s="182">
        <f>IF(N1005="základní",J1005,0)</f>
        <v>0</v>
      </c>
      <c r="BF1005" s="182">
        <f>IF(N1005="snížená",J1005,0)</f>
        <v>0</v>
      </c>
      <c r="BG1005" s="182">
        <f>IF(N1005="zákl. přenesená",J1005,0)</f>
        <v>0</v>
      </c>
      <c r="BH1005" s="182">
        <f>IF(N1005="sníž. přenesená",J1005,0)</f>
        <v>0</v>
      </c>
      <c r="BI1005" s="182">
        <f>IF(N1005="nulová",J1005,0)</f>
        <v>0</v>
      </c>
      <c r="BJ1005" s="24" t="s">
        <v>17</v>
      </c>
      <c r="BK1005" s="182">
        <f>ROUND(I1005*H1005,2)</f>
        <v>0</v>
      </c>
      <c r="BL1005" s="24" t="s">
        <v>226</v>
      </c>
      <c r="BM1005" s="24" t="s">
        <v>1368</v>
      </c>
    </row>
    <row r="1006" spans="2:65" s="11" customFormat="1" ht="13.5">
      <c r="B1006" s="183"/>
      <c r="D1006" s="184" t="s">
        <v>156</v>
      </c>
      <c r="E1006" s="185" t="s">
        <v>5</v>
      </c>
      <c r="F1006" s="186" t="s">
        <v>514</v>
      </c>
      <c r="H1006" s="187" t="s">
        <v>5</v>
      </c>
      <c r="I1006" s="188"/>
      <c r="L1006" s="183"/>
      <c r="M1006" s="189"/>
      <c r="N1006" s="190"/>
      <c r="O1006" s="190"/>
      <c r="P1006" s="190"/>
      <c r="Q1006" s="190"/>
      <c r="R1006" s="190"/>
      <c r="S1006" s="190"/>
      <c r="T1006" s="191"/>
      <c r="AT1006" s="187" t="s">
        <v>156</v>
      </c>
      <c r="AU1006" s="187" t="s">
        <v>80</v>
      </c>
      <c r="AV1006" s="11" t="s">
        <v>17</v>
      </c>
      <c r="AW1006" s="11" t="s">
        <v>35</v>
      </c>
      <c r="AX1006" s="11" t="s">
        <v>72</v>
      </c>
      <c r="AY1006" s="187" t="s">
        <v>147</v>
      </c>
    </row>
    <row r="1007" spans="2:65" s="12" customFormat="1" ht="13.5">
      <c r="B1007" s="192"/>
      <c r="D1007" s="184" t="s">
        <v>156</v>
      </c>
      <c r="E1007" s="193" t="s">
        <v>5</v>
      </c>
      <c r="F1007" s="194" t="s">
        <v>1369</v>
      </c>
      <c r="H1007" s="195">
        <v>12.5</v>
      </c>
      <c r="I1007" s="196"/>
      <c r="L1007" s="192"/>
      <c r="M1007" s="197"/>
      <c r="N1007" s="198"/>
      <c r="O1007" s="198"/>
      <c r="P1007" s="198"/>
      <c r="Q1007" s="198"/>
      <c r="R1007" s="198"/>
      <c r="S1007" s="198"/>
      <c r="T1007" s="199"/>
      <c r="AT1007" s="193" t="s">
        <v>156</v>
      </c>
      <c r="AU1007" s="193" t="s">
        <v>80</v>
      </c>
      <c r="AV1007" s="12" t="s">
        <v>80</v>
      </c>
      <c r="AW1007" s="12" t="s">
        <v>35</v>
      </c>
      <c r="AX1007" s="12" t="s">
        <v>72</v>
      </c>
      <c r="AY1007" s="193" t="s">
        <v>147</v>
      </c>
    </row>
    <row r="1008" spans="2:65" s="11" customFormat="1" ht="13.5">
      <c r="B1008" s="183"/>
      <c r="D1008" s="184" t="s">
        <v>156</v>
      </c>
      <c r="E1008" s="185" t="s">
        <v>5</v>
      </c>
      <c r="F1008" s="186" t="s">
        <v>517</v>
      </c>
      <c r="H1008" s="187" t="s">
        <v>5</v>
      </c>
      <c r="I1008" s="188"/>
      <c r="L1008" s="183"/>
      <c r="M1008" s="189"/>
      <c r="N1008" s="190"/>
      <c r="O1008" s="190"/>
      <c r="P1008" s="190"/>
      <c r="Q1008" s="190"/>
      <c r="R1008" s="190"/>
      <c r="S1008" s="190"/>
      <c r="T1008" s="191"/>
      <c r="AT1008" s="187" t="s">
        <v>156</v>
      </c>
      <c r="AU1008" s="187" t="s">
        <v>80</v>
      </c>
      <c r="AV1008" s="11" t="s">
        <v>17</v>
      </c>
      <c r="AW1008" s="11" t="s">
        <v>35</v>
      </c>
      <c r="AX1008" s="11" t="s">
        <v>72</v>
      </c>
      <c r="AY1008" s="187" t="s">
        <v>147</v>
      </c>
    </row>
    <row r="1009" spans="2:51" s="12" customFormat="1" ht="13.5">
      <c r="B1009" s="192"/>
      <c r="D1009" s="184" t="s">
        <v>156</v>
      </c>
      <c r="E1009" s="193" t="s">
        <v>5</v>
      </c>
      <c r="F1009" s="194" t="s">
        <v>1370</v>
      </c>
      <c r="H1009" s="195">
        <v>25.3</v>
      </c>
      <c r="I1009" s="196"/>
      <c r="L1009" s="192"/>
      <c r="M1009" s="197"/>
      <c r="N1009" s="198"/>
      <c r="O1009" s="198"/>
      <c r="P1009" s="198"/>
      <c r="Q1009" s="198"/>
      <c r="R1009" s="198"/>
      <c r="S1009" s="198"/>
      <c r="T1009" s="199"/>
      <c r="AT1009" s="193" t="s">
        <v>156</v>
      </c>
      <c r="AU1009" s="193" t="s">
        <v>80</v>
      </c>
      <c r="AV1009" s="12" t="s">
        <v>80</v>
      </c>
      <c r="AW1009" s="12" t="s">
        <v>35</v>
      </c>
      <c r="AX1009" s="12" t="s">
        <v>72</v>
      </c>
      <c r="AY1009" s="193" t="s">
        <v>147</v>
      </c>
    </row>
    <row r="1010" spans="2:51" s="11" customFormat="1" ht="13.5">
      <c r="B1010" s="183"/>
      <c r="D1010" s="184" t="s">
        <v>156</v>
      </c>
      <c r="E1010" s="185" t="s">
        <v>5</v>
      </c>
      <c r="F1010" s="186" t="s">
        <v>520</v>
      </c>
      <c r="H1010" s="187" t="s">
        <v>5</v>
      </c>
      <c r="I1010" s="188"/>
      <c r="L1010" s="183"/>
      <c r="M1010" s="189"/>
      <c r="N1010" s="190"/>
      <c r="O1010" s="190"/>
      <c r="P1010" s="190"/>
      <c r="Q1010" s="190"/>
      <c r="R1010" s="190"/>
      <c r="S1010" s="190"/>
      <c r="T1010" s="191"/>
      <c r="AT1010" s="187" t="s">
        <v>156</v>
      </c>
      <c r="AU1010" s="187" t="s">
        <v>80</v>
      </c>
      <c r="AV1010" s="11" t="s">
        <v>17</v>
      </c>
      <c r="AW1010" s="11" t="s">
        <v>35</v>
      </c>
      <c r="AX1010" s="11" t="s">
        <v>72</v>
      </c>
      <c r="AY1010" s="187" t="s">
        <v>147</v>
      </c>
    </row>
    <row r="1011" spans="2:51" s="12" customFormat="1" ht="13.5">
      <c r="B1011" s="192"/>
      <c r="D1011" s="184" t="s">
        <v>156</v>
      </c>
      <c r="E1011" s="193" t="s">
        <v>5</v>
      </c>
      <c r="F1011" s="194" t="s">
        <v>1371</v>
      </c>
      <c r="H1011" s="195">
        <v>13</v>
      </c>
      <c r="I1011" s="196"/>
      <c r="L1011" s="192"/>
      <c r="M1011" s="197"/>
      <c r="N1011" s="198"/>
      <c r="O1011" s="198"/>
      <c r="P1011" s="198"/>
      <c r="Q1011" s="198"/>
      <c r="R1011" s="198"/>
      <c r="S1011" s="198"/>
      <c r="T1011" s="199"/>
      <c r="AT1011" s="193" t="s">
        <v>156</v>
      </c>
      <c r="AU1011" s="193" t="s">
        <v>80</v>
      </c>
      <c r="AV1011" s="12" t="s">
        <v>80</v>
      </c>
      <c r="AW1011" s="12" t="s">
        <v>35</v>
      </c>
      <c r="AX1011" s="12" t="s">
        <v>72</v>
      </c>
      <c r="AY1011" s="193" t="s">
        <v>147</v>
      </c>
    </row>
    <row r="1012" spans="2:51" s="11" customFormat="1" ht="13.5">
      <c r="B1012" s="183"/>
      <c r="D1012" s="184" t="s">
        <v>156</v>
      </c>
      <c r="E1012" s="185" t="s">
        <v>5</v>
      </c>
      <c r="F1012" s="186" t="s">
        <v>522</v>
      </c>
      <c r="H1012" s="187" t="s">
        <v>5</v>
      </c>
      <c r="I1012" s="188"/>
      <c r="L1012" s="183"/>
      <c r="M1012" s="189"/>
      <c r="N1012" s="190"/>
      <c r="O1012" s="190"/>
      <c r="P1012" s="190"/>
      <c r="Q1012" s="190"/>
      <c r="R1012" s="190"/>
      <c r="S1012" s="190"/>
      <c r="T1012" s="191"/>
      <c r="AT1012" s="187" t="s">
        <v>156</v>
      </c>
      <c r="AU1012" s="187" t="s">
        <v>80</v>
      </c>
      <c r="AV1012" s="11" t="s">
        <v>17</v>
      </c>
      <c r="AW1012" s="11" t="s">
        <v>35</v>
      </c>
      <c r="AX1012" s="11" t="s">
        <v>72</v>
      </c>
      <c r="AY1012" s="187" t="s">
        <v>147</v>
      </c>
    </row>
    <row r="1013" spans="2:51" s="12" customFormat="1" ht="13.5">
      <c r="B1013" s="192"/>
      <c r="D1013" s="184" t="s">
        <v>156</v>
      </c>
      <c r="E1013" s="193" t="s">
        <v>5</v>
      </c>
      <c r="F1013" s="194" t="s">
        <v>1372</v>
      </c>
      <c r="H1013" s="195">
        <v>20.3</v>
      </c>
      <c r="I1013" s="196"/>
      <c r="L1013" s="192"/>
      <c r="M1013" s="197"/>
      <c r="N1013" s="198"/>
      <c r="O1013" s="198"/>
      <c r="P1013" s="198"/>
      <c r="Q1013" s="198"/>
      <c r="R1013" s="198"/>
      <c r="S1013" s="198"/>
      <c r="T1013" s="199"/>
      <c r="AT1013" s="193" t="s">
        <v>156</v>
      </c>
      <c r="AU1013" s="193" t="s">
        <v>80</v>
      </c>
      <c r="AV1013" s="12" t="s">
        <v>80</v>
      </c>
      <c r="AW1013" s="12" t="s">
        <v>35</v>
      </c>
      <c r="AX1013" s="12" t="s">
        <v>72</v>
      </c>
      <c r="AY1013" s="193" t="s">
        <v>147</v>
      </c>
    </row>
    <row r="1014" spans="2:51" s="11" customFormat="1" ht="13.5">
      <c r="B1014" s="183"/>
      <c r="D1014" s="184" t="s">
        <v>156</v>
      </c>
      <c r="E1014" s="185" t="s">
        <v>5</v>
      </c>
      <c r="F1014" s="186" t="s">
        <v>525</v>
      </c>
      <c r="H1014" s="187" t="s">
        <v>5</v>
      </c>
      <c r="I1014" s="188"/>
      <c r="L1014" s="183"/>
      <c r="M1014" s="189"/>
      <c r="N1014" s="190"/>
      <c r="O1014" s="190"/>
      <c r="P1014" s="190"/>
      <c r="Q1014" s="190"/>
      <c r="R1014" s="190"/>
      <c r="S1014" s="190"/>
      <c r="T1014" s="191"/>
      <c r="AT1014" s="187" t="s">
        <v>156</v>
      </c>
      <c r="AU1014" s="187" t="s">
        <v>80</v>
      </c>
      <c r="AV1014" s="11" t="s">
        <v>17</v>
      </c>
      <c r="AW1014" s="11" t="s">
        <v>35</v>
      </c>
      <c r="AX1014" s="11" t="s">
        <v>72</v>
      </c>
      <c r="AY1014" s="187" t="s">
        <v>147</v>
      </c>
    </row>
    <row r="1015" spans="2:51" s="12" customFormat="1" ht="13.5">
      <c r="B1015" s="192"/>
      <c r="D1015" s="184" t="s">
        <v>156</v>
      </c>
      <c r="E1015" s="193" t="s">
        <v>5</v>
      </c>
      <c r="F1015" s="194" t="s">
        <v>1373</v>
      </c>
      <c r="H1015" s="195">
        <v>19.399999999999999</v>
      </c>
      <c r="I1015" s="196"/>
      <c r="L1015" s="192"/>
      <c r="M1015" s="197"/>
      <c r="N1015" s="198"/>
      <c r="O1015" s="198"/>
      <c r="P1015" s="198"/>
      <c r="Q1015" s="198"/>
      <c r="R1015" s="198"/>
      <c r="S1015" s="198"/>
      <c r="T1015" s="199"/>
      <c r="AT1015" s="193" t="s">
        <v>156</v>
      </c>
      <c r="AU1015" s="193" t="s">
        <v>80</v>
      </c>
      <c r="AV1015" s="12" t="s">
        <v>80</v>
      </c>
      <c r="AW1015" s="12" t="s">
        <v>35</v>
      </c>
      <c r="AX1015" s="12" t="s">
        <v>72</v>
      </c>
      <c r="AY1015" s="193" t="s">
        <v>147</v>
      </c>
    </row>
    <row r="1016" spans="2:51" s="11" customFormat="1" ht="13.5">
      <c r="B1016" s="183"/>
      <c r="D1016" s="184" t="s">
        <v>156</v>
      </c>
      <c r="E1016" s="185" t="s">
        <v>5</v>
      </c>
      <c r="F1016" s="186" t="s">
        <v>528</v>
      </c>
      <c r="H1016" s="187" t="s">
        <v>5</v>
      </c>
      <c r="I1016" s="188"/>
      <c r="L1016" s="183"/>
      <c r="M1016" s="189"/>
      <c r="N1016" s="190"/>
      <c r="O1016" s="190"/>
      <c r="P1016" s="190"/>
      <c r="Q1016" s="190"/>
      <c r="R1016" s="190"/>
      <c r="S1016" s="190"/>
      <c r="T1016" s="191"/>
      <c r="AT1016" s="187" t="s">
        <v>156</v>
      </c>
      <c r="AU1016" s="187" t="s">
        <v>80</v>
      </c>
      <c r="AV1016" s="11" t="s">
        <v>17</v>
      </c>
      <c r="AW1016" s="11" t="s">
        <v>35</v>
      </c>
      <c r="AX1016" s="11" t="s">
        <v>72</v>
      </c>
      <c r="AY1016" s="187" t="s">
        <v>147</v>
      </c>
    </row>
    <row r="1017" spans="2:51" s="12" customFormat="1" ht="13.5">
      <c r="B1017" s="192"/>
      <c r="D1017" s="184" t="s">
        <v>156</v>
      </c>
      <c r="E1017" s="193" t="s">
        <v>5</v>
      </c>
      <c r="F1017" s="194" t="s">
        <v>1374</v>
      </c>
      <c r="H1017" s="195">
        <v>16.5</v>
      </c>
      <c r="I1017" s="196"/>
      <c r="L1017" s="192"/>
      <c r="M1017" s="197"/>
      <c r="N1017" s="198"/>
      <c r="O1017" s="198"/>
      <c r="P1017" s="198"/>
      <c r="Q1017" s="198"/>
      <c r="R1017" s="198"/>
      <c r="S1017" s="198"/>
      <c r="T1017" s="199"/>
      <c r="AT1017" s="193" t="s">
        <v>156</v>
      </c>
      <c r="AU1017" s="193" t="s">
        <v>80</v>
      </c>
      <c r="AV1017" s="12" t="s">
        <v>80</v>
      </c>
      <c r="AW1017" s="12" t="s">
        <v>35</v>
      </c>
      <c r="AX1017" s="12" t="s">
        <v>72</v>
      </c>
      <c r="AY1017" s="193" t="s">
        <v>147</v>
      </c>
    </row>
    <row r="1018" spans="2:51" s="11" customFormat="1" ht="13.5">
      <c r="B1018" s="183"/>
      <c r="D1018" s="184" t="s">
        <v>156</v>
      </c>
      <c r="E1018" s="185" t="s">
        <v>5</v>
      </c>
      <c r="F1018" s="186" t="s">
        <v>530</v>
      </c>
      <c r="H1018" s="187" t="s">
        <v>5</v>
      </c>
      <c r="I1018" s="188"/>
      <c r="L1018" s="183"/>
      <c r="M1018" s="189"/>
      <c r="N1018" s="190"/>
      <c r="O1018" s="190"/>
      <c r="P1018" s="190"/>
      <c r="Q1018" s="190"/>
      <c r="R1018" s="190"/>
      <c r="S1018" s="190"/>
      <c r="T1018" s="191"/>
      <c r="AT1018" s="187" t="s">
        <v>156</v>
      </c>
      <c r="AU1018" s="187" t="s">
        <v>80</v>
      </c>
      <c r="AV1018" s="11" t="s">
        <v>17</v>
      </c>
      <c r="AW1018" s="11" t="s">
        <v>35</v>
      </c>
      <c r="AX1018" s="11" t="s">
        <v>72</v>
      </c>
      <c r="AY1018" s="187" t="s">
        <v>147</v>
      </c>
    </row>
    <row r="1019" spans="2:51" s="12" customFormat="1" ht="13.5">
      <c r="B1019" s="192"/>
      <c r="D1019" s="184" t="s">
        <v>156</v>
      </c>
      <c r="E1019" s="193" t="s">
        <v>5</v>
      </c>
      <c r="F1019" s="194" t="s">
        <v>1374</v>
      </c>
      <c r="H1019" s="195">
        <v>16.5</v>
      </c>
      <c r="I1019" s="196"/>
      <c r="L1019" s="192"/>
      <c r="M1019" s="197"/>
      <c r="N1019" s="198"/>
      <c r="O1019" s="198"/>
      <c r="P1019" s="198"/>
      <c r="Q1019" s="198"/>
      <c r="R1019" s="198"/>
      <c r="S1019" s="198"/>
      <c r="T1019" s="199"/>
      <c r="AT1019" s="193" t="s">
        <v>156</v>
      </c>
      <c r="AU1019" s="193" t="s">
        <v>80</v>
      </c>
      <c r="AV1019" s="12" t="s">
        <v>80</v>
      </c>
      <c r="AW1019" s="12" t="s">
        <v>35</v>
      </c>
      <c r="AX1019" s="12" t="s">
        <v>72</v>
      </c>
      <c r="AY1019" s="193" t="s">
        <v>147</v>
      </c>
    </row>
    <row r="1020" spans="2:51" s="11" customFormat="1" ht="13.5">
      <c r="B1020" s="183"/>
      <c r="D1020" s="184" t="s">
        <v>156</v>
      </c>
      <c r="E1020" s="185" t="s">
        <v>5</v>
      </c>
      <c r="F1020" s="186" t="s">
        <v>531</v>
      </c>
      <c r="H1020" s="187" t="s">
        <v>5</v>
      </c>
      <c r="I1020" s="188"/>
      <c r="L1020" s="183"/>
      <c r="M1020" s="189"/>
      <c r="N1020" s="190"/>
      <c r="O1020" s="190"/>
      <c r="P1020" s="190"/>
      <c r="Q1020" s="190"/>
      <c r="R1020" s="190"/>
      <c r="S1020" s="190"/>
      <c r="T1020" s="191"/>
      <c r="AT1020" s="187" t="s">
        <v>156</v>
      </c>
      <c r="AU1020" s="187" t="s">
        <v>80</v>
      </c>
      <c r="AV1020" s="11" t="s">
        <v>17</v>
      </c>
      <c r="AW1020" s="11" t="s">
        <v>35</v>
      </c>
      <c r="AX1020" s="11" t="s">
        <v>72</v>
      </c>
      <c r="AY1020" s="187" t="s">
        <v>147</v>
      </c>
    </row>
    <row r="1021" spans="2:51" s="12" customFormat="1" ht="13.5">
      <c r="B1021" s="192"/>
      <c r="D1021" s="184" t="s">
        <v>156</v>
      </c>
      <c r="E1021" s="193" t="s">
        <v>5</v>
      </c>
      <c r="F1021" s="194" t="s">
        <v>1375</v>
      </c>
      <c r="H1021" s="195">
        <v>16.2</v>
      </c>
      <c r="I1021" s="196"/>
      <c r="L1021" s="192"/>
      <c r="M1021" s="197"/>
      <c r="N1021" s="198"/>
      <c r="O1021" s="198"/>
      <c r="P1021" s="198"/>
      <c r="Q1021" s="198"/>
      <c r="R1021" s="198"/>
      <c r="S1021" s="198"/>
      <c r="T1021" s="199"/>
      <c r="AT1021" s="193" t="s">
        <v>156</v>
      </c>
      <c r="AU1021" s="193" t="s">
        <v>80</v>
      </c>
      <c r="AV1021" s="12" t="s">
        <v>80</v>
      </c>
      <c r="AW1021" s="12" t="s">
        <v>35</v>
      </c>
      <c r="AX1021" s="12" t="s">
        <v>72</v>
      </c>
      <c r="AY1021" s="193" t="s">
        <v>147</v>
      </c>
    </row>
    <row r="1022" spans="2:51" s="11" customFormat="1" ht="13.5">
      <c r="B1022" s="183"/>
      <c r="D1022" s="184" t="s">
        <v>156</v>
      </c>
      <c r="E1022" s="185" t="s">
        <v>5</v>
      </c>
      <c r="F1022" s="186" t="s">
        <v>533</v>
      </c>
      <c r="H1022" s="187" t="s">
        <v>5</v>
      </c>
      <c r="I1022" s="188"/>
      <c r="L1022" s="183"/>
      <c r="M1022" s="189"/>
      <c r="N1022" s="190"/>
      <c r="O1022" s="190"/>
      <c r="P1022" s="190"/>
      <c r="Q1022" s="190"/>
      <c r="R1022" s="190"/>
      <c r="S1022" s="190"/>
      <c r="T1022" s="191"/>
      <c r="AT1022" s="187" t="s">
        <v>156</v>
      </c>
      <c r="AU1022" s="187" t="s">
        <v>80</v>
      </c>
      <c r="AV1022" s="11" t="s">
        <v>17</v>
      </c>
      <c r="AW1022" s="11" t="s">
        <v>35</v>
      </c>
      <c r="AX1022" s="11" t="s">
        <v>72</v>
      </c>
      <c r="AY1022" s="187" t="s">
        <v>147</v>
      </c>
    </row>
    <row r="1023" spans="2:51" s="12" customFormat="1" ht="13.5">
      <c r="B1023" s="192"/>
      <c r="D1023" s="184" t="s">
        <v>156</v>
      </c>
      <c r="E1023" s="193" t="s">
        <v>5</v>
      </c>
      <c r="F1023" s="194" t="s">
        <v>1375</v>
      </c>
      <c r="H1023" s="195">
        <v>16.2</v>
      </c>
      <c r="I1023" s="196"/>
      <c r="L1023" s="192"/>
      <c r="M1023" s="197"/>
      <c r="N1023" s="198"/>
      <c r="O1023" s="198"/>
      <c r="P1023" s="198"/>
      <c r="Q1023" s="198"/>
      <c r="R1023" s="198"/>
      <c r="S1023" s="198"/>
      <c r="T1023" s="199"/>
      <c r="AT1023" s="193" t="s">
        <v>156</v>
      </c>
      <c r="AU1023" s="193" t="s">
        <v>80</v>
      </c>
      <c r="AV1023" s="12" t="s">
        <v>80</v>
      </c>
      <c r="AW1023" s="12" t="s">
        <v>35</v>
      </c>
      <c r="AX1023" s="12" t="s">
        <v>72</v>
      </c>
      <c r="AY1023" s="193" t="s">
        <v>147</v>
      </c>
    </row>
    <row r="1024" spans="2:51" s="11" customFormat="1" ht="13.5">
      <c r="B1024" s="183"/>
      <c r="D1024" s="184" t="s">
        <v>156</v>
      </c>
      <c r="E1024" s="185" t="s">
        <v>5</v>
      </c>
      <c r="F1024" s="186" t="s">
        <v>534</v>
      </c>
      <c r="H1024" s="187" t="s">
        <v>5</v>
      </c>
      <c r="I1024" s="188"/>
      <c r="L1024" s="183"/>
      <c r="M1024" s="189"/>
      <c r="N1024" s="190"/>
      <c r="O1024" s="190"/>
      <c r="P1024" s="190"/>
      <c r="Q1024" s="190"/>
      <c r="R1024" s="190"/>
      <c r="S1024" s="190"/>
      <c r="T1024" s="191"/>
      <c r="AT1024" s="187" t="s">
        <v>156</v>
      </c>
      <c r="AU1024" s="187" t="s">
        <v>80</v>
      </c>
      <c r="AV1024" s="11" t="s">
        <v>17</v>
      </c>
      <c r="AW1024" s="11" t="s">
        <v>35</v>
      </c>
      <c r="AX1024" s="11" t="s">
        <v>72</v>
      </c>
      <c r="AY1024" s="187" t="s">
        <v>147</v>
      </c>
    </row>
    <row r="1025" spans="2:65" s="12" customFormat="1" ht="13.5">
      <c r="B1025" s="192"/>
      <c r="D1025" s="184" t="s">
        <v>156</v>
      </c>
      <c r="E1025" s="193" t="s">
        <v>5</v>
      </c>
      <c r="F1025" s="194" t="s">
        <v>1375</v>
      </c>
      <c r="H1025" s="195">
        <v>16.2</v>
      </c>
      <c r="I1025" s="196"/>
      <c r="L1025" s="192"/>
      <c r="M1025" s="197"/>
      <c r="N1025" s="198"/>
      <c r="O1025" s="198"/>
      <c r="P1025" s="198"/>
      <c r="Q1025" s="198"/>
      <c r="R1025" s="198"/>
      <c r="S1025" s="198"/>
      <c r="T1025" s="199"/>
      <c r="AT1025" s="193" t="s">
        <v>156</v>
      </c>
      <c r="AU1025" s="193" t="s">
        <v>80</v>
      </c>
      <c r="AV1025" s="12" t="s">
        <v>80</v>
      </c>
      <c r="AW1025" s="12" t="s">
        <v>35</v>
      </c>
      <c r="AX1025" s="12" t="s">
        <v>72</v>
      </c>
      <c r="AY1025" s="193" t="s">
        <v>147</v>
      </c>
    </row>
    <row r="1026" spans="2:65" s="11" customFormat="1" ht="13.5">
      <c r="B1026" s="183"/>
      <c r="D1026" s="184" t="s">
        <v>156</v>
      </c>
      <c r="E1026" s="185" t="s">
        <v>5</v>
      </c>
      <c r="F1026" s="186" t="s">
        <v>535</v>
      </c>
      <c r="H1026" s="187" t="s">
        <v>5</v>
      </c>
      <c r="I1026" s="188"/>
      <c r="L1026" s="183"/>
      <c r="M1026" s="189"/>
      <c r="N1026" s="190"/>
      <c r="O1026" s="190"/>
      <c r="P1026" s="190"/>
      <c r="Q1026" s="190"/>
      <c r="R1026" s="190"/>
      <c r="S1026" s="190"/>
      <c r="T1026" s="191"/>
      <c r="AT1026" s="187" t="s">
        <v>156</v>
      </c>
      <c r="AU1026" s="187" t="s">
        <v>80</v>
      </c>
      <c r="AV1026" s="11" t="s">
        <v>17</v>
      </c>
      <c r="AW1026" s="11" t="s">
        <v>35</v>
      </c>
      <c r="AX1026" s="11" t="s">
        <v>72</v>
      </c>
      <c r="AY1026" s="187" t="s">
        <v>147</v>
      </c>
    </row>
    <row r="1027" spans="2:65" s="12" customFormat="1" ht="13.5">
      <c r="B1027" s="192"/>
      <c r="D1027" s="184" t="s">
        <v>156</v>
      </c>
      <c r="E1027" s="193" t="s">
        <v>5</v>
      </c>
      <c r="F1027" s="194" t="s">
        <v>1375</v>
      </c>
      <c r="H1027" s="195">
        <v>16.2</v>
      </c>
      <c r="I1027" s="196"/>
      <c r="L1027" s="192"/>
      <c r="M1027" s="197"/>
      <c r="N1027" s="198"/>
      <c r="O1027" s="198"/>
      <c r="P1027" s="198"/>
      <c r="Q1027" s="198"/>
      <c r="R1027" s="198"/>
      <c r="S1027" s="198"/>
      <c r="T1027" s="199"/>
      <c r="AT1027" s="193" t="s">
        <v>156</v>
      </c>
      <c r="AU1027" s="193" t="s">
        <v>80</v>
      </c>
      <c r="AV1027" s="12" t="s">
        <v>80</v>
      </c>
      <c r="AW1027" s="12" t="s">
        <v>35</v>
      </c>
      <c r="AX1027" s="12" t="s">
        <v>72</v>
      </c>
      <c r="AY1027" s="193" t="s">
        <v>147</v>
      </c>
    </row>
    <row r="1028" spans="2:65" s="11" customFormat="1" ht="13.5">
      <c r="B1028" s="183"/>
      <c r="D1028" s="184" t="s">
        <v>156</v>
      </c>
      <c r="E1028" s="185" t="s">
        <v>5</v>
      </c>
      <c r="F1028" s="186" t="s">
        <v>536</v>
      </c>
      <c r="H1028" s="187" t="s">
        <v>5</v>
      </c>
      <c r="I1028" s="188"/>
      <c r="L1028" s="183"/>
      <c r="M1028" s="189"/>
      <c r="N1028" s="190"/>
      <c r="O1028" s="190"/>
      <c r="P1028" s="190"/>
      <c r="Q1028" s="190"/>
      <c r="R1028" s="190"/>
      <c r="S1028" s="190"/>
      <c r="T1028" s="191"/>
      <c r="AT1028" s="187" t="s">
        <v>156</v>
      </c>
      <c r="AU1028" s="187" t="s">
        <v>80</v>
      </c>
      <c r="AV1028" s="11" t="s">
        <v>17</v>
      </c>
      <c r="AW1028" s="11" t="s">
        <v>35</v>
      </c>
      <c r="AX1028" s="11" t="s">
        <v>72</v>
      </c>
      <c r="AY1028" s="187" t="s">
        <v>147</v>
      </c>
    </row>
    <row r="1029" spans="2:65" s="12" customFormat="1" ht="13.5">
      <c r="B1029" s="192"/>
      <c r="D1029" s="184" t="s">
        <v>156</v>
      </c>
      <c r="E1029" s="193" t="s">
        <v>5</v>
      </c>
      <c r="F1029" s="194" t="s">
        <v>1375</v>
      </c>
      <c r="H1029" s="195">
        <v>16.2</v>
      </c>
      <c r="I1029" s="196"/>
      <c r="L1029" s="192"/>
      <c r="M1029" s="197"/>
      <c r="N1029" s="198"/>
      <c r="O1029" s="198"/>
      <c r="P1029" s="198"/>
      <c r="Q1029" s="198"/>
      <c r="R1029" s="198"/>
      <c r="S1029" s="198"/>
      <c r="T1029" s="199"/>
      <c r="AT1029" s="193" t="s">
        <v>156</v>
      </c>
      <c r="AU1029" s="193" t="s">
        <v>80</v>
      </c>
      <c r="AV1029" s="12" t="s">
        <v>80</v>
      </c>
      <c r="AW1029" s="12" t="s">
        <v>35</v>
      </c>
      <c r="AX1029" s="12" t="s">
        <v>72</v>
      </c>
      <c r="AY1029" s="193" t="s">
        <v>147</v>
      </c>
    </row>
    <row r="1030" spans="2:65" s="11" customFormat="1" ht="13.5">
      <c r="B1030" s="183"/>
      <c r="D1030" s="184" t="s">
        <v>156</v>
      </c>
      <c r="E1030" s="185" t="s">
        <v>5</v>
      </c>
      <c r="F1030" s="186" t="s">
        <v>537</v>
      </c>
      <c r="H1030" s="187" t="s">
        <v>5</v>
      </c>
      <c r="I1030" s="188"/>
      <c r="L1030" s="183"/>
      <c r="M1030" s="189"/>
      <c r="N1030" s="190"/>
      <c r="O1030" s="190"/>
      <c r="P1030" s="190"/>
      <c r="Q1030" s="190"/>
      <c r="R1030" s="190"/>
      <c r="S1030" s="190"/>
      <c r="T1030" s="191"/>
      <c r="AT1030" s="187" t="s">
        <v>156</v>
      </c>
      <c r="AU1030" s="187" t="s">
        <v>80</v>
      </c>
      <c r="AV1030" s="11" t="s">
        <v>17</v>
      </c>
      <c r="AW1030" s="11" t="s">
        <v>35</v>
      </c>
      <c r="AX1030" s="11" t="s">
        <v>72</v>
      </c>
      <c r="AY1030" s="187" t="s">
        <v>147</v>
      </c>
    </row>
    <row r="1031" spans="2:65" s="12" customFormat="1" ht="13.5">
      <c r="B1031" s="192"/>
      <c r="D1031" s="184" t="s">
        <v>156</v>
      </c>
      <c r="E1031" s="193" t="s">
        <v>5</v>
      </c>
      <c r="F1031" s="194" t="s">
        <v>1375</v>
      </c>
      <c r="H1031" s="195">
        <v>16.2</v>
      </c>
      <c r="I1031" s="196"/>
      <c r="L1031" s="192"/>
      <c r="M1031" s="197"/>
      <c r="N1031" s="198"/>
      <c r="O1031" s="198"/>
      <c r="P1031" s="198"/>
      <c r="Q1031" s="198"/>
      <c r="R1031" s="198"/>
      <c r="S1031" s="198"/>
      <c r="T1031" s="199"/>
      <c r="AT1031" s="193" t="s">
        <v>156</v>
      </c>
      <c r="AU1031" s="193" t="s">
        <v>80</v>
      </c>
      <c r="AV1031" s="12" t="s">
        <v>80</v>
      </c>
      <c r="AW1031" s="12" t="s">
        <v>35</v>
      </c>
      <c r="AX1031" s="12" t="s">
        <v>72</v>
      </c>
      <c r="AY1031" s="193" t="s">
        <v>147</v>
      </c>
    </row>
    <row r="1032" spans="2:65" s="13" customFormat="1" ht="13.5">
      <c r="B1032" s="200"/>
      <c r="D1032" s="201" t="s">
        <v>156</v>
      </c>
      <c r="E1032" s="202" t="s">
        <v>5</v>
      </c>
      <c r="F1032" s="203" t="s">
        <v>159</v>
      </c>
      <c r="H1032" s="204">
        <v>220.7</v>
      </c>
      <c r="I1032" s="205"/>
      <c r="L1032" s="200"/>
      <c r="M1032" s="206"/>
      <c r="N1032" s="207"/>
      <c r="O1032" s="207"/>
      <c r="P1032" s="207"/>
      <c r="Q1032" s="207"/>
      <c r="R1032" s="207"/>
      <c r="S1032" s="207"/>
      <c r="T1032" s="208"/>
      <c r="AT1032" s="209" t="s">
        <v>156</v>
      </c>
      <c r="AU1032" s="209" t="s">
        <v>80</v>
      </c>
      <c r="AV1032" s="13" t="s">
        <v>154</v>
      </c>
      <c r="AW1032" s="13" t="s">
        <v>35</v>
      </c>
      <c r="AX1032" s="13" t="s">
        <v>17</v>
      </c>
      <c r="AY1032" s="209" t="s">
        <v>147</v>
      </c>
    </row>
    <row r="1033" spans="2:65" s="1" customFormat="1" ht="31.5" customHeight="1">
      <c r="B1033" s="170"/>
      <c r="C1033" s="171" t="s">
        <v>1376</v>
      </c>
      <c r="D1033" s="171" t="s">
        <v>149</v>
      </c>
      <c r="E1033" s="172" t="s">
        <v>1377</v>
      </c>
      <c r="F1033" s="173" t="s">
        <v>1378</v>
      </c>
      <c r="G1033" s="174" t="s">
        <v>229</v>
      </c>
      <c r="H1033" s="175">
        <v>12.5</v>
      </c>
      <c r="I1033" s="176"/>
      <c r="J1033" s="177">
        <f>ROUND(I1033*H1033,2)</f>
        <v>0</v>
      </c>
      <c r="K1033" s="173" t="s">
        <v>153</v>
      </c>
      <c r="L1033" s="41"/>
      <c r="M1033" s="178" t="s">
        <v>5</v>
      </c>
      <c r="N1033" s="179" t="s">
        <v>43</v>
      </c>
      <c r="O1033" s="42"/>
      <c r="P1033" s="180">
        <f>O1033*H1033</f>
        <v>0</v>
      </c>
      <c r="Q1033" s="180">
        <v>2.9499999999999999E-3</v>
      </c>
      <c r="R1033" s="180">
        <f>Q1033*H1033</f>
        <v>3.6874999999999998E-2</v>
      </c>
      <c r="S1033" s="180">
        <v>0</v>
      </c>
      <c r="T1033" s="181">
        <f>S1033*H1033</f>
        <v>0</v>
      </c>
      <c r="AR1033" s="24" t="s">
        <v>226</v>
      </c>
      <c r="AT1033" s="24" t="s">
        <v>149</v>
      </c>
      <c r="AU1033" s="24" t="s">
        <v>80</v>
      </c>
      <c r="AY1033" s="24" t="s">
        <v>147</v>
      </c>
      <c r="BE1033" s="182">
        <f>IF(N1033="základní",J1033,0)</f>
        <v>0</v>
      </c>
      <c r="BF1033" s="182">
        <f>IF(N1033="snížená",J1033,0)</f>
        <v>0</v>
      </c>
      <c r="BG1033" s="182">
        <f>IF(N1033="zákl. přenesená",J1033,0)</f>
        <v>0</v>
      </c>
      <c r="BH1033" s="182">
        <f>IF(N1033="sníž. přenesená",J1033,0)</f>
        <v>0</v>
      </c>
      <c r="BI1033" s="182">
        <f>IF(N1033="nulová",J1033,0)</f>
        <v>0</v>
      </c>
      <c r="BJ1033" s="24" t="s">
        <v>17</v>
      </c>
      <c r="BK1033" s="182">
        <f>ROUND(I1033*H1033,2)</f>
        <v>0</v>
      </c>
      <c r="BL1033" s="24" t="s">
        <v>226</v>
      </c>
      <c r="BM1033" s="24" t="s">
        <v>1379</v>
      </c>
    </row>
    <row r="1034" spans="2:65" s="12" customFormat="1" ht="13.5">
      <c r="B1034" s="192"/>
      <c r="D1034" s="201" t="s">
        <v>156</v>
      </c>
      <c r="E1034" s="210" t="s">
        <v>5</v>
      </c>
      <c r="F1034" s="211" t="s">
        <v>1380</v>
      </c>
      <c r="H1034" s="212">
        <v>12.5</v>
      </c>
      <c r="I1034" s="196"/>
      <c r="L1034" s="192"/>
      <c r="M1034" s="197"/>
      <c r="N1034" s="198"/>
      <c r="O1034" s="198"/>
      <c r="P1034" s="198"/>
      <c r="Q1034" s="198"/>
      <c r="R1034" s="198"/>
      <c r="S1034" s="198"/>
      <c r="T1034" s="199"/>
      <c r="AT1034" s="193" t="s">
        <v>156</v>
      </c>
      <c r="AU1034" s="193" t="s">
        <v>80</v>
      </c>
      <c r="AV1034" s="12" t="s">
        <v>80</v>
      </c>
      <c r="AW1034" s="12" t="s">
        <v>35</v>
      </c>
      <c r="AX1034" s="12" t="s">
        <v>17</v>
      </c>
      <c r="AY1034" s="193" t="s">
        <v>147</v>
      </c>
    </row>
    <row r="1035" spans="2:65" s="1" customFormat="1" ht="22.5" customHeight="1">
      <c r="B1035" s="170"/>
      <c r="C1035" s="216" t="s">
        <v>1381</v>
      </c>
      <c r="D1035" s="216" t="s">
        <v>393</v>
      </c>
      <c r="E1035" s="217" t="s">
        <v>1382</v>
      </c>
      <c r="F1035" s="218" t="s">
        <v>1383</v>
      </c>
      <c r="G1035" s="219" t="s">
        <v>292</v>
      </c>
      <c r="H1035" s="220">
        <v>750</v>
      </c>
      <c r="I1035" s="221"/>
      <c r="J1035" s="222">
        <f>ROUND(I1035*H1035,2)</f>
        <v>0</v>
      </c>
      <c r="K1035" s="218" t="s">
        <v>153</v>
      </c>
      <c r="L1035" s="223"/>
      <c r="M1035" s="224" t="s">
        <v>5</v>
      </c>
      <c r="N1035" s="225" t="s">
        <v>43</v>
      </c>
      <c r="O1035" s="42"/>
      <c r="P1035" s="180">
        <f>O1035*H1035</f>
        <v>0</v>
      </c>
      <c r="Q1035" s="180">
        <v>5.0000000000000001E-4</v>
      </c>
      <c r="R1035" s="180">
        <f>Q1035*H1035</f>
        <v>0.375</v>
      </c>
      <c r="S1035" s="180">
        <v>0</v>
      </c>
      <c r="T1035" s="181">
        <f>S1035*H1035</f>
        <v>0</v>
      </c>
      <c r="AR1035" s="24" t="s">
        <v>316</v>
      </c>
      <c r="AT1035" s="24" t="s">
        <v>393</v>
      </c>
      <c r="AU1035" s="24" t="s">
        <v>80</v>
      </c>
      <c r="AY1035" s="24" t="s">
        <v>147</v>
      </c>
      <c r="BE1035" s="182">
        <f>IF(N1035="základní",J1035,0)</f>
        <v>0</v>
      </c>
      <c r="BF1035" s="182">
        <f>IF(N1035="snížená",J1035,0)</f>
        <v>0</v>
      </c>
      <c r="BG1035" s="182">
        <f>IF(N1035="zákl. přenesená",J1035,0)</f>
        <v>0</v>
      </c>
      <c r="BH1035" s="182">
        <f>IF(N1035="sníž. přenesená",J1035,0)</f>
        <v>0</v>
      </c>
      <c r="BI1035" s="182">
        <f>IF(N1035="nulová",J1035,0)</f>
        <v>0</v>
      </c>
      <c r="BJ1035" s="24" t="s">
        <v>17</v>
      </c>
      <c r="BK1035" s="182">
        <f>ROUND(I1035*H1035,2)</f>
        <v>0</v>
      </c>
      <c r="BL1035" s="24" t="s">
        <v>226</v>
      </c>
      <c r="BM1035" s="24" t="s">
        <v>1384</v>
      </c>
    </row>
    <row r="1036" spans="2:65" s="12" customFormat="1" ht="13.5">
      <c r="B1036" s="192"/>
      <c r="D1036" s="201" t="s">
        <v>156</v>
      </c>
      <c r="F1036" s="211" t="s">
        <v>1385</v>
      </c>
      <c r="H1036" s="212">
        <v>750</v>
      </c>
      <c r="I1036" s="196"/>
      <c r="L1036" s="192"/>
      <c r="M1036" s="197"/>
      <c r="N1036" s="198"/>
      <c r="O1036" s="198"/>
      <c r="P1036" s="198"/>
      <c r="Q1036" s="198"/>
      <c r="R1036" s="198"/>
      <c r="S1036" s="198"/>
      <c r="T1036" s="199"/>
      <c r="AT1036" s="193" t="s">
        <v>156</v>
      </c>
      <c r="AU1036" s="193" t="s">
        <v>80</v>
      </c>
      <c r="AV1036" s="12" t="s">
        <v>80</v>
      </c>
      <c r="AW1036" s="12" t="s">
        <v>6</v>
      </c>
      <c r="AX1036" s="12" t="s">
        <v>17</v>
      </c>
      <c r="AY1036" s="193" t="s">
        <v>147</v>
      </c>
    </row>
    <row r="1037" spans="2:65" s="1" customFormat="1" ht="31.5" customHeight="1">
      <c r="B1037" s="170"/>
      <c r="C1037" s="171" t="s">
        <v>1386</v>
      </c>
      <c r="D1037" s="171" t="s">
        <v>149</v>
      </c>
      <c r="E1037" s="172" t="s">
        <v>1387</v>
      </c>
      <c r="F1037" s="173" t="s">
        <v>1388</v>
      </c>
      <c r="G1037" s="174" t="s">
        <v>223</v>
      </c>
      <c r="H1037" s="175">
        <v>3.5739999999999998</v>
      </c>
      <c r="I1037" s="176"/>
      <c r="J1037" s="177">
        <f>ROUND(I1037*H1037,2)</f>
        <v>0</v>
      </c>
      <c r="K1037" s="173" t="s">
        <v>153</v>
      </c>
      <c r="L1037" s="41"/>
      <c r="M1037" s="178" t="s">
        <v>5</v>
      </c>
      <c r="N1037" s="179" t="s">
        <v>43</v>
      </c>
      <c r="O1037" s="42"/>
      <c r="P1037" s="180">
        <f>O1037*H1037</f>
        <v>0</v>
      </c>
      <c r="Q1037" s="180">
        <v>0</v>
      </c>
      <c r="R1037" s="180">
        <f>Q1037*H1037</f>
        <v>0</v>
      </c>
      <c r="S1037" s="180">
        <v>0</v>
      </c>
      <c r="T1037" s="181">
        <f>S1037*H1037</f>
        <v>0</v>
      </c>
      <c r="AR1037" s="24" t="s">
        <v>226</v>
      </c>
      <c r="AT1037" s="24" t="s">
        <v>149</v>
      </c>
      <c r="AU1037" s="24" t="s">
        <v>80</v>
      </c>
      <c r="AY1037" s="24" t="s">
        <v>147</v>
      </c>
      <c r="BE1037" s="182">
        <f>IF(N1037="základní",J1037,0)</f>
        <v>0</v>
      </c>
      <c r="BF1037" s="182">
        <f>IF(N1037="snížená",J1037,0)</f>
        <v>0</v>
      </c>
      <c r="BG1037" s="182">
        <f>IF(N1037="zákl. přenesená",J1037,0)</f>
        <v>0</v>
      </c>
      <c r="BH1037" s="182">
        <f>IF(N1037="sníž. přenesená",J1037,0)</f>
        <v>0</v>
      </c>
      <c r="BI1037" s="182">
        <f>IF(N1037="nulová",J1037,0)</f>
        <v>0</v>
      </c>
      <c r="BJ1037" s="24" t="s">
        <v>17</v>
      </c>
      <c r="BK1037" s="182">
        <f>ROUND(I1037*H1037,2)</f>
        <v>0</v>
      </c>
      <c r="BL1037" s="24" t="s">
        <v>226</v>
      </c>
      <c r="BM1037" s="24" t="s">
        <v>1389</v>
      </c>
    </row>
    <row r="1038" spans="2:65" s="10" customFormat="1" ht="29.85" customHeight="1">
      <c r="B1038" s="156"/>
      <c r="D1038" s="167" t="s">
        <v>71</v>
      </c>
      <c r="E1038" s="168" t="s">
        <v>1390</v>
      </c>
      <c r="F1038" s="168" t="s">
        <v>1391</v>
      </c>
      <c r="I1038" s="159"/>
      <c r="J1038" s="169">
        <f>BK1038</f>
        <v>0</v>
      </c>
      <c r="L1038" s="156"/>
      <c r="M1038" s="161"/>
      <c r="N1038" s="162"/>
      <c r="O1038" s="162"/>
      <c r="P1038" s="163">
        <f>SUM(P1039:P1045)</f>
        <v>0</v>
      </c>
      <c r="Q1038" s="162"/>
      <c r="R1038" s="163">
        <f>SUM(R1039:R1045)</f>
        <v>4.2743440000000001E-2</v>
      </c>
      <c r="S1038" s="162"/>
      <c r="T1038" s="164">
        <f>SUM(T1039:T1045)</f>
        <v>0</v>
      </c>
      <c r="AR1038" s="157" t="s">
        <v>80</v>
      </c>
      <c r="AT1038" s="165" t="s">
        <v>71</v>
      </c>
      <c r="AU1038" s="165" t="s">
        <v>17</v>
      </c>
      <c r="AY1038" s="157" t="s">
        <v>147</v>
      </c>
      <c r="BK1038" s="166">
        <f>SUM(BK1039:BK1045)</f>
        <v>0</v>
      </c>
    </row>
    <row r="1039" spans="2:65" s="1" customFormat="1" ht="22.5" customHeight="1">
      <c r="B1039" s="170"/>
      <c r="C1039" s="171" t="s">
        <v>1392</v>
      </c>
      <c r="D1039" s="171" t="s">
        <v>149</v>
      </c>
      <c r="E1039" s="172" t="s">
        <v>1393</v>
      </c>
      <c r="F1039" s="173" t="s">
        <v>1394</v>
      </c>
      <c r="G1039" s="174" t="s">
        <v>229</v>
      </c>
      <c r="H1039" s="175">
        <v>125.71599999999999</v>
      </c>
      <c r="I1039" s="176"/>
      <c r="J1039" s="177">
        <f>ROUND(I1039*H1039,2)</f>
        <v>0</v>
      </c>
      <c r="K1039" s="173" t="s">
        <v>153</v>
      </c>
      <c r="L1039" s="41"/>
      <c r="M1039" s="178" t="s">
        <v>5</v>
      </c>
      <c r="N1039" s="179" t="s">
        <v>43</v>
      </c>
      <c r="O1039" s="42"/>
      <c r="P1039" s="180">
        <f>O1039*H1039</f>
        <v>0</v>
      </c>
      <c r="Q1039" s="180">
        <v>3.4000000000000002E-4</v>
      </c>
      <c r="R1039" s="180">
        <f>Q1039*H1039</f>
        <v>4.2743440000000001E-2</v>
      </c>
      <c r="S1039" s="180">
        <v>0</v>
      </c>
      <c r="T1039" s="181">
        <f>S1039*H1039</f>
        <v>0</v>
      </c>
      <c r="AR1039" s="24" t="s">
        <v>226</v>
      </c>
      <c r="AT1039" s="24" t="s">
        <v>149</v>
      </c>
      <c r="AU1039" s="24" t="s">
        <v>80</v>
      </c>
      <c r="AY1039" s="24" t="s">
        <v>147</v>
      </c>
      <c r="BE1039" s="182">
        <f>IF(N1039="základní",J1039,0)</f>
        <v>0</v>
      </c>
      <c r="BF1039" s="182">
        <f>IF(N1039="snížená",J1039,0)</f>
        <v>0</v>
      </c>
      <c r="BG1039" s="182">
        <f>IF(N1039="zákl. přenesená",J1039,0)</f>
        <v>0</v>
      </c>
      <c r="BH1039" s="182">
        <f>IF(N1039="sníž. přenesená",J1039,0)</f>
        <v>0</v>
      </c>
      <c r="BI1039" s="182">
        <f>IF(N1039="nulová",J1039,0)</f>
        <v>0</v>
      </c>
      <c r="BJ1039" s="24" t="s">
        <v>17</v>
      </c>
      <c r="BK1039" s="182">
        <f>ROUND(I1039*H1039,2)</f>
        <v>0</v>
      </c>
      <c r="BL1039" s="24" t="s">
        <v>226</v>
      </c>
      <c r="BM1039" s="24" t="s">
        <v>1395</v>
      </c>
    </row>
    <row r="1040" spans="2:65" s="11" customFormat="1" ht="13.5">
      <c r="B1040" s="183"/>
      <c r="D1040" s="184" t="s">
        <v>156</v>
      </c>
      <c r="E1040" s="185" t="s">
        <v>5</v>
      </c>
      <c r="F1040" s="186" t="s">
        <v>991</v>
      </c>
      <c r="H1040" s="187" t="s">
        <v>5</v>
      </c>
      <c r="I1040" s="188"/>
      <c r="L1040" s="183"/>
      <c r="M1040" s="189"/>
      <c r="N1040" s="190"/>
      <c r="O1040" s="190"/>
      <c r="P1040" s="190"/>
      <c r="Q1040" s="190"/>
      <c r="R1040" s="190"/>
      <c r="S1040" s="190"/>
      <c r="T1040" s="191"/>
      <c r="AT1040" s="187" t="s">
        <v>156</v>
      </c>
      <c r="AU1040" s="187" t="s">
        <v>80</v>
      </c>
      <c r="AV1040" s="11" t="s">
        <v>17</v>
      </c>
      <c r="AW1040" s="11" t="s">
        <v>35</v>
      </c>
      <c r="AX1040" s="11" t="s">
        <v>72</v>
      </c>
      <c r="AY1040" s="187" t="s">
        <v>147</v>
      </c>
    </row>
    <row r="1041" spans="2:65" s="12" customFormat="1" ht="13.5">
      <c r="B1041" s="192"/>
      <c r="D1041" s="184" t="s">
        <v>156</v>
      </c>
      <c r="E1041" s="193" t="s">
        <v>5</v>
      </c>
      <c r="F1041" s="194" t="s">
        <v>1396</v>
      </c>
      <c r="H1041" s="195">
        <v>49.5</v>
      </c>
      <c r="I1041" s="196"/>
      <c r="L1041" s="192"/>
      <c r="M1041" s="197"/>
      <c r="N1041" s="198"/>
      <c r="O1041" s="198"/>
      <c r="P1041" s="198"/>
      <c r="Q1041" s="198"/>
      <c r="R1041" s="198"/>
      <c r="S1041" s="198"/>
      <c r="T1041" s="199"/>
      <c r="AT1041" s="193" t="s">
        <v>156</v>
      </c>
      <c r="AU1041" s="193" t="s">
        <v>80</v>
      </c>
      <c r="AV1041" s="12" t="s">
        <v>80</v>
      </c>
      <c r="AW1041" s="12" t="s">
        <v>35</v>
      </c>
      <c r="AX1041" s="12" t="s">
        <v>72</v>
      </c>
      <c r="AY1041" s="193" t="s">
        <v>147</v>
      </c>
    </row>
    <row r="1042" spans="2:65" s="12" customFormat="1" ht="13.5">
      <c r="B1042" s="192"/>
      <c r="D1042" s="184" t="s">
        <v>156</v>
      </c>
      <c r="E1042" s="193" t="s">
        <v>5</v>
      </c>
      <c r="F1042" s="194" t="s">
        <v>1397</v>
      </c>
      <c r="H1042" s="195">
        <v>21.56</v>
      </c>
      <c r="I1042" s="196"/>
      <c r="L1042" s="192"/>
      <c r="M1042" s="197"/>
      <c r="N1042" s="198"/>
      <c r="O1042" s="198"/>
      <c r="P1042" s="198"/>
      <c r="Q1042" s="198"/>
      <c r="R1042" s="198"/>
      <c r="S1042" s="198"/>
      <c r="T1042" s="199"/>
      <c r="AT1042" s="193" t="s">
        <v>156</v>
      </c>
      <c r="AU1042" s="193" t="s">
        <v>80</v>
      </c>
      <c r="AV1042" s="12" t="s">
        <v>80</v>
      </c>
      <c r="AW1042" s="12" t="s">
        <v>35</v>
      </c>
      <c r="AX1042" s="12" t="s">
        <v>72</v>
      </c>
      <c r="AY1042" s="193" t="s">
        <v>147</v>
      </c>
    </row>
    <row r="1043" spans="2:65" s="12" customFormat="1" ht="13.5">
      <c r="B1043" s="192"/>
      <c r="D1043" s="184" t="s">
        <v>156</v>
      </c>
      <c r="E1043" s="193" t="s">
        <v>5</v>
      </c>
      <c r="F1043" s="194" t="s">
        <v>1398</v>
      </c>
      <c r="H1043" s="195">
        <v>34.496000000000002</v>
      </c>
      <c r="I1043" s="196"/>
      <c r="L1043" s="192"/>
      <c r="M1043" s="197"/>
      <c r="N1043" s="198"/>
      <c r="O1043" s="198"/>
      <c r="P1043" s="198"/>
      <c r="Q1043" s="198"/>
      <c r="R1043" s="198"/>
      <c r="S1043" s="198"/>
      <c r="T1043" s="199"/>
      <c r="AT1043" s="193" t="s">
        <v>156</v>
      </c>
      <c r="AU1043" s="193" t="s">
        <v>80</v>
      </c>
      <c r="AV1043" s="12" t="s">
        <v>80</v>
      </c>
      <c r="AW1043" s="12" t="s">
        <v>35</v>
      </c>
      <c r="AX1043" s="12" t="s">
        <v>72</v>
      </c>
      <c r="AY1043" s="193" t="s">
        <v>147</v>
      </c>
    </row>
    <row r="1044" spans="2:65" s="12" customFormat="1" ht="13.5">
      <c r="B1044" s="192"/>
      <c r="D1044" s="184" t="s">
        <v>156</v>
      </c>
      <c r="E1044" s="193" t="s">
        <v>5</v>
      </c>
      <c r="F1044" s="194" t="s">
        <v>1399</v>
      </c>
      <c r="H1044" s="195">
        <v>20.16</v>
      </c>
      <c r="I1044" s="196"/>
      <c r="L1044" s="192"/>
      <c r="M1044" s="197"/>
      <c r="N1044" s="198"/>
      <c r="O1044" s="198"/>
      <c r="P1044" s="198"/>
      <c r="Q1044" s="198"/>
      <c r="R1044" s="198"/>
      <c r="S1044" s="198"/>
      <c r="T1044" s="199"/>
      <c r="AT1044" s="193" t="s">
        <v>156</v>
      </c>
      <c r="AU1044" s="193" t="s">
        <v>80</v>
      </c>
      <c r="AV1044" s="12" t="s">
        <v>80</v>
      </c>
      <c r="AW1044" s="12" t="s">
        <v>35</v>
      </c>
      <c r="AX1044" s="12" t="s">
        <v>72</v>
      </c>
      <c r="AY1044" s="193" t="s">
        <v>147</v>
      </c>
    </row>
    <row r="1045" spans="2:65" s="13" customFormat="1" ht="13.5">
      <c r="B1045" s="200"/>
      <c r="D1045" s="184" t="s">
        <v>156</v>
      </c>
      <c r="E1045" s="213" t="s">
        <v>5</v>
      </c>
      <c r="F1045" s="214" t="s">
        <v>159</v>
      </c>
      <c r="H1045" s="215">
        <v>125.71599999999999</v>
      </c>
      <c r="I1045" s="205"/>
      <c r="L1045" s="200"/>
      <c r="M1045" s="206"/>
      <c r="N1045" s="207"/>
      <c r="O1045" s="207"/>
      <c r="P1045" s="207"/>
      <c r="Q1045" s="207"/>
      <c r="R1045" s="207"/>
      <c r="S1045" s="207"/>
      <c r="T1045" s="208"/>
      <c r="AT1045" s="209" t="s">
        <v>156</v>
      </c>
      <c r="AU1045" s="209" t="s">
        <v>80</v>
      </c>
      <c r="AV1045" s="13" t="s">
        <v>154</v>
      </c>
      <c r="AW1045" s="13" t="s">
        <v>35</v>
      </c>
      <c r="AX1045" s="13" t="s">
        <v>17</v>
      </c>
      <c r="AY1045" s="209" t="s">
        <v>147</v>
      </c>
    </row>
    <row r="1046" spans="2:65" s="10" customFormat="1" ht="29.85" customHeight="1">
      <c r="B1046" s="156"/>
      <c r="D1046" s="167" t="s">
        <v>71</v>
      </c>
      <c r="E1046" s="168" t="s">
        <v>1400</v>
      </c>
      <c r="F1046" s="168" t="s">
        <v>1401</v>
      </c>
      <c r="I1046" s="159"/>
      <c r="J1046" s="169">
        <f>BK1046</f>
        <v>0</v>
      </c>
      <c r="L1046" s="156"/>
      <c r="M1046" s="161"/>
      <c r="N1046" s="162"/>
      <c r="O1046" s="162"/>
      <c r="P1046" s="163">
        <f>SUM(P1047:P1062)</f>
        <v>0</v>
      </c>
      <c r="Q1046" s="162"/>
      <c r="R1046" s="163">
        <f>SUM(R1047:R1062)</f>
        <v>1.8248850000000001</v>
      </c>
      <c r="S1046" s="162"/>
      <c r="T1046" s="164">
        <f>SUM(T1047:T1062)</f>
        <v>0.27959210000000001</v>
      </c>
      <c r="AR1046" s="157" t="s">
        <v>80</v>
      </c>
      <c r="AT1046" s="165" t="s">
        <v>71</v>
      </c>
      <c r="AU1046" s="165" t="s">
        <v>17</v>
      </c>
      <c r="AY1046" s="157" t="s">
        <v>147</v>
      </c>
      <c r="BK1046" s="166">
        <f>SUM(BK1047:BK1062)</f>
        <v>0</v>
      </c>
    </row>
    <row r="1047" spans="2:65" s="1" customFormat="1" ht="22.5" customHeight="1">
      <c r="B1047" s="170"/>
      <c r="C1047" s="171" t="s">
        <v>1402</v>
      </c>
      <c r="D1047" s="171" t="s">
        <v>149</v>
      </c>
      <c r="E1047" s="172" t="s">
        <v>1403</v>
      </c>
      <c r="F1047" s="173" t="s">
        <v>1404</v>
      </c>
      <c r="G1047" s="174" t="s">
        <v>229</v>
      </c>
      <c r="H1047" s="175">
        <v>901.91</v>
      </c>
      <c r="I1047" s="176"/>
      <c r="J1047" s="177">
        <f>ROUND(I1047*H1047,2)</f>
        <v>0</v>
      </c>
      <c r="K1047" s="173" t="s">
        <v>153</v>
      </c>
      <c r="L1047" s="41"/>
      <c r="M1047" s="178" t="s">
        <v>5</v>
      </c>
      <c r="N1047" s="179" t="s">
        <v>43</v>
      </c>
      <c r="O1047" s="42"/>
      <c r="P1047" s="180">
        <f>O1047*H1047</f>
        <v>0</v>
      </c>
      <c r="Q1047" s="180">
        <v>1E-3</v>
      </c>
      <c r="R1047" s="180">
        <f>Q1047*H1047</f>
        <v>0.90190999999999999</v>
      </c>
      <c r="S1047" s="180">
        <v>3.1E-4</v>
      </c>
      <c r="T1047" s="181">
        <f>S1047*H1047</f>
        <v>0.27959210000000001</v>
      </c>
      <c r="AR1047" s="24" t="s">
        <v>226</v>
      </c>
      <c r="AT1047" s="24" t="s">
        <v>149</v>
      </c>
      <c r="AU1047" s="24" t="s">
        <v>80</v>
      </c>
      <c r="AY1047" s="24" t="s">
        <v>147</v>
      </c>
      <c r="BE1047" s="182">
        <f>IF(N1047="základní",J1047,0)</f>
        <v>0</v>
      </c>
      <c r="BF1047" s="182">
        <f>IF(N1047="snížená",J1047,0)</f>
        <v>0</v>
      </c>
      <c r="BG1047" s="182">
        <f>IF(N1047="zákl. přenesená",J1047,0)</f>
        <v>0</v>
      </c>
      <c r="BH1047" s="182">
        <f>IF(N1047="sníž. přenesená",J1047,0)</f>
        <v>0</v>
      </c>
      <c r="BI1047" s="182">
        <f>IF(N1047="nulová",J1047,0)</f>
        <v>0</v>
      </c>
      <c r="BJ1047" s="24" t="s">
        <v>17</v>
      </c>
      <c r="BK1047" s="182">
        <f>ROUND(I1047*H1047,2)</f>
        <v>0</v>
      </c>
      <c r="BL1047" s="24" t="s">
        <v>226</v>
      </c>
      <c r="BM1047" s="24" t="s">
        <v>1405</v>
      </c>
    </row>
    <row r="1048" spans="2:65" s="12" customFormat="1" ht="13.5">
      <c r="B1048" s="192"/>
      <c r="D1048" s="184" t="s">
        <v>156</v>
      </c>
      <c r="E1048" s="193" t="s">
        <v>5</v>
      </c>
      <c r="F1048" s="194" t="s">
        <v>1406</v>
      </c>
      <c r="H1048" s="195">
        <v>273.35000000000002</v>
      </c>
      <c r="I1048" s="196"/>
      <c r="L1048" s="192"/>
      <c r="M1048" s="197"/>
      <c r="N1048" s="198"/>
      <c r="O1048" s="198"/>
      <c r="P1048" s="198"/>
      <c r="Q1048" s="198"/>
      <c r="R1048" s="198"/>
      <c r="S1048" s="198"/>
      <c r="T1048" s="199"/>
      <c r="AT1048" s="193" t="s">
        <v>156</v>
      </c>
      <c r="AU1048" s="193" t="s">
        <v>80</v>
      </c>
      <c r="AV1048" s="12" t="s">
        <v>80</v>
      </c>
      <c r="AW1048" s="12" t="s">
        <v>35</v>
      </c>
      <c r="AX1048" s="12" t="s">
        <v>72</v>
      </c>
      <c r="AY1048" s="193" t="s">
        <v>147</v>
      </c>
    </row>
    <row r="1049" spans="2:65" s="12" customFormat="1" ht="13.5">
      <c r="B1049" s="192"/>
      <c r="D1049" s="184" t="s">
        <v>156</v>
      </c>
      <c r="E1049" s="193" t="s">
        <v>5</v>
      </c>
      <c r="F1049" s="194" t="s">
        <v>1407</v>
      </c>
      <c r="H1049" s="195">
        <v>628.55999999999995</v>
      </c>
      <c r="I1049" s="196"/>
      <c r="L1049" s="192"/>
      <c r="M1049" s="197"/>
      <c r="N1049" s="198"/>
      <c r="O1049" s="198"/>
      <c r="P1049" s="198"/>
      <c r="Q1049" s="198"/>
      <c r="R1049" s="198"/>
      <c r="S1049" s="198"/>
      <c r="T1049" s="199"/>
      <c r="AT1049" s="193" t="s">
        <v>156</v>
      </c>
      <c r="AU1049" s="193" t="s">
        <v>80</v>
      </c>
      <c r="AV1049" s="12" t="s">
        <v>80</v>
      </c>
      <c r="AW1049" s="12" t="s">
        <v>35</v>
      </c>
      <c r="AX1049" s="12" t="s">
        <v>72</v>
      </c>
      <c r="AY1049" s="193" t="s">
        <v>147</v>
      </c>
    </row>
    <row r="1050" spans="2:65" s="13" customFormat="1" ht="13.5">
      <c r="B1050" s="200"/>
      <c r="D1050" s="201" t="s">
        <v>156</v>
      </c>
      <c r="E1050" s="202" t="s">
        <v>5</v>
      </c>
      <c r="F1050" s="203" t="s">
        <v>159</v>
      </c>
      <c r="H1050" s="204">
        <v>901.91</v>
      </c>
      <c r="I1050" s="205"/>
      <c r="L1050" s="200"/>
      <c r="M1050" s="206"/>
      <c r="N1050" s="207"/>
      <c r="O1050" s="207"/>
      <c r="P1050" s="207"/>
      <c r="Q1050" s="207"/>
      <c r="R1050" s="207"/>
      <c r="S1050" s="207"/>
      <c r="T1050" s="208"/>
      <c r="AT1050" s="209" t="s">
        <v>156</v>
      </c>
      <c r="AU1050" s="209" t="s">
        <v>80</v>
      </c>
      <c r="AV1050" s="13" t="s">
        <v>154</v>
      </c>
      <c r="AW1050" s="13" t="s">
        <v>35</v>
      </c>
      <c r="AX1050" s="13" t="s">
        <v>17</v>
      </c>
      <c r="AY1050" s="209" t="s">
        <v>147</v>
      </c>
    </row>
    <row r="1051" spans="2:65" s="1" customFormat="1" ht="22.5" customHeight="1">
      <c r="B1051" s="170"/>
      <c r="C1051" s="171" t="s">
        <v>1408</v>
      </c>
      <c r="D1051" s="171" t="s">
        <v>149</v>
      </c>
      <c r="E1051" s="172" t="s">
        <v>1409</v>
      </c>
      <c r="F1051" s="173" t="s">
        <v>1410</v>
      </c>
      <c r="G1051" s="174" t="s">
        <v>229</v>
      </c>
      <c r="H1051" s="175">
        <v>409.42</v>
      </c>
      <c r="I1051" s="176"/>
      <c r="J1051" s="177">
        <f>ROUND(I1051*H1051,2)</f>
        <v>0</v>
      </c>
      <c r="K1051" s="173" t="s">
        <v>153</v>
      </c>
      <c r="L1051" s="41"/>
      <c r="M1051" s="178" t="s">
        <v>5</v>
      </c>
      <c r="N1051" s="179" t="s">
        <v>43</v>
      </c>
      <c r="O1051" s="42"/>
      <c r="P1051" s="180">
        <f>O1051*H1051</f>
        <v>0</v>
      </c>
      <c r="Q1051" s="180">
        <v>0</v>
      </c>
      <c r="R1051" s="180">
        <f>Q1051*H1051</f>
        <v>0</v>
      </c>
      <c r="S1051" s="180">
        <v>0</v>
      </c>
      <c r="T1051" s="181">
        <f>S1051*H1051</f>
        <v>0</v>
      </c>
      <c r="AR1051" s="24" t="s">
        <v>226</v>
      </c>
      <c r="AT1051" s="24" t="s">
        <v>149</v>
      </c>
      <c r="AU1051" s="24" t="s">
        <v>80</v>
      </c>
      <c r="AY1051" s="24" t="s">
        <v>147</v>
      </c>
      <c r="BE1051" s="182">
        <f>IF(N1051="základní",J1051,0)</f>
        <v>0</v>
      </c>
      <c r="BF1051" s="182">
        <f>IF(N1051="snížená",J1051,0)</f>
        <v>0</v>
      </c>
      <c r="BG1051" s="182">
        <f>IF(N1051="zákl. přenesená",J1051,0)</f>
        <v>0</v>
      </c>
      <c r="BH1051" s="182">
        <f>IF(N1051="sníž. přenesená",J1051,0)</f>
        <v>0</v>
      </c>
      <c r="BI1051" s="182">
        <f>IF(N1051="nulová",J1051,0)</f>
        <v>0</v>
      </c>
      <c r="BJ1051" s="24" t="s">
        <v>17</v>
      </c>
      <c r="BK1051" s="182">
        <f>ROUND(I1051*H1051,2)</f>
        <v>0</v>
      </c>
      <c r="BL1051" s="24" t="s">
        <v>226</v>
      </c>
      <c r="BM1051" s="24" t="s">
        <v>1411</v>
      </c>
    </row>
    <row r="1052" spans="2:65" s="12" customFormat="1" ht="27">
      <c r="B1052" s="192"/>
      <c r="D1052" s="184" t="s">
        <v>156</v>
      </c>
      <c r="E1052" s="193" t="s">
        <v>5</v>
      </c>
      <c r="F1052" s="194" t="s">
        <v>414</v>
      </c>
      <c r="H1052" s="195">
        <v>273.35000000000002</v>
      </c>
      <c r="I1052" s="196"/>
      <c r="L1052" s="192"/>
      <c r="M1052" s="197"/>
      <c r="N1052" s="198"/>
      <c r="O1052" s="198"/>
      <c r="P1052" s="198"/>
      <c r="Q1052" s="198"/>
      <c r="R1052" s="198"/>
      <c r="S1052" s="198"/>
      <c r="T1052" s="199"/>
      <c r="AT1052" s="193" t="s">
        <v>156</v>
      </c>
      <c r="AU1052" s="193" t="s">
        <v>80</v>
      </c>
      <c r="AV1052" s="12" t="s">
        <v>80</v>
      </c>
      <c r="AW1052" s="12" t="s">
        <v>35</v>
      </c>
      <c r="AX1052" s="12" t="s">
        <v>72</v>
      </c>
      <c r="AY1052" s="193" t="s">
        <v>147</v>
      </c>
    </row>
    <row r="1053" spans="2:65" s="12" customFormat="1" ht="13.5">
      <c r="B1053" s="192"/>
      <c r="D1053" s="184" t="s">
        <v>156</v>
      </c>
      <c r="E1053" s="193" t="s">
        <v>5</v>
      </c>
      <c r="F1053" s="194" t="s">
        <v>679</v>
      </c>
      <c r="H1053" s="195">
        <v>136.07</v>
      </c>
      <c r="I1053" s="196"/>
      <c r="L1053" s="192"/>
      <c r="M1053" s="197"/>
      <c r="N1053" s="198"/>
      <c r="O1053" s="198"/>
      <c r="P1053" s="198"/>
      <c r="Q1053" s="198"/>
      <c r="R1053" s="198"/>
      <c r="S1053" s="198"/>
      <c r="T1053" s="199"/>
      <c r="AT1053" s="193" t="s">
        <v>156</v>
      </c>
      <c r="AU1053" s="193" t="s">
        <v>80</v>
      </c>
      <c r="AV1053" s="12" t="s">
        <v>80</v>
      </c>
      <c r="AW1053" s="12" t="s">
        <v>35</v>
      </c>
      <c r="AX1053" s="12" t="s">
        <v>72</v>
      </c>
      <c r="AY1053" s="193" t="s">
        <v>147</v>
      </c>
    </row>
    <row r="1054" spans="2:65" s="13" customFormat="1" ht="13.5">
      <c r="B1054" s="200"/>
      <c r="D1054" s="201" t="s">
        <v>156</v>
      </c>
      <c r="E1054" s="202" t="s">
        <v>5</v>
      </c>
      <c r="F1054" s="203" t="s">
        <v>159</v>
      </c>
      <c r="H1054" s="204">
        <v>409.42</v>
      </c>
      <c r="I1054" s="205"/>
      <c r="L1054" s="200"/>
      <c r="M1054" s="206"/>
      <c r="N1054" s="207"/>
      <c r="O1054" s="207"/>
      <c r="P1054" s="207"/>
      <c r="Q1054" s="207"/>
      <c r="R1054" s="207"/>
      <c r="S1054" s="207"/>
      <c r="T1054" s="208"/>
      <c r="AT1054" s="209" t="s">
        <v>156</v>
      </c>
      <c r="AU1054" s="209" t="s">
        <v>80</v>
      </c>
      <c r="AV1054" s="13" t="s">
        <v>154</v>
      </c>
      <c r="AW1054" s="13" t="s">
        <v>35</v>
      </c>
      <c r="AX1054" s="13" t="s">
        <v>17</v>
      </c>
      <c r="AY1054" s="209" t="s">
        <v>147</v>
      </c>
    </row>
    <row r="1055" spans="2:65" s="1" customFormat="1" ht="22.5" customHeight="1">
      <c r="B1055" s="170"/>
      <c r="C1055" s="216" t="s">
        <v>1412</v>
      </c>
      <c r="D1055" s="216" t="s">
        <v>393</v>
      </c>
      <c r="E1055" s="217" t="s">
        <v>1413</v>
      </c>
      <c r="F1055" s="218" t="s">
        <v>1414</v>
      </c>
      <c r="G1055" s="219" t="s">
        <v>229</v>
      </c>
      <c r="H1055" s="220">
        <v>429.89100000000002</v>
      </c>
      <c r="I1055" s="221"/>
      <c r="J1055" s="222">
        <f>ROUND(I1055*H1055,2)</f>
        <v>0</v>
      </c>
      <c r="K1055" s="218" t="s">
        <v>153</v>
      </c>
      <c r="L1055" s="223"/>
      <c r="M1055" s="224" t="s">
        <v>5</v>
      </c>
      <c r="N1055" s="225" t="s">
        <v>43</v>
      </c>
      <c r="O1055" s="42"/>
      <c r="P1055" s="180">
        <f>O1055*H1055</f>
        <v>0</v>
      </c>
      <c r="Q1055" s="180">
        <v>0</v>
      </c>
      <c r="R1055" s="180">
        <f>Q1055*H1055</f>
        <v>0</v>
      </c>
      <c r="S1055" s="180">
        <v>0</v>
      </c>
      <c r="T1055" s="181">
        <f>S1055*H1055</f>
        <v>0</v>
      </c>
      <c r="AR1055" s="24" t="s">
        <v>316</v>
      </c>
      <c r="AT1055" s="24" t="s">
        <v>393</v>
      </c>
      <c r="AU1055" s="24" t="s">
        <v>80</v>
      </c>
      <c r="AY1055" s="24" t="s">
        <v>147</v>
      </c>
      <c r="BE1055" s="182">
        <f>IF(N1055="základní",J1055,0)</f>
        <v>0</v>
      </c>
      <c r="BF1055" s="182">
        <f>IF(N1055="snížená",J1055,0)</f>
        <v>0</v>
      </c>
      <c r="BG1055" s="182">
        <f>IF(N1055="zákl. přenesená",J1055,0)</f>
        <v>0</v>
      </c>
      <c r="BH1055" s="182">
        <f>IF(N1055="sníž. přenesená",J1055,0)</f>
        <v>0</v>
      </c>
      <c r="BI1055" s="182">
        <f>IF(N1055="nulová",J1055,0)</f>
        <v>0</v>
      </c>
      <c r="BJ1055" s="24" t="s">
        <v>17</v>
      </c>
      <c r="BK1055" s="182">
        <f>ROUND(I1055*H1055,2)</f>
        <v>0</v>
      </c>
      <c r="BL1055" s="24" t="s">
        <v>226</v>
      </c>
      <c r="BM1055" s="24" t="s">
        <v>1415</v>
      </c>
    </row>
    <row r="1056" spans="2:65" s="12" customFormat="1" ht="13.5">
      <c r="B1056" s="192"/>
      <c r="D1056" s="201" t="s">
        <v>156</v>
      </c>
      <c r="F1056" s="211" t="s">
        <v>1416</v>
      </c>
      <c r="H1056" s="212">
        <v>429.89100000000002</v>
      </c>
      <c r="I1056" s="196"/>
      <c r="L1056" s="192"/>
      <c r="M1056" s="197"/>
      <c r="N1056" s="198"/>
      <c r="O1056" s="198"/>
      <c r="P1056" s="198"/>
      <c r="Q1056" s="198"/>
      <c r="R1056" s="198"/>
      <c r="S1056" s="198"/>
      <c r="T1056" s="199"/>
      <c r="AT1056" s="193" t="s">
        <v>156</v>
      </c>
      <c r="AU1056" s="193" t="s">
        <v>80</v>
      </c>
      <c r="AV1056" s="12" t="s">
        <v>80</v>
      </c>
      <c r="AW1056" s="12" t="s">
        <v>6</v>
      </c>
      <c r="AX1056" s="12" t="s">
        <v>17</v>
      </c>
      <c r="AY1056" s="193" t="s">
        <v>147</v>
      </c>
    </row>
    <row r="1057" spans="2:65" s="1" customFormat="1" ht="22.5" customHeight="1">
      <c r="B1057" s="170"/>
      <c r="C1057" s="171" t="s">
        <v>1417</v>
      </c>
      <c r="D1057" s="171" t="s">
        <v>149</v>
      </c>
      <c r="E1057" s="172" t="s">
        <v>1418</v>
      </c>
      <c r="F1057" s="173" t="s">
        <v>1419</v>
      </c>
      <c r="G1057" s="174" t="s">
        <v>229</v>
      </c>
      <c r="H1057" s="175">
        <v>1845.95</v>
      </c>
      <c r="I1057" s="176"/>
      <c r="J1057" s="177">
        <f>ROUND(I1057*H1057,2)</f>
        <v>0</v>
      </c>
      <c r="K1057" s="173" t="s">
        <v>153</v>
      </c>
      <c r="L1057" s="41"/>
      <c r="M1057" s="178" t="s">
        <v>5</v>
      </c>
      <c r="N1057" s="179" t="s">
        <v>43</v>
      </c>
      <c r="O1057" s="42"/>
      <c r="P1057" s="180">
        <f>O1057*H1057</f>
        <v>0</v>
      </c>
      <c r="Q1057" s="180">
        <v>2.1000000000000001E-4</v>
      </c>
      <c r="R1057" s="180">
        <f>Q1057*H1057</f>
        <v>0.38764950000000004</v>
      </c>
      <c r="S1057" s="180">
        <v>0</v>
      </c>
      <c r="T1057" s="181">
        <f>S1057*H1057</f>
        <v>0</v>
      </c>
      <c r="AR1057" s="24" t="s">
        <v>226</v>
      </c>
      <c r="AT1057" s="24" t="s">
        <v>149</v>
      </c>
      <c r="AU1057" s="24" t="s">
        <v>80</v>
      </c>
      <c r="AY1057" s="24" t="s">
        <v>147</v>
      </c>
      <c r="BE1057" s="182">
        <f>IF(N1057="základní",J1057,0)</f>
        <v>0</v>
      </c>
      <c r="BF1057" s="182">
        <f>IF(N1057="snížená",J1057,0)</f>
        <v>0</v>
      </c>
      <c r="BG1057" s="182">
        <f>IF(N1057="zákl. přenesená",J1057,0)</f>
        <v>0</v>
      </c>
      <c r="BH1057" s="182">
        <f>IF(N1057="sníž. přenesená",J1057,0)</f>
        <v>0</v>
      </c>
      <c r="BI1057" s="182">
        <f>IF(N1057="nulová",J1057,0)</f>
        <v>0</v>
      </c>
      <c r="BJ1057" s="24" t="s">
        <v>17</v>
      </c>
      <c r="BK1057" s="182">
        <f>ROUND(I1057*H1057,2)</f>
        <v>0</v>
      </c>
      <c r="BL1057" s="24" t="s">
        <v>226</v>
      </c>
      <c r="BM1057" s="24" t="s">
        <v>1420</v>
      </c>
    </row>
    <row r="1058" spans="2:65" s="12" customFormat="1" ht="13.5">
      <c r="B1058" s="192"/>
      <c r="D1058" s="184" t="s">
        <v>156</v>
      </c>
      <c r="E1058" s="193" t="s">
        <v>5</v>
      </c>
      <c r="F1058" s="194" t="s">
        <v>1421</v>
      </c>
      <c r="H1058" s="195">
        <v>2038.06</v>
      </c>
      <c r="I1058" s="196"/>
      <c r="L1058" s="192"/>
      <c r="M1058" s="197"/>
      <c r="N1058" s="198"/>
      <c r="O1058" s="198"/>
      <c r="P1058" s="198"/>
      <c r="Q1058" s="198"/>
      <c r="R1058" s="198"/>
      <c r="S1058" s="198"/>
      <c r="T1058" s="199"/>
      <c r="AT1058" s="193" t="s">
        <v>156</v>
      </c>
      <c r="AU1058" s="193" t="s">
        <v>80</v>
      </c>
      <c r="AV1058" s="12" t="s">
        <v>80</v>
      </c>
      <c r="AW1058" s="12" t="s">
        <v>35</v>
      </c>
      <c r="AX1058" s="12" t="s">
        <v>72</v>
      </c>
      <c r="AY1058" s="193" t="s">
        <v>147</v>
      </c>
    </row>
    <row r="1059" spans="2:65" s="11" customFormat="1" ht="13.5">
      <c r="B1059" s="183"/>
      <c r="D1059" s="184" t="s">
        <v>156</v>
      </c>
      <c r="E1059" s="185" t="s">
        <v>5</v>
      </c>
      <c r="F1059" s="186" t="s">
        <v>1422</v>
      </c>
      <c r="H1059" s="187" t="s">
        <v>5</v>
      </c>
      <c r="I1059" s="188"/>
      <c r="L1059" s="183"/>
      <c r="M1059" s="189"/>
      <c r="N1059" s="190"/>
      <c r="O1059" s="190"/>
      <c r="P1059" s="190"/>
      <c r="Q1059" s="190"/>
      <c r="R1059" s="190"/>
      <c r="S1059" s="190"/>
      <c r="T1059" s="191"/>
      <c r="AT1059" s="187" t="s">
        <v>156</v>
      </c>
      <c r="AU1059" s="187" t="s">
        <v>80</v>
      </c>
      <c r="AV1059" s="11" t="s">
        <v>17</v>
      </c>
      <c r="AW1059" s="11" t="s">
        <v>35</v>
      </c>
      <c r="AX1059" s="11" t="s">
        <v>72</v>
      </c>
      <c r="AY1059" s="187" t="s">
        <v>147</v>
      </c>
    </row>
    <row r="1060" spans="2:65" s="12" customFormat="1" ht="13.5">
      <c r="B1060" s="192"/>
      <c r="D1060" s="184" t="s">
        <v>156</v>
      </c>
      <c r="E1060" s="193" t="s">
        <v>5</v>
      </c>
      <c r="F1060" s="194" t="s">
        <v>1423</v>
      </c>
      <c r="H1060" s="195">
        <v>-192.11</v>
      </c>
      <c r="I1060" s="196"/>
      <c r="L1060" s="192"/>
      <c r="M1060" s="197"/>
      <c r="N1060" s="198"/>
      <c r="O1060" s="198"/>
      <c r="P1060" s="198"/>
      <c r="Q1060" s="198"/>
      <c r="R1060" s="198"/>
      <c r="S1060" s="198"/>
      <c r="T1060" s="199"/>
      <c r="AT1060" s="193" t="s">
        <v>156</v>
      </c>
      <c r="AU1060" s="193" t="s">
        <v>80</v>
      </c>
      <c r="AV1060" s="12" t="s">
        <v>80</v>
      </c>
      <c r="AW1060" s="12" t="s">
        <v>35</v>
      </c>
      <c r="AX1060" s="12" t="s">
        <v>72</v>
      </c>
      <c r="AY1060" s="193" t="s">
        <v>147</v>
      </c>
    </row>
    <row r="1061" spans="2:65" s="13" customFormat="1" ht="13.5">
      <c r="B1061" s="200"/>
      <c r="D1061" s="201" t="s">
        <v>156</v>
      </c>
      <c r="E1061" s="202" t="s">
        <v>5</v>
      </c>
      <c r="F1061" s="203" t="s">
        <v>159</v>
      </c>
      <c r="H1061" s="204">
        <v>1845.95</v>
      </c>
      <c r="I1061" s="205"/>
      <c r="L1061" s="200"/>
      <c r="M1061" s="206"/>
      <c r="N1061" s="207"/>
      <c r="O1061" s="207"/>
      <c r="P1061" s="207"/>
      <c r="Q1061" s="207"/>
      <c r="R1061" s="207"/>
      <c r="S1061" s="207"/>
      <c r="T1061" s="208"/>
      <c r="AT1061" s="209" t="s">
        <v>156</v>
      </c>
      <c r="AU1061" s="209" t="s">
        <v>80</v>
      </c>
      <c r="AV1061" s="13" t="s">
        <v>154</v>
      </c>
      <c r="AW1061" s="13" t="s">
        <v>35</v>
      </c>
      <c r="AX1061" s="13" t="s">
        <v>17</v>
      </c>
      <c r="AY1061" s="209" t="s">
        <v>147</v>
      </c>
    </row>
    <row r="1062" spans="2:65" s="1" customFormat="1" ht="31.5" customHeight="1">
      <c r="B1062" s="170"/>
      <c r="C1062" s="171" t="s">
        <v>1424</v>
      </c>
      <c r="D1062" s="171" t="s">
        <v>149</v>
      </c>
      <c r="E1062" s="172" t="s">
        <v>1425</v>
      </c>
      <c r="F1062" s="173" t="s">
        <v>1426</v>
      </c>
      <c r="G1062" s="174" t="s">
        <v>229</v>
      </c>
      <c r="H1062" s="175">
        <v>1845.95</v>
      </c>
      <c r="I1062" s="176"/>
      <c r="J1062" s="177">
        <f>ROUND(I1062*H1062,2)</f>
        <v>0</v>
      </c>
      <c r="K1062" s="173" t="s">
        <v>153</v>
      </c>
      <c r="L1062" s="41"/>
      <c r="M1062" s="178" t="s">
        <v>5</v>
      </c>
      <c r="N1062" s="179" t="s">
        <v>43</v>
      </c>
      <c r="O1062" s="42"/>
      <c r="P1062" s="180">
        <f>O1062*H1062</f>
        <v>0</v>
      </c>
      <c r="Q1062" s="180">
        <v>2.9E-4</v>
      </c>
      <c r="R1062" s="180">
        <f>Q1062*H1062</f>
        <v>0.53532550000000001</v>
      </c>
      <c r="S1062" s="180">
        <v>0</v>
      </c>
      <c r="T1062" s="181">
        <f>S1062*H1062</f>
        <v>0</v>
      </c>
      <c r="AR1062" s="24" t="s">
        <v>226</v>
      </c>
      <c r="AT1062" s="24" t="s">
        <v>149</v>
      </c>
      <c r="AU1062" s="24" t="s">
        <v>80</v>
      </c>
      <c r="AY1062" s="24" t="s">
        <v>147</v>
      </c>
      <c r="BE1062" s="182">
        <f>IF(N1062="základní",J1062,0)</f>
        <v>0</v>
      </c>
      <c r="BF1062" s="182">
        <f>IF(N1062="snížená",J1062,0)</f>
        <v>0</v>
      </c>
      <c r="BG1062" s="182">
        <f>IF(N1062="zákl. přenesená",J1062,0)</f>
        <v>0</v>
      </c>
      <c r="BH1062" s="182">
        <f>IF(N1062="sníž. přenesená",J1062,0)</f>
        <v>0</v>
      </c>
      <c r="BI1062" s="182">
        <f>IF(N1062="nulová",J1062,0)</f>
        <v>0</v>
      </c>
      <c r="BJ1062" s="24" t="s">
        <v>17</v>
      </c>
      <c r="BK1062" s="182">
        <f>ROUND(I1062*H1062,2)</f>
        <v>0</v>
      </c>
      <c r="BL1062" s="24" t="s">
        <v>226</v>
      </c>
      <c r="BM1062" s="24" t="s">
        <v>1427</v>
      </c>
    </row>
    <row r="1063" spans="2:65" s="10" customFormat="1" ht="37.35" customHeight="1">
      <c r="B1063" s="156"/>
      <c r="D1063" s="167" t="s">
        <v>71</v>
      </c>
      <c r="E1063" s="237" t="s">
        <v>1428</v>
      </c>
      <c r="F1063" s="237" t="s">
        <v>1429</v>
      </c>
      <c r="I1063" s="159"/>
      <c r="J1063" s="238">
        <f>BK1063</f>
        <v>0</v>
      </c>
      <c r="L1063" s="156"/>
      <c r="M1063" s="161"/>
      <c r="N1063" s="162"/>
      <c r="O1063" s="162"/>
      <c r="P1063" s="163">
        <f>P1064</f>
        <v>0</v>
      </c>
      <c r="Q1063" s="162"/>
      <c r="R1063" s="163">
        <f>R1064</f>
        <v>0</v>
      </c>
      <c r="S1063" s="162"/>
      <c r="T1063" s="164">
        <f>T1064</f>
        <v>0</v>
      </c>
      <c r="AR1063" s="157" t="s">
        <v>172</v>
      </c>
      <c r="AT1063" s="165" t="s">
        <v>71</v>
      </c>
      <c r="AU1063" s="165" t="s">
        <v>72</v>
      </c>
      <c r="AY1063" s="157" t="s">
        <v>147</v>
      </c>
      <c r="BK1063" s="166">
        <f>BK1064</f>
        <v>0</v>
      </c>
    </row>
    <row r="1064" spans="2:65" s="1" customFormat="1" ht="22.5" customHeight="1">
      <c r="B1064" s="170"/>
      <c r="C1064" s="171" t="s">
        <v>1430</v>
      </c>
      <c r="D1064" s="171" t="s">
        <v>149</v>
      </c>
      <c r="E1064" s="172" t="s">
        <v>1431</v>
      </c>
      <c r="F1064" s="173" t="s">
        <v>1429</v>
      </c>
      <c r="G1064" s="174" t="s">
        <v>1227</v>
      </c>
      <c r="H1064" s="236"/>
      <c r="I1064" s="176"/>
      <c r="J1064" s="177">
        <f>ROUND(I1064*H1064,2)</f>
        <v>0</v>
      </c>
      <c r="K1064" s="173" t="s">
        <v>5</v>
      </c>
      <c r="L1064" s="41"/>
      <c r="M1064" s="178" t="s">
        <v>5</v>
      </c>
      <c r="N1064" s="239" t="s">
        <v>43</v>
      </c>
      <c r="O1064" s="240"/>
      <c r="P1064" s="241">
        <f>O1064*H1064</f>
        <v>0</v>
      </c>
      <c r="Q1064" s="241">
        <v>0</v>
      </c>
      <c r="R1064" s="241">
        <f>Q1064*H1064</f>
        <v>0</v>
      </c>
      <c r="S1064" s="241">
        <v>0</v>
      </c>
      <c r="T1064" s="242">
        <f>S1064*H1064</f>
        <v>0</v>
      </c>
      <c r="AR1064" s="24" t="s">
        <v>154</v>
      </c>
      <c r="AT1064" s="24" t="s">
        <v>149</v>
      </c>
      <c r="AU1064" s="24" t="s">
        <v>17</v>
      </c>
      <c r="AY1064" s="24" t="s">
        <v>147</v>
      </c>
      <c r="BE1064" s="182">
        <f>IF(N1064="základní",J1064,0)</f>
        <v>0</v>
      </c>
      <c r="BF1064" s="182">
        <f>IF(N1064="snížená",J1064,0)</f>
        <v>0</v>
      </c>
      <c r="BG1064" s="182">
        <f>IF(N1064="zákl. přenesená",J1064,0)</f>
        <v>0</v>
      </c>
      <c r="BH1064" s="182">
        <f>IF(N1064="sníž. přenesená",J1064,0)</f>
        <v>0</v>
      </c>
      <c r="BI1064" s="182">
        <f>IF(N1064="nulová",J1064,0)</f>
        <v>0</v>
      </c>
      <c r="BJ1064" s="24" t="s">
        <v>17</v>
      </c>
      <c r="BK1064" s="182">
        <f>ROUND(I1064*H1064,2)</f>
        <v>0</v>
      </c>
      <c r="BL1064" s="24" t="s">
        <v>154</v>
      </c>
      <c r="BM1064" s="24" t="s">
        <v>1432</v>
      </c>
    </row>
    <row r="1065" spans="2:65" s="1" customFormat="1" ht="6.95" customHeight="1">
      <c r="B1065" s="56"/>
      <c r="C1065" s="57"/>
      <c r="D1065" s="57"/>
      <c r="E1065" s="57"/>
      <c r="F1065" s="57"/>
      <c r="G1065" s="57"/>
      <c r="H1065" s="57"/>
      <c r="I1065" s="123"/>
      <c r="J1065" s="57"/>
      <c r="K1065" s="57"/>
      <c r="L1065" s="41"/>
    </row>
  </sheetData>
  <autoFilter ref="C111:K1064"/>
  <mergeCells count="9">
    <mergeCell ref="E102:H102"/>
    <mergeCell ref="E104:H104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111" display="3) Soupis prací"/>
    <hyperlink ref="L1:V1" location="'Rekapitulace stavby'!C2" display="Rekapitulace stavby"/>
  </hyperlinks>
  <pageMargins left="0.58333330000000005" right="0.58333330000000005" top="0.58333330000000005" bottom="0.58333330000000005" header="0" footer="0"/>
  <pageSetup paperSize="9" fitToHeight="100" orientation="landscape" blackAndWhite="1" r:id="rId1"/>
  <headerFooter>
    <oddFooter>&amp;CStrana &amp;P z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6"/>
  <sheetViews>
    <sheetView showGridLines="0" zoomScaleNormal="100" workbookViewId="0"/>
  </sheetViews>
  <sheetFormatPr defaultRowHeight="13.5"/>
  <cols>
    <col min="1" max="1" width="8.33203125" style="243" customWidth="1"/>
    <col min="2" max="2" width="1.6640625" style="243" customWidth="1"/>
    <col min="3" max="4" width="5" style="243" customWidth="1"/>
    <col min="5" max="5" width="11.6640625" style="243" customWidth="1"/>
    <col min="6" max="6" width="9.1640625" style="243" customWidth="1"/>
    <col min="7" max="7" width="5" style="243" customWidth="1"/>
    <col min="8" max="8" width="77.83203125" style="243" customWidth="1"/>
    <col min="9" max="10" width="20" style="243" customWidth="1"/>
    <col min="11" max="11" width="1.6640625" style="243" customWidth="1"/>
  </cols>
  <sheetData>
    <row r="1" spans="2:11" ht="37.5" customHeight="1"/>
    <row r="2" spans="2:11" ht="7.5" customHeight="1">
      <c r="B2" s="244"/>
      <c r="C2" s="245"/>
      <c r="D2" s="245"/>
      <c r="E2" s="245"/>
      <c r="F2" s="245"/>
      <c r="G2" s="245"/>
      <c r="H2" s="245"/>
      <c r="I2" s="245"/>
      <c r="J2" s="245"/>
      <c r="K2" s="246"/>
    </row>
    <row r="3" spans="2:11" s="15" customFormat="1" ht="45" customHeight="1">
      <c r="B3" s="247"/>
      <c r="C3" s="369" t="s">
        <v>1433</v>
      </c>
      <c r="D3" s="369"/>
      <c r="E3" s="369"/>
      <c r="F3" s="369"/>
      <c r="G3" s="369"/>
      <c r="H3" s="369"/>
      <c r="I3" s="369"/>
      <c r="J3" s="369"/>
      <c r="K3" s="248"/>
    </row>
    <row r="4" spans="2:11" ht="25.5" customHeight="1">
      <c r="B4" s="249"/>
      <c r="C4" s="373" t="s">
        <v>1434</v>
      </c>
      <c r="D4" s="373"/>
      <c r="E4" s="373"/>
      <c r="F4" s="373"/>
      <c r="G4" s="373"/>
      <c r="H4" s="373"/>
      <c r="I4" s="373"/>
      <c r="J4" s="373"/>
      <c r="K4" s="250"/>
    </row>
    <row r="5" spans="2:11" ht="5.25" customHeight="1">
      <c r="B5" s="249"/>
      <c r="C5" s="251"/>
      <c r="D5" s="251"/>
      <c r="E5" s="251"/>
      <c r="F5" s="251"/>
      <c r="G5" s="251"/>
      <c r="H5" s="251"/>
      <c r="I5" s="251"/>
      <c r="J5" s="251"/>
      <c r="K5" s="250"/>
    </row>
    <row r="6" spans="2:11" ht="15" customHeight="1">
      <c r="B6" s="249"/>
      <c r="C6" s="372" t="s">
        <v>1435</v>
      </c>
      <c r="D6" s="372"/>
      <c r="E6" s="372"/>
      <c r="F6" s="372"/>
      <c r="G6" s="372"/>
      <c r="H6" s="372"/>
      <c r="I6" s="372"/>
      <c r="J6" s="372"/>
      <c r="K6" s="250"/>
    </row>
    <row r="7" spans="2:11" ht="15" customHeight="1">
      <c r="B7" s="253"/>
      <c r="C7" s="372" t="s">
        <v>1436</v>
      </c>
      <c r="D7" s="372"/>
      <c r="E7" s="372"/>
      <c r="F7" s="372"/>
      <c r="G7" s="372"/>
      <c r="H7" s="372"/>
      <c r="I7" s="372"/>
      <c r="J7" s="372"/>
      <c r="K7" s="250"/>
    </row>
    <row r="8" spans="2:11" ht="12.75" customHeight="1">
      <c r="B8" s="253"/>
      <c r="C8" s="252"/>
      <c r="D8" s="252"/>
      <c r="E8" s="252"/>
      <c r="F8" s="252"/>
      <c r="G8" s="252"/>
      <c r="H8" s="252"/>
      <c r="I8" s="252"/>
      <c r="J8" s="252"/>
      <c r="K8" s="250"/>
    </row>
    <row r="9" spans="2:11" ht="15" customHeight="1">
      <c r="B9" s="253"/>
      <c r="C9" s="372" t="s">
        <v>1437</v>
      </c>
      <c r="D9" s="372"/>
      <c r="E9" s="372"/>
      <c r="F9" s="372"/>
      <c r="G9" s="372"/>
      <c r="H9" s="372"/>
      <c r="I9" s="372"/>
      <c r="J9" s="372"/>
      <c r="K9" s="250"/>
    </row>
    <row r="10" spans="2:11" ht="15" customHeight="1">
      <c r="B10" s="253"/>
      <c r="C10" s="252"/>
      <c r="D10" s="372" t="s">
        <v>1438</v>
      </c>
      <c r="E10" s="372"/>
      <c r="F10" s="372"/>
      <c r="G10" s="372"/>
      <c r="H10" s="372"/>
      <c r="I10" s="372"/>
      <c r="J10" s="372"/>
      <c r="K10" s="250"/>
    </row>
    <row r="11" spans="2:11" ht="15" customHeight="1">
      <c r="B11" s="253"/>
      <c r="C11" s="254"/>
      <c r="D11" s="372" t="s">
        <v>1439</v>
      </c>
      <c r="E11" s="372"/>
      <c r="F11" s="372"/>
      <c r="G11" s="372"/>
      <c r="H11" s="372"/>
      <c r="I11" s="372"/>
      <c r="J11" s="372"/>
      <c r="K11" s="250"/>
    </row>
    <row r="12" spans="2:11" ht="12.75" customHeight="1">
      <c r="B12" s="253"/>
      <c r="C12" s="254"/>
      <c r="D12" s="254"/>
      <c r="E12" s="254"/>
      <c r="F12" s="254"/>
      <c r="G12" s="254"/>
      <c r="H12" s="254"/>
      <c r="I12" s="254"/>
      <c r="J12" s="254"/>
      <c r="K12" s="250"/>
    </row>
    <row r="13" spans="2:11" ht="15" customHeight="1">
      <c r="B13" s="253"/>
      <c r="C13" s="254"/>
      <c r="D13" s="372" t="s">
        <v>1440</v>
      </c>
      <c r="E13" s="372"/>
      <c r="F13" s="372"/>
      <c r="G13" s="372"/>
      <c r="H13" s="372"/>
      <c r="I13" s="372"/>
      <c r="J13" s="372"/>
      <c r="K13" s="250"/>
    </row>
    <row r="14" spans="2:11" ht="15" customHeight="1">
      <c r="B14" s="253"/>
      <c r="C14" s="254"/>
      <c r="D14" s="372" t="s">
        <v>1441</v>
      </c>
      <c r="E14" s="372"/>
      <c r="F14" s="372"/>
      <c r="G14" s="372"/>
      <c r="H14" s="372"/>
      <c r="I14" s="372"/>
      <c r="J14" s="372"/>
      <c r="K14" s="250"/>
    </row>
    <row r="15" spans="2:11" ht="15" customHeight="1">
      <c r="B15" s="253"/>
      <c r="C15" s="254"/>
      <c r="D15" s="372" t="s">
        <v>1442</v>
      </c>
      <c r="E15" s="372"/>
      <c r="F15" s="372"/>
      <c r="G15" s="372"/>
      <c r="H15" s="372"/>
      <c r="I15" s="372"/>
      <c r="J15" s="372"/>
      <c r="K15" s="250"/>
    </row>
    <row r="16" spans="2:11" ht="15" customHeight="1">
      <c r="B16" s="253"/>
      <c r="C16" s="254"/>
      <c r="D16" s="254"/>
      <c r="E16" s="255" t="s">
        <v>78</v>
      </c>
      <c r="F16" s="372" t="s">
        <v>1443</v>
      </c>
      <c r="G16" s="372"/>
      <c r="H16" s="372"/>
      <c r="I16" s="372"/>
      <c r="J16" s="372"/>
      <c r="K16" s="250"/>
    </row>
    <row r="17" spans="2:11" ht="15" customHeight="1">
      <c r="B17" s="253"/>
      <c r="C17" s="254"/>
      <c r="D17" s="254"/>
      <c r="E17" s="255" t="s">
        <v>1444</v>
      </c>
      <c r="F17" s="372" t="s">
        <v>1445</v>
      </c>
      <c r="G17" s="372"/>
      <c r="H17" s="372"/>
      <c r="I17" s="372"/>
      <c r="J17" s="372"/>
      <c r="K17" s="250"/>
    </row>
    <row r="18" spans="2:11" ht="15" customHeight="1">
      <c r="B18" s="253"/>
      <c r="C18" s="254"/>
      <c r="D18" s="254"/>
      <c r="E18" s="255" t="s">
        <v>1446</v>
      </c>
      <c r="F18" s="372" t="s">
        <v>1447</v>
      </c>
      <c r="G18" s="372"/>
      <c r="H18" s="372"/>
      <c r="I18" s="372"/>
      <c r="J18" s="372"/>
      <c r="K18" s="250"/>
    </row>
    <row r="19" spans="2:11" ht="15" customHeight="1">
      <c r="B19" s="253"/>
      <c r="C19" s="254"/>
      <c r="D19" s="254"/>
      <c r="E19" s="255" t="s">
        <v>1448</v>
      </c>
      <c r="F19" s="372" t="s">
        <v>1449</v>
      </c>
      <c r="G19" s="372"/>
      <c r="H19" s="372"/>
      <c r="I19" s="372"/>
      <c r="J19" s="372"/>
      <c r="K19" s="250"/>
    </row>
    <row r="20" spans="2:11" ht="15" customHeight="1">
      <c r="B20" s="253"/>
      <c r="C20" s="254"/>
      <c r="D20" s="254"/>
      <c r="E20" s="255" t="s">
        <v>1450</v>
      </c>
      <c r="F20" s="372" t="s">
        <v>1451</v>
      </c>
      <c r="G20" s="372"/>
      <c r="H20" s="372"/>
      <c r="I20" s="372"/>
      <c r="J20" s="372"/>
      <c r="K20" s="250"/>
    </row>
    <row r="21" spans="2:11" ht="15" customHeight="1">
      <c r="B21" s="253"/>
      <c r="C21" s="254"/>
      <c r="D21" s="254"/>
      <c r="E21" s="255" t="s">
        <v>1452</v>
      </c>
      <c r="F21" s="372" t="s">
        <v>1453</v>
      </c>
      <c r="G21" s="372"/>
      <c r="H21" s="372"/>
      <c r="I21" s="372"/>
      <c r="J21" s="372"/>
      <c r="K21" s="250"/>
    </row>
    <row r="22" spans="2:11" ht="12.75" customHeight="1">
      <c r="B22" s="253"/>
      <c r="C22" s="254"/>
      <c r="D22" s="254"/>
      <c r="E22" s="254"/>
      <c r="F22" s="254"/>
      <c r="G22" s="254"/>
      <c r="H22" s="254"/>
      <c r="I22" s="254"/>
      <c r="J22" s="254"/>
      <c r="K22" s="250"/>
    </row>
    <row r="23" spans="2:11" ht="15" customHeight="1">
      <c r="B23" s="253"/>
      <c r="C23" s="372" t="s">
        <v>1454</v>
      </c>
      <c r="D23" s="372"/>
      <c r="E23" s="372"/>
      <c r="F23" s="372"/>
      <c r="G23" s="372"/>
      <c r="H23" s="372"/>
      <c r="I23" s="372"/>
      <c r="J23" s="372"/>
      <c r="K23" s="250"/>
    </row>
    <row r="24" spans="2:11" ht="15" customHeight="1">
      <c r="B24" s="253"/>
      <c r="C24" s="372" t="s">
        <v>1455</v>
      </c>
      <c r="D24" s="372"/>
      <c r="E24" s="372"/>
      <c r="F24" s="372"/>
      <c r="G24" s="372"/>
      <c r="H24" s="372"/>
      <c r="I24" s="372"/>
      <c r="J24" s="372"/>
      <c r="K24" s="250"/>
    </row>
    <row r="25" spans="2:11" ht="15" customHeight="1">
      <c r="B25" s="253"/>
      <c r="C25" s="252"/>
      <c r="D25" s="372" t="s">
        <v>1456</v>
      </c>
      <c r="E25" s="372"/>
      <c r="F25" s="372"/>
      <c r="G25" s="372"/>
      <c r="H25" s="372"/>
      <c r="I25" s="372"/>
      <c r="J25" s="372"/>
      <c r="K25" s="250"/>
    </row>
    <row r="26" spans="2:11" ht="15" customHeight="1">
      <c r="B26" s="253"/>
      <c r="C26" s="254"/>
      <c r="D26" s="372" t="s">
        <v>1457</v>
      </c>
      <c r="E26" s="372"/>
      <c r="F26" s="372"/>
      <c r="G26" s="372"/>
      <c r="H26" s="372"/>
      <c r="I26" s="372"/>
      <c r="J26" s="372"/>
      <c r="K26" s="250"/>
    </row>
    <row r="27" spans="2:11" ht="12.75" customHeight="1">
      <c r="B27" s="253"/>
      <c r="C27" s="254"/>
      <c r="D27" s="254"/>
      <c r="E27" s="254"/>
      <c r="F27" s="254"/>
      <c r="G27" s="254"/>
      <c r="H27" s="254"/>
      <c r="I27" s="254"/>
      <c r="J27" s="254"/>
      <c r="K27" s="250"/>
    </row>
    <row r="28" spans="2:11" ht="15" customHeight="1">
      <c r="B28" s="253"/>
      <c r="C28" s="254"/>
      <c r="D28" s="372" t="s">
        <v>1458</v>
      </c>
      <c r="E28" s="372"/>
      <c r="F28" s="372"/>
      <c r="G28" s="372"/>
      <c r="H28" s="372"/>
      <c r="I28" s="372"/>
      <c r="J28" s="372"/>
      <c r="K28" s="250"/>
    </row>
    <row r="29" spans="2:11" ht="15" customHeight="1">
      <c r="B29" s="253"/>
      <c r="C29" s="254"/>
      <c r="D29" s="372" t="s">
        <v>1459</v>
      </c>
      <c r="E29" s="372"/>
      <c r="F29" s="372"/>
      <c r="G29" s="372"/>
      <c r="H29" s="372"/>
      <c r="I29" s="372"/>
      <c r="J29" s="372"/>
      <c r="K29" s="250"/>
    </row>
    <row r="30" spans="2:11" ht="12.75" customHeight="1">
      <c r="B30" s="253"/>
      <c r="C30" s="254"/>
      <c r="D30" s="254"/>
      <c r="E30" s="254"/>
      <c r="F30" s="254"/>
      <c r="G30" s="254"/>
      <c r="H30" s="254"/>
      <c r="I30" s="254"/>
      <c r="J30" s="254"/>
      <c r="K30" s="250"/>
    </row>
    <row r="31" spans="2:11" ht="15" customHeight="1">
      <c r="B31" s="253"/>
      <c r="C31" s="254"/>
      <c r="D31" s="372" t="s">
        <v>1460</v>
      </c>
      <c r="E31" s="372"/>
      <c r="F31" s="372"/>
      <c r="G31" s="372"/>
      <c r="H31" s="372"/>
      <c r="I31" s="372"/>
      <c r="J31" s="372"/>
      <c r="K31" s="250"/>
    </row>
    <row r="32" spans="2:11" ht="15" customHeight="1">
      <c r="B32" s="253"/>
      <c r="C32" s="254"/>
      <c r="D32" s="372" t="s">
        <v>1461</v>
      </c>
      <c r="E32" s="372"/>
      <c r="F32" s="372"/>
      <c r="G32" s="372"/>
      <c r="H32" s="372"/>
      <c r="I32" s="372"/>
      <c r="J32" s="372"/>
      <c r="K32" s="250"/>
    </row>
    <row r="33" spans="2:11" ht="15" customHeight="1">
      <c r="B33" s="253"/>
      <c r="C33" s="254"/>
      <c r="D33" s="372" t="s">
        <v>1462</v>
      </c>
      <c r="E33" s="372"/>
      <c r="F33" s="372"/>
      <c r="G33" s="372"/>
      <c r="H33" s="372"/>
      <c r="I33" s="372"/>
      <c r="J33" s="372"/>
      <c r="K33" s="250"/>
    </row>
    <row r="34" spans="2:11" ht="15" customHeight="1">
      <c r="B34" s="253"/>
      <c r="C34" s="254"/>
      <c r="D34" s="252"/>
      <c r="E34" s="256" t="s">
        <v>132</v>
      </c>
      <c r="F34" s="252"/>
      <c r="G34" s="372" t="s">
        <v>1463</v>
      </c>
      <c r="H34" s="372"/>
      <c r="I34" s="372"/>
      <c r="J34" s="372"/>
      <c r="K34" s="250"/>
    </row>
    <row r="35" spans="2:11" ht="30.75" customHeight="1">
      <c r="B35" s="253"/>
      <c r="C35" s="254"/>
      <c r="D35" s="252"/>
      <c r="E35" s="256" t="s">
        <v>1464</v>
      </c>
      <c r="F35" s="252"/>
      <c r="G35" s="372" t="s">
        <v>1465</v>
      </c>
      <c r="H35" s="372"/>
      <c r="I35" s="372"/>
      <c r="J35" s="372"/>
      <c r="K35" s="250"/>
    </row>
    <row r="36" spans="2:11" ht="15" customHeight="1">
      <c r="B36" s="253"/>
      <c r="C36" s="254"/>
      <c r="D36" s="252"/>
      <c r="E36" s="256" t="s">
        <v>53</v>
      </c>
      <c r="F36" s="252"/>
      <c r="G36" s="372" t="s">
        <v>1466</v>
      </c>
      <c r="H36" s="372"/>
      <c r="I36" s="372"/>
      <c r="J36" s="372"/>
      <c r="K36" s="250"/>
    </row>
    <row r="37" spans="2:11" ht="15" customHeight="1">
      <c r="B37" s="253"/>
      <c r="C37" s="254"/>
      <c r="D37" s="252"/>
      <c r="E37" s="256" t="s">
        <v>133</v>
      </c>
      <c r="F37" s="252"/>
      <c r="G37" s="372" t="s">
        <v>1467</v>
      </c>
      <c r="H37" s="372"/>
      <c r="I37" s="372"/>
      <c r="J37" s="372"/>
      <c r="K37" s="250"/>
    </row>
    <row r="38" spans="2:11" ht="15" customHeight="1">
      <c r="B38" s="253"/>
      <c r="C38" s="254"/>
      <c r="D38" s="252"/>
      <c r="E38" s="256" t="s">
        <v>134</v>
      </c>
      <c r="F38" s="252"/>
      <c r="G38" s="372" t="s">
        <v>1468</v>
      </c>
      <c r="H38" s="372"/>
      <c r="I38" s="372"/>
      <c r="J38" s="372"/>
      <c r="K38" s="250"/>
    </row>
    <row r="39" spans="2:11" ht="15" customHeight="1">
      <c r="B39" s="253"/>
      <c r="C39" s="254"/>
      <c r="D39" s="252"/>
      <c r="E39" s="256" t="s">
        <v>135</v>
      </c>
      <c r="F39" s="252"/>
      <c r="G39" s="372" t="s">
        <v>1469</v>
      </c>
      <c r="H39" s="372"/>
      <c r="I39" s="372"/>
      <c r="J39" s="372"/>
      <c r="K39" s="250"/>
    </row>
    <row r="40" spans="2:11" ht="15" customHeight="1">
      <c r="B40" s="253"/>
      <c r="C40" s="254"/>
      <c r="D40" s="252"/>
      <c r="E40" s="256" t="s">
        <v>1470</v>
      </c>
      <c r="F40" s="252"/>
      <c r="G40" s="372" t="s">
        <v>1471</v>
      </c>
      <c r="H40" s="372"/>
      <c r="I40" s="372"/>
      <c r="J40" s="372"/>
      <c r="K40" s="250"/>
    </row>
    <row r="41" spans="2:11" ht="15" customHeight="1">
      <c r="B41" s="253"/>
      <c r="C41" s="254"/>
      <c r="D41" s="252"/>
      <c r="E41" s="256"/>
      <c r="F41" s="252"/>
      <c r="G41" s="372" t="s">
        <v>1472</v>
      </c>
      <c r="H41" s="372"/>
      <c r="I41" s="372"/>
      <c r="J41" s="372"/>
      <c r="K41" s="250"/>
    </row>
    <row r="42" spans="2:11" ht="15" customHeight="1">
      <c r="B42" s="253"/>
      <c r="C42" s="254"/>
      <c r="D42" s="252"/>
      <c r="E42" s="256" t="s">
        <v>1473</v>
      </c>
      <c r="F42" s="252"/>
      <c r="G42" s="372" t="s">
        <v>1474</v>
      </c>
      <c r="H42" s="372"/>
      <c r="I42" s="372"/>
      <c r="J42" s="372"/>
      <c r="K42" s="250"/>
    </row>
    <row r="43" spans="2:11" ht="15" customHeight="1">
      <c r="B43" s="253"/>
      <c r="C43" s="254"/>
      <c r="D43" s="252"/>
      <c r="E43" s="256" t="s">
        <v>137</v>
      </c>
      <c r="F43" s="252"/>
      <c r="G43" s="372" t="s">
        <v>1475</v>
      </c>
      <c r="H43" s="372"/>
      <c r="I43" s="372"/>
      <c r="J43" s="372"/>
      <c r="K43" s="250"/>
    </row>
    <row r="44" spans="2:11" ht="12.75" customHeight="1">
      <c r="B44" s="253"/>
      <c r="C44" s="254"/>
      <c r="D44" s="252"/>
      <c r="E44" s="252"/>
      <c r="F44" s="252"/>
      <c r="G44" s="252"/>
      <c r="H44" s="252"/>
      <c r="I44" s="252"/>
      <c r="J44" s="252"/>
      <c r="K44" s="250"/>
    </row>
    <row r="45" spans="2:11" ht="15" customHeight="1">
      <c r="B45" s="253"/>
      <c r="C45" s="254"/>
      <c r="D45" s="372" t="s">
        <v>1476</v>
      </c>
      <c r="E45" s="372"/>
      <c r="F45" s="372"/>
      <c r="G45" s="372"/>
      <c r="H45" s="372"/>
      <c r="I45" s="372"/>
      <c r="J45" s="372"/>
      <c r="K45" s="250"/>
    </row>
    <row r="46" spans="2:11" ht="15" customHeight="1">
      <c r="B46" s="253"/>
      <c r="C46" s="254"/>
      <c r="D46" s="254"/>
      <c r="E46" s="372" t="s">
        <v>1477</v>
      </c>
      <c r="F46" s="372"/>
      <c r="G46" s="372"/>
      <c r="H46" s="372"/>
      <c r="I46" s="372"/>
      <c r="J46" s="372"/>
      <c r="K46" s="250"/>
    </row>
    <row r="47" spans="2:11" ht="15" customHeight="1">
      <c r="B47" s="253"/>
      <c r="C47" s="254"/>
      <c r="D47" s="254"/>
      <c r="E47" s="372" t="s">
        <v>1478</v>
      </c>
      <c r="F47" s="372"/>
      <c r="G47" s="372"/>
      <c r="H47" s="372"/>
      <c r="I47" s="372"/>
      <c r="J47" s="372"/>
      <c r="K47" s="250"/>
    </row>
    <row r="48" spans="2:11" ht="15" customHeight="1">
      <c r="B48" s="253"/>
      <c r="C48" s="254"/>
      <c r="D48" s="254"/>
      <c r="E48" s="372" t="s">
        <v>1479</v>
      </c>
      <c r="F48" s="372"/>
      <c r="G48" s="372"/>
      <c r="H48" s="372"/>
      <c r="I48" s="372"/>
      <c r="J48" s="372"/>
      <c r="K48" s="250"/>
    </row>
    <row r="49" spans="2:11" ht="15" customHeight="1">
      <c r="B49" s="253"/>
      <c r="C49" s="254"/>
      <c r="D49" s="372" t="s">
        <v>1480</v>
      </c>
      <c r="E49" s="372"/>
      <c r="F49" s="372"/>
      <c r="G49" s="372"/>
      <c r="H49" s="372"/>
      <c r="I49" s="372"/>
      <c r="J49" s="372"/>
      <c r="K49" s="250"/>
    </row>
    <row r="50" spans="2:11" ht="25.5" customHeight="1">
      <c r="B50" s="249"/>
      <c r="C50" s="373" t="s">
        <v>1481</v>
      </c>
      <c r="D50" s="373"/>
      <c r="E50" s="373"/>
      <c r="F50" s="373"/>
      <c r="G50" s="373"/>
      <c r="H50" s="373"/>
      <c r="I50" s="373"/>
      <c r="J50" s="373"/>
      <c r="K50" s="250"/>
    </row>
    <row r="51" spans="2:11" ht="5.25" customHeight="1">
      <c r="B51" s="249"/>
      <c r="C51" s="251"/>
      <c r="D51" s="251"/>
      <c r="E51" s="251"/>
      <c r="F51" s="251"/>
      <c r="G51" s="251"/>
      <c r="H51" s="251"/>
      <c r="I51" s="251"/>
      <c r="J51" s="251"/>
      <c r="K51" s="250"/>
    </row>
    <row r="52" spans="2:11" ht="15" customHeight="1">
      <c r="B52" s="249"/>
      <c r="C52" s="372" t="s">
        <v>1482</v>
      </c>
      <c r="D52" s="372"/>
      <c r="E52" s="372"/>
      <c r="F52" s="372"/>
      <c r="G52" s="372"/>
      <c r="H52" s="372"/>
      <c r="I52" s="372"/>
      <c r="J52" s="372"/>
      <c r="K52" s="250"/>
    </row>
    <row r="53" spans="2:11" ht="15" customHeight="1">
      <c r="B53" s="249"/>
      <c r="C53" s="372" t="s">
        <v>1483</v>
      </c>
      <c r="D53" s="372"/>
      <c r="E53" s="372"/>
      <c r="F53" s="372"/>
      <c r="G53" s="372"/>
      <c r="H53" s="372"/>
      <c r="I53" s="372"/>
      <c r="J53" s="372"/>
      <c r="K53" s="250"/>
    </row>
    <row r="54" spans="2:11" ht="12.75" customHeight="1">
      <c r="B54" s="249"/>
      <c r="C54" s="252"/>
      <c r="D54" s="252"/>
      <c r="E54" s="252"/>
      <c r="F54" s="252"/>
      <c r="G54" s="252"/>
      <c r="H54" s="252"/>
      <c r="I54" s="252"/>
      <c r="J54" s="252"/>
      <c r="K54" s="250"/>
    </row>
    <row r="55" spans="2:11" ht="15" customHeight="1">
      <c r="B55" s="249"/>
      <c r="C55" s="372" t="s">
        <v>1484</v>
      </c>
      <c r="D55" s="372"/>
      <c r="E55" s="372"/>
      <c r="F55" s="372"/>
      <c r="G55" s="372"/>
      <c r="H55" s="372"/>
      <c r="I55" s="372"/>
      <c r="J55" s="372"/>
      <c r="K55" s="250"/>
    </row>
    <row r="56" spans="2:11" ht="15" customHeight="1">
      <c r="B56" s="249"/>
      <c r="C56" s="254"/>
      <c r="D56" s="372" t="s">
        <v>1485</v>
      </c>
      <c r="E56" s="372"/>
      <c r="F56" s="372"/>
      <c r="G56" s="372"/>
      <c r="H56" s="372"/>
      <c r="I56" s="372"/>
      <c r="J56" s="372"/>
      <c r="K56" s="250"/>
    </row>
    <row r="57" spans="2:11" ht="15" customHeight="1">
      <c r="B57" s="249"/>
      <c r="C57" s="254"/>
      <c r="D57" s="372" t="s">
        <v>1486</v>
      </c>
      <c r="E57" s="372"/>
      <c r="F57" s="372"/>
      <c r="G57" s="372"/>
      <c r="H57" s="372"/>
      <c r="I57" s="372"/>
      <c r="J57" s="372"/>
      <c r="K57" s="250"/>
    </row>
    <row r="58" spans="2:11" ht="15" customHeight="1">
      <c r="B58" s="249"/>
      <c r="C58" s="254"/>
      <c r="D58" s="372" t="s">
        <v>1487</v>
      </c>
      <c r="E58" s="372"/>
      <c r="F58" s="372"/>
      <c r="G58" s="372"/>
      <c r="H58" s="372"/>
      <c r="I58" s="372"/>
      <c r="J58" s="372"/>
      <c r="K58" s="250"/>
    </row>
    <row r="59" spans="2:11" ht="15" customHeight="1">
      <c r="B59" s="249"/>
      <c r="C59" s="254"/>
      <c r="D59" s="372" t="s">
        <v>1488</v>
      </c>
      <c r="E59" s="372"/>
      <c r="F59" s="372"/>
      <c r="G59" s="372"/>
      <c r="H59" s="372"/>
      <c r="I59" s="372"/>
      <c r="J59" s="372"/>
      <c r="K59" s="250"/>
    </row>
    <row r="60" spans="2:11" ht="15" customHeight="1">
      <c r="B60" s="249"/>
      <c r="C60" s="254"/>
      <c r="D60" s="371" t="s">
        <v>1489</v>
      </c>
      <c r="E60" s="371"/>
      <c r="F60" s="371"/>
      <c r="G60" s="371"/>
      <c r="H60" s="371"/>
      <c r="I60" s="371"/>
      <c r="J60" s="371"/>
      <c r="K60" s="250"/>
    </row>
    <row r="61" spans="2:11" ht="15" customHeight="1">
      <c r="B61" s="249"/>
      <c r="C61" s="254"/>
      <c r="D61" s="372" t="s">
        <v>1490</v>
      </c>
      <c r="E61" s="372"/>
      <c r="F61" s="372"/>
      <c r="G61" s="372"/>
      <c r="H61" s="372"/>
      <c r="I61" s="372"/>
      <c r="J61" s="372"/>
      <c r="K61" s="250"/>
    </row>
    <row r="62" spans="2:11" ht="12.75" customHeight="1">
      <c r="B62" s="249"/>
      <c r="C62" s="254"/>
      <c r="D62" s="254"/>
      <c r="E62" s="257"/>
      <c r="F62" s="254"/>
      <c r="G62" s="254"/>
      <c r="H62" s="254"/>
      <c r="I62" s="254"/>
      <c r="J62" s="254"/>
      <c r="K62" s="250"/>
    </row>
    <row r="63" spans="2:11" ht="15" customHeight="1">
      <c r="B63" s="249"/>
      <c r="C63" s="254"/>
      <c r="D63" s="372" t="s">
        <v>1491</v>
      </c>
      <c r="E63" s="372"/>
      <c r="F63" s="372"/>
      <c r="G63" s="372"/>
      <c r="H63" s="372"/>
      <c r="I63" s="372"/>
      <c r="J63" s="372"/>
      <c r="K63" s="250"/>
    </row>
    <row r="64" spans="2:11" ht="15" customHeight="1">
      <c r="B64" s="249"/>
      <c r="C64" s="254"/>
      <c r="D64" s="371" t="s">
        <v>1492</v>
      </c>
      <c r="E64" s="371"/>
      <c r="F64" s="371"/>
      <c r="G64" s="371"/>
      <c r="H64" s="371"/>
      <c r="I64" s="371"/>
      <c r="J64" s="371"/>
      <c r="K64" s="250"/>
    </row>
    <row r="65" spans="2:11" ht="15" customHeight="1">
      <c r="B65" s="249"/>
      <c r="C65" s="254"/>
      <c r="D65" s="372" t="s">
        <v>1493</v>
      </c>
      <c r="E65" s="372"/>
      <c r="F65" s="372"/>
      <c r="G65" s="372"/>
      <c r="H65" s="372"/>
      <c r="I65" s="372"/>
      <c r="J65" s="372"/>
      <c r="K65" s="250"/>
    </row>
    <row r="66" spans="2:11" ht="15" customHeight="1">
      <c r="B66" s="249"/>
      <c r="C66" s="254"/>
      <c r="D66" s="372" t="s">
        <v>1494</v>
      </c>
      <c r="E66" s="372"/>
      <c r="F66" s="372"/>
      <c r="G66" s="372"/>
      <c r="H66" s="372"/>
      <c r="I66" s="372"/>
      <c r="J66" s="372"/>
      <c r="K66" s="250"/>
    </row>
    <row r="67" spans="2:11" ht="15" customHeight="1">
      <c r="B67" s="249"/>
      <c r="C67" s="254"/>
      <c r="D67" s="372" t="s">
        <v>1495</v>
      </c>
      <c r="E67" s="372"/>
      <c r="F67" s="372"/>
      <c r="G67" s="372"/>
      <c r="H67" s="372"/>
      <c r="I67" s="372"/>
      <c r="J67" s="372"/>
      <c r="K67" s="250"/>
    </row>
    <row r="68" spans="2:11" ht="15" customHeight="1">
      <c r="B68" s="249"/>
      <c r="C68" s="254"/>
      <c r="D68" s="372" t="s">
        <v>1496</v>
      </c>
      <c r="E68" s="372"/>
      <c r="F68" s="372"/>
      <c r="G68" s="372"/>
      <c r="H68" s="372"/>
      <c r="I68" s="372"/>
      <c r="J68" s="372"/>
      <c r="K68" s="250"/>
    </row>
    <row r="69" spans="2:11" ht="12.75" customHeight="1">
      <c r="B69" s="258"/>
      <c r="C69" s="259"/>
      <c r="D69" s="259"/>
      <c r="E69" s="259"/>
      <c r="F69" s="259"/>
      <c r="G69" s="259"/>
      <c r="H69" s="259"/>
      <c r="I69" s="259"/>
      <c r="J69" s="259"/>
      <c r="K69" s="260"/>
    </row>
    <row r="70" spans="2:11" ht="18.75" customHeight="1">
      <c r="B70" s="261"/>
      <c r="C70" s="261"/>
      <c r="D70" s="261"/>
      <c r="E70" s="261"/>
      <c r="F70" s="261"/>
      <c r="G70" s="261"/>
      <c r="H70" s="261"/>
      <c r="I70" s="261"/>
      <c r="J70" s="261"/>
      <c r="K70" s="262"/>
    </row>
    <row r="71" spans="2:11" ht="18.75" customHeight="1">
      <c r="B71" s="262"/>
      <c r="C71" s="262"/>
      <c r="D71" s="262"/>
      <c r="E71" s="262"/>
      <c r="F71" s="262"/>
      <c r="G71" s="262"/>
      <c r="H71" s="262"/>
      <c r="I71" s="262"/>
      <c r="J71" s="262"/>
      <c r="K71" s="262"/>
    </row>
    <row r="72" spans="2:11" ht="7.5" customHeight="1">
      <c r="B72" s="263"/>
      <c r="C72" s="264"/>
      <c r="D72" s="264"/>
      <c r="E72" s="264"/>
      <c r="F72" s="264"/>
      <c r="G72" s="264"/>
      <c r="H72" s="264"/>
      <c r="I72" s="264"/>
      <c r="J72" s="264"/>
      <c r="K72" s="265"/>
    </row>
    <row r="73" spans="2:11" ht="45" customHeight="1">
      <c r="B73" s="266"/>
      <c r="C73" s="370" t="s">
        <v>85</v>
      </c>
      <c r="D73" s="370"/>
      <c r="E73" s="370"/>
      <c r="F73" s="370"/>
      <c r="G73" s="370"/>
      <c r="H73" s="370"/>
      <c r="I73" s="370"/>
      <c r="J73" s="370"/>
      <c r="K73" s="267"/>
    </row>
    <row r="74" spans="2:11" ht="17.25" customHeight="1">
      <c r="B74" s="266"/>
      <c r="C74" s="268" t="s">
        <v>1497</v>
      </c>
      <c r="D74" s="268"/>
      <c r="E74" s="268"/>
      <c r="F74" s="268" t="s">
        <v>1498</v>
      </c>
      <c r="G74" s="269"/>
      <c r="H74" s="268" t="s">
        <v>133</v>
      </c>
      <c r="I74" s="268" t="s">
        <v>57</v>
      </c>
      <c r="J74" s="268" t="s">
        <v>1499</v>
      </c>
      <c r="K74" s="267"/>
    </row>
    <row r="75" spans="2:11" ht="17.25" customHeight="1">
      <c r="B75" s="266"/>
      <c r="C75" s="270" t="s">
        <v>1500</v>
      </c>
      <c r="D75" s="270"/>
      <c r="E75" s="270"/>
      <c r="F75" s="271" t="s">
        <v>1501</v>
      </c>
      <c r="G75" s="272"/>
      <c r="H75" s="270"/>
      <c r="I75" s="270"/>
      <c r="J75" s="270" t="s">
        <v>1502</v>
      </c>
      <c r="K75" s="267"/>
    </row>
    <row r="76" spans="2:11" ht="5.25" customHeight="1">
      <c r="B76" s="266"/>
      <c r="C76" s="273"/>
      <c r="D76" s="273"/>
      <c r="E76" s="273"/>
      <c r="F76" s="273"/>
      <c r="G76" s="274"/>
      <c r="H76" s="273"/>
      <c r="I76" s="273"/>
      <c r="J76" s="273"/>
      <c r="K76" s="267"/>
    </row>
    <row r="77" spans="2:11" ht="15" customHeight="1">
      <c r="B77" s="266"/>
      <c r="C77" s="256" t="s">
        <v>53</v>
      </c>
      <c r="D77" s="273"/>
      <c r="E77" s="273"/>
      <c r="F77" s="275" t="s">
        <v>1503</v>
      </c>
      <c r="G77" s="274"/>
      <c r="H77" s="256" t="s">
        <v>1504</v>
      </c>
      <c r="I77" s="256" t="s">
        <v>1505</v>
      </c>
      <c r="J77" s="256">
        <v>20</v>
      </c>
      <c r="K77" s="267"/>
    </row>
    <row r="78" spans="2:11" ht="15" customHeight="1">
      <c r="B78" s="266"/>
      <c r="C78" s="256" t="s">
        <v>1506</v>
      </c>
      <c r="D78" s="256"/>
      <c r="E78" s="256"/>
      <c r="F78" s="275" t="s">
        <v>1503</v>
      </c>
      <c r="G78" s="274"/>
      <c r="H78" s="256" t="s">
        <v>1507</v>
      </c>
      <c r="I78" s="256" t="s">
        <v>1505</v>
      </c>
      <c r="J78" s="256">
        <v>120</v>
      </c>
      <c r="K78" s="267"/>
    </row>
    <row r="79" spans="2:11" ht="15" customHeight="1">
      <c r="B79" s="276"/>
      <c r="C79" s="256" t="s">
        <v>1508</v>
      </c>
      <c r="D79" s="256"/>
      <c r="E79" s="256"/>
      <c r="F79" s="275" t="s">
        <v>1509</v>
      </c>
      <c r="G79" s="274"/>
      <c r="H79" s="256" t="s">
        <v>1510</v>
      </c>
      <c r="I79" s="256" t="s">
        <v>1505</v>
      </c>
      <c r="J79" s="256">
        <v>50</v>
      </c>
      <c r="K79" s="267"/>
    </row>
    <row r="80" spans="2:11" ht="15" customHeight="1">
      <c r="B80" s="276"/>
      <c r="C80" s="256" t="s">
        <v>1511</v>
      </c>
      <c r="D80" s="256"/>
      <c r="E80" s="256"/>
      <c r="F80" s="275" t="s">
        <v>1503</v>
      </c>
      <c r="G80" s="274"/>
      <c r="H80" s="256" t="s">
        <v>1512</v>
      </c>
      <c r="I80" s="256" t="s">
        <v>1513</v>
      </c>
      <c r="J80" s="256"/>
      <c r="K80" s="267"/>
    </row>
    <row r="81" spans="2:11" ht="15" customHeight="1">
      <c r="B81" s="276"/>
      <c r="C81" s="277" t="s">
        <v>1514</v>
      </c>
      <c r="D81" s="277"/>
      <c r="E81" s="277"/>
      <c r="F81" s="278" t="s">
        <v>1509</v>
      </c>
      <c r="G81" s="277"/>
      <c r="H81" s="277" t="s">
        <v>1515</v>
      </c>
      <c r="I81" s="277" t="s">
        <v>1505</v>
      </c>
      <c r="J81" s="277">
        <v>15</v>
      </c>
      <c r="K81" s="267"/>
    </row>
    <row r="82" spans="2:11" ht="15" customHeight="1">
      <c r="B82" s="276"/>
      <c r="C82" s="277" t="s">
        <v>1516</v>
      </c>
      <c r="D82" s="277"/>
      <c r="E82" s="277"/>
      <c r="F82" s="278" t="s">
        <v>1509</v>
      </c>
      <c r="G82" s="277"/>
      <c r="H82" s="277" t="s">
        <v>1517</v>
      </c>
      <c r="I82" s="277" t="s">
        <v>1505</v>
      </c>
      <c r="J82" s="277">
        <v>15</v>
      </c>
      <c r="K82" s="267"/>
    </row>
    <row r="83" spans="2:11" ht="15" customHeight="1">
      <c r="B83" s="276"/>
      <c r="C83" s="277" t="s">
        <v>1518</v>
      </c>
      <c r="D83" s="277"/>
      <c r="E83" s="277"/>
      <c r="F83" s="278" t="s">
        <v>1509</v>
      </c>
      <c r="G83" s="277"/>
      <c r="H83" s="277" t="s">
        <v>1519</v>
      </c>
      <c r="I83" s="277" t="s">
        <v>1505</v>
      </c>
      <c r="J83" s="277">
        <v>20</v>
      </c>
      <c r="K83" s="267"/>
    </row>
    <row r="84" spans="2:11" ht="15" customHeight="1">
      <c r="B84" s="276"/>
      <c r="C84" s="277" t="s">
        <v>1520</v>
      </c>
      <c r="D84" s="277"/>
      <c r="E84" s="277"/>
      <c r="F84" s="278" t="s">
        <v>1509</v>
      </c>
      <c r="G84" s="277"/>
      <c r="H84" s="277" t="s">
        <v>1521</v>
      </c>
      <c r="I84" s="277" t="s">
        <v>1505</v>
      </c>
      <c r="J84" s="277">
        <v>20</v>
      </c>
      <c r="K84" s="267"/>
    </row>
    <row r="85" spans="2:11" ht="15" customHeight="1">
      <c r="B85" s="276"/>
      <c r="C85" s="256" t="s">
        <v>1522</v>
      </c>
      <c r="D85" s="256"/>
      <c r="E85" s="256"/>
      <c r="F85" s="275" t="s">
        <v>1509</v>
      </c>
      <c r="G85" s="274"/>
      <c r="H85" s="256" t="s">
        <v>1523</v>
      </c>
      <c r="I85" s="256" t="s">
        <v>1505</v>
      </c>
      <c r="J85" s="256">
        <v>50</v>
      </c>
      <c r="K85" s="267"/>
    </row>
    <row r="86" spans="2:11" ht="15" customHeight="1">
      <c r="B86" s="276"/>
      <c r="C86" s="256" t="s">
        <v>1524</v>
      </c>
      <c r="D86" s="256"/>
      <c r="E86" s="256"/>
      <c r="F86" s="275" t="s">
        <v>1509</v>
      </c>
      <c r="G86" s="274"/>
      <c r="H86" s="256" t="s">
        <v>1525</v>
      </c>
      <c r="I86" s="256" t="s">
        <v>1505</v>
      </c>
      <c r="J86" s="256">
        <v>20</v>
      </c>
      <c r="K86" s="267"/>
    </row>
    <row r="87" spans="2:11" ht="15" customHeight="1">
      <c r="B87" s="276"/>
      <c r="C87" s="256" t="s">
        <v>1526</v>
      </c>
      <c r="D87" s="256"/>
      <c r="E87" s="256"/>
      <c r="F87" s="275" t="s">
        <v>1509</v>
      </c>
      <c r="G87" s="274"/>
      <c r="H87" s="256" t="s">
        <v>1527</v>
      </c>
      <c r="I87" s="256" t="s">
        <v>1505</v>
      </c>
      <c r="J87" s="256">
        <v>20</v>
      </c>
      <c r="K87" s="267"/>
    </row>
    <row r="88" spans="2:11" ht="15" customHeight="1">
      <c r="B88" s="276"/>
      <c r="C88" s="256" t="s">
        <v>1528</v>
      </c>
      <c r="D88" s="256"/>
      <c r="E88" s="256"/>
      <c r="F88" s="275" t="s">
        <v>1509</v>
      </c>
      <c r="G88" s="274"/>
      <c r="H88" s="256" t="s">
        <v>1529</v>
      </c>
      <c r="I88" s="256" t="s">
        <v>1505</v>
      </c>
      <c r="J88" s="256">
        <v>50</v>
      </c>
      <c r="K88" s="267"/>
    </row>
    <row r="89" spans="2:11" ht="15" customHeight="1">
      <c r="B89" s="276"/>
      <c r="C89" s="256" t="s">
        <v>1530</v>
      </c>
      <c r="D89" s="256"/>
      <c r="E89" s="256"/>
      <c r="F89" s="275" t="s">
        <v>1509</v>
      </c>
      <c r="G89" s="274"/>
      <c r="H89" s="256" t="s">
        <v>1530</v>
      </c>
      <c r="I89" s="256" t="s">
        <v>1505</v>
      </c>
      <c r="J89" s="256">
        <v>50</v>
      </c>
      <c r="K89" s="267"/>
    </row>
    <row r="90" spans="2:11" ht="15" customHeight="1">
      <c r="B90" s="276"/>
      <c r="C90" s="256" t="s">
        <v>138</v>
      </c>
      <c r="D90" s="256"/>
      <c r="E90" s="256"/>
      <c r="F90" s="275" t="s">
        <v>1509</v>
      </c>
      <c r="G90" s="274"/>
      <c r="H90" s="256" t="s">
        <v>1531</v>
      </c>
      <c r="I90" s="256" t="s">
        <v>1505</v>
      </c>
      <c r="J90" s="256">
        <v>255</v>
      </c>
      <c r="K90" s="267"/>
    </row>
    <row r="91" spans="2:11" ht="15" customHeight="1">
      <c r="B91" s="276"/>
      <c r="C91" s="256" t="s">
        <v>1532</v>
      </c>
      <c r="D91" s="256"/>
      <c r="E91" s="256"/>
      <c r="F91" s="275" t="s">
        <v>1503</v>
      </c>
      <c r="G91" s="274"/>
      <c r="H91" s="256" t="s">
        <v>1533</v>
      </c>
      <c r="I91" s="256" t="s">
        <v>1534</v>
      </c>
      <c r="J91" s="256"/>
      <c r="K91" s="267"/>
    </row>
    <row r="92" spans="2:11" ht="15" customHeight="1">
      <c r="B92" s="276"/>
      <c r="C92" s="256" t="s">
        <v>1535</v>
      </c>
      <c r="D92" s="256"/>
      <c r="E92" s="256"/>
      <c r="F92" s="275" t="s">
        <v>1503</v>
      </c>
      <c r="G92" s="274"/>
      <c r="H92" s="256" t="s">
        <v>1536</v>
      </c>
      <c r="I92" s="256" t="s">
        <v>1537</v>
      </c>
      <c r="J92" s="256"/>
      <c r="K92" s="267"/>
    </row>
    <row r="93" spans="2:11" ht="15" customHeight="1">
      <c r="B93" s="276"/>
      <c r="C93" s="256" t="s">
        <v>1538</v>
      </c>
      <c r="D93" s="256"/>
      <c r="E93" s="256"/>
      <c r="F93" s="275" t="s">
        <v>1503</v>
      </c>
      <c r="G93" s="274"/>
      <c r="H93" s="256" t="s">
        <v>1538</v>
      </c>
      <c r="I93" s="256" t="s">
        <v>1537</v>
      </c>
      <c r="J93" s="256"/>
      <c r="K93" s="267"/>
    </row>
    <row r="94" spans="2:11" ht="15" customHeight="1">
      <c r="B94" s="276"/>
      <c r="C94" s="256" t="s">
        <v>38</v>
      </c>
      <c r="D94" s="256"/>
      <c r="E94" s="256"/>
      <c r="F94" s="275" t="s">
        <v>1503</v>
      </c>
      <c r="G94" s="274"/>
      <c r="H94" s="256" t="s">
        <v>1539</v>
      </c>
      <c r="I94" s="256" t="s">
        <v>1537</v>
      </c>
      <c r="J94" s="256"/>
      <c r="K94" s="267"/>
    </row>
    <row r="95" spans="2:11" ht="15" customHeight="1">
      <c r="B95" s="276"/>
      <c r="C95" s="256" t="s">
        <v>48</v>
      </c>
      <c r="D95" s="256"/>
      <c r="E95" s="256"/>
      <c r="F95" s="275" t="s">
        <v>1503</v>
      </c>
      <c r="G95" s="274"/>
      <c r="H95" s="256" t="s">
        <v>1540</v>
      </c>
      <c r="I95" s="256" t="s">
        <v>1537</v>
      </c>
      <c r="J95" s="256"/>
      <c r="K95" s="267"/>
    </row>
    <row r="96" spans="2:11" ht="15" customHeight="1">
      <c r="B96" s="279"/>
      <c r="C96" s="280"/>
      <c r="D96" s="280"/>
      <c r="E96" s="280"/>
      <c r="F96" s="280"/>
      <c r="G96" s="280"/>
      <c r="H96" s="280"/>
      <c r="I96" s="280"/>
      <c r="J96" s="280"/>
      <c r="K96" s="281"/>
    </row>
    <row r="97" spans="2:11" ht="18.75" customHeight="1">
      <c r="B97" s="282"/>
      <c r="C97" s="283"/>
      <c r="D97" s="283"/>
      <c r="E97" s="283"/>
      <c r="F97" s="283"/>
      <c r="G97" s="283"/>
      <c r="H97" s="283"/>
      <c r="I97" s="283"/>
      <c r="J97" s="283"/>
      <c r="K97" s="282"/>
    </row>
    <row r="98" spans="2:11" ht="18.75" customHeight="1">
      <c r="B98" s="262"/>
      <c r="C98" s="262"/>
      <c r="D98" s="262"/>
      <c r="E98" s="262"/>
      <c r="F98" s="262"/>
      <c r="G98" s="262"/>
      <c r="H98" s="262"/>
      <c r="I98" s="262"/>
      <c r="J98" s="262"/>
      <c r="K98" s="262"/>
    </row>
    <row r="99" spans="2:11" ht="7.5" customHeight="1">
      <c r="B99" s="263"/>
      <c r="C99" s="264"/>
      <c r="D99" s="264"/>
      <c r="E99" s="264"/>
      <c r="F99" s="264"/>
      <c r="G99" s="264"/>
      <c r="H99" s="264"/>
      <c r="I99" s="264"/>
      <c r="J99" s="264"/>
      <c r="K99" s="265"/>
    </row>
    <row r="100" spans="2:11" ht="45" customHeight="1">
      <c r="B100" s="266"/>
      <c r="C100" s="370" t="s">
        <v>1541</v>
      </c>
      <c r="D100" s="370"/>
      <c r="E100" s="370"/>
      <c r="F100" s="370"/>
      <c r="G100" s="370"/>
      <c r="H100" s="370"/>
      <c r="I100" s="370"/>
      <c r="J100" s="370"/>
      <c r="K100" s="267"/>
    </row>
    <row r="101" spans="2:11" ht="17.25" customHeight="1">
      <c r="B101" s="266"/>
      <c r="C101" s="268" t="s">
        <v>1497</v>
      </c>
      <c r="D101" s="268"/>
      <c r="E101" s="268"/>
      <c r="F101" s="268" t="s">
        <v>1498</v>
      </c>
      <c r="G101" s="269"/>
      <c r="H101" s="268" t="s">
        <v>133</v>
      </c>
      <c r="I101" s="268" t="s">
        <v>57</v>
      </c>
      <c r="J101" s="268" t="s">
        <v>1499</v>
      </c>
      <c r="K101" s="267"/>
    </row>
    <row r="102" spans="2:11" ht="17.25" customHeight="1">
      <c r="B102" s="266"/>
      <c r="C102" s="270" t="s">
        <v>1500</v>
      </c>
      <c r="D102" s="270"/>
      <c r="E102" s="270"/>
      <c r="F102" s="271" t="s">
        <v>1501</v>
      </c>
      <c r="G102" s="272"/>
      <c r="H102" s="270"/>
      <c r="I102" s="270"/>
      <c r="J102" s="270" t="s">
        <v>1502</v>
      </c>
      <c r="K102" s="267"/>
    </row>
    <row r="103" spans="2:11" ht="5.25" customHeight="1">
      <c r="B103" s="266"/>
      <c r="C103" s="268"/>
      <c r="D103" s="268"/>
      <c r="E103" s="268"/>
      <c r="F103" s="268"/>
      <c r="G103" s="284"/>
      <c r="H103" s="268"/>
      <c r="I103" s="268"/>
      <c r="J103" s="268"/>
      <c r="K103" s="267"/>
    </row>
    <row r="104" spans="2:11" ht="15" customHeight="1">
      <c r="B104" s="266"/>
      <c r="C104" s="256" t="s">
        <v>53</v>
      </c>
      <c r="D104" s="273"/>
      <c r="E104" s="273"/>
      <c r="F104" s="275" t="s">
        <v>1503</v>
      </c>
      <c r="G104" s="284"/>
      <c r="H104" s="256" t="s">
        <v>1542</v>
      </c>
      <c r="I104" s="256" t="s">
        <v>1505</v>
      </c>
      <c r="J104" s="256">
        <v>20</v>
      </c>
      <c r="K104" s="267"/>
    </row>
    <row r="105" spans="2:11" ht="15" customHeight="1">
      <c r="B105" s="266"/>
      <c r="C105" s="256" t="s">
        <v>1506</v>
      </c>
      <c r="D105" s="256"/>
      <c r="E105" s="256"/>
      <c r="F105" s="275" t="s">
        <v>1503</v>
      </c>
      <c r="G105" s="256"/>
      <c r="H105" s="256" t="s">
        <v>1542</v>
      </c>
      <c r="I105" s="256" t="s">
        <v>1505</v>
      </c>
      <c r="J105" s="256">
        <v>120</v>
      </c>
      <c r="K105" s="267"/>
    </row>
    <row r="106" spans="2:11" ht="15" customHeight="1">
      <c r="B106" s="276"/>
      <c r="C106" s="256" t="s">
        <v>1508</v>
      </c>
      <c r="D106" s="256"/>
      <c r="E106" s="256"/>
      <c r="F106" s="275" t="s">
        <v>1509</v>
      </c>
      <c r="G106" s="256"/>
      <c r="H106" s="256" t="s">
        <v>1542</v>
      </c>
      <c r="I106" s="256" t="s">
        <v>1505</v>
      </c>
      <c r="J106" s="256">
        <v>50</v>
      </c>
      <c r="K106" s="267"/>
    </row>
    <row r="107" spans="2:11" ht="15" customHeight="1">
      <c r="B107" s="276"/>
      <c r="C107" s="256" t="s">
        <v>1511</v>
      </c>
      <c r="D107" s="256"/>
      <c r="E107" s="256"/>
      <c r="F107" s="275" t="s">
        <v>1503</v>
      </c>
      <c r="G107" s="256"/>
      <c r="H107" s="256" t="s">
        <v>1542</v>
      </c>
      <c r="I107" s="256" t="s">
        <v>1513</v>
      </c>
      <c r="J107" s="256"/>
      <c r="K107" s="267"/>
    </row>
    <row r="108" spans="2:11" ht="15" customHeight="1">
      <c r="B108" s="276"/>
      <c r="C108" s="256" t="s">
        <v>1522</v>
      </c>
      <c r="D108" s="256"/>
      <c r="E108" s="256"/>
      <c r="F108" s="275" t="s">
        <v>1509</v>
      </c>
      <c r="G108" s="256"/>
      <c r="H108" s="256" t="s">
        <v>1542</v>
      </c>
      <c r="I108" s="256" t="s">
        <v>1505</v>
      </c>
      <c r="J108" s="256">
        <v>50</v>
      </c>
      <c r="K108" s="267"/>
    </row>
    <row r="109" spans="2:11" ht="15" customHeight="1">
      <c r="B109" s="276"/>
      <c r="C109" s="256" t="s">
        <v>1530</v>
      </c>
      <c r="D109" s="256"/>
      <c r="E109" s="256"/>
      <c r="F109" s="275" t="s">
        <v>1509</v>
      </c>
      <c r="G109" s="256"/>
      <c r="H109" s="256" t="s">
        <v>1542</v>
      </c>
      <c r="I109" s="256" t="s">
        <v>1505</v>
      </c>
      <c r="J109" s="256">
        <v>50</v>
      </c>
      <c r="K109" s="267"/>
    </row>
    <row r="110" spans="2:11" ht="15" customHeight="1">
      <c r="B110" s="276"/>
      <c r="C110" s="256" t="s">
        <v>1528</v>
      </c>
      <c r="D110" s="256"/>
      <c r="E110" s="256"/>
      <c r="F110" s="275" t="s">
        <v>1509</v>
      </c>
      <c r="G110" s="256"/>
      <c r="H110" s="256" t="s">
        <v>1542</v>
      </c>
      <c r="I110" s="256" t="s">
        <v>1505</v>
      </c>
      <c r="J110" s="256">
        <v>50</v>
      </c>
      <c r="K110" s="267"/>
    </row>
    <row r="111" spans="2:11" ht="15" customHeight="1">
      <c r="B111" s="276"/>
      <c r="C111" s="256" t="s">
        <v>53</v>
      </c>
      <c r="D111" s="256"/>
      <c r="E111" s="256"/>
      <c r="F111" s="275" t="s">
        <v>1503</v>
      </c>
      <c r="G111" s="256"/>
      <c r="H111" s="256" t="s">
        <v>1543</v>
      </c>
      <c r="I111" s="256" t="s">
        <v>1505</v>
      </c>
      <c r="J111" s="256">
        <v>20</v>
      </c>
      <c r="K111" s="267"/>
    </row>
    <row r="112" spans="2:11" ht="15" customHeight="1">
      <c r="B112" s="276"/>
      <c r="C112" s="256" t="s">
        <v>1544</v>
      </c>
      <c r="D112" s="256"/>
      <c r="E112" s="256"/>
      <c r="F112" s="275" t="s">
        <v>1503</v>
      </c>
      <c r="G112" s="256"/>
      <c r="H112" s="256" t="s">
        <v>1545</v>
      </c>
      <c r="I112" s="256" t="s">
        <v>1505</v>
      </c>
      <c r="J112" s="256">
        <v>120</v>
      </c>
      <c r="K112" s="267"/>
    </row>
    <row r="113" spans="2:11" ht="15" customHeight="1">
      <c r="B113" s="276"/>
      <c r="C113" s="256" t="s">
        <v>38</v>
      </c>
      <c r="D113" s="256"/>
      <c r="E113" s="256"/>
      <c r="F113" s="275" t="s">
        <v>1503</v>
      </c>
      <c r="G113" s="256"/>
      <c r="H113" s="256" t="s">
        <v>1546</v>
      </c>
      <c r="I113" s="256" t="s">
        <v>1537</v>
      </c>
      <c r="J113" s="256"/>
      <c r="K113" s="267"/>
    </row>
    <row r="114" spans="2:11" ht="15" customHeight="1">
      <c r="B114" s="276"/>
      <c r="C114" s="256" t="s">
        <v>48</v>
      </c>
      <c r="D114" s="256"/>
      <c r="E114" s="256"/>
      <c r="F114" s="275" t="s">
        <v>1503</v>
      </c>
      <c r="G114" s="256"/>
      <c r="H114" s="256" t="s">
        <v>1547</v>
      </c>
      <c r="I114" s="256" t="s">
        <v>1537</v>
      </c>
      <c r="J114" s="256"/>
      <c r="K114" s="267"/>
    </row>
    <row r="115" spans="2:11" ht="15" customHeight="1">
      <c r="B115" s="276"/>
      <c r="C115" s="256" t="s">
        <v>57</v>
      </c>
      <c r="D115" s="256"/>
      <c r="E115" s="256"/>
      <c r="F115" s="275" t="s">
        <v>1503</v>
      </c>
      <c r="G115" s="256"/>
      <c r="H115" s="256" t="s">
        <v>1548</v>
      </c>
      <c r="I115" s="256" t="s">
        <v>1549</v>
      </c>
      <c r="J115" s="256"/>
      <c r="K115" s="267"/>
    </row>
    <row r="116" spans="2:11" ht="15" customHeight="1">
      <c r="B116" s="279"/>
      <c r="C116" s="285"/>
      <c r="D116" s="285"/>
      <c r="E116" s="285"/>
      <c r="F116" s="285"/>
      <c r="G116" s="285"/>
      <c r="H116" s="285"/>
      <c r="I116" s="285"/>
      <c r="J116" s="285"/>
      <c r="K116" s="281"/>
    </row>
    <row r="117" spans="2:11" ht="18.75" customHeight="1">
      <c r="B117" s="286"/>
      <c r="C117" s="252"/>
      <c r="D117" s="252"/>
      <c r="E117" s="252"/>
      <c r="F117" s="287"/>
      <c r="G117" s="252"/>
      <c r="H117" s="252"/>
      <c r="I117" s="252"/>
      <c r="J117" s="252"/>
      <c r="K117" s="286"/>
    </row>
    <row r="118" spans="2:11" ht="18.75" customHeight="1">
      <c r="B118" s="262"/>
      <c r="C118" s="262"/>
      <c r="D118" s="262"/>
      <c r="E118" s="262"/>
      <c r="F118" s="262"/>
      <c r="G118" s="262"/>
      <c r="H118" s="262"/>
      <c r="I118" s="262"/>
      <c r="J118" s="262"/>
      <c r="K118" s="262"/>
    </row>
    <row r="119" spans="2:11" ht="7.5" customHeight="1">
      <c r="B119" s="288"/>
      <c r="C119" s="289"/>
      <c r="D119" s="289"/>
      <c r="E119" s="289"/>
      <c r="F119" s="289"/>
      <c r="G119" s="289"/>
      <c r="H119" s="289"/>
      <c r="I119" s="289"/>
      <c r="J119" s="289"/>
      <c r="K119" s="290"/>
    </row>
    <row r="120" spans="2:11" ht="45" customHeight="1">
      <c r="B120" s="291"/>
      <c r="C120" s="369" t="s">
        <v>1550</v>
      </c>
      <c r="D120" s="369"/>
      <c r="E120" s="369"/>
      <c r="F120" s="369"/>
      <c r="G120" s="369"/>
      <c r="H120" s="369"/>
      <c r="I120" s="369"/>
      <c r="J120" s="369"/>
      <c r="K120" s="292"/>
    </row>
    <row r="121" spans="2:11" ht="17.25" customHeight="1">
      <c r="B121" s="293"/>
      <c r="C121" s="268" t="s">
        <v>1497</v>
      </c>
      <c r="D121" s="268"/>
      <c r="E121" s="268"/>
      <c r="F121" s="268" t="s">
        <v>1498</v>
      </c>
      <c r="G121" s="269"/>
      <c r="H121" s="268" t="s">
        <v>133</v>
      </c>
      <c r="I121" s="268" t="s">
        <v>57</v>
      </c>
      <c r="J121" s="268" t="s">
        <v>1499</v>
      </c>
      <c r="K121" s="294"/>
    </row>
    <row r="122" spans="2:11" ht="17.25" customHeight="1">
      <c r="B122" s="293"/>
      <c r="C122" s="270" t="s">
        <v>1500</v>
      </c>
      <c r="D122" s="270"/>
      <c r="E122" s="270"/>
      <c r="F122" s="271" t="s">
        <v>1501</v>
      </c>
      <c r="G122" s="272"/>
      <c r="H122" s="270"/>
      <c r="I122" s="270"/>
      <c r="J122" s="270" t="s">
        <v>1502</v>
      </c>
      <c r="K122" s="294"/>
    </row>
    <row r="123" spans="2:11" ht="5.25" customHeight="1">
      <c r="B123" s="295"/>
      <c r="C123" s="273"/>
      <c r="D123" s="273"/>
      <c r="E123" s="273"/>
      <c r="F123" s="273"/>
      <c r="G123" s="256"/>
      <c r="H123" s="273"/>
      <c r="I123" s="273"/>
      <c r="J123" s="273"/>
      <c r="K123" s="296"/>
    </row>
    <row r="124" spans="2:11" ht="15" customHeight="1">
      <c r="B124" s="295"/>
      <c r="C124" s="256" t="s">
        <v>1506</v>
      </c>
      <c r="D124" s="273"/>
      <c r="E124" s="273"/>
      <c r="F124" s="275" t="s">
        <v>1503</v>
      </c>
      <c r="G124" s="256"/>
      <c r="H124" s="256" t="s">
        <v>1542</v>
      </c>
      <c r="I124" s="256" t="s">
        <v>1505</v>
      </c>
      <c r="J124" s="256">
        <v>120</v>
      </c>
      <c r="K124" s="297"/>
    </row>
    <row r="125" spans="2:11" ht="15" customHeight="1">
      <c r="B125" s="295"/>
      <c r="C125" s="256" t="s">
        <v>1551</v>
      </c>
      <c r="D125" s="256"/>
      <c r="E125" s="256"/>
      <c r="F125" s="275" t="s">
        <v>1503</v>
      </c>
      <c r="G125" s="256"/>
      <c r="H125" s="256" t="s">
        <v>1552</v>
      </c>
      <c r="I125" s="256" t="s">
        <v>1505</v>
      </c>
      <c r="J125" s="256" t="s">
        <v>1553</v>
      </c>
      <c r="K125" s="297"/>
    </row>
    <row r="126" spans="2:11" ht="15" customHeight="1">
      <c r="B126" s="295"/>
      <c r="C126" s="256" t="s">
        <v>1452</v>
      </c>
      <c r="D126" s="256"/>
      <c r="E126" s="256"/>
      <c r="F126" s="275" t="s">
        <v>1503</v>
      </c>
      <c r="G126" s="256"/>
      <c r="H126" s="256" t="s">
        <v>1554</v>
      </c>
      <c r="I126" s="256" t="s">
        <v>1505</v>
      </c>
      <c r="J126" s="256" t="s">
        <v>1553</v>
      </c>
      <c r="K126" s="297"/>
    </row>
    <row r="127" spans="2:11" ht="15" customHeight="1">
      <c r="B127" s="295"/>
      <c r="C127" s="256" t="s">
        <v>1514</v>
      </c>
      <c r="D127" s="256"/>
      <c r="E127" s="256"/>
      <c r="F127" s="275" t="s">
        <v>1509</v>
      </c>
      <c r="G127" s="256"/>
      <c r="H127" s="256" t="s">
        <v>1515</v>
      </c>
      <c r="I127" s="256" t="s">
        <v>1505</v>
      </c>
      <c r="J127" s="256">
        <v>15</v>
      </c>
      <c r="K127" s="297"/>
    </row>
    <row r="128" spans="2:11" ht="15" customHeight="1">
      <c r="B128" s="295"/>
      <c r="C128" s="277" t="s">
        <v>1516</v>
      </c>
      <c r="D128" s="277"/>
      <c r="E128" s="277"/>
      <c r="F128" s="278" t="s">
        <v>1509</v>
      </c>
      <c r="G128" s="277"/>
      <c r="H128" s="277" t="s">
        <v>1517</v>
      </c>
      <c r="I128" s="277" t="s">
        <v>1505</v>
      </c>
      <c r="J128" s="277">
        <v>15</v>
      </c>
      <c r="K128" s="297"/>
    </row>
    <row r="129" spans="2:11" ht="15" customHeight="1">
      <c r="B129" s="295"/>
      <c r="C129" s="277" t="s">
        <v>1518</v>
      </c>
      <c r="D129" s="277"/>
      <c r="E129" s="277"/>
      <c r="F129" s="278" t="s">
        <v>1509</v>
      </c>
      <c r="G129" s="277"/>
      <c r="H129" s="277" t="s">
        <v>1519</v>
      </c>
      <c r="I129" s="277" t="s">
        <v>1505</v>
      </c>
      <c r="J129" s="277">
        <v>20</v>
      </c>
      <c r="K129" s="297"/>
    </row>
    <row r="130" spans="2:11" ht="15" customHeight="1">
      <c r="B130" s="295"/>
      <c r="C130" s="277" t="s">
        <v>1520</v>
      </c>
      <c r="D130" s="277"/>
      <c r="E130" s="277"/>
      <c r="F130" s="278" t="s">
        <v>1509</v>
      </c>
      <c r="G130" s="277"/>
      <c r="H130" s="277" t="s">
        <v>1521</v>
      </c>
      <c r="I130" s="277" t="s">
        <v>1505</v>
      </c>
      <c r="J130" s="277">
        <v>20</v>
      </c>
      <c r="K130" s="297"/>
    </row>
    <row r="131" spans="2:11" ht="15" customHeight="1">
      <c r="B131" s="295"/>
      <c r="C131" s="256" t="s">
        <v>1508</v>
      </c>
      <c r="D131" s="256"/>
      <c r="E131" s="256"/>
      <c r="F131" s="275" t="s">
        <v>1509</v>
      </c>
      <c r="G131" s="256"/>
      <c r="H131" s="256" t="s">
        <v>1542</v>
      </c>
      <c r="I131" s="256" t="s">
        <v>1505</v>
      </c>
      <c r="J131" s="256">
        <v>50</v>
      </c>
      <c r="K131" s="297"/>
    </row>
    <row r="132" spans="2:11" ht="15" customHeight="1">
      <c r="B132" s="295"/>
      <c r="C132" s="256" t="s">
        <v>1522</v>
      </c>
      <c r="D132" s="256"/>
      <c r="E132" s="256"/>
      <c r="F132" s="275" t="s">
        <v>1509</v>
      </c>
      <c r="G132" s="256"/>
      <c r="H132" s="256" t="s">
        <v>1542</v>
      </c>
      <c r="I132" s="256" t="s">
        <v>1505</v>
      </c>
      <c r="J132" s="256">
        <v>50</v>
      </c>
      <c r="K132" s="297"/>
    </row>
    <row r="133" spans="2:11" ht="15" customHeight="1">
      <c r="B133" s="295"/>
      <c r="C133" s="256" t="s">
        <v>1528</v>
      </c>
      <c r="D133" s="256"/>
      <c r="E133" s="256"/>
      <c r="F133" s="275" t="s">
        <v>1509</v>
      </c>
      <c r="G133" s="256"/>
      <c r="H133" s="256" t="s">
        <v>1542</v>
      </c>
      <c r="I133" s="256" t="s">
        <v>1505</v>
      </c>
      <c r="J133" s="256">
        <v>50</v>
      </c>
      <c r="K133" s="297"/>
    </row>
    <row r="134" spans="2:11" ht="15" customHeight="1">
      <c r="B134" s="295"/>
      <c r="C134" s="256" t="s">
        <v>1530</v>
      </c>
      <c r="D134" s="256"/>
      <c r="E134" s="256"/>
      <c r="F134" s="275" t="s">
        <v>1509</v>
      </c>
      <c r="G134" s="256"/>
      <c r="H134" s="256" t="s">
        <v>1542</v>
      </c>
      <c r="I134" s="256" t="s">
        <v>1505</v>
      </c>
      <c r="J134" s="256">
        <v>50</v>
      </c>
      <c r="K134" s="297"/>
    </row>
    <row r="135" spans="2:11" ht="15" customHeight="1">
      <c r="B135" s="295"/>
      <c r="C135" s="256" t="s">
        <v>138</v>
      </c>
      <c r="D135" s="256"/>
      <c r="E135" s="256"/>
      <c r="F135" s="275" t="s">
        <v>1509</v>
      </c>
      <c r="G135" s="256"/>
      <c r="H135" s="256" t="s">
        <v>1555</v>
      </c>
      <c r="I135" s="256" t="s">
        <v>1505</v>
      </c>
      <c r="J135" s="256">
        <v>255</v>
      </c>
      <c r="K135" s="297"/>
    </row>
    <row r="136" spans="2:11" ht="15" customHeight="1">
      <c r="B136" s="295"/>
      <c r="C136" s="256" t="s">
        <v>1532</v>
      </c>
      <c r="D136" s="256"/>
      <c r="E136" s="256"/>
      <c r="F136" s="275" t="s">
        <v>1503</v>
      </c>
      <c r="G136" s="256"/>
      <c r="H136" s="256" t="s">
        <v>1556</v>
      </c>
      <c r="I136" s="256" t="s">
        <v>1534</v>
      </c>
      <c r="J136" s="256"/>
      <c r="K136" s="297"/>
    </row>
    <row r="137" spans="2:11" ht="15" customHeight="1">
      <c r="B137" s="295"/>
      <c r="C137" s="256" t="s">
        <v>1535</v>
      </c>
      <c r="D137" s="256"/>
      <c r="E137" s="256"/>
      <c r="F137" s="275" t="s">
        <v>1503</v>
      </c>
      <c r="G137" s="256"/>
      <c r="H137" s="256" t="s">
        <v>1557</v>
      </c>
      <c r="I137" s="256" t="s">
        <v>1537</v>
      </c>
      <c r="J137" s="256"/>
      <c r="K137" s="297"/>
    </row>
    <row r="138" spans="2:11" ht="15" customHeight="1">
      <c r="B138" s="295"/>
      <c r="C138" s="256" t="s">
        <v>1538</v>
      </c>
      <c r="D138" s="256"/>
      <c r="E138" s="256"/>
      <c r="F138" s="275" t="s">
        <v>1503</v>
      </c>
      <c r="G138" s="256"/>
      <c r="H138" s="256" t="s">
        <v>1538</v>
      </c>
      <c r="I138" s="256" t="s">
        <v>1537</v>
      </c>
      <c r="J138" s="256"/>
      <c r="K138" s="297"/>
    </row>
    <row r="139" spans="2:11" ht="15" customHeight="1">
      <c r="B139" s="295"/>
      <c r="C139" s="256" t="s">
        <v>38</v>
      </c>
      <c r="D139" s="256"/>
      <c r="E139" s="256"/>
      <c r="F139" s="275" t="s">
        <v>1503</v>
      </c>
      <c r="G139" s="256"/>
      <c r="H139" s="256" t="s">
        <v>1558</v>
      </c>
      <c r="I139" s="256" t="s">
        <v>1537</v>
      </c>
      <c r="J139" s="256"/>
      <c r="K139" s="297"/>
    </row>
    <row r="140" spans="2:11" ht="15" customHeight="1">
      <c r="B140" s="295"/>
      <c r="C140" s="256" t="s">
        <v>1559</v>
      </c>
      <c r="D140" s="256"/>
      <c r="E140" s="256"/>
      <c r="F140" s="275" t="s">
        <v>1503</v>
      </c>
      <c r="G140" s="256"/>
      <c r="H140" s="256" t="s">
        <v>1560</v>
      </c>
      <c r="I140" s="256" t="s">
        <v>1537</v>
      </c>
      <c r="J140" s="256"/>
      <c r="K140" s="297"/>
    </row>
    <row r="141" spans="2:11" ht="15" customHeight="1">
      <c r="B141" s="298"/>
      <c r="C141" s="299"/>
      <c r="D141" s="299"/>
      <c r="E141" s="299"/>
      <c r="F141" s="299"/>
      <c r="G141" s="299"/>
      <c r="H141" s="299"/>
      <c r="I141" s="299"/>
      <c r="J141" s="299"/>
      <c r="K141" s="300"/>
    </row>
    <row r="142" spans="2:11" ht="18.75" customHeight="1">
      <c r="B142" s="252"/>
      <c r="C142" s="252"/>
      <c r="D142" s="252"/>
      <c r="E142" s="252"/>
      <c r="F142" s="287"/>
      <c r="G142" s="252"/>
      <c r="H142" s="252"/>
      <c r="I142" s="252"/>
      <c r="J142" s="252"/>
      <c r="K142" s="252"/>
    </row>
    <row r="143" spans="2:11" ht="18.75" customHeight="1">
      <c r="B143" s="262"/>
      <c r="C143" s="262"/>
      <c r="D143" s="262"/>
      <c r="E143" s="262"/>
      <c r="F143" s="262"/>
      <c r="G143" s="262"/>
      <c r="H143" s="262"/>
      <c r="I143" s="262"/>
      <c r="J143" s="262"/>
      <c r="K143" s="262"/>
    </row>
    <row r="144" spans="2:11" ht="7.5" customHeight="1">
      <c r="B144" s="263"/>
      <c r="C144" s="264"/>
      <c r="D144" s="264"/>
      <c r="E144" s="264"/>
      <c r="F144" s="264"/>
      <c r="G144" s="264"/>
      <c r="H144" s="264"/>
      <c r="I144" s="264"/>
      <c r="J144" s="264"/>
      <c r="K144" s="265"/>
    </row>
    <row r="145" spans="2:11" ht="45" customHeight="1">
      <c r="B145" s="266"/>
      <c r="C145" s="370" t="s">
        <v>1561</v>
      </c>
      <c r="D145" s="370"/>
      <c r="E145" s="370"/>
      <c r="F145" s="370"/>
      <c r="G145" s="370"/>
      <c r="H145" s="370"/>
      <c r="I145" s="370"/>
      <c r="J145" s="370"/>
      <c r="K145" s="267"/>
    </row>
    <row r="146" spans="2:11" ht="17.25" customHeight="1">
      <c r="B146" s="266"/>
      <c r="C146" s="268" t="s">
        <v>1497</v>
      </c>
      <c r="D146" s="268"/>
      <c r="E146" s="268"/>
      <c r="F146" s="268" t="s">
        <v>1498</v>
      </c>
      <c r="G146" s="269"/>
      <c r="H146" s="268" t="s">
        <v>133</v>
      </c>
      <c r="I146" s="268" t="s">
        <v>57</v>
      </c>
      <c r="J146" s="268" t="s">
        <v>1499</v>
      </c>
      <c r="K146" s="267"/>
    </row>
    <row r="147" spans="2:11" ht="17.25" customHeight="1">
      <c r="B147" s="266"/>
      <c r="C147" s="270" t="s">
        <v>1500</v>
      </c>
      <c r="D147" s="270"/>
      <c r="E147" s="270"/>
      <c r="F147" s="271" t="s">
        <v>1501</v>
      </c>
      <c r="G147" s="272"/>
      <c r="H147" s="270"/>
      <c r="I147" s="270"/>
      <c r="J147" s="270" t="s">
        <v>1502</v>
      </c>
      <c r="K147" s="267"/>
    </row>
    <row r="148" spans="2:11" ht="5.25" customHeight="1">
      <c r="B148" s="276"/>
      <c r="C148" s="273"/>
      <c r="D148" s="273"/>
      <c r="E148" s="273"/>
      <c r="F148" s="273"/>
      <c r="G148" s="274"/>
      <c r="H148" s="273"/>
      <c r="I148" s="273"/>
      <c r="J148" s="273"/>
      <c r="K148" s="297"/>
    </row>
    <row r="149" spans="2:11" ht="15" customHeight="1">
      <c r="B149" s="276"/>
      <c r="C149" s="301" t="s">
        <v>1506</v>
      </c>
      <c r="D149" s="256"/>
      <c r="E149" s="256"/>
      <c r="F149" s="302" t="s">
        <v>1503</v>
      </c>
      <c r="G149" s="256"/>
      <c r="H149" s="301" t="s">
        <v>1542</v>
      </c>
      <c r="I149" s="301" t="s">
        <v>1505</v>
      </c>
      <c r="J149" s="301">
        <v>120</v>
      </c>
      <c r="K149" s="297"/>
    </row>
    <row r="150" spans="2:11" ht="15" customHeight="1">
      <c r="B150" s="276"/>
      <c r="C150" s="301" t="s">
        <v>1551</v>
      </c>
      <c r="D150" s="256"/>
      <c r="E150" s="256"/>
      <c r="F150" s="302" t="s">
        <v>1503</v>
      </c>
      <c r="G150" s="256"/>
      <c r="H150" s="301" t="s">
        <v>1562</v>
      </c>
      <c r="I150" s="301" t="s">
        <v>1505</v>
      </c>
      <c r="J150" s="301" t="s">
        <v>1553</v>
      </c>
      <c r="K150" s="297"/>
    </row>
    <row r="151" spans="2:11" ht="15" customHeight="1">
      <c r="B151" s="276"/>
      <c r="C151" s="301" t="s">
        <v>1452</v>
      </c>
      <c r="D151" s="256"/>
      <c r="E151" s="256"/>
      <c r="F151" s="302" t="s">
        <v>1503</v>
      </c>
      <c r="G151" s="256"/>
      <c r="H151" s="301" t="s">
        <v>1563</v>
      </c>
      <c r="I151" s="301" t="s">
        <v>1505</v>
      </c>
      <c r="J151" s="301" t="s">
        <v>1553</v>
      </c>
      <c r="K151" s="297"/>
    </row>
    <row r="152" spans="2:11" ht="15" customHeight="1">
      <c r="B152" s="276"/>
      <c r="C152" s="301" t="s">
        <v>1508</v>
      </c>
      <c r="D152" s="256"/>
      <c r="E152" s="256"/>
      <c r="F152" s="302" t="s">
        <v>1509</v>
      </c>
      <c r="G152" s="256"/>
      <c r="H152" s="301" t="s">
        <v>1542</v>
      </c>
      <c r="I152" s="301" t="s">
        <v>1505</v>
      </c>
      <c r="J152" s="301">
        <v>50</v>
      </c>
      <c r="K152" s="297"/>
    </row>
    <row r="153" spans="2:11" ht="15" customHeight="1">
      <c r="B153" s="276"/>
      <c r="C153" s="301" t="s">
        <v>1511</v>
      </c>
      <c r="D153" s="256"/>
      <c r="E153" s="256"/>
      <c r="F153" s="302" t="s">
        <v>1503</v>
      </c>
      <c r="G153" s="256"/>
      <c r="H153" s="301" t="s">
        <v>1542</v>
      </c>
      <c r="I153" s="301" t="s">
        <v>1513</v>
      </c>
      <c r="J153" s="301"/>
      <c r="K153" s="297"/>
    </row>
    <row r="154" spans="2:11" ht="15" customHeight="1">
      <c r="B154" s="276"/>
      <c r="C154" s="301" t="s">
        <v>1522</v>
      </c>
      <c r="D154" s="256"/>
      <c r="E154" s="256"/>
      <c r="F154" s="302" t="s">
        <v>1509</v>
      </c>
      <c r="G154" s="256"/>
      <c r="H154" s="301" t="s">
        <v>1542</v>
      </c>
      <c r="I154" s="301" t="s">
        <v>1505</v>
      </c>
      <c r="J154" s="301">
        <v>50</v>
      </c>
      <c r="K154" s="297"/>
    </row>
    <row r="155" spans="2:11" ht="15" customHeight="1">
      <c r="B155" s="276"/>
      <c r="C155" s="301" t="s">
        <v>1530</v>
      </c>
      <c r="D155" s="256"/>
      <c r="E155" s="256"/>
      <c r="F155" s="302" t="s">
        <v>1509</v>
      </c>
      <c r="G155" s="256"/>
      <c r="H155" s="301" t="s">
        <v>1542</v>
      </c>
      <c r="I155" s="301" t="s">
        <v>1505</v>
      </c>
      <c r="J155" s="301">
        <v>50</v>
      </c>
      <c r="K155" s="297"/>
    </row>
    <row r="156" spans="2:11" ht="15" customHeight="1">
      <c r="B156" s="276"/>
      <c r="C156" s="301" t="s">
        <v>1528</v>
      </c>
      <c r="D156" s="256"/>
      <c r="E156" s="256"/>
      <c r="F156" s="302" t="s">
        <v>1509</v>
      </c>
      <c r="G156" s="256"/>
      <c r="H156" s="301" t="s">
        <v>1542</v>
      </c>
      <c r="I156" s="301" t="s">
        <v>1505</v>
      </c>
      <c r="J156" s="301">
        <v>50</v>
      </c>
      <c r="K156" s="297"/>
    </row>
    <row r="157" spans="2:11" ht="15" customHeight="1">
      <c r="B157" s="276"/>
      <c r="C157" s="301" t="s">
        <v>91</v>
      </c>
      <c r="D157" s="256"/>
      <c r="E157" s="256"/>
      <c r="F157" s="302" t="s">
        <v>1503</v>
      </c>
      <c r="G157" s="256"/>
      <c r="H157" s="301" t="s">
        <v>1564</v>
      </c>
      <c r="I157" s="301" t="s">
        <v>1505</v>
      </c>
      <c r="J157" s="301" t="s">
        <v>1565</v>
      </c>
      <c r="K157" s="297"/>
    </row>
    <row r="158" spans="2:11" ht="15" customHeight="1">
      <c r="B158" s="276"/>
      <c r="C158" s="301" t="s">
        <v>1566</v>
      </c>
      <c r="D158" s="256"/>
      <c r="E158" s="256"/>
      <c r="F158" s="302" t="s">
        <v>1503</v>
      </c>
      <c r="G158" s="256"/>
      <c r="H158" s="301" t="s">
        <v>1567</v>
      </c>
      <c r="I158" s="301" t="s">
        <v>1537</v>
      </c>
      <c r="J158" s="301"/>
      <c r="K158" s="297"/>
    </row>
    <row r="159" spans="2:11" ht="15" customHeight="1">
      <c r="B159" s="303"/>
      <c r="C159" s="285"/>
      <c r="D159" s="285"/>
      <c r="E159" s="285"/>
      <c r="F159" s="285"/>
      <c r="G159" s="285"/>
      <c r="H159" s="285"/>
      <c r="I159" s="285"/>
      <c r="J159" s="285"/>
      <c r="K159" s="304"/>
    </row>
    <row r="160" spans="2:11" ht="18.75" customHeight="1">
      <c r="B160" s="252"/>
      <c r="C160" s="256"/>
      <c r="D160" s="256"/>
      <c r="E160" s="256"/>
      <c r="F160" s="275"/>
      <c r="G160" s="256"/>
      <c r="H160" s="256"/>
      <c r="I160" s="256"/>
      <c r="J160" s="256"/>
      <c r="K160" s="252"/>
    </row>
    <row r="161" spans="2:11" ht="18.75" customHeight="1">
      <c r="B161" s="262"/>
      <c r="C161" s="262"/>
      <c r="D161" s="262"/>
      <c r="E161" s="262"/>
      <c r="F161" s="262"/>
      <c r="G161" s="262"/>
      <c r="H161" s="262"/>
      <c r="I161" s="262"/>
      <c r="J161" s="262"/>
      <c r="K161" s="262"/>
    </row>
    <row r="162" spans="2:11" ht="7.5" customHeight="1">
      <c r="B162" s="244"/>
      <c r="C162" s="245"/>
      <c r="D162" s="245"/>
      <c r="E162" s="245"/>
      <c r="F162" s="245"/>
      <c r="G162" s="245"/>
      <c r="H162" s="245"/>
      <c r="I162" s="245"/>
      <c r="J162" s="245"/>
      <c r="K162" s="246"/>
    </row>
    <row r="163" spans="2:11" ht="45" customHeight="1">
      <c r="B163" s="247"/>
      <c r="C163" s="369" t="s">
        <v>1568</v>
      </c>
      <c r="D163" s="369"/>
      <c r="E163" s="369"/>
      <c r="F163" s="369"/>
      <c r="G163" s="369"/>
      <c r="H163" s="369"/>
      <c r="I163" s="369"/>
      <c r="J163" s="369"/>
      <c r="K163" s="248"/>
    </row>
    <row r="164" spans="2:11" ht="17.25" customHeight="1">
      <c r="B164" s="247"/>
      <c r="C164" s="268" t="s">
        <v>1497</v>
      </c>
      <c r="D164" s="268"/>
      <c r="E164" s="268"/>
      <c r="F164" s="268" t="s">
        <v>1498</v>
      </c>
      <c r="G164" s="305"/>
      <c r="H164" s="306" t="s">
        <v>133</v>
      </c>
      <c r="I164" s="306" t="s">
        <v>57</v>
      </c>
      <c r="J164" s="268" t="s">
        <v>1499</v>
      </c>
      <c r="K164" s="248"/>
    </row>
    <row r="165" spans="2:11" ht="17.25" customHeight="1">
      <c r="B165" s="249"/>
      <c r="C165" s="270" t="s">
        <v>1500</v>
      </c>
      <c r="D165" s="270"/>
      <c r="E165" s="270"/>
      <c r="F165" s="271" t="s">
        <v>1501</v>
      </c>
      <c r="G165" s="307"/>
      <c r="H165" s="308"/>
      <c r="I165" s="308"/>
      <c r="J165" s="270" t="s">
        <v>1502</v>
      </c>
      <c r="K165" s="250"/>
    </row>
    <row r="166" spans="2:11" ht="5.25" customHeight="1">
      <c r="B166" s="276"/>
      <c r="C166" s="273"/>
      <c r="D166" s="273"/>
      <c r="E166" s="273"/>
      <c r="F166" s="273"/>
      <c r="G166" s="274"/>
      <c r="H166" s="273"/>
      <c r="I166" s="273"/>
      <c r="J166" s="273"/>
      <c r="K166" s="297"/>
    </row>
    <row r="167" spans="2:11" ht="15" customHeight="1">
      <c r="B167" s="276"/>
      <c r="C167" s="256" t="s">
        <v>1506</v>
      </c>
      <c r="D167" s="256"/>
      <c r="E167" s="256"/>
      <c r="F167" s="275" t="s">
        <v>1503</v>
      </c>
      <c r="G167" s="256"/>
      <c r="H167" s="256" t="s">
        <v>1542</v>
      </c>
      <c r="I167" s="256" t="s">
        <v>1505</v>
      </c>
      <c r="J167" s="256">
        <v>120</v>
      </c>
      <c r="K167" s="297"/>
    </row>
    <row r="168" spans="2:11" ht="15" customHeight="1">
      <c r="B168" s="276"/>
      <c r="C168" s="256" t="s">
        <v>1551</v>
      </c>
      <c r="D168" s="256"/>
      <c r="E168" s="256"/>
      <c r="F168" s="275" t="s">
        <v>1503</v>
      </c>
      <c r="G168" s="256"/>
      <c r="H168" s="256" t="s">
        <v>1552</v>
      </c>
      <c r="I168" s="256" t="s">
        <v>1505</v>
      </c>
      <c r="J168" s="256" t="s">
        <v>1553</v>
      </c>
      <c r="K168" s="297"/>
    </row>
    <row r="169" spans="2:11" ht="15" customHeight="1">
      <c r="B169" s="276"/>
      <c r="C169" s="256" t="s">
        <v>1452</v>
      </c>
      <c r="D169" s="256"/>
      <c r="E169" s="256"/>
      <c r="F169" s="275" t="s">
        <v>1503</v>
      </c>
      <c r="G169" s="256"/>
      <c r="H169" s="256" t="s">
        <v>1569</v>
      </c>
      <c r="I169" s="256" t="s">
        <v>1505</v>
      </c>
      <c r="J169" s="256" t="s">
        <v>1553</v>
      </c>
      <c r="K169" s="297"/>
    </row>
    <row r="170" spans="2:11" ht="15" customHeight="1">
      <c r="B170" s="276"/>
      <c r="C170" s="256" t="s">
        <v>1508</v>
      </c>
      <c r="D170" s="256"/>
      <c r="E170" s="256"/>
      <c r="F170" s="275" t="s">
        <v>1509</v>
      </c>
      <c r="G170" s="256"/>
      <c r="H170" s="256" t="s">
        <v>1569</v>
      </c>
      <c r="I170" s="256" t="s">
        <v>1505</v>
      </c>
      <c r="J170" s="256">
        <v>50</v>
      </c>
      <c r="K170" s="297"/>
    </row>
    <row r="171" spans="2:11" ht="15" customHeight="1">
      <c r="B171" s="276"/>
      <c r="C171" s="256" t="s">
        <v>1511</v>
      </c>
      <c r="D171" s="256"/>
      <c r="E171" s="256"/>
      <c r="F171" s="275" t="s">
        <v>1503</v>
      </c>
      <c r="G171" s="256"/>
      <c r="H171" s="256" t="s">
        <v>1569</v>
      </c>
      <c r="I171" s="256" t="s">
        <v>1513</v>
      </c>
      <c r="J171" s="256"/>
      <c r="K171" s="297"/>
    </row>
    <row r="172" spans="2:11" ht="15" customHeight="1">
      <c r="B172" s="276"/>
      <c r="C172" s="256" t="s">
        <v>1522</v>
      </c>
      <c r="D172" s="256"/>
      <c r="E172" s="256"/>
      <c r="F172" s="275" t="s">
        <v>1509</v>
      </c>
      <c r="G172" s="256"/>
      <c r="H172" s="256" t="s">
        <v>1569</v>
      </c>
      <c r="I172" s="256" t="s">
        <v>1505</v>
      </c>
      <c r="J172" s="256">
        <v>50</v>
      </c>
      <c r="K172" s="297"/>
    </row>
    <row r="173" spans="2:11" ht="15" customHeight="1">
      <c r="B173" s="276"/>
      <c r="C173" s="256" t="s">
        <v>1530</v>
      </c>
      <c r="D173" s="256"/>
      <c r="E173" s="256"/>
      <c r="F173" s="275" t="s">
        <v>1509</v>
      </c>
      <c r="G173" s="256"/>
      <c r="H173" s="256" t="s">
        <v>1569</v>
      </c>
      <c r="I173" s="256" t="s">
        <v>1505</v>
      </c>
      <c r="J173" s="256">
        <v>50</v>
      </c>
      <c r="K173" s="297"/>
    </row>
    <row r="174" spans="2:11" ht="15" customHeight="1">
      <c r="B174" s="276"/>
      <c r="C174" s="256" t="s">
        <v>1528</v>
      </c>
      <c r="D174" s="256"/>
      <c r="E174" s="256"/>
      <c r="F174" s="275" t="s">
        <v>1509</v>
      </c>
      <c r="G174" s="256"/>
      <c r="H174" s="256" t="s">
        <v>1569</v>
      </c>
      <c r="I174" s="256" t="s">
        <v>1505</v>
      </c>
      <c r="J174" s="256">
        <v>50</v>
      </c>
      <c r="K174" s="297"/>
    </row>
    <row r="175" spans="2:11" ht="15" customHeight="1">
      <c r="B175" s="276"/>
      <c r="C175" s="256" t="s">
        <v>132</v>
      </c>
      <c r="D175" s="256"/>
      <c r="E175" s="256"/>
      <c r="F175" s="275" t="s">
        <v>1503</v>
      </c>
      <c r="G175" s="256"/>
      <c r="H175" s="256" t="s">
        <v>1570</v>
      </c>
      <c r="I175" s="256" t="s">
        <v>1571</v>
      </c>
      <c r="J175" s="256"/>
      <c r="K175" s="297"/>
    </row>
    <row r="176" spans="2:11" ht="15" customHeight="1">
      <c r="B176" s="276"/>
      <c r="C176" s="256" t="s">
        <v>57</v>
      </c>
      <c r="D176" s="256"/>
      <c r="E176" s="256"/>
      <c r="F176" s="275" t="s">
        <v>1503</v>
      </c>
      <c r="G176" s="256"/>
      <c r="H176" s="256" t="s">
        <v>1572</v>
      </c>
      <c r="I176" s="256" t="s">
        <v>1573</v>
      </c>
      <c r="J176" s="256">
        <v>1</v>
      </c>
      <c r="K176" s="297"/>
    </row>
    <row r="177" spans="2:11" ht="15" customHeight="1">
      <c r="B177" s="276"/>
      <c r="C177" s="256" t="s">
        <v>53</v>
      </c>
      <c r="D177" s="256"/>
      <c r="E177" s="256"/>
      <c r="F177" s="275" t="s">
        <v>1503</v>
      </c>
      <c r="G177" s="256"/>
      <c r="H177" s="256" t="s">
        <v>1574</v>
      </c>
      <c r="I177" s="256" t="s">
        <v>1505</v>
      </c>
      <c r="J177" s="256">
        <v>20</v>
      </c>
      <c r="K177" s="297"/>
    </row>
    <row r="178" spans="2:11" ht="15" customHeight="1">
      <c r="B178" s="276"/>
      <c r="C178" s="256" t="s">
        <v>133</v>
      </c>
      <c r="D178" s="256"/>
      <c r="E178" s="256"/>
      <c r="F178" s="275" t="s">
        <v>1503</v>
      </c>
      <c r="G178" s="256"/>
      <c r="H178" s="256" t="s">
        <v>1575</v>
      </c>
      <c r="I178" s="256" t="s">
        <v>1505</v>
      </c>
      <c r="J178" s="256">
        <v>255</v>
      </c>
      <c r="K178" s="297"/>
    </row>
    <row r="179" spans="2:11" ht="15" customHeight="1">
      <c r="B179" s="276"/>
      <c r="C179" s="256" t="s">
        <v>134</v>
      </c>
      <c r="D179" s="256"/>
      <c r="E179" s="256"/>
      <c r="F179" s="275" t="s">
        <v>1503</v>
      </c>
      <c r="G179" s="256"/>
      <c r="H179" s="256" t="s">
        <v>1468</v>
      </c>
      <c r="I179" s="256" t="s">
        <v>1505</v>
      </c>
      <c r="J179" s="256">
        <v>10</v>
      </c>
      <c r="K179" s="297"/>
    </row>
    <row r="180" spans="2:11" ht="15" customHeight="1">
      <c r="B180" s="276"/>
      <c r="C180" s="256" t="s">
        <v>135</v>
      </c>
      <c r="D180" s="256"/>
      <c r="E180" s="256"/>
      <c r="F180" s="275" t="s">
        <v>1503</v>
      </c>
      <c r="G180" s="256"/>
      <c r="H180" s="256" t="s">
        <v>1576</v>
      </c>
      <c r="I180" s="256" t="s">
        <v>1537</v>
      </c>
      <c r="J180" s="256"/>
      <c r="K180" s="297"/>
    </row>
    <row r="181" spans="2:11" ht="15" customHeight="1">
      <c r="B181" s="276"/>
      <c r="C181" s="256" t="s">
        <v>1577</v>
      </c>
      <c r="D181" s="256"/>
      <c r="E181" s="256"/>
      <c r="F181" s="275" t="s">
        <v>1503</v>
      </c>
      <c r="G181" s="256"/>
      <c r="H181" s="256" t="s">
        <v>1578</v>
      </c>
      <c r="I181" s="256" t="s">
        <v>1537</v>
      </c>
      <c r="J181" s="256"/>
      <c r="K181" s="297"/>
    </row>
    <row r="182" spans="2:11" ht="15" customHeight="1">
      <c r="B182" s="276"/>
      <c r="C182" s="256" t="s">
        <v>1566</v>
      </c>
      <c r="D182" s="256"/>
      <c r="E182" s="256"/>
      <c r="F182" s="275" t="s">
        <v>1503</v>
      </c>
      <c r="G182" s="256"/>
      <c r="H182" s="256" t="s">
        <v>1579</v>
      </c>
      <c r="I182" s="256" t="s">
        <v>1537</v>
      </c>
      <c r="J182" s="256"/>
      <c r="K182" s="297"/>
    </row>
    <row r="183" spans="2:11" ht="15" customHeight="1">
      <c r="B183" s="276"/>
      <c r="C183" s="256" t="s">
        <v>137</v>
      </c>
      <c r="D183" s="256"/>
      <c r="E183" s="256"/>
      <c r="F183" s="275" t="s">
        <v>1509</v>
      </c>
      <c r="G183" s="256"/>
      <c r="H183" s="256" t="s">
        <v>1580</v>
      </c>
      <c r="I183" s="256" t="s">
        <v>1505</v>
      </c>
      <c r="J183" s="256">
        <v>50</v>
      </c>
      <c r="K183" s="297"/>
    </row>
    <row r="184" spans="2:11" ht="15" customHeight="1">
      <c r="B184" s="276"/>
      <c r="C184" s="256" t="s">
        <v>1581</v>
      </c>
      <c r="D184" s="256"/>
      <c r="E184" s="256"/>
      <c r="F184" s="275" t="s">
        <v>1509</v>
      </c>
      <c r="G184" s="256"/>
      <c r="H184" s="256" t="s">
        <v>1582</v>
      </c>
      <c r="I184" s="256" t="s">
        <v>1583</v>
      </c>
      <c r="J184" s="256"/>
      <c r="K184" s="297"/>
    </row>
    <row r="185" spans="2:11" ht="15" customHeight="1">
      <c r="B185" s="276"/>
      <c r="C185" s="256" t="s">
        <v>1584</v>
      </c>
      <c r="D185" s="256"/>
      <c r="E185" s="256"/>
      <c r="F185" s="275" t="s">
        <v>1509</v>
      </c>
      <c r="G185" s="256"/>
      <c r="H185" s="256" t="s">
        <v>1585</v>
      </c>
      <c r="I185" s="256" t="s">
        <v>1583</v>
      </c>
      <c r="J185" s="256"/>
      <c r="K185" s="297"/>
    </row>
    <row r="186" spans="2:11" ht="15" customHeight="1">
      <c r="B186" s="276"/>
      <c r="C186" s="256" t="s">
        <v>1586</v>
      </c>
      <c r="D186" s="256"/>
      <c r="E186" s="256"/>
      <c r="F186" s="275" t="s">
        <v>1509</v>
      </c>
      <c r="G186" s="256"/>
      <c r="H186" s="256" t="s">
        <v>1587</v>
      </c>
      <c r="I186" s="256" t="s">
        <v>1583</v>
      </c>
      <c r="J186" s="256"/>
      <c r="K186" s="297"/>
    </row>
    <row r="187" spans="2:11" ht="15" customHeight="1">
      <c r="B187" s="276"/>
      <c r="C187" s="309" t="s">
        <v>1588</v>
      </c>
      <c r="D187" s="256"/>
      <c r="E187" s="256"/>
      <c r="F187" s="275" t="s">
        <v>1509</v>
      </c>
      <c r="G187" s="256"/>
      <c r="H187" s="256" t="s">
        <v>1589</v>
      </c>
      <c r="I187" s="256" t="s">
        <v>1590</v>
      </c>
      <c r="J187" s="310" t="s">
        <v>1591</v>
      </c>
      <c r="K187" s="297"/>
    </row>
    <row r="188" spans="2:11" ht="15" customHeight="1">
      <c r="B188" s="276"/>
      <c r="C188" s="261" t="s">
        <v>42</v>
      </c>
      <c r="D188" s="256"/>
      <c r="E188" s="256"/>
      <c r="F188" s="275" t="s">
        <v>1503</v>
      </c>
      <c r="G188" s="256"/>
      <c r="H188" s="252" t="s">
        <v>1592</v>
      </c>
      <c r="I188" s="256" t="s">
        <v>1593</v>
      </c>
      <c r="J188" s="256"/>
      <c r="K188" s="297"/>
    </row>
    <row r="189" spans="2:11" ht="15" customHeight="1">
      <c r="B189" s="276"/>
      <c r="C189" s="261" t="s">
        <v>1594</v>
      </c>
      <c r="D189" s="256"/>
      <c r="E189" s="256"/>
      <c r="F189" s="275" t="s">
        <v>1503</v>
      </c>
      <c r="G189" s="256"/>
      <c r="H189" s="256" t="s">
        <v>1595</v>
      </c>
      <c r="I189" s="256" t="s">
        <v>1537</v>
      </c>
      <c r="J189" s="256"/>
      <c r="K189" s="297"/>
    </row>
    <row r="190" spans="2:11" ht="15" customHeight="1">
      <c r="B190" s="276"/>
      <c r="C190" s="261" t="s">
        <v>1596</v>
      </c>
      <c r="D190" s="256"/>
      <c r="E190" s="256"/>
      <c r="F190" s="275" t="s">
        <v>1503</v>
      </c>
      <c r="G190" s="256"/>
      <c r="H190" s="256" t="s">
        <v>1597</v>
      </c>
      <c r="I190" s="256" t="s">
        <v>1537</v>
      </c>
      <c r="J190" s="256"/>
      <c r="K190" s="297"/>
    </row>
    <row r="191" spans="2:11" ht="15" customHeight="1">
      <c r="B191" s="276"/>
      <c r="C191" s="261" t="s">
        <v>1598</v>
      </c>
      <c r="D191" s="256"/>
      <c r="E191" s="256"/>
      <c r="F191" s="275" t="s">
        <v>1509</v>
      </c>
      <c r="G191" s="256"/>
      <c r="H191" s="256" t="s">
        <v>1599</v>
      </c>
      <c r="I191" s="256" t="s">
        <v>1537</v>
      </c>
      <c r="J191" s="256"/>
      <c r="K191" s="297"/>
    </row>
    <row r="192" spans="2:11" ht="15" customHeight="1">
      <c r="B192" s="303"/>
      <c r="C192" s="311"/>
      <c r="D192" s="285"/>
      <c r="E192" s="285"/>
      <c r="F192" s="285"/>
      <c r="G192" s="285"/>
      <c r="H192" s="285"/>
      <c r="I192" s="285"/>
      <c r="J192" s="285"/>
      <c r="K192" s="304"/>
    </row>
    <row r="193" spans="2:11" ht="18.75" customHeight="1">
      <c r="B193" s="252"/>
      <c r="C193" s="256"/>
      <c r="D193" s="256"/>
      <c r="E193" s="256"/>
      <c r="F193" s="275"/>
      <c r="G193" s="256"/>
      <c r="H193" s="256"/>
      <c r="I193" s="256"/>
      <c r="J193" s="256"/>
      <c r="K193" s="252"/>
    </row>
    <row r="194" spans="2:11" ht="18.75" customHeight="1">
      <c r="B194" s="252"/>
      <c r="C194" s="256"/>
      <c r="D194" s="256"/>
      <c r="E194" s="256"/>
      <c r="F194" s="275"/>
      <c r="G194" s="256"/>
      <c r="H194" s="256"/>
      <c r="I194" s="256"/>
      <c r="J194" s="256"/>
      <c r="K194" s="252"/>
    </row>
    <row r="195" spans="2:11" ht="18.75" customHeight="1">
      <c r="B195" s="262"/>
      <c r="C195" s="262"/>
      <c r="D195" s="262"/>
      <c r="E195" s="262"/>
      <c r="F195" s="262"/>
      <c r="G195" s="262"/>
      <c r="H195" s="262"/>
      <c r="I195" s="262"/>
      <c r="J195" s="262"/>
      <c r="K195" s="262"/>
    </row>
    <row r="196" spans="2:11">
      <c r="B196" s="244"/>
      <c r="C196" s="245"/>
      <c r="D196" s="245"/>
      <c r="E196" s="245"/>
      <c r="F196" s="245"/>
      <c r="G196" s="245"/>
      <c r="H196" s="245"/>
      <c r="I196" s="245"/>
      <c r="J196" s="245"/>
      <c r="K196" s="246"/>
    </row>
    <row r="197" spans="2:11" ht="21">
      <c r="B197" s="247"/>
      <c r="C197" s="369" t="s">
        <v>1600</v>
      </c>
      <c r="D197" s="369"/>
      <c r="E197" s="369"/>
      <c r="F197" s="369"/>
      <c r="G197" s="369"/>
      <c r="H197" s="369"/>
      <c r="I197" s="369"/>
      <c r="J197" s="369"/>
      <c r="K197" s="248"/>
    </row>
    <row r="198" spans="2:11" ht="25.5" customHeight="1">
      <c r="B198" s="247"/>
      <c r="C198" s="312" t="s">
        <v>1601</v>
      </c>
      <c r="D198" s="312"/>
      <c r="E198" s="312"/>
      <c r="F198" s="312" t="s">
        <v>1602</v>
      </c>
      <c r="G198" s="313"/>
      <c r="H198" s="368" t="s">
        <v>1603</v>
      </c>
      <c r="I198" s="368"/>
      <c r="J198" s="368"/>
      <c r="K198" s="248"/>
    </row>
    <row r="199" spans="2:11" ht="5.25" customHeight="1">
      <c r="B199" s="276"/>
      <c r="C199" s="273"/>
      <c r="D199" s="273"/>
      <c r="E199" s="273"/>
      <c r="F199" s="273"/>
      <c r="G199" s="256"/>
      <c r="H199" s="273"/>
      <c r="I199" s="273"/>
      <c r="J199" s="273"/>
      <c r="K199" s="297"/>
    </row>
    <row r="200" spans="2:11" ht="15" customHeight="1">
      <c r="B200" s="276"/>
      <c r="C200" s="256" t="s">
        <v>1593</v>
      </c>
      <c r="D200" s="256"/>
      <c r="E200" s="256"/>
      <c r="F200" s="275" t="s">
        <v>43</v>
      </c>
      <c r="G200" s="256"/>
      <c r="H200" s="366" t="s">
        <v>1604</v>
      </c>
      <c r="I200" s="366"/>
      <c r="J200" s="366"/>
      <c r="K200" s="297"/>
    </row>
    <row r="201" spans="2:11" ht="15" customHeight="1">
      <c r="B201" s="276"/>
      <c r="C201" s="282"/>
      <c r="D201" s="256"/>
      <c r="E201" s="256"/>
      <c r="F201" s="275" t="s">
        <v>44</v>
      </c>
      <c r="G201" s="256"/>
      <c r="H201" s="366" t="s">
        <v>1605</v>
      </c>
      <c r="I201" s="366"/>
      <c r="J201" s="366"/>
      <c r="K201" s="297"/>
    </row>
    <row r="202" spans="2:11" ht="15" customHeight="1">
      <c r="B202" s="276"/>
      <c r="C202" s="282"/>
      <c r="D202" s="256"/>
      <c r="E202" s="256"/>
      <c r="F202" s="275" t="s">
        <v>47</v>
      </c>
      <c r="G202" s="256"/>
      <c r="H202" s="366" t="s">
        <v>1606</v>
      </c>
      <c r="I202" s="366"/>
      <c r="J202" s="366"/>
      <c r="K202" s="297"/>
    </row>
    <row r="203" spans="2:11" ht="15" customHeight="1">
      <c r="B203" s="276"/>
      <c r="C203" s="256"/>
      <c r="D203" s="256"/>
      <c r="E203" s="256"/>
      <c r="F203" s="275" t="s">
        <v>45</v>
      </c>
      <c r="G203" s="256"/>
      <c r="H203" s="366" t="s">
        <v>1607</v>
      </c>
      <c r="I203" s="366"/>
      <c r="J203" s="366"/>
      <c r="K203" s="297"/>
    </row>
    <row r="204" spans="2:11" ht="15" customHeight="1">
      <c r="B204" s="276"/>
      <c r="C204" s="256"/>
      <c r="D204" s="256"/>
      <c r="E204" s="256"/>
      <c r="F204" s="275" t="s">
        <v>46</v>
      </c>
      <c r="G204" s="256"/>
      <c r="H204" s="366" t="s">
        <v>1608</v>
      </c>
      <c r="I204" s="366"/>
      <c r="J204" s="366"/>
      <c r="K204" s="297"/>
    </row>
    <row r="205" spans="2:11" ht="15" customHeight="1">
      <c r="B205" s="276"/>
      <c r="C205" s="256"/>
      <c r="D205" s="256"/>
      <c r="E205" s="256"/>
      <c r="F205" s="275"/>
      <c r="G205" s="256"/>
      <c r="H205" s="256"/>
      <c r="I205" s="256"/>
      <c r="J205" s="256"/>
      <c r="K205" s="297"/>
    </row>
    <row r="206" spans="2:11" ht="15" customHeight="1">
      <c r="B206" s="276"/>
      <c r="C206" s="256" t="s">
        <v>1549</v>
      </c>
      <c r="D206" s="256"/>
      <c r="E206" s="256"/>
      <c r="F206" s="275" t="s">
        <v>78</v>
      </c>
      <c r="G206" s="256"/>
      <c r="H206" s="366" t="s">
        <v>1609</v>
      </c>
      <c r="I206" s="366"/>
      <c r="J206" s="366"/>
      <c r="K206" s="297"/>
    </row>
    <row r="207" spans="2:11" ht="15" customHeight="1">
      <c r="B207" s="276"/>
      <c r="C207" s="282"/>
      <c r="D207" s="256"/>
      <c r="E207" s="256"/>
      <c r="F207" s="275" t="s">
        <v>1446</v>
      </c>
      <c r="G207" s="256"/>
      <c r="H207" s="366" t="s">
        <v>1447</v>
      </c>
      <c r="I207" s="366"/>
      <c r="J207" s="366"/>
      <c r="K207" s="297"/>
    </row>
    <row r="208" spans="2:11" ht="15" customHeight="1">
      <c r="B208" s="276"/>
      <c r="C208" s="256"/>
      <c r="D208" s="256"/>
      <c r="E208" s="256"/>
      <c r="F208" s="275" t="s">
        <v>1444</v>
      </c>
      <c r="G208" s="256"/>
      <c r="H208" s="366" t="s">
        <v>1610</v>
      </c>
      <c r="I208" s="366"/>
      <c r="J208" s="366"/>
      <c r="K208" s="297"/>
    </row>
    <row r="209" spans="2:11" ht="15" customHeight="1">
      <c r="B209" s="314"/>
      <c r="C209" s="282"/>
      <c r="D209" s="282"/>
      <c r="E209" s="282"/>
      <c r="F209" s="275" t="s">
        <v>1448</v>
      </c>
      <c r="G209" s="261"/>
      <c r="H209" s="367" t="s">
        <v>1449</v>
      </c>
      <c r="I209" s="367"/>
      <c r="J209" s="367"/>
      <c r="K209" s="315"/>
    </row>
    <row r="210" spans="2:11" ht="15" customHeight="1">
      <c r="B210" s="314"/>
      <c r="C210" s="282"/>
      <c r="D210" s="282"/>
      <c r="E210" s="282"/>
      <c r="F210" s="275" t="s">
        <v>1450</v>
      </c>
      <c r="G210" s="261"/>
      <c r="H210" s="367" t="s">
        <v>1611</v>
      </c>
      <c r="I210" s="367"/>
      <c r="J210" s="367"/>
      <c r="K210" s="315"/>
    </row>
    <row r="211" spans="2:11" ht="15" customHeight="1">
      <c r="B211" s="314"/>
      <c r="C211" s="282"/>
      <c r="D211" s="282"/>
      <c r="E211" s="282"/>
      <c r="F211" s="316"/>
      <c r="G211" s="261"/>
      <c r="H211" s="317"/>
      <c r="I211" s="317"/>
      <c r="J211" s="317"/>
      <c r="K211" s="315"/>
    </row>
    <row r="212" spans="2:11" ht="15" customHeight="1">
      <c r="B212" s="314"/>
      <c r="C212" s="256" t="s">
        <v>1573</v>
      </c>
      <c r="D212" s="282"/>
      <c r="E212" s="282"/>
      <c r="F212" s="275">
        <v>1</v>
      </c>
      <c r="G212" s="261"/>
      <c r="H212" s="367" t="s">
        <v>1612</v>
      </c>
      <c r="I212" s="367"/>
      <c r="J212" s="367"/>
      <c r="K212" s="315"/>
    </row>
    <row r="213" spans="2:11" ht="15" customHeight="1">
      <c r="B213" s="314"/>
      <c r="C213" s="282"/>
      <c r="D213" s="282"/>
      <c r="E213" s="282"/>
      <c r="F213" s="275">
        <v>2</v>
      </c>
      <c r="G213" s="261"/>
      <c r="H213" s="367" t="s">
        <v>1613</v>
      </c>
      <c r="I213" s="367"/>
      <c r="J213" s="367"/>
      <c r="K213" s="315"/>
    </row>
    <row r="214" spans="2:11" ht="15" customHeight="1">
      <c r="B214" s="314"/>
      <c r="C214" s="282"/>
      <c r="D214" s="282"/>
      <c r="E214" s="282"/>
      <c r="F214" s="275">
        <v>3</v>
      </c>
      <c r="G214" s="261"/>
      <c r="H214" s="367" t="s">
        <v>1614</v>
      </c>
      <c r="I214" s="367"/>
      <c r="J214" s="367"/>
      <c r="K214" s="315"/>
    </row>
    <row r="215" spans="2:11" ht="15" customHeight="1">
      <c r="B215" s="314"/>
      <c r="C215" s="282"/>
      <c r="D215" s="282"/>
      <c r="E215" s="282"/>
      <c r="F215" s="275">
        <v>4</v>
      </c>
      <c r="G215" s="261"/>
      <c r="H215" s="367" t="s">
        <v>1615</v>
      </c>
      <c r="I215" s="367"/>
      <c r="J215" s="367"/>
      <c r="K215" s="315"/>
    </row>
    <row r="216" spans="2:11" ht="12.75" customHeight="1">
      <c r="B216" s="318"/>
      <c r="C216" s="319"/>
      <c r="D216" s="319"/>
      <c r="E216" s="319"/>
      <c r="F216" s="319"/>
      <c r="G216" s="319"/>
      <c r="H216" s="319"/>
      <c r="I216" s="319"/>
      <c r="J216" s="319"/>
      <c r="K216" s="320"/>
    </row>
  </sheetData>
  <sheetProtection formatCells="0" formatColumns="0" formatRows="0" insertColumns="0" insertRows="0" insertHyperlinks="0" deleteColumns="0" deleteRows="0" sort="0" autoFilter="0" pivotTables="0"/>
  <mergeCells count="77">
    <mergeCell ref="C9:J9"/>
    <mergeCell ref="D10:J10"/>
    <mergeCell ref="D13:J13"/>
    <mergeCell ref="C3:J3"/>
    <mergeCell ref="C4:J4"/>
    <mergeCell ref="C6:J6"/>
    <mergeCell ref="C7:J7"/>
    <mergeCell ref="D11:J11"/>
    <mergeCell ref="F19:J19"/>
    <mergeCell ref="F20:J20"/>
    <mergeCell ref="D14:J14"/>
    <mergeCell ref="D15:J15"/>
    <mergeCell ref="F16:J16"/>
    <mergeCell ref="F17:J17"/>
    <mergeCell ref="D31:J31"/>
    <mergeCell ref="C24:J24"/>
    <mergeCell ref="D32:J32"/>
    <mergeCell ref="F18:J18"/>
    <mergeCell ref="F21:J21"/>
    <mergeCell ref="C23:J23"/>
    <mergeCell ref="D25:J25"/>
    <mergeCell ref="D26:J26"/>
    <mergeCell ref="D28:J28"/>
    <mergeCell ref="D29:J29"/>
    <mergeCell ref="D33:J33"/>
    <mergeCell ref="G34:J34"/>
    <mergeCell ref="G35:J35"/>
    <mergeCell ref="D49:J49"/>
    <mergeCell ref="E48:J48"/>
    <mergeCell ref="G36:J36"/>
    <mergeCell ref="G37:J37"/>
    <mergeCell ref="D58:J58"/>
    <mergeCell ref="D59:J59"/>
    <mergeCell ref="C50:J50"/>
    <mergeCell ref="G38:J38"/>
    <mergeCell ref="G39:J39"/>
    <mergeCell ref="G40:J40"/>
    <mergeCell ref="G41:J41"/>
    <mergeCell ref="G42:J42"/>
    <mergeCell ref="G43:J43"/>
    <mergeCell ref="D45:J45"/>
    <mergeCell ref="E46:J46"/>
    <mergeCell ref="E47:J47"/>
    <mergeCell ref="C52:J52"/>
    <mergeCell ref="C53:J53"/>
    <mergeCell ref="C55:J55"/>
    <mergeCell ref="D56:J56"/>
    <mergeCell ref="D57:J57"/>
    <mergeCell ref="H200:J200"/>
    <mergeCell ref="D60:J60"/>
    <mergeCell ref="D63:J63"/>
    <mergeCell ref="D64:J64"/>
    <mergeCell ref="D66:J66"/>
    <mergeCell ref="D65:J65"/>
    <mergeCell ref="C100:J100"/>
    <mergeCell ref="D61:J61"/>
    <mergeCell ref="D67:J67"/>
    <mergeCell ref="D68:J68"/>
    <mergeCell ref="C73:J73"/>
    <mergeCell ref="H198:J198"/>
    <mergeCell ref="C163:J163"/>
    <mergeCell ref="C120:J120"/>
    <mergeCell ref="C145:J145"/>
    <mergeCell ref="C197:J197"/>
    <mergeCell ref="H215:J215"/>
    <mergeCell ref="H213:J213"/>
    <mergeCell ref="H210:J210"/>
    <mergeCell ref="H209:J209"/>
    <mergeCell ref="H207:J207"/>
    <mergeCell ref="H208:J208"/>
    <mergeCell ref="H203:J203"/>
    <mergeCell ref="H201:J201"/>
    <mergeCell ref="H212:J212"/>
    <mergeCell ref="H214:J214"/>
    <mergeCell ref="H206:J206"/>
    <mergeCell ref="H204:J204"/>
    <mergeCell ref="H202:J202"/>
  </mergeCells>
  <pageMargins left="0.59027779999999996" right="0.59027779999999996" top="0.59027779999999996" bottom="0.59027779999999996" header="0" footer="0"/>
  <pageSetup paperSize="9" scale="77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5</vt:i4>
      </vt:variant>
    </vt:vector>
  </HeadingPairs>
  <TitlesOfParts>
    <vt:vector size="8" baseType="lpstr">
      <vt:lpstr>Rekapitulace stavby</vt:lpstr>
      <vt:lpstr>1 - Penzion</vt:lpstr>
      <vt:lpstr>Pokyny pro vyplnění</vt:lpstr>
      <vt:lpstr>'1 - Penzion'!Názvy_tisku</vt:lpstr>
      <vt:lpstr>'Rekapitulace stavby'!Názvy_tisku</vt:lpstr>
      <vt:lpstr>'1 - Penzion'!Oblast_tisku</vt:lpstr>
      <vt:lpstr>'Pokyny pro vyplnění'!Oblast_tisku</vt:lpstr>
      <vt:lpstr>'Rekapitulace stavby'!Oblast_tisku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Pc-Petra\Petra</dc:creator>
  <cp:lastModifiedBy>Petra</cp:lastModifiedBy>
  <dcterms:created xsi:type="dcterms:W3CDTF">2017-03-10T09:04:29Z</dcterms:created>
  <dcterms:modified xsi:type="dcterms:W3CDTF">2017-03-10T09:04:37Z</dcterms:modified>
</cp:coreProperties>
</file>