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NP tech." sheetId="1" r:id="rId1"/>
  </sheets>
  <definedNames>
    <definedName name="_xlnm.Print_Area" localSheetId="0">'2NP tech.'!$A$1:$R$112</definedName>
    <definedName name="_xlnm.Print_Area" localSheetId="0">'2NP tech.'!$A$1:$R$112</definedName>
  </definedNames>
  <calcPr fullCalcOnLoad="1"/>
</workbook>
</file>

<file path=xl/sharedStrings.xml><?xml version="1.0" encoding="utf-8"?>
<sst xmlns="http://schemas.openxmlformats.org/spreadsheetml/2006/main" count="217" uniqueCount="98">
  <si>
    <t>List obsahuje:</t>
  </si>
  <si>
    <t>1) Krycí list rozpočtu</t>
  </si>
  <si>
    <t>2) Rekapitulace rozpočtu</t>
  </si>
  <si>
    <t>3) Rozpočet</t>
  </si>
  <si>
    <t>Zpět na list:</t>
  </si>
  <si>
    <t>Rekapitulace stavby</t>
  </si>
  <si>
    <t>optimalizováno pro tisk sestav ve formátu A4 - na výšku</t>
  </si>
  <si>
    <t>&gt;&gt;  skryté sloupce  &lt;&lt;</t>
  </si>
  <si>
    <t>{209e4253-6af6-44c5-8fef-157692b36bc1}</t>
  </si>
  <si>
    <t>2</t>
  </si>
  <si>
    <t>KRYCÍ LIST ROZPOČTU</t>
  </si>
  <si>
    <t>v ---  níže se nacházejí doplnkové a pomocné údaje k sestavám  --- v</t>
  </si>
  <si>
    <t>False</t>
  </si>
  <si>
    <t>Stavba:</t>
  </si>
  <si>
    <t>Technologie do mlékárny</t>
  </si>
  <si>
    <t>Objekt:</t>
  </si>
  <si>
    <t>Mlékárna</t>
  </si>
  <si>
    <t>Část:</t>
  </si>
  <si>
    <t>1NP - Technologické vybavení</t>
  </si>
  <si>
    <t>JKSO:</t>
  </si>
  <si>
    <t>CC-CZ:</t>
  </si>
  <si>
    <t>Místo:</t>
  </si>
  <si>
    <t xml:space="preserve"> </t>
  </si>
  <si>
    <t>Datum:</t>
  </si>
  <si>
    <t>Objednatel:</t>
  </si>
  <si>
    <t>Martin Šourek, Plavy 133, 468 46 Plavy</t>
  </si>
  <si>
    <t>IČ:</t>
  </si>
  <si>
    <t>DIČ:</t>
  </si>
  <si>
    <t>CZ7511063384</t>
  </si>
  <si>
    <t>Zhotovitel:</t>
  </si>
  <si>
    <t>Projektant:</t>
  </si>
  <si>
    <t>Zpracovatel:</t>
  </si>
  <si>
    <t>Poznámka: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</si>
  <si>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</si>
  <si>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</si>
  <si>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</si>
  <si>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</si>
  <si>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</si>
  <si>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</si>
  <si>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</si>
  <si>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</si>
  <si>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</si>
  <si>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</si>
  <si>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</si>
  <si>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</si>
  <si>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</si>
  <si>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</si>
  <si>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</si>
  <si>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</si>
  <si>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</si>
  <si>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</si>
  <si>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</si>
  <si>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</si>
  <si>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Technologické vybavení objektu na zpracování mléka-1NP</t>
  </si>
  <si>
    <t>Kód - Popis</t>
  </si>
  <si>
    <t>Cena celkem [CZK]</t>
  </si>
  <si>
    <t>1) Náklady z rozpočtu</t>
  </si>
  <si>
    <t>-1</t>
  </si>
  <si>
    <t>2) Ostatní náklady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</si>
  <si>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</si>
  <si>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</si>
  <si>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</si>
  <si>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</si>
  <si>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</si>
  <si>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</si>
  <si>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</si>
  <si>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</si>
  <si>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</si>
  <si>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</si>
  <si>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</si>
  <si>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</si>
  <si>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</si>
  <si>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</si>
  <si>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</si>
  <si>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</si>
  <si>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D</t>
  </si>
  <si>
    <t>Pasterizátor a výrobník</t>
  </si>
  <si>
    <t>1</t>
  </si>
  <si>
    <t>0</t>
  </si>
  <si>
    <t>ROZPOCET</t>
  </si>
  <si>
    <t>K</t>
  </si>
  <si>
    <t>Pol1</t>
  </si>
  <si>
    <t>pasterizátor mléka - objem 50-100 l, ohřev elektrickými topidly min. výkon 8 kW, voda v pasterizátoru v uzavřeném tlakovém okruhu, možnost pasterizace min. 95°C, celonerezové provedení pláště, elektromotor pro míchadlo, míchadlo a kryt nerezový, integrovaný ovládací panel s dotykovým displejem, možnost uložení min. 5 přednastavených programů procesu, tepelné odstínění vnějšího pláště, planetová převodovka pro řezání pomocí harf, sýrařské harfy, monžost osazení míchadla místo harf při pasterizace mléka</t>
  </si>
  <si>
    <t>kus</t>
  </si>
  <si>
    <t>4</t>
  </si>
  <si>
    <t>Zapisovač teploty - digitální, minimální požadovaný výstup je zápisem na pamětěvou kartu a možnost načtení dat z této karty v běžném stolním PC a následném vytištění v podobě teploty a času číselně nebo graficky</t>
  </si>
  <si>
    <t>Regulace otáček míchadla - možnost plynulého nastavení rychlosti míchání při pasterizaci</t>
  </si>
  <si>
    <t>Montáž a zaškolení obsluhy</t>
  </si>
  <si>
    <t>Nerezové vybavení</t>
  </si>
  <si>
    <t>Nerezový pracovní stůl s kolečky s přiblížnýmy minimálními rozměry 1000x500x700, rám z nerezových jaklů</t>
  </si>
  <si>
    <t>22</t>
  </si>
  <si>
    <t>Pol2</t>
  </si>
  <si>
    <t>Nerezový pracovní stůl s přiblížnýmy minimálními rozměry 1800x300x700 s jednou nerezovou policí, rám z nerezových jaklů</t>
  </si>
  <si>
    <t>Pol3</t>
  </si>
  <si>
    <t>Pojízdný nerezový regál s minimálními rozměry 300x500x1000 s cca 5 policemi</t>
  </si>
  <si>
    <t>24</t>
  </si>
  <si>
    <t>Pol4</t>
  </si>
  <si>
    <t>Nerezový regál s přibližnými rozměry 900x500x1800 a cca 8 policemi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</si>
</sst>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#,##0.00"/>
    <numFmt numFmtId="168" formatCode="#,##0.00%"/>
    <numFmt numFmtId="169" formatCode="#,##0.00000"/>
    <numFmt numFmtId="170" formatCode="@"/>
    <numFmt numFmtId="171" formatCode="#,##0.000"/>
  </numFmts>
  <fonts count="24">
    <font>
      <sz val="10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8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b/>
      <sz val="12"/>
      <color indexed="37"/>
      <name val="Trebuchet MS"/>
      <family val="2"/>
    </font>
    <font>
      <sz val="12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</cellStyleXfs>
  <cellXfs count="121">
    <xf numFmtId="164" fontId="0" fillId="0" borderId="0" xfId="0" applyAlignment="1">
      <alignment/>
    </xf>
    <xf numFmtId="164" fontId="1" fillId="0" borderId="0" xfId="21">
      <alignment/>
      <protection/>
    </xf>
    <xf numFmtId="164" fontId="1" fillId="2" borderId="0" xfId="21" applyFill="1" applyProtection="1">
      <alignment/>
      <protection/>
    </xf>
    <xf numFmtId="164" fontId="2" fillId="2" borderId="0" xfId="21" applyFont="1" applyFill="1" applyAlignment="1" applyProtection="1">
      <alignment vertical="center"/>
      <protection/>
    </xf>
    <xf numFmtId="164" fontId="3" fillId="2" borderId="0" xfId="21" applyFont="1" applyFill="1" applyAlignment="1" applyProtection="1">
      <alignment horizontal="left" vertical="center"/>
      <protection/>
    </xf>
    <xf numFmtId="164" fontId="4" fillId="2" borderId="0" xfId="20" applyNumberFormat="1" applyFont="1" applyFill="1" applyBorder="1" applyAlignment="1" applyProtection="1">
      <alignment vertical="center"/>
      <protection/>
    </xf>
    <xf numFmtId="164" fontId="4" fillId="2" borderId="0" xfId="20" applyNumberFormat="1" applyFont="1" applyFill="1" applyBorder="1" applyAlignment="1" applyProtection="1">
      <alignment horizontal="center" vertical="center"/>
      <protection/>
    </xf>
    <xf numFmtId="164" fontId="1" fillId="2" borderId="0" xfId="21" applyFill="1">
      <alignment/>
      <protection/>
    </xf>
    <xf numFmtId="164" fontId="6" fillId="0" borderId="0" xfId="21" applyFont="1" applyBorder="1" applyAlignment="1">
      <alignment horizontal="center" vertical="center"/>
      <protection/>
    </xf>
    <xf numFmtId="164" fontId="6" fillId="3" borderId="0" xfId="21" applyFont="1" applyFill="1" applyBorder="1" applyAlignment="1">
      <alignment horizontal="center" vertical="center"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>
      <alignment/>
      <protection/>
    </xf>
    <xf numFmtId="164" fontId="1" fillId="0" borderId="2" xfId="21" applyBorder="1">
      <alignment/>
      <protection/>
    </xf>
    <xf numFmtId="164" fontId="1" fillId="0" borderId="3" xfId="21" applyBorder="1">
      <alignment/>
      <protection/>
    </xf>
    <xf numFmtId="164" fontId="1" fillId="0" borderId="4" xfId="21" applyBorder="1">
      <alignment/>
      <protection/>
    </xf>
    <xf numFmtId="164" fontId="7" fillId="0" borderId="0" xfId="21" applyFont="1" applyBorder="1" applyAlignment="1">
      <alignment horizontal="center" vertical="center"/>
      <protection/>
    </xf>
    <xf numFmtId="164" fontId="1" fillId="0" borderId="5" xfId="21" applyBorder="1">
      <alignment/>
      <protection/>
    </xf>
    <xf numFmtId="164" fontId="6" fillId="0" borderId="0" xfId="21" applyFont="1" applyAlignment="1">
      <alignment horizontal="left" vertical="center"/>
      <protection/>
    </xf>
    <xf numFmtId="164" fontId="1" fillId="0" borderId="0" xfId="21" applyBorder="1">
      <alignment/>
      <protection/>
    </xf>
    <xf numFmtId="164" fontId="8" fillId="0" borderId="0" xfId="21" applyFont="1" applyBorder="1" applyAlignment="1">
      <alignment horizontal="left" vertical="center"/>
      <protection/>
    </xf>
    <xf numFmtId="164" fontId="8" fillId="0" borderId="0" xfId="21" applyFont="1" applyBorder="1" applyAlignment="1">
      <alignment horizontal="left" vertical="center" wrapText="1"/>
      <protection/>
    </xf>
    <xf numFmtId="164" fontId="1" fillId="0" borderId="0" xfId="21" applyFont="1" applyAlignment="1">
      <alignment vertical="center"/>
      <protection/>
    </xf>
    <xf numFmtId="164" fontId="1" fillId="0" borderId="4" xfId="21" applyFont="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9" fillId="0" borderId="0" xfId="21" applyFont="1" applyBorder="1" applyAlignment="1">
      <alignment horizontal="left" vertical="top"/>
      <protection/>
    </xf>
    <xf numFmtId="164" fontId="9" fillId="0" borderId="0" xfId="21" applyFont="1" applyBorder="1" applyAlignment="1">
      <alignment horizontal="left" vertical="top" wrapText="1"/>
      <protection/>
    </xf>
    <xf numFmtId="164" fontId="1" fillId="0" borderId="5" xfId="21" applyFont="1" applyBorder="1" applyAlignment="1">
      <alignment vertical="center"/>
      <protection/>
    </xf>
    <xf numFmtId="164" fontId="10" fillId="0" borderId="0" xfId="21" applyFont="1" applyBorder="1" applyAlignment="1">
      <alignment horizontal="left" vertical="center"/>
      <protection/>
    </xf>
    <xf numFmtId="165" fontId="10" fillId="0" borderId="0" xfId="21" applyNumberFormat="1" applyFont="1" applyBorder="1" applyAlignment="1">
      <alignment horizontal="left" vertical="center"/>
      <protection/>
    </xf>
    <xf numFmtId="164" fontId="1" fillId="0" borderId="0" xfId="21" applyFont="1" applyBorder="1" applyAlignment="1">
      <alignment horizontal="left" vertical="center"/>
      <protection/>
    </xf>
    <xf numFmtId="166" fontId="1" fillId="0" borderId="0" xfId="21" applyNumberFormat="1" applyFont="1" applyBorder="1" applyAlignment="1">
      <alignment horizontal="left" vertical="center"/>
      <protection/>
    </xf>
    <xf numFmtId="164" fontId="10" fillId="0" borderId="0" xfId="21" applyFont="1" applyBorder="1" applyAlignment="1">
      <alignment horizontal="left" vertical="center" wrapText="1"/>
      <protection/>
    </xf>
    <xf numFmtId="164" fontId="1" fillId="0" borderId="6" xfId="21" applyFont="1" applyBorder="1" applyAlignment="1">
      <alignment vertical="center"/>
      <protection/>
    </xf>
    <xf numFmtId="164" fontId="2" fillId="0" borderId="0" xfId="21" applyFont="1" applyBorder="1" applyAlignment="1">
      <alignment horizontal="left" vertical="center"/>
      <protection/>
    </xf>
    <xf numFmtId="167" fontId="2" fillId="0" borderId="0" xfId="21" applyNumberFormat="1" applyFont="1" applyBorder="1" applyAlignment="1">
      <alignment vertical="center"/>
      <protection/>
    </xf>
    <xf numFmtId="164" fontId="11" fillId="0" borderId="0" xfId="21" applyFont="1" applyBorder="1" applyAlignment="1">
      <alignment horizontal="left" vertical="center"/>
      <protection/>
    </xf>
    <xf numFmtId="164" fontId="12" fillId="0" borderId="0" xfId="21" applyFont="1" applyBorder="1" applyAlignment="1">
      <alignment horizontal="left" vertical="center"/>
      <protection/>
    </xf>
    <xf numFmtId="167" fontId="12" fillId="0" borderId="0" xfId="21" applyNumberFormat="1" applyFont="1" applyBorder="1" applyAlignment="1">
      <alignment vertical="center"/>
      <protection/>
    </xf>
    <xf numFmtId="164" fontId="13" fillId="0" borderId="0" xfId="21" applyFont="1" applyBorder="1" applyAlignment="1">
      <alignment horizontal="left" vertical="center"/>
      <protection/>
    </xf>
    <xf numFmtId="168" fontId="13" fillId="0" borderId="0" xfId="21" applyNumberFormat="1" applyFont="1" applyBorder="1" applyAlignment="1">
      <alignment vertical="center"/>
      <protection/>
    </xf>
    <xf numFmtId="164" fontId="13" fillId="0" borderId="0" xfId="21" applyFont="1" applyBorder="1" applyAlignment="1">
      <alignment horizontal="right" vertical="center"/>
      <protection/>
    </xf>
    <xf numFmtId="167" fontId="13" fillId="0" borderId="0" xfId="21" applyNumberFormat="1" applyFont="1" applyBorder="1" applyAlignment="1">
      <alignment vertical="center"/>
      <protection/>
    </xf>
    <xf numFmtId="164" fontId="1" fillId="4" borderId="0" xfId="21" applyFont="1" applyFill="1" applyBorder="1" applyAlignment="1">
      <alignment vertical="center"/>
      <protection/>
    </xf>
    <xf numFmtId="164" fontId="9" fillId="4" borderId="7" xfId="21" applyFont="1" applyFill="1" applyBorder="1" applyAlignment="1">
      <alignment horizontal="left" vertical="center"/>
      <protection/>
    </xf>
    <xf numFmtId="164" fontId="1" fillId="4" borderId="8" xfId="21" applyFont="1" applyFill="1" applyBorder="1" applyAlignment="1">
      <alignment vertical="center"/>
      <protection/>
    </xf>
    <xf numFmtId="164" fontId="9" fillId="4" borderId="8" xfId="21" applyFont="1" applyFill="1" applyBorder="1" applyAlignment="1">
      <alignment horizontal="right" vertical="center"/>
      <protection/>
    </xf>
    <xf numFmtId="164" fontId="9" fillId="4" borderId="8" xfId="21" applyFont="1" applyFill="1" applyBorder="1" applyAlignment="1">
      <alignment horizontal="center" vertical="center"/>
      <protection/>
    </xf>
    <xf numFmtId="167" fontId="9" fillId="4" borderId="9" xfId="21" applyNumberFormat="1" applyFont="1" applyFill="1" applyBorder="1" applyAlignment="1">
      <alignment vertical="center"/>
      <protection/>
    </xf>
    <xf numFmtId="164" fontId="14" fillId="0" borderId="10" xfId="21" applyFont="1" applyBorder="1" applyAlignment="1">
      <alignment horizontal="left" vertical="center"/>
      <protection/>
    </xf>
    <xf numFmtId="164" fontId="1" fillId="0" borderId="11" xfId="21" applyFont="1" applyBorder="1" applyAlignment="1">
      <alignment vertical="center"/>
      <protection/>
    </xf>
    <xf numFmtId="164" fontId="1" fillId="0" borderId="12" xfId="21" applyBorder="1">
      <alignment/>
      <protection/>
    </xf>
    <xf numFmtId="164" fontId="1" fillId="0" borderId="13" xfId="21" applyBorder="1">
      <alignment/>
      <protection/>
    </xf>
    <xf numFmtId="164" fontId="15" fillId="0" borderId="14" xfId="21" applyFont="1" applyBorder="1" applyAlignment="1">
      <alignment horizontal="left" vertical="center"/>
      <protection/>
    </xf>
    <xf numFmtId="164" fontId="1" fillId="0" borderId="15" xfId="21" applyFont="1" applyBorder="1" applyAlignment="1">
      <alignment vertical="center"/>
      <protection/>
    </xf>
    <xf numFmtId="164" fontId="15" fillId="0" borderId="15" xfId="21" applyFont="1" applyBorder="1" applyAlignment="1">
      <alignment horizontal="left" vertical="center"/>
      <protection/>
    </xf>
    <xf numFmtId="164" fontId="1" fillId="0" borderId="16" xfId="21" applyFont="1" applyBorder="1" applyAlignment="1">
      <alignment vertical="center"/>
      <protection/>
    </xf>
    <xf numFmtId="164" fontId="1" fillId="0" borderId="17" xfId="21" applyFont="1" applyBorder="1" applyAlignment="1">
      <alignment vertical="center"/>
      <protection/>
    </xf>
    <xf numFmtId="164" fontId="1" fillId="0" borderId="18" xfId="21" applyFont="1" applyBorder="1" applyAlignment="1">
      <alignment vertical="center"/>
      <protection/>
    </xf>
    <xf numFmtId="164" fontId="1" fillId="0" borderId="19" xfId="21" applyFont="1" applyBorder="1" applyAlignment="1">
      <alignment vertical="center"/>
      <protection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1" fillId="0" borderId="3" xfId="21" applyFont="1" applyBorder="1" applyAlignment="1">
      <alignment vertical="center"/>
      <protection/>
    </xf>
    <xf numFmtId="164" fontId="9" fillId="0" borderId="0" xfId="21" applyFont="1" applyBorder="1" applyAlignment="1">
      <alignment horizontal="left" vertical="center"/>
      <protection/>
    </xf>
    <xf numFmtId="164" fontId="9" fillId="0" borderId="0" xfId="21" applyFont="1" applyBorder="1" applyAlignment="1">
      <alignment horizontal="left" vertical="center" wrapText="1"/>
      <protection/>
    </xf>
    <xf numFmtId="164" fontId="10" fillId="4" borderId="0" xfId="21" applyFont="1" applyFill="1" applyBorder="1" applyAlignment="1">
      <alignment horizontal="center" vertical="center"/>
      <protection/>
    </xf>
    <xf numFmtId="164" fontId="16" fillId="0" borderId="0" xfId="21" applyFont="1" applyBorder="1" applyAlignment="1">
      <alignment horizontal="left" vertical="center"/>
      <protection/>
    </xf>
    <xf numFmtId="167" fontId="17" fillId="0" borderId="0" xfId="21" applyNumberFormat="1" applyFont="1" applyBorder="1" applyAlignment="1">
      <alignment vertical="center"/>
      <protection/>
    </xf>
    <xf numFmtId="164" fontId="18" fillId="0" borderId="0" xfId="21" applyFont="1" applyAlignment="1">
      <alignment vertical="center"/>
      <protection/>
    </xf>
    <xf numFmtId="164" fontId="18" fillId="0" borderId="4" xfId="21" applyFont="1" applyBorder="1" applyAlignment="1">
      <alignment vertical="center"/>
      <protection/>
    </xf>
    <xf numFmtId="164" fontId="18" fillId="0" borderId="0" xfId="21" applyFont="1" applyBorder="1" applyAlignment="1">
      <alignment vertical="center"/>
      <protection/>
    </xf>
    <xf numFmtId="164" fontId="18" fillId="0" borderId="0" xfId="21" applyFont="1" applyBorder="1" applyAlignment="1">
      <alignment horizontal="left" vertical="center"/>
      <protection/>
    </xf>
    <xf numFmtId="167" fontId="18" fillId="0" borderId="0" xfId="21" applyNumberFormat="1" applyFont="1" applyBorder="1" applyAlignment="1">
      <alignment vertical="center"/>
      <protection/>
    </xf>
    <xf numFmtId="164" fontId="18" fillId="0" borderId="5" xfId="21" applyFont="1" applyBorder="1" applyAlignment="1">
      <alignment vertical="center"/>
      <protection/>
    </xf>
    <xf numFmtId="167" fontId="16" fillId="0" borderId="0" xfId="21" applyNumberFormat="1" applyFont="1" applyBorder="1" applyAlignment="1">
      <alignment vertical="center"/>
      <protection/>
    </xf>
    <xf numFmtId="164" fontId="1" fillId="0" borderId="20" xfId="21" applyFont="1" applyBorder="1" applyAlignment="1">
      <alignment vertical="center"/>
      <protection/>
    </xf>
    <xf numFmtId="164" fontId="8" fillId="0" borderId="20" xfId="21" applyFont="1" applyBorder="1" applyAlignment="1">
      <alignment horizontal="center" vertical="center"/>
      <protection/>
    </xf>
    <xf numFmtId="164" fontId="17" fillId="4" borderId="0" xfId="21" applyFont="1" applyFill="1" applyBorder="1" applyAlignment="1">
      <alignment horizontal="left" vertical="center"/>
      <protection/>
    </xf>
    <xf numFmtId="167" fontId="17" fillId="4" borderId="0" xfId="21" applyNumberFormat="1" applyFont="1" applyFill="1" applyBorder="1" applyAlignment="1">
      <alignment vertical="center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4" xfId="21" applyFont="1" applyBorder="1" applyAlignment="1">
      <alignment horizontal="center" vertical="center" wrapText="1"/>
      <protection/>
    </xf>
    <xf numFmtId="164" fontId="10" fillId="4" borderId="21" xfId="21" applyFont="1" applyFill="1" applyBorder="1" applyAlignment="1">
      <alignment horizontal="center" vertical="center" wrapText="1"/>
      <protection/>
    </xf>
    <xf numFmtId="164" fontId="10" fillId="4" borderId="22" xfId="21" applyFont="1" applyFill="1" applyBorder="1" applyAlignment="1">
      <alignment horizontal="center" vertical="center" wrapText="1"/>
      <protection/>
    </xf>
    <xf numFmtId="164" fontId="19" fillId="4" borderId="22" xfId="21" applyFont="1" applyFill="1" applyBorder="1" applyAlignment="1">
      <alignment horizontal="center" vertical="center" wrapText="1"/>
      <protection/>
    </xf>
    <xf numFmtId="164" fontId="10" fillId="4" borderId="23" xfId="21" applyFont="1" applyFill="1" applyBorder="1" applyAlignment="1">
      <alignment horizontal="center" vertical="center" wrapText="1"/>
      <protection/>
    </xf>
    <xf numFmtId="164" fontId="1" fillId="0" borderId="5" xfId="21" applyFont="1" applyBorder="1" applyAlignment="1">
      <alignment horizontal="center" vertical="center" wrapText="1"/>
      <protection/>
    </xf>
    <xf numFmtId="164" fontId="8" fillId="0" borderId="21" xfId="21" applyFont="1" applyBorder="1" applyAlignment="1">
      <alignment horizontal="center" vertical="center" wrapText="1"/>
      <protection/>
    </xf>
    <xf numFmtId="164" fontId="8" fillId="0" borderId="22" xfId="21" applyFont="1" applyBorder="1" applyAlignment="1">
      <alignment horizontal="center" vertical="center" wrapText="1"/>
      <protection/>
    </xf>
    <xf numFmtId="164" fontId="8" fillId="0" borderId="23" xfId="21" applyFont="1" applyBorder="1" applyAlignment="1">
      <alignment horizontal="center" vertical="center" wrapText="1"/>
      <protection/>
    </xf>
    <xf numFmtId="164" fontId="17" fillId="0" borderId="0" xfId="21" applyFont="1" applyBorder="1" applyAlignment="1">
      <alignment horizontal="left" vertical="center"/>
      <protection/>
    </xf>
    <xf numFmtId="167" fontId="17" fillId="0" borderId="6" xfId="21" applyNumberFormat="1" applyFont="1" applyBorder="1" applyAlignment="1">
      <alignment/>
      <protection/>
    </xf>
    <xf numFmtId="164" fontId="1" fillId="0" borderId="10" xfId="21" applyFont="1" applyBorder="1" applyAlignment="1">
      <alignment vertical="center"/>
      <protection/>
    </xf>
    <xf numFmtId="169" fontId="20" fillId="0" borderId="6" xfId="21" applyNumberFormat="1" applyFont="1" applyBorder="1" applyAlignment="1">
      <alignment/>
      <protection/>
    </xf>
    <xf numFmtId="169" fontId="20" fillId="0" borderId="11" xfId="21" applyNumberFormat="1" applyFont="1" applyBorder="1" applyAlignment="1">
      <alignment/>
      <protection/>
    </xf>
    <xf numFmtId="167" fontId="21" fillId="0" borderId="0" xfId="21" applyNumberFormat="1" applyFont="1" applyAlignment="1">
      <alignment vertical="center"/>
      <protection/>
    </xf>
    <xf numFmtId="164" fontId="22" fillId="0" borderId="0" xfId="21" applyFont="1" applyAlignment="1">
      <alignment/>
      <protection/>
    </xf>
    <xf numFmtId="164" fontId="22" fillId="0" borderId="4" xfId="21" applyFont="1" applyBorder="1" applyAlignment="1">
      <alignment/>
      <protection/>
    </xf>
    <xf numFmtId="164" fontId="22" fillId="0" borderId="0" xfId="21" applyFont="1" applyBorder="1" applyAlignment="1">
      <alignment/>
      <protection/>
    </xf>
    <xf numFmtId="164" fontId="18" fillId="0" borderId="0" xfId="21" applyFont="1" applyBorder="1" applyAlignment="1">
      <alignment horizontal="left"/>
      <protection/>
    </xf>
    <xf numFmtId="167" fontId="18" fillId="0" borderId="15" xfId="21" applyNumberFormat="1" applyFont="1" applyBorder="1" applyAlignment="1">
      <alignment/>
      <protection/>
    </xf>
    <xf numFmtId="164" fontId="22" fillId="0" borderId="5" xfId="21" applyFont="1" applyBorder="1" applyAlignment="1">
      <alignment/>
      <protection/>
    </xf>
    <xf numFmtId="164" fontId="22" fillId="0" borderId="12" xfId="21" applyFont="1" applyBorder="1" applyAlignment="1">
      <alignment/>
      <protection/>
    </xf>
    <xf numFmtId="169" fontId="22" fillId="0" borderId="0" xfId="21" applyNumberFormat="1" applyFont="1" applyBorder="1" applyAlignment="1">
      <alignment/>
      <protection/>
    </xf>
    <xf numFmtId="169" fontId="22" fillId="0" borderId="13" xfId="21" applyNumberFormat="1" applyFont="1" applyBorder="1" applyAlignment="1">
      <alignment/>
      <protection/>
    </xf>
    <xf numFmtId="164" fontId="22" fillId="0" borderId="0" xfId="21" applyFont="1" applyAlignment="1">
      <alignment horizontal="left"/>
      <protection/>
    </xf>
    <xf numFmtId="164" fontId="22" fillId="0" borderId="0" xfId="21" applyFont="1" applyAlignment="1">
      <alignment horizontal="center"/>
      <protection/>
    </xf>
    <xf numFmtId="167" fontId="22" fillId="0" borderId="0" xfId="21" applyNumberFormat="1" applyFont="1" applyAlignment="1">
      <alignment vertical="center"/>
      <protection/>
    </xf>
    <xf numFmtId="164" fontId="1" fillId="0" borderId="4" xfId="21" applyFont="1" applyBorder="1" applyAlignment="1" applyProtection="1">
      <alignment vertical="center"/>
      <protection locked="0"/>
    </xf>
    <xf numFmtId="164" fontId="1" fillId="0" borderId="20" xfId="21" applyFont="1" applyBorder="1" applyAlignment="1" applyProtection="1">
      <alignment horizontal="center" vertical="center"/>
      <protection locked="0"/>
    </xf>
    <xf numFmtId="170" fontId="1" fillId="0" borderId="20" xfId="21" applyNumberFormat="1" applyFont="1" applyBorder="1" applyAlignment="1" applyProtection="1">
      <alignment horizontal="left" vertical="center" wrapText="1"/>
      <protection locked="0"/>
    </xf>
    <xf numFmtId="164" fontId="1" fillId="0" borderId="20" xfId="21" applyFont="1" applyBorder="1" applyAlignment="1" applyProtection="1">
      <alignment horizontal="left" vertical="center" wrapText="1"/>
      <protection locked="0"/>
    </xf>
    <xf numFmtId="164" fontId="1" fillId="0" borderId="20" xfId="21" applyFont="1" applyBorder="1" applyAlignment="1" applyProtection="1">
      <alignment horizontal="center" vertical="center" wrapText="1"/>
      <protection locked="0"/>
    </xf>
    <xf numFmtId="171" fontId="1" fillId="0" borderId="20" xfId="21" applyNumberFormat="1" applyFont="1" applyBorder="1" applyAlignment="1" applyProtection="1">
      <alignment vertical="center"/>
      <protection locked="0"/>
    </xf>
    <xf numFmtId="167" fontId="1" fillId="0" borderId="20" xfId="21" applyNumberFormat="1" applyFont="1" applyBorder="1" applyAlignment="1" applyProtection="1">
      <alignment vertical="center"/>
      <protection locked="0"/>
    </xf>
    <xf numFmtId="164" fontId="1" fillId="0" borderId="5" xfId="21" applyFont="1" applyBorder="1" applyAlignment="1" applyProtection="1">
      <alignment vertical="center"/>
      <protection locked="0"/>
    </xf>
    <xf numFmtId="164" fontId="13" fillId="0" borderId="20" xfId="21" applyFont="1" applyBorder="1" applyAlignment="1">
      <alignment horizontal="left" vertical="center"/>
      <protection/>
    </xf>
    <xf numFmtId="164" fontId="13" fillId="0" borderId="0" xfId="21" applyFont="1" applyBorder="1" applyAlignment="1">
      <alignment horizontal="center" vertical="center"/>
      <protection/>
    </xf>
    <xf numFmtId="169" fontId="13" fillId="0" borderId="0" xfId="21" applyNumberFormat="1" applyFont="1" applyBorder="1" applyAlignment="1">
      <alignment vertical="center"/>
      <protection/>
    </xf>
    <xf numFmtId="169" fontId="13" fillId="0" borderId="13" xfId="21" applyNumberFormat="1" applyFont="1" applyBorder="1" applyAlignment="1">
      <alignment vertical="center"/>
      <protection/>
    </xf>
    <xf numFmtId="167" fontId="1" fillId="0" borderId="0" xfId="21" applyNumberFormat="1" applyFont="1" applyAlignment="1">
      <alignment vertical="center"/>
      <protection/>
    </xf>
    <xf numFmtId="164" fontId="23" fillId="0" borderId="20" xfId="21" applyFont="1" applyBorder="1" applyAlignment="1" applyProtection="1">
      <alignment horizontal="left" vertical="center" wrapText="1"/>
      <protection locked="0"/>
    </xf>
    <xf numFmtId="167" fontId="18" fillId="0" borderId="22" xfId="21" applyNumberFormat="1" applyFont="1" applyBorder="1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9"/>
  <sheetViews>
    <sheetView tabSelected="1" zoomScale="115" zoomScaleNormal="115" workbookViewId="0" topLeftCell="A58">
      <selection activeCell="A66" sqref="A66"/>
    </sheetView>
  </sheetViews>
  <sheetFormatPr defaultColWidth="6.851562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16384" width="7.00390625" style="1" customWidth="1"/>
  </cols>
  <sheetData>
    <row r="1" spans="1:66" ht="21.75" customHeight="1">
      <c r="A1" s="2"/>
      <c r="B1" s="3"/>
      <c r="C1" s="3"/>
      <c r="D1" s="4" t="s">
        <v>0</v>
      </c>
      <c r="E1" s="3"/>
      <c r="F1" s="5" t="s">
        <v>1</v>
      </c>
      <c r="G1" s="5"/>
      <c r="H1" s="6" t="s">
        <v>2</v>
      </c>
      <c r="I1" s="6"/>
      <c r="J1" s="6"/>
      <c r="K1" s="6"/>
      <c r="L1" s="5" t="s">
        <v>3</v>
      </c>
      <c r="M1" s="3"/>
      <c r="N1" s="3"/>
      <c r="O1" s="4" t="s">
        <v>4</v>
      </c>
      <c r="P1" s="3"/>
      <c r="Q1" s="3"/>
      <c r="R1" s="3"/>
      <c r="S1" s="5" t="s">
        <v>5</v>
      </c>
      <c r="T1" s="5"/>
      <c r="U1" s="2"/>
      <c r="V1" s="2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3:46" ht="36.75" customHeight="1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7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8</v>
      </c>
    </row>
    <row r="3" spans="2:46" ht="6.7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9</v>
      </c>
    </row>
    <row r="4" spans="2:46" ht="36.75" customHeight="1">
      <c r="B4" s="14"/>
      <c r="C4" s="15" t="s">
        <v>10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11</v>
      </c>
      <c r="AT4" s="10" t="s">
        <v>12</v>
      </c>
    </row>
    <row r="5" spans="2:18" ht="6.75" customHeight="1">
      <c r="B5" s="1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6"/>
    </row>
    <row r="6" spans="2:18" ht="24.75" customHeight="1">
      <c r="B6" s="14"/>
      <c r="C6" s="18"/>
      <c r="D6" s="19" t="s">
        <v>13</v>
      </c>
      <c r="E6" s="18"/>
      <c r="F6" s="20" t="s">
        <v>14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18"/>
      <c r="R6" s="16"/>
    </row>
    <row r="7" spans="2:18" ht="24.75" customHeight="1">
      <c r="B7" s="14"/>
      <c r="C7" s="18"/>
      <c r="D7" s="19" t="s">
        <v>15</v>
      </c>
      <c r="E7" s="18"/>
      <c r="F7" s="20" t="s">
        <v>16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18"/>
      <c r="R7" s="16"/>
    </row>
    <row r="8" spans="2:18" s="21" customFormat="1" ht="32.25" customHeight="1">
      <c r="B8" s="22"/>
      <c r="C8" s="23"/>
      <c r="D8" s="24" t="s">
        <v>17</v>
      </c>
      <c r="E8" s="23"/>
      <c r="F8" s="25" t="s">
        <v>18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3"/>
      <c r="R8" s="26"/>
    </row>
    <row r="9" spans="2:18" s="21" customFormat="1" ht="14.25" customHeight="1">
      <c r="B9" s="22"/>
      <c r="C9" s="23"/>
      <c r="D9" s="19" t="s">
        <v>19</v>
      </c>
      <c r="E9" s="23"/>
      <c r="F9" s="27"/>
      <c r="G9" s="23"/>
      <c r="H9" s="23"/>
      <c r="I9" s="23"/>
      <c r="J9" s="23"/>
      <c r="K9" s="23"/>
      <c r="L9" s="23"/>
      <c r="M9" s="19" t="s">
        <v>20</v>
      </c>
      <c r="N9" s="23"/>
      <c r="O9" s="27"/>
      <c r="P9" s="23"/>
      <c r="Q9" s="23"/>
      <c r="R9" s="26"/>
    </row>
    <row r="10" spans="2:18" s="21" customFormat="1" ht="14.25" customHeight="1">
      <c r="B10" s="22"/>
      <c r="C10" s="23"/>
      <c r="D10" s="19" t="s">
        <v>21</v>
      </c>
      <c r="E10" s="23"/>
      <c r="F10" s="27" t="s">
        <v>22</v>
      </c>
      <c r="G10" s="23"/>
      <c r="H10" s="23"/>
      <c r="I10" s="23"/>
      <c r="J10" s="23"/>
      <c r="K10" s="23"/>
      <c r="L10" s="23"/>
      <c r="M10" s="19" t="s">
        <v>23</v>
      </c>
      <c r="N10" s="23"/>
      <c r="O10" s="28">
        <v>43788</v>
      </c>
      <c r="P10" s="28"/>
      <c r="Q10" s="23"/>
      <c r="R10" s="26"/>
    </row>
    <row r="11" spans="2:18" s="21" customFormat="1" ht="10.5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6"/>
    </row>
    <row r="12" spans="2:18" s="21" customFormat="1" ht="14.25" customHeight="1">
      <c r="B12" s="22"/>
      <c r="C12" s="23"/>
      <c r="D12" s="19" t="s">
        <v>24</v>
      </c>
      <c r="E12" s="23"/>
      <c r="F12" s="23" t="s">
        <v>25</v>
      </c>
      <c r="G12" s="23"/>
      <c r="H12" s="23"/>
      <c r="I12" s="23"/>
      <c r="J12" s="23"/>
      <c r="K12" s="23"/>
      <c r="L12" s="23"/>
      <c r="M12" s="19" t="s">
        <v>26</v>
      </c>
      <c r="N12" s="29">
        <v>60255838</v>
      </c>
      <c r="O12" s="29"/>
      <c r="P12" s="29"/>
      <c r="Q12" s="23"/>
      <c r="R12" s="26"/>
    </row>
    <row r="13" spans="2:18" s="21" customFormat="1" ht="18" customHeight="1">
      <c r="B13" s="22"/>
      <c r="C13" s="23"/>
      <c r="D13" s="23"/>
      <c r="E13" s="27"/>
      <c r="F13" s="23"/>
      <c r="G13" s="23"/>
      <c r="H13" s="23"/>
      <c r="I13" s="23"/>
      <c r="J13" s="23"/>
      <c r="K13" s="23"/>
      <c r="L13" s="23"/>
      <c r="M13" s="19" t="s">
        <v>27</v>
      </c>
      <c r="N13" s="29" t="s">
        <v>28</v>
      </c>
      <c r="O13" s="29"/>
      <c r="P13" s="29"/>
      <c r="Q13" s="23"/>
      <c r="R13" s="26"/>
    </row>
    <row r="14" spans="2:18" s="21" customFormat="1" ht="6.7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6"/>
    </row>
    <row r="15" spans="2:18" s="21" customFormat="1" ht="14.25" customHeight="1">
      <c r="B15" s="22"/>
      <c r="C15" s="23"/>
      <c r="D15" s="19" t="s">
        <v>29</v>
      </c>
      <c r="E15" s="23"/>
      <c r="F15" s="23"/>
      <c r="G15" s="23"/>
      <c r="H15" s="23"/>
      <c r="I15" s="23"/>
      <c r="J15" s="23"/>
      <c r="K15" s="23"/>
      <c r="L15" s="23"/>
      <c r="M15" s="19" t="s">
        <v>26</v>
      </c>
      <c r="N15" s="30"/>
      <c r="O15" s="30"/>
      <c r="P15" s="30"/>
      <c r="Q15" s="23"/>
      <c r="R15" s="26"/>
    </row>
    <row r="16" spans="2:18" s="21" customFormat="1" ht="18" customHeight="1">
      <c r="B16" s="22"/>
      <c r="C16" s="23"/>
      <c r="D16" s="23"/>
      <c r="E16" s="27"/>
      <c r="F16" s="23"/>
      <c r="G16" s="23"/>
      <c r="H16" s="23"/>
      <c r="I16" s="23"/>
      <c r="J16" s="23"/>
      <c r="K16" s="23"/>
      <c r="L16" s="23"/>
      <c r="M16" s="19" t="s">
        <v>27</v>
      </c>
      <c r="N16" s="30"/>
      <c r="O16" s="30"/>
      <c r="P16" s="30"/>
      <c r="Q16" s="23"/>
      <c r="R16" s="26"/>
    </row>
    <row r="17" spans="2:18" s="21" customFormat="1" ht="6.7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6"/>
    </row>
    <row r="18" spans="2:18" s="21" customFormat="1" ht="14.25" customHeight="1">
      <c r="B18" s="22"/>
      <c r="C18" s="23"/>
      <c r="D18" s="19" t="s">
        <v>30</v>
      </c>
      <c r="E18" s="23"/>
      <c r="F18" s="23"/>
      <c r="G18" s="23"/>
      <c r="H18" s="23"/>
      <c r="I18" s="23"/>
      <c r="J18" s="23"/>
      <c r="K18" s="23"/>
      <c r="L18" s="23"/>
      <c r="M18" s="19" t="s">
        <v>26</v>
      </c>
      <c r="N18" s="23"/>
      <c r="O18" s="27"/>
      <c r="P18" s="27"/>
      <c r="Q18" s="23"/>
      <c r="R18" s="26"/>
    </row>
    <row r="19" spans="2:18" s="21" customFormat="1" ht="18" customHeight="1">
      <c r="B19" s="22"/>
      <c r="C19" s="23"/>
      <c r="D19" s="23"/>
      <c r="E19" s="27"/>
      <c r="F19" s="23"/>
      <c r="G19" s="23"/>
      <c r="H19" s="23"/>
      <c r="I19" s="23"/>
      <c r="J19" s="23"/>
      <c r="K19" s="23"/>
      <c r="L19" s="23"/>
      <c r="M19" s="19" t="s">
        <v>27</v>
      </c>
      <c r="N19" s="23"/>
      <c r="O19" s="27"/>
      <c r="P19" s="27"/>
      <c r="Q19" s="23"/>
      <c r="R19" s="26"/>
    </row>
    <row r="20" spans="2:18" s="21" customFormat="1" ht="6.7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6"/>
    </row>
    <row r="21" spans="2:18" s="21" customFormat="1" ht="14.25" customHeight="1">
      <c r="B21" s="22"/>
      <c r="C21" s="23"/>
      <c r="D21" s="19" t="s">
        <v>31</v>
      </c>
      <c r="E21" s="23"/>
      <c r="F21" s="23"/>
      <c r="G21" s="23"/>
      <c r="H21" s="23"/>
      <c r="I21" s="23"/>
      <c r="J21" s="23"/>
      <c r="K21" s="23"/>
      <c r="L21" s="23"/>
      <c r="M21" s="19" t="s">
        <v>26</v>
      </c>
      <c r="N21" s="23"/>
      <c r="O21" s="27"/>
      <c r="P21" s="27"/>
      <c r="Q21" s="23"/>
      <c r="R21" s="26"/>
    </row>
    <row r="22" spans="2:18" s="21" customFormat="1" ht="18" customHeight="1">
      <c r="B22" s="22"/>
      <c r="C22" s="23"/>
      <c r="D22" s="23"/>
      <c r="E22" s="27"/>
      <c r="F22" s="23"/>
      <c r="G22" s="23"/>
      <c r="H22" s="23"/>
      <c r="I22" s="23"/>
      <c r="J22" s="23"/>
      <c r="K22" s="23"/>
      <c r="L22" s="23"/>
      <c r="M22" s="19" t="s">
        <v>27</v>
      </c>
      <c r="N22" s="23"/>
      <c r="O22" s="27"/>
      <c r="P22" s="27"/>
      <c r="Q22" s="23"/>
      <c r="R22" s="26"/>
    </row>
    <row r="23" spans="2:18" s="21" customFormat="1" ht="6.7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6"/>
    </row>
    <row r="24" spans="2:18" s="21" customFormat="1" ht="14.25" customHeight="1">
      <c r="B24" s="22"/>
      <c r="C24" s="23"/>
      <c r="D24" s="19" t="s">
        <v>32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6"/>
    </row>
    <row r="25" spans="2:18" s="21" customFormat="1" ht="22.5" customHeight="1">
      <c r="B25" s="22"/>
      <c r="C25" s="23"/>
      <c r="D25" s="23"/>
      <c r="E25" s="31"/>
      <c r="F25" s="31"/>
      <c r="G25" s="31"/>
      <c r="H25" s="31"/>
      <c r="I25" s="31"/>
      <c r="J25" s="31"/>
      <c r="K25" s="31"/>
      <c r="L25" s="31"/>
      <c r="M25" s="23"/>
      <c r="N25" s="23"/>
      <c r="O25" s="23"/>
      <c r="P25" s="23"/>
      <c r="Q25" s="23"/>
      <c r="R25" s="26"/>
    </row>
    <row r="26" spans="2:18" s="21" customFormat="1" ht="6.7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6"/>
    </row>
    <row r="27" spans="2:18" s="21" customFormat="1" ht="6.75" customHeight="1">
      <c r="B27" s="22"/>
      <c r="C27" s="2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3"/>
      <c r="R27" s="26"/>
    </row>
    <row r="28" spans="2:18" s="21" customFormat="1" ht="14.25" customHeight="1">
      <c r="B28" s="22"/>
      <c r="C28" s="23"/>
      <c r="D28" s="33" t="s">
        <v>33</v>
      </c>
      <c r="E28" s="23"/>
      <c r="F28" s="23"/>
      <c r="G28" s="23"/>
      <c r="H28" s="23"/>
      <c r="I28" s="23"/>
      <c r="J28" s="23"/>
      <c r="K28" s="23"/>
      <c r="L28" s="23"/>
      <c r="M28" s="34">
        <f>N77</f>
        <v>0</v>
      </c>
      <c r="N28" s="34"/>
      <c r="O28" s="34"/>
      <c r="P28" s="34"/>
      <c r="Q28" s="23"/>
      <c r="R28" s="26"/>
    </row>
    <row r="29" spans="2:18" s="21" customFormat="1" ht="14.25" customHeight="1">
      <c r="B29" s="22"/>
      <c r="C29" s="23"/>
      <c r="D29" s="35" t="s">
        <v>34</v>
      </c>
      <c r="E29" s="23"/>
      <c r="F29" s="23"/>
      <c r="G29" s="23"/>
      <c r="H29" s="23"/>
      <c r="I29" s="23"/>
      <c r="J29" s="23"/>
      <c r="K29" s="23"/>
      <c r="L29" s="23"/>
      <c r="M29" s="34">
        <f>N81</f>
        <v>0</v>
      </c>
      <c r="N29" s="34"/>
      <c r="O29" s="34"/>
      <c r="P29" s="34"/>
      <c r="Q29" s="23"/>
      <c r="R29" s="26"/>
    </row>
    <row r="30" spans="2:18" s="21" customFormat="1" ht="6.7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6"/>
    </row>
    <row r="31" spans="2:18" s="21" customFormat="1" ht="24.75" customHeight="1">
      <c r="B31" s="22"/>
      <c r="C31" s="23"/>
      <c r="D31" s="36" t="s">
        <v>35</v>
      </c>
      <c r="E31" s="23"/>
      <c r="F31" s="23"/>
      <c r="G31" s="23"/>
      <c r="H31" s="23"/>
      <c r="I31" s="23"/>
      <c r="J31" s="23"/>
      <c r="K31" s="23"/>
      <c r="L31" s="23"/>
      <c r="M31" s="37">
        <f>ROUND(M28+M29,1)</f>
        <v>0</v>
      </c>
      <c r="N31" s="37"/>
      <c r="O31" s="37"/>
      <c r="P31" s="37"/>
      <c r="Q31" s="23"/>
      <c r="R31" s="26"/>
    </row>
    <row r="32" spans="2:18" s="21" customFormat="1" ht="6.75" customHeight="1">
      <c r="B32" s="22"/>
      <c r="C32" s="2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23"/>
      <c r="R32" s="26"/>
    </row>
    <row r="33" spans="2:18" s="21" customFormat="1" ht="14.25" customHeight="1">
      <c r="B33" s="22"/>
      <c r="C33" s="23"/>
      <c r="D33" s="38" t="s">
        <v>36</v>
      </c>
      <c r="E33" s="38" t="s">
        <v>37</v>
      </c>
      <c r="F33" s="39">
        <v>0.21</v>
      </c>
      <c r="G33" s="40" t="s">
        <v>38</v>
      </c>
      <c r="H33" s="41">
        <f>N77</f>
        <v>0</v>
      </c>
      <c r="I33" s="41"/>
      <c r="J33" s="41"/>
      <c r="K33" s="23"/>
      <c r="L33" s="23"/>
      <c r="M33" s="41">
        <f>H33*F33</f>
        <v>0</v>
      </c>
      <c r="N33" s="41"/>
      <c r="O33" s="41"/>
      <c r="P33" s="41"/>
      <c r="Q33" s="23"/>
      <c r="R33" s="26"/>
    </row>
    <row r="34" spans="2:18" s="21" customFormat="1" ht="14.25" customHeight="1">
      <c r="B34" s="22"/>
      <c r="C34" s="23"/>
      <c r="D34" s="23"/>
      <c r="E34" s="38" t="s">
        <v>39</v>
      </c>
      <c r="F34" s="39">
        <v>0.15</v>
      </c>
      <c r="G34" s="40" t="s">
        <v>38</v>
      </c>
      <c r="H34" s="41">
        <f>ROUND((SUM(BF81:BF82)+SUM(BF101:BF111)),1)</f>
        <v>0</v>
      </c>
      <c r="I34" s="41"/>
      <c r="J34" s="41"/>
      <c r="K34" s="23"/>
      <c r="L34" s="23"/>
      <c r="M34" s="41">
        <f>ROUND(ROUND((SUM(BF81:BF82)+SUM(BF101:BF111)),1)*F34,1)</f>
        <v>0</v>
      </c>
      <c r="N34" s="41"/>
      <c r="O34" s="41"/>
      <c r="P34" s="41"/>
      <c r="Q34" s="23"/>
      <c r="R34" s="26"/>
    </row>
    <row r="35" spans="2:18" s="21" customFormat="1" ht="14.25" customHeight="1" hidden="1">
      <c r="B35" s="22"/>
      <c r="C35" s="23"/>
      <c r="D35" s="23"/>
      <c r="E35" s="38" t="s">
        <v>40</v>
      </c>
      <c r="F35" s="39">
        <v>0.21</v>
      </c>
      <c r="G35" s="40" t="s">
        <v>38</v>
      </c>
      <c r="H35" s="41">
        <f>ROUND((SUM(BG81:BG82)+SUM(BG101:BG111)),1)</f>
        <v>0</v>
      </c>
      <c r="I35" s="41"/>
      <c r="J35" s="41"/>
      <c r="K35" s="23"/>
      <c r="L35" s="23"/>
      <c r="M35" s="41">
        <v>0</v>
      </c>
      <c r="N35" s="41"/>
      <c r="O35" s="41"/>
      <c r="P35" s="41"/>
      <c r="Q35" s="23"/>
      <c r="R35" s="26"/>
    </row>
    <row r="36" spans="2:18" s="21" customFormat="1" ht="14.25" customHeight="1" hidden="1">
      <c r="B36" s="22"/>
      <c r="C36" s="23"/>
      <c r="D36" s="23"/>
      <c r="E36" s="38" t="s">
        <v>41</v>
      </c>
      <c r="F36" s="39">
        <v>0.15</v>
      </c>
      <c r="G36" s="40" t="s">
        <v>38</v>
      </c>
      <c r="H36" s="41">
        <f>ROUND((SUM(BH81:BH82)+SUM(BH101:BH111)),1)</f>
        <v>0</v>
      </c>
      <c r="I36" s="41"/>
      <c r="J36" s="41"/>
      <c r="K36" s="23"/>
      <c r="L36" s="23"/>
      <c r="M36" s="41">
        <v>0</v>
      </c>
      <c r="N36" s="41"/>
      <c r="O36" s="41"/>
      <c r="P36" s="41"/>
      <c r="Q36" s="23"/>
      <c r="R36" s="26"/>
    </row>
    <row r="37" spans="2:18" s="21" customFormat="1" ht="14.25" customHeight="1" hidden="1">
      <c r="B37" s="22"/>
      <c r="C37" s="23"/>
      <c r="D37" s="23"/>
      <c r="E37" s="38" t="s">
        <v>42</v>
      </c>
      <c r="F37" s="39">
        <v>0</v>
      </c>
      <c r="G37" s="40" t="s">
        <v>38</v>
      </c>
      <c r="H37" s="41">
        <f>ROUND((SUM(BI81:BI82)+SUM(BI101:BI111)),1)</f>
        <v>0</v>
      </c>
      <c r="I37" s="41"/>
      <c r="J37" s="41"/>
      <c r="K37" s="23"/>
      <c r="L37" s="23"/>
      <c r="M37" s="41">
        <v>0</v>
      </c>
      <c r="N37" s="41"/>
      <c r="O37" s="41"/>
      <c r="P37" s="41"/>
      <c r="Q37" s="23"/>
      <c r="R37" s="26"/>
    </row>
    <row r="38" spans="2:18" s="21" customFormat="1" ht="6.7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6"/>
    </row>
    <row r="39" spans="2:18" s="21" customFormat="1" ht="24.75" customHeight="1">
      <c r="B39" s="22"/>
      <c r="C39" s="42"/>
      <c r="D39" s="43" t="s">
        <v>43</v>
      </c>
      <c r="E39" s="44"/>
      <c r="F39" s="44"/>
      <c r="G39" s="45" t="s">
        <v>44</v>
      </c>
      <c r="H39" s="46" t="s">
        <v>45</v>
      </c>
      <c r="I39" s="44"/>
      <c r="J39" s="44"/>
      <c r="K39" s="44"/>
      <c r="L39" s="47">
        <f>SUM(M31:M37)</f>
        <v>0</v>
      </c>
      <c r="M39" s="47"/>
      <c r="N39" s="47"/>
      <c r="O39" s="47"/>
      <c r="P39" s="47"/>
      <c r="Q39" s="42"/>
      <c r="R39" s="26"/>
    </row>
    <row r="40" spans="2:18" s="21" customFormat="1" ht="14.2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6"/>
    </row>
    <row r="41" spans="2:18" ht="12.75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6"/>
    </row>
    <row r="42" spans="2:18" ht="12.75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6"/>
    </row>
    <row r="43" spans="2:18" s="21" customFormat="1" ht="12.75">
      <c r="B43" s="22"/>
      <c r="C43" s="23"/>
      <c r="D43" s="48" t="s">
        <v>46</v>
      </c>
      <c r="E43" s="32"/>
      <c r="F43" s="32"/>
      <c r="G43" s="32"/>
      <c r="H43" s="49"/>
      <c r="I43" s="23"/>
      <c r="J43" s="48" t="s">
        <v>47</v>
      </c>
      <c r="K43" s="32"/>
      <c r="L43" s="32"/>
      <c r="M43" s="32"/>
      <c r="N43" s="32"/>
      <c r="O43" s="32"/>
      <c r="P43" s="49"/>
      <c r="Q43" s="23"/>
      <c r="R43" s="26"/>
    </row>
    <row r="44" spans="2:18" ht="12.75">
      <c r="B44" s="14"/>
      <c r="C44" s="18"/>
      <c r="D44" s="50"/>
      <c r="E44" s="18"/>
      <c r="F44" s="18"/>
      <c r="G44" s="18"/>
      <c r="H44" s="51"/>
      <c r="I44" s="18"/>
      <c r="J44" s="50"/>
      <c r="K44" s="18"/>
      <c r="L44" s="18"/>
      <c r="M44" s="18"/>
      <c r="N44" s="18"/>
      <c r="O44" s="18"/>
      <c r="P44" s="51"/>
      <c r="Q44" s="18"/>
      <c r="R44" s="16"/>
    </row>
    <row r="45" spans="2:18" ht="12.75">
      <c r="B45" s="14"/>
      <c r="C45" s="18"/>
      <c r="D45" s="50"/>
      <c r="E45" s="18"/>
      <c r="F45" s="18"/>
      <c r="G45" s="18"/>
      <c r="H45" s="51"/>
      <c r="I45" s="18"/>
      <c r="J45" s="50"/>
      <c r="K45" s="18"/>
      <c r="L45" s="18"/>
      <c r="M45" s="18"/>
      <c r="N45" s="18"/>
      <c r="O45" s="18"/>
      <c r="P45" s="51"/>
      <c r="Q45" s="18"/>
      <c r="R45" s="16"/>
    </row>
    <row r="46" spans="2:18" ht="12.75">
      <c r="B46" s="14"/>
      <c r="C46" s="18"/>
      <c r="D46" s="50"/>
      <c r="E46" s="18"/>
      <c r="F46" s="18"/>
      <c r="G46" s="18"/>
      <c r="H46" s="51"/>
      <c r="I46" s="18"/>
      <c r="J46" s="50"/>
      <c r="K46" s="18"/>
      <c r="L46" s="18"/>
      <c r="M46" s="18"/>
      <c r="N46" s="18"/>
      <c r="O46" s="18"/>
      <c r="P46" s="51"/>
      <c r="Q46" s="18"/>
      <c r="R46" s="16"/>
    </row>
    <row r="47" spans="2:18" ht="12.75">
      <c r="B47" s="14"/>
      <c r="C47" s="18"/>
      <c r="D47" s="50"/>
      <c r="E47" s="18"/>
      <c r="F47" s="18"/>
      <c r="G47" s="18"/>
      <c r="H47" s="51"/>
      <c r="I47" s="18"/>
      <c r="J47" s="50"/>
      <c r="K47" s="18"/>
      <c r="L47" s="18"/>
      <c r="M47" s="18"/>
      <c r="N47" s="18"/>
      <c r="O47" s="18"/>
      <c r="P47" s="51"/>
      <c r="Q47" s="18"/>
      <c r="R47" s="16"/>
    </row>
    <row r="48" spans="2:18" ht="12.75">
      <c r="B48" s="14"/>
      <c r="C48" s="18"/>
      <c r="D48" s="50"/>
      <c r="E48" s="18"/>
      <c r="F48" s="18"/>
      <c r="G48" s="18"/>
      <c r="H48" s="51"/>
      <c r="I48" s="18"/>
      <c r="J48" s="50"/>
      <c r="K48" s="18"/>
      <c r="L48" s="18"/>
      <c r="M48" s="18"/>
      <c r="N48" s="18"/>
      <c r="O48" s="18"/>
      <c r="P48" s="51"/>
      <c r="Q48" s="18"/>
      <c r="R48" s="16"/>
    </row>
    <row r="49" spans="2:18" ht="12.75">
      <c r="B49" s="14"/>
      <c r="C49" s="18"/>
      <c r="D49" s="50"/>
      <c r="E49" s="18"/>
      <c r="F49" s="18"/>
      <c r="G49" s="18"/>
      <c r="H49" s="51"/>
      <c r="I49" s="18"/>
      <c r="J49" s="50"/>
      <c r="K49" s="18"/>
      <c r="L49" s="18"/>
      <c r="M49" s="18"/>
      <c r="N49" s="18"/>
      <c r="O49" s="18"/>
      <c r="P49" s="51"/>
      <c r="Q49" s="18"/>
      <c r="R49" s="16"/>
    </row>
    <row r="50" spans="2:18" s="21" customFormat="1" ht="12.75">
      <c r="B50" s="22"/>
      <c r="C50" s="23"/>
      <c r="D50" s="52" t="s">
        <v>48</v>
      </c>
      <c r="E50" s="53"/>
      <c r="F50" s="53"/>
      <c r="G50" s="54" t="s">
        <v>49</v>
      </c>
      <c r="H50" s="55"/>
      <c r="I50" s="23"/>
      <c r="J50" s="52" t="s">
        <v>48</v>
      </c>
      <c r="K50" s="53"/>
      <c r="L50" s="53"/>
      <c r="M50" s="53"/>
      <c r="N50" s="54" t="s">
        <v>49</v>
      </c>
      <c r="O50" s="53"/>
      <c r="P50" s="55"/>
      <c r="Q50" s="23"/>
      <c r="R50" s="26"/>
    </row>
    <row r="51" spans="2:18" ht="12.75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6"/>
    </row>
    <row r="52" spans="2:18" s="21" customFormat="1" ht="12.75">
      <c r="B52" s="22"/>
      <c r="C52" s="23"/>
      <c r="D52" s="48" t="s">
        <v>50</v>
      </c>
      <c r="E52" s="32"/>
      <c r="F52" s="32"/>
      <c r="G52" s="32"/>
      <c r="H52" s="49"/>
      <c r="I52" s="23"/>
      <c r="J52" s="48" t="s">
        <v>51</v>
      </c>
      <c r="K52" s="32"/>
      <c r="L52" s="32"/>
      <c r="M52" s="32"/>
      <c r="N52" s="32"/>
      <c r="O52" s="32"/>
      <c r="P52" s="49"/>
      <c r="Q52" s="23"/>
      <c r="R52" s="26"/>
    </row>
    <row r="53" spans="2:18" ht="12.75">
      <c r="B53" s="14"/>
      <c r="C53" s="18"/>
      <c r="D53" s="50"/>
      <c r="E53" s="18"/>
      <c r="F53" s="18"/>
      <c r="G53" s="18"/>
      <c r="H53" s="51"/>
      <c r="I53" s="18"/>
      <c r="J53" s="50"/>
      <c r="K53" s="18"/>
      <c r="L53" s="18"/>
      <c r="M53" s="18"/>
      <c r="N53" s="18"/>
      <c r="O53" s="18"/>
      <c r="P53" s="51"/>
      <c r="Q53" s="18"/>
      <c r="R53" s="16"/>
    </row>
    <row r="54" spans="2:18" ht="12.75">
      <c r="B54" s="14"/>
      <c r="C54" s="18"/>
      <c r="D54" s="50"/>
      <c r="E54" s="18"/>
      <c r="F54" s="18"/>
      <c r="G54" s="18"/>
      <c r="H54" s="51"/>
      <c r="I54" s="18"/>
      <c r="J54" s="50"/>
      <c r="K54" s="18"/>
      <c r="L54" s="18"/>
      <c r="M54" s="18"/>
      <c r="N54" s="18"/>
      <c r="O54" s="18"/>
      <c r="P54" s="51"/>
      <c r="Q54" s="18"/>
      <c r="R54" s="16"/>
    </row>
    <row r="55" spans="2:18" ht="12.75">
      <c r="B55" s="14"/>
      <c r="C55" s="18"/>
      <c r="D55" s="50"/>
      <c r="E55" s="18"/>
      <c r="F55" s="18"/>
      <c r="G55" s="18"/>
      <c r="H55" s="51"/>
      <c r="I55" s="18"/>
      <c r="J55" s="50"/>
      <c r="K55" s="18"/>
      <c r="L55" s="18"/>
      <c r="M55" s="18"/>
      <c r="N55" s="18"/>
      <c r="O55" s="18"/>
      <c r="P55" s="51"/>
      <c r="Q55" s="18"/>
      <c r="R55" s="16"/>
    </row>
    <row r="56" spans="2:18" ht="12.75">
      <c r="B56" s="14"/>
      <c r="C56" s="18"/>
      <c r="D56" s="50"/>
      <c r="E56" s="18"/>
      <c r="F56" s="18"/>
      <c r="G56" s="18"/>
      <c r="H56" s="51"/>
      <c r="I56" s="18"/>
      <c r="J56" s="50"/>
      <c r="K56" s="18"/>
      <c r="L56" s="18"/>
      <c r="M56" s="18"/>
      <c r="N56" s="18"/>
      <c r="O56" s="18"/>
      <c r="P56" s="51"/>
      <c r="Q56" s="18"/>
      <c r="R56" s="16"/>
    </row>
    <row r="57" spans="2:18" ht="12.75">
      <c r="B57" s="14"/>
      <c r="C57" s="18"/>
      <c r="D57" s="50"/>
      <c r="E57" s="18"/>
      <c r="F57" s="18"/>
      <c r="G57" s="18"/>
      <c r="H57" s="51"/>
      <c r="I57" s="18"/>
      <c r="J57" s="50"/>
      <c r="K57" s="18"/>
      <c r="L57" s="18"/>
      <c r="M57" s="18"/>
      <c r="N57" s="18"/>
      <c r="O57" s="18"/>
      <c r="P57" s="51"/>
      <c r="Q57" s="18"/>
      <c r="R57" s="16"/>
    </row>
    <row r="58" spans="2:18" ht="12.75">
      <c r="B58" s="14"/>
      <c r="C58" s="18"/>
      <c r="D58" s="50"/>
      <c r="E58" s="18"/>
      <c r="F58" s="18"/>
      <c r="G58" s="18"/>
      <c r="H58" s="51"/>
      <c r="I58" s="18"/>
      <c r="J58" s="50"/>
      <c r="K58" s="18"/>
      <c r="L58" s="18"/>
      <c r="M58" s="18"/>
      <c r="N58" s="18"/>
      <c r="O58" s="18"/>
      <c r="P58" s="51"/>
      <c r="Q58" s="18"/>
      <c r="R58" s="16"/>
    </row>
    <row r="59" spans="2:18" s="21" customFormat="1" ht="12.75">
      <c r="B59" s="22"/>
      <c r="C59" s="23"/>
      <c r="D59" s="52" t="s">
        <v>48</v>
      </c>
      <c r="E59" s="53"/>
      <c r="F59" s="53"/>
      <c r="G59" s="54" t="s">
        <v>49</v>
      </c>
      <c r="H59" s="55"/>
      <c r="I59" s="23"/>
      <c r="J59" s="52" t="s">
        <v>48</v>
      </c>
      <c r="K59" s="53"/>
      <c r="L59" s="53"/>
      <c r="M59" s="53"/>
      <c r="N59" s="54" t="s">
        <v>49</v>
      </c>
      <c r="O59" s="53"/>
      <c r="P59" s="55"/>
      <c r="Q59" s="23"/>
      <c r="R59" s="26"/>
    </row>
    <row r="60" spans="2:18" s="21" customFormat="1" ht="14.25" customHeight="1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8"/>
    </row>
    <row r="64" spans="2:18" s="21" customFormat="1" ht="6.75" customHeight="1"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1"/>
    </row>
    <row r="65" spans="2:18" s="21" customFormat="1" ht="36.75" customHeight="1">
      <c r="B65" s="22"/>
      <c r="C65" s="15" t="s">
        <v>52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26"/>
    </row>
    <row r="66" spans="2:18" s="21" customFormat="1" ht="30" customHeight="1">
      <c r="B66" s="22"/>
      <c r="C66" s="19" t="s">
        <v>13</v>
      </c>
      <c r="D66" s="23"/>
      <c r="E66" s="23"/>
      <c r="F66" s="20" t="str">
        <f>F6</f>
        <v>Technologie do mlékárny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3"/>
      <c r="R66" s="26"/>
    </row>
    <row r="67" spans="2:18" ht="30" customHeight="1">
      <c r="B67" s="14"/>
      <c r="C67" s="19" t="s">
        <v>15</v>
      </c>
      <c r="D67" s="18"/>
      <c r="E67" s="18"/>
      <c r="F67" s="20" t="s">
        <v>53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8"/>
      <c r="R67" s="16"/>
    </row>
    <row r="68" spans="2:18" s="21" customFormat="1" ht="36.75" customHeight="1">
      <c r="B68" s="22"/>
      <c r="C68" s="62" t="s">
        <v>17</v>
      </c>
      <c r="D68" s="23"/>
      <c r="E68" s="23"/>
      <c r="F68" s="63" t="str">
        <f>F8</f>
        <v>1NP - Technologické vybavení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23"/>
      <c r="R68" s="26"/>
    </row>
    <row r="69" spans="2:18" s="21" customFormat="1" ht="6.75" customHeight="1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6"/>
    </row>
    <row r="70" spans="2:18" s="21" customFormat="1" ht="18" customHeight="1">
      <c r="B70" s="22"/>
      <c r="C70" s="19" t="s">
        <v>21</v>
      </c>
      <c r="D70" s="23"/>
      <c r="E70" s="23"/>
      <c r="F70" s="27" t="str">
        <f>F10</f>
        <v> </v>
      </c>
      <c r="G70" s="23"/>
      <c r="H70" s="23"/>
      <c r="I70" s="23"/>
      <c r="J70" s="23"/>
      <c r="K70" s="19" t="s">
        <v>23</v>
      </c>
      <c r="L70" s="23"/>
      <c r="M70" s="28">
        <f>IF(O10="","",O10)</f>
        <v>43788</v>
      </c>
      <c r="N70" s="28"/>
      <c r="O70" s="28"/>
      <c r="P70" s="28"/>
      <c r="Q70" s="23"/>
      <c r="R70" s="26"/>
    </row>
    <row r="71" spans="2:18" s="21" customFormat="1" ht="6.75" customHeight="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6"/>
    </row>
    <row r="72" spans="2:18" s="21" customFormat="1" ht="12.75">
      <c r="B72" s="22"/>
      <c r="C72" s="19" t="s">
        <v>24</v>
      </c>
      <c r="D72" s="23"/>
      <c r="E72" s="23"/>
      <c r="F72" s="27">
        <f>E13</f>
        <v>0</v>
      </c>
      <c r="G72" s="23"/>
      <c r="H72" s="23"/>
      <c r="I72" s="23"/>
      <c r="J72" s="23"/>
      <c r="K72" s="19" t="s">
        <v>30</v>
      </c>
      <c r="L72" s="23"/>
      <c r="M72" s="27">
        <f>E19</f>
        <v>0</v>
      </c>
      <c r="N72" s="27"/>
      <c r="O72" s="27"/>
      <c r="P72" s="27"/>
      <c r="Q72" s="27"/>
      <c r="R72" s="26"/>
    </row>
    <row r="73" spans="2:18" s="21" customFormat="1" ht="14.25" customHeight="1">
      <c r="B73" s="22"/>
      <c r="C73" s="19" t="s">
        <v>29</v>
      </c>
      <c r="D73" s="23"/>
      <c r="E73" s="23"/>
      <c r="F73" s="27">
        <f>IF(E16="","",E16)</f>
      </c>
      <c r="G73" s="23"/>
      <c r="H73" s="23"/>
      <c r="I73" s="23"/>
      <c r="J73" s="23"/>
      <c r="K73" s="19" t="s">
        <v>31</v>
      </c>
      <c r="L73" s="23"/>
      <c r="M73" s="27">
        <f>E22</f>
        <v>0</v>
      </c>
      <c r="N73" s="27"/>
      <c r="O73" s="27"/>
      <c r="P73" s="27"/>
      <c r="Q73" s="27"/>
      <c r="R73" s="26"/>
    </row>
    <row r="74" spans="2:18" s="21" customFormat="1" ht="9.75" customHeight="1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6"/>
    </row>
    <row r="75" spans="2:18" s="21" customFormat="1" ht="29.25" customHeight="1">
      <c r="B75" s="22"/>
      <c r="C75" s="64" t="s">
        <v>54</v>
      </c>
      <c r="D75" s="64"/>
      <c r="E75" s="64"/>
      <c r="F75" s="64"/>
      <c r="G75" s="64"/>
      <c r="H75" s="42"/>
      <c r="I75" s="42"/>
      <c r="J75" s="42"/>
      <c r="K75" s="42"/>
      <c r="L75" s="42"/>
      <c r="M75" s="42"/>
      <c r="N75" s="64" t="s">
        <v>55</v>
      </c>
      <c r="O75" s="64"/>
      <c r="P75" s="64"/>
      <c r="Q75" s="64"/>
      <c r="R75" s="26"/>
    </row>
    <row r="76" spans="2:18" s="21" customFormat="1" ht="9.75" customHeight="1"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6"/>
    </row>
    <row r="77" spans="2:47" s="21" customFormat="1" ht="29.25" customHeight="1">
      <c r="B77" s="22"/>
      <c r="C77" s="65" t="s">
        <v>56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66">
        <f>N101</f>
        <v>0</v>
      </c>
      <c r="O77" s="66"/>
      <c r="P77" s="66"/>
      <c r="Q77" s="66"/>
      <c r="R77" s="26"/>
      <c r="AU77" s="10" t="s">
        <v>57</v>
      </c>
    </row>
    <row r="78" spans="2:18" s="67" customFormat="1" ht="24.75" customHeight="1">
      <c r="B78" s="68"/>
      <c r="C78" s="69"/>
      <c r="D78" s="70" t="str">
        <f>D102</f>
        <v>Pasterizátor a výrobník</v>
      </c>
      <c r="E78" s="69"/>
      <c r="F78" s="69"/>
      <c r="G78" s="69"/>
      <c r="H78" s="69"/>
      <c r="I78" s="69"/>
      <c r="J78" s="69"/>
      <c r="K78" s="69"/>
      <c r="L78" s="69"/>
      <c r="M78" s="69"/>
      <c r="N78" s="71">
        <f>N102</f>
        <v>0</v>
      </c>
      <c r="O78" s="71"/>
      <c r="P78" s="71"/>
      <c r="Q78" s="71"/>
      <c r="R78" s="72"/>
    </row>
    <row r="79" spans="2:18" s="67" customFormat="1" ht="24.75" customHeight="1">
      <c r="B79" s="68"/>
      <c r="C79" s="69"/>
      <c r="D79" s="70" t="str">
        <f>D107</f>
        <v>Nerezové vybavení</v>
      </c>
      <c r="E79" s="69"/>
      <c r="F79" s="69"/>
      <c r="G79" s="69"/>
      <c r="H79" s="69"/>
      <c r="I79" s="69"/>
      <c r="J79" s="69"/>
      <c r="K79" s="69"/>
      <c r="L79" s="69"/>
      <c r="M79" s="69"/>
      <c r="N79" s="71">
        <f>N107</f>
        <v>0</v>
      </c>
      <c r="O79" s="71"/>
      <c r="P79" s="71"/>
      <c r="Q79" s="71"/>
      <c r="R79" s="72"/>
    </row>
    <row r="80" spans="2:18" s="21" customFormat="1" ht="21.7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6"/>
    </row>
    <row r="81" spans="2:21" s="21" customFormat="1" ht="29.25" customHeight="1">
      <c r="B81" s="22"/>
      <c r="C81" s="65" t="s">
        <v>58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73">
        <v>0</v>
      </c>
      <c r="O81" s="73"/>
      <c r="P81" s="73"/>
      <c r="Q81" s="73"/>
      <c r="R81" s="26"/>
      <c r="T81" s="74"/>
      <c r="U81" s="75" t="s">
        <v>36</v>
      </c>
    </row>
    <row r="82" spans="2:18" s="21" customFormat="1" ht="18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6"/>
    </row>
    <row r="83" spans="2:18" s="21" customFormat="1" ht="29.25" customHeight="1">
      <c r="B83" s="22"/>
      <c r="C83" s="76" t="s">
        <v>59</v>
      </c>
      <c r="D83" s="42"/>
      <c r="E83" s="42"/>
      <c r="F83" s="42"/>
      <c r="G83" s="42"/>
      <c r="H83" s="42"/>
      <c r="I83" s="42"/>
      <c r="J83" s="42"/>
      <c r="K83" s="42"/>
      <c r="L83" s="77">
        <f>ROUND(SUM(N77+N81),1)</f>
        <v>0</v>
      </c>
      <c r="M83" s="77"/>
      <c r="N83" s="77"/>
      <c r="O83" s="77"/>
      <c r="P83" s="77"/>
      <c r="Q83" s="77"/>
      <c r="R83" s="26"/>
    </row>
    <row r="84" spans="2:18" s="21" customFormat="1" ht="6.75" customHeight="1">
      <c r="B84" s="56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8"/>
    </row>
    <row r="87" ht="12.75"/>
    <row r="88" spans="2:18" s="21" customFormat="1" ht="6.75" customHeight="1"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1"/>
    </row>
    <row r="89" spans="2:18" s="21" customFormat="1" ht="36.75" customHeight="1">
      <c r="B89" s="22"/>
      <c r="C89" s="15" t="s">
        <v>60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26"/>
    </row>
    <row r="90" spans="2:18" s="21" customFormat="1" ht="6.75" customHeight="1"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6"/>
    </row>
    <row r="91" spans="2:18" s="21" customFormat="1" ht="30" customHeight="1">
      <c r="B91" s="22"/>
      <c r="C91" s="19" t="s">
        <v>13</v>
      </c>
      <c r="D91" s="23"/>
      <c r="E91" s="23"/>
      <c r="F91" s="20" t="str">
        <f>F6</f>
        <v>Technologie do mlékárny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3"/>
      <c r="R91" s="26"/>
    </row>
    <row r="92" spans="2:18" ht="30" customHeight="1">
      <c r="B92" s="14"/>
      <c r="C92" s="19" t="s">
        <v>15</v>
      </c>
      <c r="D92" s="18"/>
      <c r="E92" s="18"/>
      <c r="F92" s="20" t="str">
        <f>F67</f>
        <v>Technologické vybavení objektu na zpracování mléka-1NP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18"/>
      <c r="R92" s="16"/>
    </row>
    <row r="93" spans="2:18" s="21" customFormat="1" ht="36.75" customHeight="1">
      <c r="B93" s="22"/>
      <c r="C93" s="62" t="s">
        <v>17</v>
      </c>
      <c r="D93" s="23"/>
      <c r="E93" s="23"/>
      <c r="F93" s="63" t="str">
        <f>F8</f>
        <v>1NP - Technologické vybavení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23"/>
      <c r="R93" s="26"/>
    </row>
    <row r="94" spans="2:18" s="21" customFormat="1" ht="6.75" customHeight="1"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6"/>
    </row>
    <row r="95" spans="2:18" s="21" customFormat="1" ht="18" customHeight="1">
      <c r="B95" s="22"/>
      <c r="C95" s="19" t="s">
        <v>21</v>
      </c>
      <c r="D95" s="23"/>
      <c r="E95" s="23"/>
      <c r="F95" s="27" t="str">
        <f>F10</f>
        <v> </v>
      </c>
      <c r="G95" s="23"/>
      <c r="H95" s="23"/>
      <c r="I95" s="23"/>
      <c r="J95" s="23"/>
      <c r="K95" s="19" t="s">
        <v>23</v>
      </c>
      <c r="L95" s="23"/>
      <c r="M95" s="28"/>
      <c r="N95" s="28"/>
      <c r="O95" s="28"/>
      <c r="P95" s="28"/>
      <c r="Q95" s="23"/>
      <c r="R95" s="26"/>
    </row>
    <row r="96" spans="2:18" s="21" customFormat="1" ht="6.75" customHeight="1"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6"/>
    </row>
    <row r="97" spans="2:18" s="21" customFormat="1" ht="12.75">
      <c r="B97" s="22"/>
      <c r="C97" s="19" t="s">
        <v>24</v>
      </c>
      <c r="D97" s="23"/>
      <c r="E97" s="23"/>
      <c r="F97" s="27"/>
      <c r="G97" s="23"/>
      <c r="H97" s="23"/>
      <c r="I97" s="23"/>
      <c r="J97" s="23"/>
      <c r="K97" s="19" t="s">
        <v>30</v>
      </c>
      <c r="L97" s="23"/>
      <c r="M97" s="27"/>
      <c r="N97" s="27"/>
      <c r="O97" s="27"/>
      <c r="P97" s="27"/>
      <c r="Q97" s="27"/>
      <c r="R97" s="26"/>
    </row>
    <row r="98" spans="2:18" s="21" customFormat="1" ht="14.25" customHeight="1">
      <c r="B98" s="22"/>
      <c r="C98" s="19" t="s">
        <v>29</v>
      </c>
      <c r="D98" s="23"/>
      <c r="E98" s="23"/>
      <c r="F98" s="27"/>
      <c r="G98" s="23"/>
      <c r="H98" s="23"/>
      <c r="I98" s="23"/>
      <c r="J98" s="23"/>
      <c r="K98" s="19" t="s">
        <v>31</v>
      </c>
      <c r="L98" s="23"/>
      <c r="M98" s="27"/>
      <c r="N98" s="27"/>
      <c r="O98" s="27"/>
      <c r="P98" s="27"/>
      <c r="Q98" s="27"/>
      <c r="R98" s="26"/>
    </row>
    <row r="99" spans="2:18" s="21" customFormat="1" ht="9.75" customHeight="1"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6"/>
    </row>
    <row r="100" spans="2:27" s="78" customFormat="1" ht="29.25" customHeight="1">
      <c r="B100" s="79"/>
      <c r="C100" s="80" t="s">
        <v>61</v>
      </c>
      <c r="D100" s="81" t="s">
        <v>62</v>
      </c>
      <c r="E100" s="81" t="s">
        <v>63</v>
      </c>
      <c r="F100" s="81" t="s">
        <v>64</v>
      </c>
      <c r="G100" s="81"/>
      <c r="H100" s="81"/>
      <c r="I100" s="81"/>
      <c r="J100" s="81" t="s">
        <v>65</v>
      </c>
      <c r="K100" s="81" t="s">
        <v>66</v>
      </c>
      <c r="L100" s="82" t="s">
        <v>67</v>
      </c>
      <c r="M100" s="82"/>
      <c r="N100" s="83" t="s">
        <v>55</v>
      </c>
      <c r="O100" s="83"/>
      <c r="P100" s="83"/>
      <c r="Q100" s="83"/>
      <c r="R100" s="84"/>
      <c r="T100" s="85" t="s">
        <v>68</v>
      </c>
      <c r="U100" s="86" t="s">
        <v>36</v>
      </c>
      <c r="V100" s="86" t="s">
        <v>69</v>
      </c>
      <c r="W100" s="86" t="s">
        <v>70</v>
      </c>
      <c r="X100" s="86" t="s">
        <v>71</v>
      </c>
      <c r="Y100" s="86" t="s">
        <v>72</v>
      </c>
      <c r="Z100" s="86" t="s">
        <v>73</v>
      </c>
      <c r="AA100" s="87" t="s">
        <v>74</v>
      </c>
    </row>
    <row r="101" spans="2:63" s="21" customFormat="1" ht="29.25" customHeight="1">
      <c r="B101" s="22"/>
      <c r="C101" s="88" t="s">
        <v>33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89">
        <f>N102+N107</f>
        <v>0</v>
      </c>
      <c r="O101" s="89"/>
      <c r="P101" s="89"/>
      <c r="Q101" s="89"/>
      <c r="R101" s="26"/>
      <c r="T101" s="90"/>
      <c r="U101" s="32"/>
      <c r="V101" s="32"/>
      <c r="W101" s="91" t="e">
        <f>NA()</f>
        <v>#N/A</v>
      </c>
      <c r="X101" s="32"/>
      <c r="Y101" s="91" t="e">
        <f>NA()</f>
        <v>#N/A</v>
      </c>
      <c r="Z101" s="32"/>
      <c r="AA101" s="92" t="e">
        <f>NA()</f>
        <v>#N/A</v>
      </c>
      <c r="AT101" s="10" t="s">
        <v>75</v>
      </c>
      <c r="AU101" s="10" t="s">
        <v>57</v>
      </c>
      <c r="BK101" s="93" t="e">
        <f>NA()</f>
        <v>#N/A</v>
      </c>
    </row>
    <row r="102" spans="2:63" s="94" customFormat="1" ht="36.75" customHeight="1">
      <c r="B102" s="95"/>
      <c r="C102" s="96"/>
      <c r="D102" s="97" t="s">
        <v>76</v>
      </c>
      <c r="E102" s="97"/>
      <c r="F102" s="97"/>
      <c r="G102" s="97"/>
      <c r="H102" s="97"/>
      <c r="I102" s="97"/>
      <c r="J102" s="97"/>
      <c r="K102" s="97"/>
      <c r="L102" s="97"/>
      <c r="M102" s="97"/>
      <c r="N102" s="98">
        <f>SUM(N103:Q106)</f>
        <v>0</v>
      </c>
      <c r="O102" s="98"/>
      <c r="P102" s="98"/>
      <c r="Q102" s="98"/>
      <c r="R102" s="99"/>
      <c r="T102" s="100"/>
      <c r="U102" s="96"/>
      <c r="V102" s="96"/>
      <c r="W102" s="101">
        <f>SUM(W103:W103)</f>
        <v>0</v>
      </c>
      <c r="X102" s="96"/>
      <c r="Y102" s="101">
        <f>SUM(Y103:Y103)</f>
        <v>0</v>
      </c>
      <c r="Z102" s="96"/>
      <c r="AA102" s="102">
        <f>SUM(AA103:AA103)</f>
        <v>0</v>
      </c>
      <c r="AR102" s="103" t="s">
        <v>77</v>
      </c>
      <c r="AT102" s="104" t="s">
        <v>75</v>
      </c>
      <c r="AU102" s="104" t="s">
        <v>78</v>
      </c>
      <c r="AY102" s="103" t="s">
        <v>79</v>
      </c>
      <c r="BK102" s="105">
        <f>SUM(BK103:BK103)</f>
        <v>0</v>
      </c>
    </row>
    <row r="103" spans="2:65" s="21" customFormat="1" ht="165" customHeight="1">
      <c r="B103" s="106"/>
      <c r="C103" s="107" t="s">
        <v>78</v>
      </c>
      <c r="D103" s="107" t="s">
        <v>80</v>
      </c>
      <c r="E103" s="108" t="s">
        <v>81</v>
      </c>
      <c r="F103" s="109" t="s">
        <v>82</v>
      </c>
      <c r="G103" s="109"/>
      <c r="H103" s="109"/>
      <c r="I103" s="109"/>
      <c r="J103" s="110" t="s">
        <v>83</v>
      </c>
      <c r="K103" s="111">
        <v>1</v>
      </c>
      <c r="L103" s="112"/>
      <c r="M103" s="112"/>
      <c r="N103" s="112">
        <f>ROUND(L103*K103,1)</f>
        <v>0</v>
      </c>
      <c r="O103" s="112"/>
      <c r="P103" s="112"/>
      <c r="Q103" s="112"/>
      <c r="R103" s="113"/>
      <c r="T103" s="114"/>
      <c r="U103" s="115" t="s">
        <v>37</v>
      </c>
      <c r="V103" s="116">
        <v>0</v>
      </c>
      <c r="W103" s="116">
        <f>V103*K103</f>
        <v>0</v>
      </c>
      <c r="X103" s="116">
        <v>0</v>
      </c>
      <c r="Y103" s="116">
        <f>X103*K103</f>
        <v>0</v>
      </c>
      <c r="Z103" s="116">
        <v>0</v>
      </c>
      <c r="AA103" s="117">
        <f>Z103*K103</f>
        <v>0</v>
      </c>
      <c r="AR103" s="10" t="s">
        <v>84</v>
      </c>
      <c r="AT103" s="10" t="s">
        <v>80</v>
      </c>
      <c r="AU103" s="10" t="s">
        <v>77</v>
      </c>
      <c r="AY103" s="10" t="s">
        <v>79</v>
      </c>
      <c r="BE103" s="118">
        <f>IF(U103="základní",N103,0)</f>
        <v>0</v>
      </c>
      <c r="BF103" s="118">
        <f>IF(U103="snížená",N103,0)</f>
        <v>0</v>
      </c>
      <c r="BG103" s="118">
        <f>IF(U103="zákl. přenesená",N103,0)</f>
        <v>0</v>
      </c>
      <c r="BH103" s="118">
        <f>IF(U103="sníž. přenesená",N103,0)</f>
        <v>0</v>
      </c>
      <c r="BI103" s="118">
        <f>IF(U103="nulová",N103,0)</f>
        <v>0</v>
      </c>
      <c r="BJ103" s="10" t="s">
        <v>77</v>
      </c>
      <c r="BK103" s="118">
        <f>ROUND(L103*K103,1)</f>
        <v>0</v>
      </c>
      <c r="BL103" s="10" t="s">
        <v>84</v>
      </c>
      <c r="BM103" s="10" t="s">
        <v>9</v>
      </c>
    </row>
    <row r="104" spans="2:65" s="21" customFormat="1" ht="71.25" customHeight="1">
      <c r="B104" s="106"/>
      <c r="C104" s="107"/>
      <c r="D104" s="107"/>
      <c r="E104" s="108"/>
      <c r="F104" s="119" t="s">
        <v>85</v>
      </c>
      <c r="G104" s="119"/>
      <c r="H104" s="119"/>
      <c r="I104" s="119"/>
      <c r="J104" s="110"/>
      <c r="K104" s="111"/>
      <c r="L104" s="112"/>
      <c r="M104" s="112"/>
      <c r="N104" s="112"/>
      <c r="O104" s="112"/>
      <c r="P104" s="112"/>
      <c r="Q104" s="112"/>
      <c r="R104" s="113"/>
      <c r="T104" s="114"/>
      <c r="U104" s="115" t="s">
        <v>37</v>
      </c>
      <c r="V104" s="116">
        <v>0</v>
      </c>
      <c r="W104" s="116">
        <f>V104*K104</f>
        <v>0</v>
      </c>
      <c r="X104" s="116">
        <v>0</v>
      </c>
      <c r="Y104" s="116">
        <f>X104*K104</f>
        <v>0</v>
      </c>
      <c r="Z104" s="116">
        <v>0</v>
      </c>
      <c r="AA104" s="117">
        <f>Z104*K104</f>
        <v>0</v>
      </c>
      <c r="AR104" s="10" t="s">
        <v>84</v>
      </c>
      <c r="AT104" s="10" t="s">
        <v>80</v>
      </c>
      <c r="AU104" s="10" t="s">
        <v>77</v>
      </c>
      <c r="AY104" s="10" t="s">
        <v>79</v>
      </c>
      <c r="BE104" s="118">
        <f>IF(U104="základní",N104,0)</f>
        <v>0</v>
      </c>
      <c r="BF104" s="118">
        <f>IF(U104="snížená",N104,0)</f>
        <v>0</v>
      </c>
      <c r="BG104" s="118">
        <f>IF(U104="zákl. přenesená",N104,0)</f>
        <v>0</v>
      </c>
      <c r="BH104" s="118">
        <f>IF(U104="sníž. přenesená",N104,0)</f>
        <v>0</v>
      </c>
      <c r="BI104" s="118">
        <f>IF(U104="nulová",N104,0)</f>
        <v>0</v>
      </c>
      <c r="BJ104" s="10" t="s">
        <v>77</v>
      </c>
      <c r="BK104" s="118">
        <f>ROUND(L104*K104,1)</f>
        <v>0</v>
      </c>
      <c r="BL104" s="10" t="s">
        <v>84</v>
      </c>
      <c r="BM104" s="10" t="s">
        <v>9</v>
      </c>
    </row>
    <row r="105" spans="2:65" s="21" customFormat="1" ht="36" customHeight="1">
      <c r="B105" s="106"/>
      <c r="C105" s="107"/>
      <c r="D105" s="107"/>
      <c r="E105" s="108"/>
      <c r="F105" s="119" t="s">
        <v>86</v>
      </c>
      <c r="G105" s="119"/>
      <c r="H105" s="119"/>
      <c r="I105" s="119"/>
      <c r="J105" s="110"/>
      <c r="K105" s="111"/>
      <c r="L105" s="112"/>
      <c r="M105" s="112"/>
      <c r="N105" s="112"/>
      <c r="O105" s="112"/>
      <c r="P105" s="112"/>
      <c r="Q105" s="112"/>
      <c r="R105" s="113"/>
      <c r="T105" s="114"/>
      <c r="U105" s="115" t="s">
        <v>37</v>
      </c>
      <c r="V105" s="116">
        <v>0</v>
      </c>
      <c r="W105" s="116">
        <f>V105*K105</f>
        <v>0</v>
      </c>
      <c r="X105" s="116">
        <v>0</v>
      </c>
      <c r="Y105" s="116">
        <f>X105*K105</f>
        <v>0</v>
      </c>
      <c r="Z105" s="116">
        <v>0</v>
      </c>
      <c r="AA105" s="117">
        <f>Z105*K105</f>
        <v>0</v>
      </c>
      <c r="AR105" s="10" t="s">
        <v>84</v>
      </c>
      <c r="AT105" s="10" t="s">
        <v>80</v>
      </c>
      <c r="AU105" s="10" t="s">
        <v>77</v>
      </c>
      <c r="AY105" s="10" t="s">
        <v>79</v>
      </c>
      <c r="BE105" s="118">
        <f>IF(U105="základní",N105,0)</f>
        <v>0</v>
      </c>
      <c r="BF105" s="118">
        <f>IF(U105="snížená",N105,0)</f>
        <v>0</v>
      </c>
      <c r="BG105" s="118">
        <f>IF(U105="zákl. přenesená",N105,0)</f>
        <v>0</v>
      </c>
      <c r="BH105" s="118">
        <f>IF(U105="sníž. přenesená",N105,0)</f>
        <v>0</v>
      </c>
      <c r="BI105" s="118">
        <f>IF(U105="nulová",N105,0)</f>
        <v>0</v>
      </c>
      <c r="BJ105" s="10" t="s">
        <v>77</v>
      </c>
      <c r="BK105" s="118">
        <f>ROUND(L105*K105,1)</f>
        <v>0</v>
      </c>
      <c r="BL105" s="10" t="s">
        <v>84</v>
      </c>
      <c r="BM105" s="10" t="s">
        <v>9</v>
      </c>
    </row>
    <row r="106" spans="2:65" s="21" customFormat="1" ht="24" customHeight="1">
      <c r="B106" s="106"/>
      <c r="C106" s="107"/>
      <c r="D106" s="107"/>
      <c r="E106" s="108"/>
      <c r="F106" s="119" t="s">
        <v>87</v>
      </c>
      <c r="G106" s="119"/>
      <c r="H106" s="119"/>
      <c r="I106" s="119"/>
      <c r="J106" s="110"/>
      <c r="K106" s="111"/>
      <c r="L106" s="112"/>
      <c r="M106" s="112"/>
      <c r="N106" s="112"/>
      <c r="O106" s="112"/>
      <c r="P106" s="112"/>
      <c r="Q106" s="112"/>
      <c r="R106" s="113"/>
      <c r="T106" s="114"/>
      <c r="U106" s="115" t="s">
        <v>37</v>
      </c>
      <c r="V106" s="116">
        <v>0</v>
      </c>
      <c r="W106" s="116">
        <f>V106*K106</f>
        <v>0</v>
      </c>
      <c r="X106" s="116">
        <v>0</v>
      </c>
      <c r="Y106" s="116">
        <f>X106*K106</f>
        <v>0</v>
      </c>
      <c r="Z106" s="116">
        <v>0</v>
      </c>
      <c r="AA106" s="117">
        <f>Z106*K106</f>
        <v>0</v>
      </c>
      <c r="AR106" s="10" t="s">
        <v>84</v>
      </c>
      <c r="AT106" s="10" t="s">
        <v>80</v>
      </c>
      <c r="AU106" s="10" t="s">
        <v>77</v>
      </c>
      <c r="AY106" s="10" t="s">
        <v>79</v>
      </c>
      <c r="BE106" s="118">
        <f>IF(U106="základní",N106,0)</f>
        <v>0</v>
      </c>
      <c r="BF106" s="118">
        <f>IF(U106="snížená",N106,0)</f>
        <v>0</v>
      </c>
      <c r="BG106" s="118">
        <f>IF(U106="zákl. přenesená",N106,0)</f>
        <v>0</v>
      </c>
      <c r="BH106" s="118">
        <f>IF(U106="sníž. přenesená",N106,0)</f>
        <v>0</v>
      </c>
      <c r="BI106" s="118">
        <f>IF(U106="nulová",N106,0)</f>
        <v>0</v>
      </c>
      <c r="BJ106" s="10" t="s">
        <v>77</v>
      </c>
      <c r="BK106" s="118">
        <f>ROUND(L106*K106,1)</f>
        <v>0</v>
      </c>
      <c r="BL106" s="10" t="s">
        <v>84</v>
      </c>
      <c r="BM106" s="10" t="s">
        <v>9</v>
      </c>
    </row>
    <row r="107" spans="2:63" s="94" customFormat="1" ht="36.75" customHeight="1">
      <c r="B107" s="95"/>
      <c r="C107" s="96"/>
      <c r="D107" s="97" t="s">
        <v>88</v>
      </c>
      <c r="E107" s="97"/>
      <c r="F107" s="97"/>
      <c r="G107" s="97"/>
      <c r="H107" s="97"/>
      <c r="I107" s="97"/>
      <c r="J107" s="97"/>
      <c r="K107" s="97"/>
      <c r="L107" s="97"/>
      <c r="M107" s="97"/>
      <c r="N107" s="120">
        <f>SUM(N108:Q111)</f>
        <v>0</v>
      </c>
      <c r="O107" s="120"/>
      <c r="P107" s="120"/>
      <c r="Q107" s="120"/>
      <c r="R107" s="99"/>
      <c r="T107" s="100"/>
      <c r="U107" s="96"/>
      <c r="V107" s="96"/>
      <c r="W107" s="101">
        <f>SUM(W108:W111)</f>
        <v>0</v>
      </c>
      <c r="X107" s="96"/>
      <c r="Y107" s="101">
        <f>SUM(Y108:Y111)</f>
        <v>0</v>
      </c>
      <c r="Z107" s="96"/>
      <c r="AA107" s="102">
        <f>SUM(AA108:AA111)</f>
        <v>0</v>
      </c>
      <c r="AR107" s="103" t="s">
        <v>77</v>
      </c>
      <c r="AT107" s="104" t="s">
        <v>75</v>
      </c>
      <c r="AU107" s="104" t="s">
        <v>78</v>
      </c>
      <c r="AY107" s="103" t="s">
        <v>79</v>
      </c>
      <c r="BK107" s="105">
        <f>SUM(BK108:BK111)</f>
        <v>0</v>
      </c>
    </row>
    <row r="108" spans="2:65" s="21" customFormat="1" ht="54.75" customHeight="1">
      <c r="B108" s="106"/>
      <c r="C108" s="107" t="s">
        <v>78</v>
      </c>
      <c r="D108" s="107" t="s">
        <v>80</v>
      </c>
      <c r="E108" s="108" t="s">
        <v>81</v>
      </c>
      <c r="F108" s="109" t="s">
        <v>89</v>
      </c>
      <c r="G108" s="109"/>
      <c r="H108" s="109"/>
      <c r="I108" s="109"/>
      <c r="J108" s="110" t="s">
        <v>83</v>
      </c>
      <c r="K108" s="111">
        <v>1</v>
      </c>
      <c r="L108" s="112"/>
      <c r="M108" s="112"/>
      <c r="N108" s="112">
        <f>ROUND(L108*K108,1)</f>
        <v>0</v>
      </c>
      <c r="O108" s="112"/>
      <c r="P108" s="112"/>
      <c r="Q108" s="112"/>
      <c r="R108" s="113"/>
      <c r="T108" s="114"/>
      <c r="U108" s="115" t="s">
        <v>37</v>
      </c>
      <c r="V108" s="116">
        <v>0</v>
      </c>
      <c r="W108" s="116">
        <f>V108*K108</f>
        <v>0</v>
      </c>
      <c r="X108" s="116">
        <v>0</v>
      </c>
      <c r="Y108" s="116">
        <f>X108*K108</f>
        <v>0</v>
      </c>
      <c r="Z108" s="116">
        <v>0</v>
      </c>
      <c r="AA108" s="117">
        <f>Z108*K108</f>
        <v>0</v>
      </c>
      <c r="AR108" s="10" t="s">
        <v>84</v>
      </c>
      <c r="AT108" s="10" t="s">
        <v>80</v>
      </c>
      <c r="AU108" s="10" t="s">
        <v>77</v>
      </c>
      <c r="AY108" s="10" t="s">
        <v>79</v>
      </c>
      <c r="BE108" s="118">
        <f>IF(U108="základní",N108,0)</f>
        <v>0</v>
      </c>
      <c r="BF108" s="118">
        <f>IF(U108="snížená",N108,0)</f>
        <v>0</v>
      </c>
      <c r="BG108" s="118">
        <f>IF(U108="zákl. přenesená",N108,0)</f>
        <v>0</v>
      </c>
      <c r="BH108" s="118">
        <f>IF(U108="sníž. přenesená",N108,0)</f>
        <v>0</v>
      </c>
      <c r="BI108" s="118">
        <f>IF(U108="nulová",N108,0)</f>
        <v>0</v>
      </c>
      <c r="BJ108" s="10" t="s">
        <v>77</v>
      </c>
      <c r="BK108" s="118">
        <f>ROUND(L108*K108,1)</f>
        <v>0</v>
      </c>
      <c r="BL108" s="10" t="s">
        <v>84</v>
      </c>
      <c r="BM108" s="10" t="s">
        <v>90</v>
      </c>
    </row>
    <row r="109" spans="2:65" s="21" customFormat="1" ht="59.25" customHeight="1">
      <c r="B109" s="106"/>
      <c r="C109" s="107" t="s">
        <v>78</v>
      </c>
      <c r="D109" s="107" t="s">
        <v>80</v>
      </c>
      <c r="E109" s="108" t="s">
        <v>91</v>
      </c>
      <c r="F109" s="109" t="s">
        <v>92</v>
      </c>
      <c r="G109" s="109"/>
      <c r="H109" s="109"/>
      <c r="I109" s="109"/>
      <c r="J109" s="110" t="s">
        <v>83</v>
      </c>
      <c r="K109" s="111">
        <v>1</v>
      </c>
      <c r="L109" s="112"/>
      <c r="M109" s="112"/>
      <c r="N109" s="112">
        <f>ROUND(L109*K109,1)</f>
        <v>0</v>
      </c>
      <c r="O109" s="112"/>
      <c r="P109" s="112"/>
      <c r="Q109" s="112"/>
      <c r="R109" s="113"/>
      <c r="T109" s="114"/>
      <c r="U109" s="115" t="s">
        <v>37</v>
      </c>
      <c r="V109" s="116">
        <v>0</v>
      </c>
      <c r="W109" s="116">
        <f>V109*K109</f>
        <v>0</v>
      </c>
      <c r="X109" s="116">
        <v>0</v>
      </c>
      <c r="Y109" s="116">
        <f>X109*K109</f>
        <v>0</v>
      </c>
      <c r="Z109" s="116">
        <v>0</v>
      </c>
      <c r="AA109" s="117">
        <f>Z109*K109</f>
        <v>0</v>
      </c>
      <c r="AR109" s="10" t="s">
        <v>84</v>
      </c>
      <c r="AT109" s="10" t="s">
        <v>80</v>
      </c>
      <c r="AU109" s="10" t="s">
        <v>77</v>
      </c>
      <c r="AY109" s="10" t="s">
        <v>79</v>
      </c>
      <c r="BE109" s="118">
        <f>IF(U109="základní",N109,0)</f>
        <v>0</v>
      </c>
      <c r="BF109" s="118">
        <f>IF(U109="snížená",N109,0)</f>
        <v>0</v>
      </c>
      <c r="BG109" s="118">
        <f>IF(U109="zákl. přenesená",N109,0)</f>
        <v>0</v>
      </c>
      <c r="BH109" s="118">
        <f>IF(U109="sníž. přenesená",N109,0)</f>
        <v>0</v>
      </c>
      <c r="BI109" s="118">
        <f>IF(U109="nulová",N109,0)</f>
        <v>0</v>
      </c>
      <c r="BJ109" s="10" t="s">
        <v>77</v>
      </c>
      <c r="BK109" s="118">
        <f>ROUND(L109*K109,1)</f>
        <v>0</v>
      </c>
      <c r="BL109" s="10" t="s">
        <v>84</v>
      </c>
      <c r="BM109" s="10" t="s">
        <v>90</v>
      </c>
    </row>
    <row r="110" spans="2:65" s="21" customFormat="1" ht="44.25" customHeight="1">
      <c r="B110" s="106"/>
      <c r="C110" s="107" t="s">
        <v>78</v>
      </c>
      <c r="D110" s="107" t="s">
        <v>80</v>
      </c>
      <c r="E110" s="108" t="s">
        <v>93</v>
      </c>
      <c r="F110" s="109" t="s">
        <v>94</v>
      </c>
      <c r="G110" s="109"/>
      <c r="H110" s="109"/>
      <c r="I110" s="109"/>
      <c r="J110" s="110" t="s">
        <v>83</v>
      </c>
      <c r="K110" s="111">
        <v>1</v>
      </c>
      <c r="L110" s="112"/>
      <c r="M110" s="112"/>
      <c r="N110" s="112">
        <f>ROUND(L110*K110,1)</f>
        <v>0</v>
      </c>
      <c r="O110" s="112"/>
      <c r="P110" s="112"/>
      <c r="Q110" s="112"/>
      <c r="R110" s="113"/>
      <c r="T110" s="114"/>
      <c r="U110" s="115" t="s">
        <v>37</v>
      </c>
      <c r="V110" s="116">
        <v>0</v>
      </c>
      <c r="W110" s="116">
        <f>V110*K110</f>
        <v>0</v>
      </c>
      <c r="X110" s="116">
        <v>0</v>
      </c>
      <c r="Y110" s="116">
        <f>X110*K110</f>
        <v>0</v>
      </c>
      <c r="Z110" s="116">
        <v>0</v>
      </c>
      <c r="AA110" s="117">
        <f>Z110*K110</f>
        <v>0</v>
      </c>
      <c r="AR110" s="10" t="s">
        <v>84</v>
      </c>
      <c r="AT110" s="10" t="s">
        <v>80</v>
      </c>
      <c r="AU110" s="10" t="s">
        <v>77</v>
      </c>
      <c r="AY110" s="10" t="s">
        <v>79</v>
      </c>
      <c r="BE110" s="118">
        <f>IF(U110="základní",N110,0)</f>
        <v>0</v>
      </c>
      <c r="BF110" s="118">
        <f>IF(U110="snížená",N110,0)</f>
        <v>0</v>
      </c>
      <c r="BG110" s="118">
        <f>IF(U110="zákl. přenesená",N110,0)</f>
        <v>0</v>
      </c>
      <c r="BH110" s="118">
        <f>IF(U110="sníž. přenesená",N110,0)</f>
        <v>0</v>
      </c>
      <c r="BI110" s="118">
        <f>IF(U110="nulová",N110,0)</f>
        <v>0</v>
      </c>
      <c r="BJ110" s="10" t="s">
        <v>77</v>
      </c>
      <c r="BK110" s="118">
        <f>ROUND(L110*K110,1)</f>
        <v>0</v>
      </c>
      <c r="BL110" s="10" t="s">
        <v>84</v>
      </c>
      <c r="BM110" s="10" t="s">
        <v>95</v>
      </c>
    </row>
    <row r="111" spans="2:65" s="21" customFormat="1" ht="44.25" customHeight="1">
      <c r="B111" s="106"/>
      <c r="C111" s="107" t="s">
        <v>78</v>
      </c>
      <c r="D111" s="107" t="s">
        <v>80</v>
      </c>
      <c r="E111" s="108" t="s">
        <v>96</v>
      </c>
      <c r="F111" s="109" t="s">
        <v>97</v>
      </c>
      <c r="G111" s="109"/>
      <c r="H111" s="109"/>
      <c r="I111" s="109"/>
      <c r="J111" s="110" t="s">
        <v>83</v>
      </c>
      <c r="K111" s="111">
        <v>1</v>
      </c>
      <c r="L111" s="112"/>
      <c r="M111" s="112"/>
      <c r="N111" s="112">
        <f>ROUND(L111*K111,1)</f>
        <v>0</v>
      </c>
      <c r="O111" s="112"/>
      <c r="P111" s="112"/>
      <c r="Q111" s="112"/>
      <c r="R111" s="113"/>
      <c r="T111" s="114"/>
      <c r="U111" s="115" t="s">
        <v>37</v>
      </c>
      <c r="V111" s="116">
        <v>0</v>
      </c>
      <c r="W111" s="116">
        <f>V111*K111</f>
        <v>0</v>
      </c>
      <c r="X111" s="116">
        <v>0</v>
      </c>
      <c r="Y111" s="116">
        <f>X111*K111</f>
        <v>0</v>
      </c>
      <c r="Z111" s="116">
        <v>0</v>
      </c>
      <c r="AA111" s="117">
        <f>Z111*K111</f>
        <v>0</v>
      </c>
      <c r="AR111" s="10" t="s">
        <v>84</v>
      </c>
      <c r="AT111" s="10" t="s">
        <v>80</v>
      </c>
      <c r="AU111" s="10" t="s">
        <v>77</v>
      </c>
      <c r="AY111" s="10" t="s">
        <v>79</v>
      </c>
      <c r="BE111" s="118">
        <f>IF(U111="základní",N111,0)</f>
        <v>0</v>
      </c>
      <c r="BF111" s="118">
        <f>IF(U111="snížená",N111,0)</f>
        <v>0</v>
      </c>
      <c r="BG111" s="118">
        <f>IF(U111="zákl. přenesená",N111,0)</f>
        <v>0</v>
      </c>
      <c r="BH111" s="118">
        <f>IF(U111="sníž. přenesená",N111,0)</f>
        <v>0</v>
      </c>
      <c r="BI111" s="118">
        <f>IF(U111="nulová",N111,0)</f>
        <v>0</v>
      </c>
      <c r="BJ111" s="10" t="s">
        <v>77</v>
      </c>
      <c r="BK111" s="118">
        <f>ROUND(L111*K111,1)</f>
        <v>0</v>
      </c>
      <c r="BL111" s="10" t="s">
        <v>84</v>
      </c>
      <c r="BM111" s="10" t="s">
        <v>95</v>
      </c>
    </row>
    <row r="112" spans="2:18" s="21" customFormat="1" ht="6.75" customHeight="1"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29" ht="12.75"/>
  </sheetData>
  <sheetProtection selectLockedCells="1" selectUnlockedCells="1"/>
  <mergeCells count="82">
    <mergeCell ref="H1:K1"/>
    <mergeCell ref="C2:Q2"/>
    <mergeCell ref="S2:AC2"/>
    <mergeCell ref="C4:Q4"/>
    <mergeCell ref="F6:P6"/>
    <mergeCell ref="F7:P7"/>
    <mergeCell ref="F8:P8"/>
    <mergeCell ref="O10:P10"/>
    <mergeCell ref="N12:P12"/>
    <mergeCell ref="N13:P13"/>
    <mergeCell ref="N15:P15"/>
    <mergeCell ref="N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65:Q65"/>
    <mergeCell ref="F66:P66"/>
    <mergeCell ref="F67:P67"/>
    <mergeCell ref="F68:P68"/>
    <mergeCell ref="M70:P70"/>
    <mergeCell ref="M72:Q72"/>
    <mergeCell ref="M73:Q73"/>
    <mergeCell ref="C75:G75"/>
    <mergeCell ref="N75:Q75"/>
    <mergeCell ref="N77:Q77"/>
    <mergeCell ref="N78:Q78"/>
    <mergeCell ref="N79:Q79"/>
    <mergeCell ref="N81:Q81"/>
    <mergeCell ref="L83:Q83"/>
    <mergeCell ref="C89:Q89"/>
    <mergeCell ref="F91:P91"/>
    <mergeCell ref="F92:P92"/>
    <mergeCell ref="F93:P93"/>
    <mergeCell ref="M95:P95"/>
    <mergeCell ref="M97:Q97"/>
    <mergeCell ref="M98:Q98"/>
    <mergeCell ref="F100:I100"/>
    <mergeCell ref="L100:M100"/>
    <mergeCell ref="N100:Q100"/>
    <mergeCell ref="N101:Q101"/>
    <mergeCell ref="N102:Q102"/>
    <mergeCell ref="F103:I103"/>
    <mergeCell ref="L103:M103"/>
    <mergeCell ref="N103:Q103"/>
    <mergeCell ref="F104:I104"/>
    <mergeCell ref="L104:M104"/>
    <mergeCell ref="N104:Q104"/>
    <mergeCell ref="F105:I105"/>
    <mergeCell ref="L105:M105"/>
    <mergeCell ref="N105:Q105"/>
    <mergeCell ref="F106:I106"/>
    <mergeCell ref="L106:M106"/>
    <mergeCell ref="N106:Q106"/>
    <mergeCell ref="N107:Q107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</mergeCells>
  <hyperlinks>
    <hyperlink ref="F1" location="C2" display="1) Krycí list rozpočtu"/>
    <hyperlink ref="H1" location="C87" display="2) Rekapitulace rozpočtu"/>
    <hyperlink ref="L1" location="C129" display="3) Rozpočet"/>
    <hyperlink ref="S1" location="Rekapitulace stavby!C2" display="Rekapitulace stavby"/>
  </hyperlinks>
  <printOptions/>
  <pageMargins left="0.7" right="0.7" top="0.7875" bottom="0.7875" header="0.5118055555555555" footer="0.5118055555555555"/>
  <pageSetup horizontalDpi="300" verticalDpi="300" orientation="portrait" paperSize="9" scale="84"/>
  <rowBreaks count="1" manualBreakCount="1">
    <brk id="62" max="25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Alich Kulich</cp:lastModifiedBy>
  <cp:lastPrinted>2019-11-19T17:30:35Z</cp:lastPrinted>
  <dcterms:modified xsi:type="dcterms:W3CDTF">2019-11-19T17:32:10Z</dcterms:modified>
  <cp:category/>
  <cp:version/>
  <cp:contentType/>
  <cp:contentStatus/>
  <cp:revision>1</cp:revision>
</cp:coreProperties>
</file>