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435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Pol'!$A$1:$G$84</definedName>
    <definedName name="_xlnm.Print_Area" localSheetId="1">Stavba!$A$1:$J$58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74" i="12" l="1"/>
  <c r="G50" i="12"/>
  <c r="G51" i="12"/>
  <c r="G49" i="12" s="1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5" i="12"/>
  <c r="G76" i="12"/>
  <c r="G77" i="12"/>
  <c r="G78" i="12"/>
  <c r="G79" i="12"/>
  <c r="G80" i="12"/>
  <c r="G81" i="12"/>
  <c r="G82" i="12"/>
  <c r="G83" i="12"/>
  <c r="G84" i="12"/>
  <c r="G9" i="12" l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5" i="12"/>
  <c r="M15" i="12" s="1"/>
  <c r="I15" i="12"/>
  <c r="K15" i="12"/>
  <c r="O15" i="12"/>
  <c r="Q15" i="12"/>
  <c r="V15" i="12"/>
  <c r="G16" i="12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K14" i="12" s="1"/>
  <c r="O19" i="12"/>
  <c r="Q19" i="12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5" i="12"/>
  <c r="I25" i="12"/>
  <c r="K25" i="12"/>
  <c r="K23" i="12" s="1"/>
  <c r="O25" i="12"/>
  <c r="Q25" i="12"/>
  <c r="V25" i="12"/>
  <c r="G26" i="12"/>
  <c r="M26" i="12" s="1"/>
  <c r="I26" i="12"/>
  <c r="K26" i="12"/>
  <c r="O26" i="12"/>
  <c r="Q26" i="12"/>
  <c r="V26" i="12"/>
  <c r="G28" i="12"/>
  <c r="M28" i="12" s="1"/>
  <c r="M27" i="12" s="1"/>
  <c r="I28" i="12"/>
  <c r="I27" i="12" s="1"/>
  <c r="K28" i="12"/>
  <c r="K27" i="12" s="1"/>
  <c r="O28" i="12"/>
  <c r="O27" i="12" s="1"/>
  <c r="Q28" i="12"/>
  <c r="Q27" i="12" s="1"/>
  <c r="V28" i="12"/>
  <c r="V27" i="12" s="1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G37" i="12"/>
  <c r="M37" i="12" s="1"/>
  <c r="M36" i="12" s="1"/>
  <c r="I37" i="12"/>
  <c r="I36" i="12" s="1"/>
  <c r="K37" i="12"/>
  <c r="K36" i="12" s="1"/>
  <c r="O37" i="12"/>
  <c r="O36" i="12" s="1"/>
  <c r="Q37" i="12"/>
  <c r="Q36" i="12" s="1"/>
  <c r="V37" i="12"/>
  <c r="V36" i="12" s="1"/>
  <c r="G39" i="12"/>
  <c r="G38" i="12" s="1"/>
  <c r="I39" i="12"/>
  <c r="I38" i="12" s="1"/>
  <c r="K39" i="12"/>
  <c r="K38" i="12" s="1"/>
  <c r="O39" i="12"/>
  <c r="O38" i="12" s="1"/>
  <c r="Q39" i="12"/>
  <c r="Q38" i="12" s="1"/>
  <c r="V39" i="12"/>
  <c r="V38" i="12" s="1"/>
  <c r="Q40" i="12"/>
  <c r="V40" i="12"/>
  <c r="G41" i="12"/>
  <c r="G40" i="12" s="1"/>
  <c r="I41" i="12"/>
  <c r="I40" i="12" s="1"/>
  <c r="K41" i="12"/>
  <c r="K40" i="12" s="1"/>
  <c r="O41" i="12"/>
  <c r="O40" i="12" s="1"/>
  <c r="Q41" i="12"/>
  <c r="V41" i="12"/>
  <c r="G43" i="12"/>
  <c r="M43" i="12" s="1"/>
  <c r="I43" i="12"/>
  <c r="K43" i="12"/>
  <c r="O43" i="12"/>
  <c r="O42" i="12" s="1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I58" i="1"/>
  <c r="J50" i="1" s="1"/>
  <c r="J56" i="1"/>
  <c r="J55" i="1"/>
  <c r="J54" i="1"/>
  <c r="J53" i="1"/>
  <c r="F42" i="1"/>
  <c r="G42" i="1"/>
  <c r="H42" i="1"/>
  <c r="I42" i="1"/>
  <c r="J41" i="1"/>
  <c r="J40" i="1"/>
  <c r="J39" i="1"/>
  <c r="J42" i="1" s="1"/>
  <c r="V8" i="12" l="1"/>
  <c r="O29" i="12"/>
  <c r="Q23" i="12"/>
  <c r="V23" i="12"/>
  <c r="O23" i="12"/>
  <c r="Q8" i="12"/>
  <c r="I42" i="12"/>
  <c r="I29" i="12"/>
  <c r="I8" i="12"/>
  <c r="V42" i="12"/>
  <c r="K42" i="12"/>
  <c r="G42" i="12"/>
  <c r="K29" i="12"/>
  <c r="G14" i="12"/>
  <c r="G8" i="12"/>
  <c r="Q42" i="12"/>
  <c r="Q29" i="12"/>
  <c r="G27" i="12"/>
  <c r="G23" i="12"/>
  <c r="Q14" i="12"/>
  <c r="O14" i="12"/>
  <c r="M16" i="12"/>
  <c r="V14" i="12"/>
  <c r="O8" i="12"/>
  <c r="V29" i="12"/>
  <c r="I23" i="12"/>
  <c r="I14" i="12"/>
  <c r="K8" i="12"/>
  <c r="J51" i="1"/>
  <c r="J52" i="1"/>
  <c r="M42" i="12"/>
  <c r="M39" i="12"/>
  <c r="M38" i="12" s="1"/>
  <c r="M29" i="12"/>
  <c r="M14" i="12"/>
  <c r="G29" i="12"/>
  <c r="M41" i="12"/>
  <c r="M40" i="12" s="1"/>
  <c r="M25" i="12"/>
  <c r="M23" i="12" s="1"/>
  <c r="M9" i="12"/>
  <c r="M8" i="12" s="1"/>
  <c r="J49" i="1"/>
  <c r="J57" i="1"/>
  <c r="I21" i="1"/>
  <c r="J28" i="1"/>
  <c r="J26" i="1"/>
  <c r="G38" i="1"/>
  <c r="F38" i="1"/>
  <c r="J23" i="1"/>
  <c r="J24" i="1"/>
  <c r="J25" i="1"/>
  <c r="J27" i="1"/>
  <c r="E24" i="1"/>
  <c r="E26" i="1"/>
  <c r="J58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jagosovam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<sst xmlns="http://schemas.openxmlformats.org/spreadsheetml/2006/main" count="475" uniqueCount="222">
  <si>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</si>
  <si>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</si>
  <si>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</si>
  <si>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</si>
  <si>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</si>
  <si>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</si>
  <si>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</si>
  <si>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</si>
  <si>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</si>
  <si>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</si>
  <si>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</si>
  <si>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</si>
  <si>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</si>
  <si>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</si>
  <si>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</si>
  <si>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</si>
  <si>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</si>
  <si>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</si>
  <si>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</si>
  <si>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</si>
  <si>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</si>
  <si>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</si>
  <si>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</si>
  <si>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</si>
  <si>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</si>
  <si>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</si>
  <si>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</si>
  <si>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</si>
  <si>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</si>
  <si>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</si>
  <si>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</si>
  <si>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</si>
  <si>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</si>
  <si>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</si>
  <si>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</si>
  <si>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</si>
  <si>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</si>
  <si>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</si>
  <si>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</si>
  <si>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</si>
  <si>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</si>
  <si>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</si>
  <si>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</si>
  <si>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</si>
  <si>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Novostavba ocelokolny Bohušice</t>
  </si>
  <si>
    <t>Objekt:</t>
  </si>
  <si>
    <t>Rozpočet:</t>
  </si>
  <si>
    <t>2019/0001</t>
  </si>
  <si>
    <t xml:space="preserve">Ocelokolna Bohušice 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</si>
  <si>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</si>
  <si>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</si>
  <si>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</si>
  <si>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</si>
  <si>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</si>
  <si>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</si>
  <si>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</si>
  <si>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</si>
  <si>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</si>
  <si>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</si>
  <si>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 pozemní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</si>
  <si>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</si>
  <si>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</si>
  <si>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</si>
  <si>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</si>
  <si>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</si>
  <si>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</si>
  <si>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99</t>
  </si>
  <si>
    <t>Staveništní přesun hmot</t>
  </si>
  <si>
    <t>764</t>
  </si>
  <si>
    <t>Konstrukce klempířské</t>
  </si>
  <si>
    <t>767</t>
  </si>
  <si>
    <t>Konstrukce zámečnické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</si>
  <si>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</si>
  <si>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</si>
  <si>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</si>
  <si>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</si>
  <si>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</si>
  <si>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</si>
  <si>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</si>
  <si>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</si>
  <si>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</si>
  <si>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</si>
  <si>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</si>
  <si>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</si>
  <si>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</si>
  <si>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</si>
  <si>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</si>
  <si>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</si>
  <si>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</si>
  <si>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</si>
  <si>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</si>
  <si>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</si>
  <si>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</si>
  <si>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</si>
  <si>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</si>
  <si>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</si>
  <si>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</si>
  <si>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</si>
  <si>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</si>
  <si>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</si>
  <si>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</si>
  <si>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132201110R00</t>
  </si>
  <si>
    <t>Hloubení rýh š.do 60 cm v hor.3 do 50 m3, STROJNĚ</t>
  </si>
  <si>
    <t>m3</t>
  </si>
  <si>
    <t>RTS 19/ I</t>
  </si>
  <si>
    <t>Práce</t>
  </si>
  <si>
    <t>POL1_</t>
  </si>
  <si>
    <t>132201119R00</t>
  </si>
  <si>
    <t>Přípl.za lepivost,hloubení rýh 60 cm,hor.3,STROJNĚ</t>
  </si>
  <si>
    <t>133201101R00</t>
  </si>
  <si>
    <t>Hloubení šachet (patek) v hor.3 do 100 m3</t>
  </si>
  <si>
    <t>133201109R00</t>
  </si>
  <si>
    <t>Příplatek za lepivost - hloubení šache (patek) v hor.3</t>
  </si>
  <si>
    <t>162301101R00</t>
  </si>
  <si>
    <t>Vodorovné přemístění výkopku z hor.1-4 do 500 m</t>
  </si>
  <si>
    <t>215901101RT5</t>
  </si>
  <si>
    <t>Zhutnění podloží z hornin nesoudržných do 92% PS vibrační deskou</t>
  </si>
  <si>
    <t>m2</t>
  </si>
  <si>
    <t>Indiv</t>
  </si>
  <si>
    <t>274272140RT3</t>
  </si>
  <si>
    <t>Zdivo základové z bednicích tvárnic, tl. 30 cm výplň tvárnic betonem C 16/20</t>
  </si>
  <si>
    <t>274313621R00</t>
  </si>
  <si>
    <t xml:space="preserve">Beton základových pasů prostý C 20/25 </t>
  </si>
  <si>
    <t>274361721R00</t>
  </si>
  <si>
    <t>Výztuž základových pasů z oceli BSt 500 S</t>
  </si>
  <si>
    <t>t</t>
  </si>
  <si>
    <t>275321321R00</t>
  </si>
  <si>
    <t>Železobeton základových patek C 20/25</t>
  </si>
  <si>
    <t>275361221R00</t>
  </si>
  <si>
    <t>Výztuž základových patek z betonář.oceli 10216 (E)</t>
  </si>
  <si>
    <t>279361221R00</t>
  </si>
  <si>
    <t>Výztuž základových zdí z betonář. oceli 10 216 (E)</t>
  </si>
  <si>
    <t>631312611R00</t>
  </si>
  <si>
    <t>Mazanina betonová tl. 5 - 8 cm C 16/20</t>
  </si>
  <si>
    <t>564211111R00</t>
  </si>
  <si>
    <t>Podklad ze štěrkopísku po zhutnění tloušťky 5 cm  podlaha hala</t>
  </si>
  <si>
    <t>564851111RT4</t>
  </si>
  <si>
    <t>Podklad ze štěrkodrti po zhutnění tloušťky 15 cm, podlaha hala štěrkodrť frakce 0-63 mm</t>
  </si>
  <si>
    <t>591050020RA0</t>
  </si>
  <si>
    <t>Komunikace z dlažby zámkové, podklad štěrkopísek</t>
  </si>
  <si>
    <t>Agregovaná položka</t>
  </si>
  <si>
    <t>POL2_</t>
  </si>
  <si>
    <t>622311522RU1</t>
  </si>
  <si>
    <t>631316115R00</t>
  </si>
  <si>
    <t>Postřik nových beton. podlah proti prvotn. vysych.</t>
  </si>
  <si>
    <t>631316211R00</t>
  </si>
  <si>
    <t>Povrchový vsyp na betonové podlahy strojně hlazený</t>
  </si>
  <si>
    <t>631315711RT8</t>
  </si>
  <si>
    <t>713191100RT9</t>
  </si>
  <si>
    <t>Položení separační fólie včetně dodávky PE fólie</t>
  </si>
  <si>
    <t>713191221R00</t>
  </si>
  <si>
    <t>Dilatační pásek podél stěn výšky 200 mm vč.dodávky</t>
  </si>
  <si>
    <t>m</t>
  </si>
  <si>
    <t>63_001</t>
  </si>
  <si>
    <t xml:space="preserve">Tmelení dilatačních spár </t>
  </si>
  <si>
    <t>Vlastní</t>
  </si>
  <si>
    <t>OPN</t>
  </si>
  <si>
    <t>POL13_0</t>
  </si>
  <si>
    <t>917862111RT7</t>
  </si>
  <si>
    <t>Osazení stojat. obrub.bet. s opěrou,lože z C 12/15 včetně obrubníku ABO 2 - 15 100/15/25</t>
  </si>
  <si>
    <t>998011001R00</t>
  </si>
  <si>
    <t>Přesun hmot pro budovy zděné výšky do 6 m</t>
  </si>
  <si>
    <t>Přesun hmot</t>
  </si>
  <si>
    <t>POL7_</t>
  </si>
  <si>
    <t>764410250R00</t>
  </si>
  <si>
    <t>Oplechování parapetů včetně rohů Pz, rš 330 mm</t>
  </si>
  <si>
    <t>767_001</t>
  </si>
  <si>
    <t>Dodávka a montáž L profilu vč. povrchové úpravy zinkováním - ukončení hrany betonu ve vratech</t>
  </si>
  <si>
    <t>767_002</t>
  </si>
  <si>
    <t>Dodávka a montáž střešní plášť PIR, tl. 100 mm, RAL 9007/9010</t>
  </si>
  <si>
    <t>kompl</t>
  </si>
  <si>
    <t>767_003</t>
  </si>
  <si>
    <t>Dodávka a montáž stěnové panely PIR, tl. 80 mm, RAL 9007/9010</t>
  </si>
  <si>
    <t>767_004</t>
  </si>
  <si>
    <t>Dodávka a montáž nosná ocelová konstrukce vč. nástřiku</t>
  </si>
  <si>
    <t>767_005</t>
  </si>
  <si>
    <t>Dodávka a montáž sekčních průmyslových vrat s integrovanými dveřmi, 500x400 cm</t>
  </si>
  <si>
    <t>767_006</t>
  </si>
  <si>
    <t>Dodávka a montáž klempířské prvky na hale (lemovky, rohovky, omegy, hřebenáče, srážeče, okapy)</t>
  </si>
  <si>
    <t>END</t>
  </si>
  <si>
    <t>Elektroinstalace</t>
  </si>
  <si>
    <t>Hlavní rozvaděč RH, skříňový rozměr 1800x600x250, včetně náplně</t>
  </si>
  <si>
    <t>LED svítidlo průmyslové IP 65</t>
  </si>
  <si>
    <t>LED svítidlo venkovní přisazené</t>
  </si>
  <si>
    <t>pohybové číslo</t>
  </si>
  <si>
    <t>tlač.1 IP44</t>
  </si>
  <si>
    <t>Ovládací skříň osvětlení</t>
  </si>
  <si>
    <t>zásuvka 230V, 16A dvojití IP 44</t>
  </si>
  <si>
    <t>zásuvka 400V IP44</t>
  </si>
  <si>
    <t>CYKY 3Cx1,5</t>
  </si>
  <si>
    <t>JYTY 14x1</t>
  </si>
  <si>
    <t>CYKY 3Cx2,5</t>
  </si>
  <si>
    <t>CYKY 5Cx4</t>
  </si>
  <si>
    <t>CYKY 5Cx10</t>
  </si>
  <si>
    <t>Kab. Chránička DN75</t>
  </si>
  <si>
    <t>hloubení rýhy 40/90</t>
  </si>
  <si>
    <t>zřízení pískového lože</t>
  </si>
  <si>
    <t>trubka Tuhá 25 komplet</t>
  </si>
  <si>
    <t>drobný spojovací materiál</t>
  </si>
  <si>
    <t>UTP pro kamery</t>
  </si>
  <si>
    <t>kamera HD-SDI venkovní</t>
  </si>
  <si>
    <t>záznamové zařízení min. 4T</t>
  </si>
  <si>
    <t>software kamery</t>
  </si>
  <si>
    <t>revizní technik</t>
  </si>
  <si>
    <t>ks</t>
  </si>
  <si>
    <t>sd</t>
  </si>
  <si>
    <t>kpl</t>
  </si>
  <si>
    <t>hod</t>
  </si>
  <si>
    <t>OZE Fotovoltaický ohřev vody</t>
  </si>
  <si>
    <t>FV ohřívač 160l</t>
  </si>
  <si>
    <t>FV panely 280Wp</t>
  </si>
  <si>
    <t>elektro - DC rozvaděč,, konektory</t>
  </si>
  <si>
    <t xml:space="preserve"> rozvodný kabel </t>
  </si>
  <si>
    <t xml:space="preserve"> zemnící kabel </t>
  </si>
  <si>
    <t>konstrukce pro montáž panelů </t>
  </si>
  <si>
    <t>umyvadlo včetně montáže</t>
  </si>
  <si>
    <t>baterie k umyvadlu včetně připojení</t>
  </si>
  <si>
    <t>napojení ke zdroji vody PE32</t>
  </si>
  <si>
    <t>napojení do stávající jímky KG150</t>
  </si>
  <si>
    <t>Zateplovací systém pro fasády a omítky, sokl, XPS tl. 100 mm s mozaikovou omítkou 5,5 kg/m2</t>
  </si>
  <si>
    <t>Mazanina betonová tl. 12 - 24 cm C 25/30 s rozptýlenou výztuží 20 kg/m3, beton pro lité průmyslové podlahy</t>
  </si>
  <si>
    <t>Kabelový žlab M2 100/50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</si>
</sst>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name val="Calibri"/>
      <family val="2"/>
      <charset val="238"/>
      <scheme val="minor"/>
    </font>
    <font>
      <b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14" fontId="4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" fontId="9" fillId="0" borderId="12" xfId="0" applyNumberFormat="1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10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7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9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9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3" fontId="11" fillId="4" borderId="30" xfId="0" applyNumberFormat="1" applyFont="1" applyFill="1" applyBorder="1" applyAlignment="1">
      <alignment horizontal="center" vertical="center" wrapText="1" shrinkToFit="1"/>
    </xf>
    <xf numFmtId="3" fontId="8" fillId="4" borderId="28" xfId="0" applyNumberFormat="1" applyFont="1" applyFill="1" applyBorder="1" applyAlignment="1">
      <alignment horizontal="center" vertical="center" wrapText="1" shrinkToFit="1"/>
    </xf>
    <xf numFmtId="3" fontId="8" fillId="4" borderId="30" xfId="0" applyNumberFormat="1" applyFont="1" applyFill="1" applyBorder="1" applyAlignment="1">
      <alignment horizontal="center" vertical="center" wrapText="1" shrinkToFit="1"/>
    </xf>
    <xf numFmtId="3" fontId="8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 wrapText="1" shrinkToFit="1"/>
    </xf>
    <xf numFmtId="3" fontId="4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 wrapText="1" shrinkToFit="1"/>
    </xf>
    <xf numFmtId="3" fontId="9" fillId="0" borderId="32" xfId="0" applyNumberFormat="1" applyFont="1" applyBorder="1" applyAlignment="1">
      <alignment vertical="center" shrinkToFit="1"/>
    </xf>
    <xf numFmtId="3" fontId="9" fillId="0" borderId="33" xfId="0" applyNumberFormat="1" applyFont="1" applyBorder="1" applyAlignment="1">
      <alignment vertical="center" shrinkToFit="1"/>
    </xf>
    <xf numFmtId="3" fontId="9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6" fillId="3" borderId="35" xfId="0" applyNumberFormat="1" applyFont="1" applyFill="1" applyBorder="1" applyAlignment="1">
      <alignment vertical="center" wrapText="1" shrinkToFit="1"/>
    </xf>
    <xf numFmtId="3" fontId="16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9" fillId="3" borderId="13" xfId="0" applyNumberFormat="1" applyFont="1" applyFill="1" applyBorder="1" applyAlignment="1">
      <alignment horizontal="left" vertical="center"/>
    </xf>
    <xf numFmtId="0" fontId="7" fillId="0" borderId="0" xfId="0" applyFont="1"/>
    <xf numFmtId="49" fontId="0" fillId="0" borderId="0" xfId="0" applyNumberFormat="1"/>
    <xf numFmtId="0" fontId="1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49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4" fontId="8" fillId="3" borderId="36" xfId="0" applyNumberFormat="1" applyFont="1" applyFill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3" borderId="36" xfId="0" applyNumberFormat="1" applyFont="1" applyFill="1" applyBorder="1" applyAlignment="1">
      <alignment vertical="center"/>
    </xf>
    <xf numFmtId="4" fontId="8" fillId="0" borderId="33" xfId="0" applyNumberFormat="1" applyFont="1" applyBorder="1" applyAlignment="1">
      <alignment horizontal="center" vertical="center"/>
    </xf>
    <xf numFmtId="4" fontId="8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8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8" fillId="0" borderId="0" xfId="0" applyNumberFormat="1" applyFont="1" applyBorder="1" applyAlignment="1">
      <alignment vertical="top" shrinkToFit="1"/>
    </xf>
    <xf numFmtId="4" fontId="9" fillId="3" borderId="0" xfId="0" applyNumberFormat="1" applyFont="1" applyFill="1" applyBorder="1" applyAlignment="1">
      <alignment vertical="top" shrinkToFit="1"/>
    </xf>
    <xf numFmtId="0" fontId="9" fillId="3" borderId="27" xfId="0" applyFont="1" applyFill="1" applyBorder="1" applyAlignment="1">
      <alignment vertical="top"/>
    </xf>
    <xf numFmtId="49" fontId="9" fillId="3" borderId="18" xfId="0" applyNumberFormat="1" applyFont="1" applyFill="1" applyBorder="1" applyAlignment="1">
      <alignment vertical="top"/>
    </xf>
    <xf numFmtId="0" fontId="9" fillId="3" borderId="18" xfId="0" applyFont="1" applyFill="1" applyBorder="1" applyAlignment="1">
      <alignment horizontal="center" vertical="top" shrinkToFit="1"/>
    </xf>
    <xf numFmtId="164" fontId="9" fillId="3" borderId="18" xfId="0" applyNumberFormat="1" applyFont="1" applyFill="1" applyBorder="1" applyAlignment="1">
      <alignment vertical="top" shrinkToFit="1"/>
    </xf>
    <xf numFmtId="4" fontId="9" fillId="3" borderId="18" xfId="0" applyNumberFormat="1" applyFont="1" applyFill="1" applyBorder="1" applyAlignment="1">
      <alignment vertical="top" shrinkToFit="1"/>
    </xf>
    <xf numFmtId="4" fontId="9" fillId="3" borderId="37" xfId="0" applyNumberFormat="1" applyFont="1" applyFill="1" applyBorder="1" applyAlignment="1">
      <alignment vertical="top" shrinkToFit="1"/>
    </xf>
    <xf numFmtId="4" fontId="18" fillId="0" borderId="38" xfId="0" applyNumberFormat="1" applyFont="1" applyBorder="1" applyAlignment="1">
      <alignment vertical="top" shrinkToFit="1"/>
    </xf>
    <xf numFmtId="0" fontId="18" fillId="0" borderId="39" xfId="0" applyFont="1" applyBorder="1" applyAlignment="1">
      <alignment vertical="top"/>
    </xf>
    <xf numFmtId="49" fontId="18" fillId="0" borderId="40" xfId="0" applyNumberFormat="1" applyFont="1" applyBorder="1" applyAlignment="1">
      <alignment vertical="top"/>
    </xf>
    <xf numFmtId="0" fontId="18" fillId="0" borderId="40" xfId="0" applyFont="1" applyBorder="1" applyAlignment="1">
      <alignment horizontal="center" vertical="top" shrinkToFit="1"/>
    </xf>
    <xf numFmtId="164" fontId="18" fillId="0" borderId="40" xfId="0" applyNumberFormat="1" applyFont="1" applyBorder="1" applyAlignment="1">
      <alignment vertical="top" shrinkToFit="1"/>
    </xf>
    <xf numFmtId="4" fontId="18" fillId="0" borderId="40" xfId="0" applyNumberFormat="1" applyFont="1" applyBorder="1" applyAlignment="1">
      <alignment vertical="top" shrinkToFit="1"/>
    </xf>
    <xf numFmtId="4" fontId="18" fillId="0" borderId="41" xfId="0" applyNumberFormat="1" applyFont="1" applyBorder="1" applyAlignment="1">
      <alignment vertical="top" shrinkToFit="1"/>
    </xf>
    <xf numFmtId="49" fontId="9" fillId="3" borderId="18" xfId="0" applyNumberFormat="1" applyFont="1" applyFill="1" applyBorder="1" applyAlignment="1">
      <alignment horizontal="left" vertical="top" wrapText="1"/>
    </xf>
    <xf numFmtId="49" fontId="18" fillId="0" borderId="40" xfId="0" applyNumberFormat="1" applyFont="1" applyBorder="1" applyAlignment="1">
      <alignment horizontal="left" vertical="top" wrapText="1"/>
    </xf>
    <xf numFmtId="0" fontId="18" fillId="0" borderId="36" xfId="0" applyFont="1" applyBorder="1" applyAlignment="1">
      <alignment vertical="top"/>
    </xf>
    <xf numFmtId="0" fontId="21" fillId="0" borderId="36" xfId="3" applyFont="1" applyFill="1" applyBorder="1" applyAlignment="1">
      <alignment horizontal="center" vertical="center"/>
    </xf>
    <xf numFmtId="0" fontId="21" fillId="0" borderId="36" xfId="4" applyFont="1" applyFill="1" applyBorder="1" applyAlignment="1">
      <alignment horizontal="center" vertical="center"/>
    </xf>
    <xf numFmtId="49" fontId="20" fillId="0" borderId="36" xfId="0" applyNumberFormat="1" applyFont="1" applyBorder="1" applyAlignment="1">
      <alignment vertical="top"/>
    </xf>
    <xf numFmtId="49" fontId="20" fillId="5" borderId="36" xfId="0" applyNumberFormat="1" applyFont="1" applyFill="1" applyBorder="1"/>
    <xf numFmtId="0" fontId="21" fillId="5" borderId="36" xfId="3" applyFont="1" applyFill="1" applyBorder="1" applyAlignment="1">
      <alignment horizontal="center" vertical="center"/>
    </xf>
    <xf numFmtId="0" fontId="21" fillId="5" borderId="36" xfId="4" applyFont="1" applyFill="1" applyBorder="1" applyAlignment="1">
      <alignment horizontal="center" vertical="center"/>
    </xf>
    <xf numFmtId="0" fontId="18" fillId="5" borderId="36" xfId="0" applyFont="1" applyFill="1" applyBorder="1"/>
    <xf numFmtId="49" fontId="20" fillId="0" borderId="36" xfId="0" applyNumberFormat="1" applyFont="1" applyBorder="1"/>
    <xf numFmtId="0" fontId="18" fillId="0" borderId="36" xfId="0" applyFont="1" applyBorder="1"/>
    <xf numFmtId="49" fontId="18" fillId="0" borderId="36" xfId="0" applyNumberFormat="1" applyFont="1" applyBorder="1"/>
    <xf numFmtId="3" fontId="19" fillId="0" borderId="36" xfId="4" applyNumberFormat="1" applyFont="1" applyBorder="1" applyAlignment="1">
      <alignment horizontal="center"/>
    </xf>
    <xf numFmtId="0" fontId="19" fillId="0" borderId="36" xfId="0" applyFont="1" applyFill="1" applyBorder="1" applyAlignment="1">
      <alignment vertical="top"/>
    </xf>
    <xf numFmtId="49" fontId="19" fillId="0" borderId="36" xfId="0" applyNumberFormat="1" applyFont="1" applyBorder="1"/>
    <xf numFmtId="0" fontId="19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2" xfId="0" applyFont="1" applyBorder="1" applyAlignment="1">
      <alignment vertical="top"/>
    </xf>
    <xf numFmtId="49" fontId="20" fillId="5" borderId="42" xfId="0" applyNumberFormat="1" applyFont="1" applyFill="1" applyBorder="1" applyAlignment="1">
      <alignment vertical="top"/>
    </xf>
    <xf numFmtId="0" fontId="21" fillId="0" borderId="42" xfId="3" applyFont="1" applyFill="1" applyBorder="1" applyAlignment="1">
      <alignment horizontal="center" vertical="center"/>
    </xf>
    <xf numFmtId="0" fontId="21" fillId="0" borderId="42" xfId="4" applyFont="1" applyFill="1" applyBorder="1" applyAlignment="1">
      <alignment horizontal="center" vertical="center"/>
    </xf>
    <xf numFmtId="4" fontId="18" fillId="5" borderId="42" xfId="0" applyNumberFormat="1" applyFont="1" applyFill="1" applyBorder="1" applyAlignment="1">
      <alignment vertical="top" shrinkToFit="1"/>
    </xf>
    <xf numFmtId="4" fontId="18" fillId="0" borderId="43" xfId="0" applyNumberFormat="1" applyFont="1" applyBorder="1" applyAlignment="1">
      <alignment vertical="top" shrinkToFit="1"/>
    </xf>
    <xf numFmtId="0" fontId="18" fillId="6" borderId="34" xfId="0" applyFont="1" applyFill="1" applyBorder="1" applyAlignment="1">
      <alignment vertical="top"/>
    </xf>
    <xf numFmtId="49" fontId="18" fillId="6" borderId="35" xfId="0" applyNumberFormat="1" applyFont="1" applyFill="1" applyBorder="1" applyAlignment="1">
      <alignment vertical="top"/>
    </xf>
    <xf numFmtId="49" fontId="9" fillId="6" borderId="35" xfId="0" applyNumberFormat="1" applyFont="1" applyFill="1" applyBorder="1" applyAlignment="1">
      <alignment horizontal="left" vertical="top" wrapText="1"/>
    </xf>
    <xf numFmtId="0" fontId="18" fillId="6" borderId="35" xfId="0" applyFont="1" applyFill="1" applyBorder="1" applyAlignment="1">
      <alignment horizontal="center" vertical="top" shrinkToFit="1"/>
    </xf>
    <xf numFmtId="164" fontId="18" fillId="6" borderId="35" xfId="0" applyNumberFormat="1" applyFont="1" applyFill="1" applyBorder="1" applyAlignment="1">
      <alignment vertical="top" shrinkToFit="1"/>
    </xf>
    <xf numFmtId="4" fontId="18" fillId="7" borderId="35" xfId="0" applyNumberFormat="1" applyFont="1" applyFill="1" applyBorder="1" applyAlignment="1">
      <alignment vertical="top" shrinkToFit="1"/>
    </xf>
    <xf numFmtId="0" fontId="18" fillId="0" borderId="44" xfId="0" applyFont="1" applyBorder="1" applyAlignment="1">
      <alignment vertical="top"/>
    </xf>
    <xf numFmtId="49" fontId="18" fillId="0" borderId="44" xfId="0" applyNumberFormat="1" applyFont="1" applyBorder="1"/>
    <xf numFmtId="0" fontId="21" fillId="0" borderId="44" xfId="3" applyFont="1" applyFill="1" applyBorder="1" applyAlignment="1">
      <alignment horizontal="center" vertical="center"/>
    </xf>
    <xf numFmtId="0" fontId="21" fillId="0" borderId="44" xfId="4" applyFont="1" applyFill="1" applyBorder="1" applyAlignment="1">
      <alignment horizontal="center" vertical="center"/>
    </xf>
    <xf numFmtId="0" fontId="18" fillId="0" borderId="44" xfId="0" applyFont="1" applyBorder="1"/>
    <xf numFmtId="0" fontId="19" fillId="0" borderId="42" xfId="0" applyFont="1" applyFill="1" applyBorder="1" applyAlignment="1">
      <alignment vertical="top"/>
    </xf>
    <xf numFmtId="49" fontId="19" fillId="0" borderId="42" xfId="0" applyNumberFormat="1" applyFont="1" applyBorder="1"/>
    <xf numFmtId="0" fontId="19" fillId="0" borderId="42" xfId="0" applyFont="1" applyBorder="1" applyAlignment="1">
      <alignment horizontal="center"/>
    </xf>
    <xf numFmtId="0" fontId="18" fillId="0" borderId="42" xfId="0" applyFont="1" applyBorder="1"/>
    <xf numFmtId="0" fontId="0" fillId="6" borderId="34" xfId="0" applyFill="1" applyBorder="1"/>
    <xf numFmtId="49" fontId="18" fillId="6" borderId="35" xfId="0" applyNumberFormat="1" applyFont="1" applyFill="1" applyBorder="1"/>
    <xf numFmtId="0" fontId="18" fillId="6" borderId="35" xfId="0" applyFont="1" applyFill="1" applyBorder="1" applyAlignment="1">
      <alignment horizontal="center"/>
    </xf>
    <xf numFmtId="0" fontId="18" fillId="6" borderId="35" xfId="0" applyFont="1" applyFill="1" applyBorder="1"/>
    <xf numFmtId="0" fontId="18" fillId="7" borderId="35" xfId="0" applyFont="1" applyFill="1" applyBorder="1"/>
    <xf numFmtId="0" fontId="22" fillId="0" borderId="42" xfId="2" applyFont="1" applyFill="1" applyBorder="1" applyAlignment="1">
      <alignment horizontal="left" vertical="center" wrapText="1"/>
    </xf>
    <xf numFmtId="0" fontId="22" fillId="0" borderId="36" xfId="2" applyFont="1" applyFill="1" applyBorder="1" applyAlignment="1">
      <alignment horizontal="left" vertical="center"/>
    </xf>
    <xf numFmtId="0" fontId="22" fillId="5" borderId="36" xfId="2" applyFont="1" applyFill="1" applyBorder="1" applyAlignment="1">
      <alignment horizontal="left" vertical="center"/>
    </xf>
    <xf numFmtId="0" fontId="23" fillId="0" borderId="36" xfId="2" applyFont="1" applyFill="1" applyBorder="1" applyAlignment="1">
      <alignment horizontal="left" vertical="center"/>
    </xf>
    <xf numFmtId="0" fontId="23" fillId="0" borderId="36" xfId="2" applyFont="1" applyBorder="1"/>
    <xf numFmtId="0" fontId="23" fillId="0" borderId="36" xfId="2" applyFont="1" applyFill="1" applyBorder="1"/>
    <xf numFmtId="0" fontId="22" fillId="0" borderId="44" xfId="2" applyFont="1" applyFill="1" applyBorder="1" applyAlignment="1">
      <alignment horizontal="left" vertical="center"/>
    </xf>
    <xf numFmtId="0" fontId="24" fillId="0" borderId="42" xfId="0" applyFont="1" applyBorder="1"/>
    <xf numFmtId="0" fontId="24" fillId="0" borderId="36" xfId="0" applyFont="1" applyBorder="1"/>
    <xf numFmtId="49" fontId="23" fillId="0" borderId="36" xfId="0" applyNumberFormat="1" applyFont="1" applyBorder="1"/>
    <xf numFmtId="0" fontId="4" fillId="2" borderId="0" xfId="0" applyFont="1" applyFill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22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9" fontId="7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9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9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49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 indent="1"/>
    </xf>
    <xf numFmtId="4" fontId="13" fillId="3" borderId="7" xfId="0" applyNumberFormat="1" applyFont="1" applyFill="1" applyBorder="1" applyAlignment="1">
      <alignment horizontal="right" vertical="center"/>
    </xf>
    <xf numFmtId="2" fontId="13" fillId="3" borderId="7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2" xfId="0" applyNumberFormat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49" fontId="8" fillId="0" borderId="31" xfId="0" applyNumberFormat="1" applyFont="1" applyBorder="1" applyAlignment="1">
      <alignment vertical="center" wrapText="1"/>
    </xf>
    <xf numFmtId="49" fontId="8" fillId="0" borderId="3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7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" fontId="9" fillId="7" borderId="22" xfId="0" applyNumberFormat="1" applyFont="1" applyFill="1" applyBorder="1" applyAlignment="1">
      <alignment vertical="top" shrinkToFit="1"/>
    </xf>
    <xf numFmtId="49" fontId="25" fillId="6" borderId="35" xfId="0" applyNumberFormat="1" applyFont="1" applyFill="1" applyBorder="1"/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222" t="s">
        <v>41</v>
      </c>
      <c r="B2" s="222"/>
      <c r="C2" s="222"/>
      <c r="D2" s="222"/>
      <c r="E2" s="222"/>
      <c r="F2" s="222"/>
      <c r="G2" s="22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1"/>
  <sheetViews>
    <sheetView showGridLines="0" view="pageBreakPreview" topLeftCell="B4" zoomScaleNormal="100" zoomScaleSheetLayoutView="100" workbookViewId="0">
      <selection activeCell="I21" sqref="I21:J2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3" t="s">
        <v>4</v>
      </c>
      <c r="C1" s="224"/>
      <c r="D1" s="224"/>
      <c r="E1" s="224"/>
      <c r="F1" s="224"/>
      <c r="G1" s="224"/>
      <c r="H1" s="224"/>
      <c r="I1" s="224"/>
      <c r="J1" s="225"/>
    </row>
    <row r="2" spans="1:15" ht="36" customHeight="1" x14ac:dyDescent="0.2">
      <c r="A2" s="2"/>
      <c r="B2" s="77" t="s">
        <v>24</v>
      </c>
      <c r="C2" s="78"/>
      <c r="D2" s="79" t="s">
        <v>47</v>
      </c>
      <c r="E2" s="232" t="s">
        <v>48</v>
      </c>
      <c r="F2" s="233"/>
      <c r="G2" s="233"/>
      <c r="H2" s="233"/>
      <c r="I2" s="233"/>
      <c r="J2" s="234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35" t="s">
        <v>44</v>
      </c>
      <c r="F3" s="236"/>
      <c r="G3" s="236"/>
      <c r="H3" s="236"/>
      <c r="I3" s="236"/>
      <c r="J3" s="237"/>
    </row>
    <row r="4" spans="1:15" ht="23.25" customHeight="1" x14ac:dyDescent="0.2">
      <c r="A4" s="76">
        <v>4252</v>
      </c>
      <c r="B4" s="82" t="s">
        <v>46</v>
      </c>
      <c r="C4" s="83"/>
      <c r="D4" s="84" t="s">
        <v>43</v>
      </c>
      <c r="E4" s="245" t="s">
        <v>44</v>
      </c>
      <c r="F4" s="246"/>
      <c r="G4" s="246"/>
      <c r="H4" s="246"/>
      <c r="I4" s="246"/>
      <c r="J4" s="247"/>
    </row>
    <row r="5" spans="1:15" ht="24" customHeight="1" x14ac:dyDescent="0.2">
      <c r="A5" s="2"/>
      <c r="B5" s="31" t="s">
        <v>23</v>
      </c>
      <c r="D5" s="250"/>
      <c r="E5" s="251"/>
      <c r="F5" s="251"/>
      <c r="G5" s="251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52"/>
      <c r="E6" s="253"/>
      <c r="F6" s="253"/>
      <c r="G6" s="253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54"/>
      <c r="F7" s="255"/>
      <c r="G7" s="255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9"/>
      <c r="E11" s="239"/>
      <c r="F11" s="239"/>
      <c r="G11" s="239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244"/>
      <c r="E12" s="244"/>
      <c r="F12" s="244"/>
      <c r="G12" s="244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48"/>
      <c r="F13" s="249"/>
      <c r="G13" s="249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8"/>
      <c r="F15" s="238"/>
      <c r="G15" s="240"/>
      <c r="H15" s="240"/>
      <c r="I15" s="240" t="s">
        <v>31</v>
      </c>
      <c r="J15" s="241"/>
    </row>
    <row r="16" spans="1:15" ht="23.25" customHeight="1" x14ac:dyDescent="0.2">
      <c r="A16" s="141" t="s">
        <v>26</v>
      </c>
      <c r="B16" s="38" t="s">
        <v>26</v>
      </c>
      <c r="C16" s="62"/>
      <c r="D16" s="63"/>
      <c r="E16" s="229"/>
      <c r="F16" s="230"/>
      <c r="G16" s="229"/>
      <c r="H16" s="230"/>
      <c r="I16" s="229"/>
      <c r="J16" s="231"/>
    </row>
    <row r="17" spans="1:10" ht="23.25" customHeight="1" x14ac:dyDescent="0.2">
      <c r="A17" s="141" t="s">
        <v>27</v>
      </c>
      <c r="B17" s="38" t="s">
        <v>27</v>
      </c>
      <c r="C17" s="62"/>
      <c r="D17" s="63"/>
      <c r="E17" s="229"/>
      <c r="F17" s="230"/>
      <c r="G17" s="229"/>
      <c r="H17" s="230"/>
      <c r="I17" s="229"/>
      <c r="J17" s="231"/>
    </row>
    <row r="18" spans="1:10" ht="23.25" customHeight="1" x14ac:dyDescent="0.2">
      <c r="A18" s="141" t="s">
        <v>28</v>
      </c>
      <c r="B18" s="38" t="s">
        <v>28</v>
      </c>
      <c r="C18" s="62"/>
      <c r="D18" s="63"/>
      <c r="E18" s="229"/>
      <c r="F18" s="230"/>
      <c r="G18" s="229"/>
      <c r="H18" s="230"/>
      <c r="I18" s="229">
        <v>0</v>
      </c>
      <c r="J18" s="231"/>
    </row>
    <row r="19" spans="1:10" ht="23.25" customHeight="1" x14ac:dyDescent="0.2">
      <c r="A19" s="141" t="s">
        <v>72</v>
      </c>
      <c r="B19" s="38" t="s">
        <v>29</v>
      </c>
      <c r="C19" s="62"/>
      <c r="D19" s="63"/>
      <c r="E19" s="229"/>
      <c r="F19" s="230"/>
      <c r="G19" s="229"/>
      <c r="H19" s="230"/>
      <c r="I19" s="229">
        <v>0</v>
      </c>
      <c r="J19" s="231"/>
    </row>
    <row r="20" spans="1:10" ht="23.25" customHeight="1" x14ac:dyDescent="0.2">
      <c r="A20" s="141" t="s">
        <v>73</v>
      </c>
      <c r="B20" s="38" t="s">
        <v>30</v>
      </c>
      <c r="C20" s="62"/>
      <c r="D20" s="63"/>
      <c r="E20" s="229"/>
      <c r="F20" s="230"/>
      <c r="G20" s="229"/>
      <c r="H20" s="230"/>
      <c r="I20" s="229">
        <v>0</v>
      </c>
      <c r="J20" s="231"/>
    </row>
    <row r="21" spans="1:10" ht="23.25" customHeight="1" x14ac:dyDescent="0.2">
      <c r="A21" s="2"/>
      <c r="B21" s="48" t="s">
        <v>31</v>
      </c>
      <c r="C21" s="64"/>
      <c r="D21" s="65"/>
      <c r="E21" s="242"/>
      <c r="F21" s="243"/>
      <c r="G21" s="242"/>
      <c r="H21" s="243"/>
      <c r="I21" s="242">
        <f>SUM(I16:J20)</f>
        <v>0</v>
      </c>
      <c r="J21" s="26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59">
        <v>0</v>
      </c>
      <c r="H23" s="260"/>
      <c r="I23" s="260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57">
        <v>0</v>
      </c>
      <c r="H24" s="258"/>
      <c r="I24" s="258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59"/>
      <c r="H25" s="260"/>
      <c r="I25" s="260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26">
        <v>782708.16</v>
      </c>
      <c r="H26" s="227"/>
      <c r="I26" s="227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228">
        <v>0</v>
      </c>
      <c r="H27" s="228"/>
      <c r="I27" s="228"/>
      <c r="J27" s="41" t="str">
        <f t="shared" si="0"/>
        <v>CZK</v>
      </c>
    </row>
    <row r="28" spans="1:10" ht="27.75" customHeight="1" thickBot="1" x14ac:dyDescent="0.25">
      <c r="A28" s="2"/>
      <c r="B28" s="115" t="s">
        <v>25</v>
      </c>
      <c r="C28" s="116"/>
      <c r="D28" s="116"/>
      <c r="E28" s="117"/>
      <c r="F28" s="118"/>
      <c r="G28" s="262"/>
      <c r="H28" s="263"/>
      <c r="I28" s="263"/>
      <c r="J28" s="119" t="str">
        <f t="shared" si="0"/>
        <v>CZK</v>
      </c>
    </row>
    <row r="29" spans="1:10" ht="27.75" hidden="1" customHeight="1" thickBot="1" x14ac:dyDescent="0.25">
      <c r="A29" s="2"/>
      <c r="B29" s="115" t="s">
        <v>37</v>
      </c>
      <c r="C29" s="120"/>
      <c r="D29" s="120"/>
      <c r="E29" s="120"/>
      <c r="F29" s="121"/>
      <c r="G29" s="262">
        <v>4509889.88</v>
      </c>
      <c r="H29" s="262"/>
      <c r="I29" s="262"/>
      <c r="J29" s="122" t="s">
        <v>51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64"/>
      <c r="E34" s="265"/>
      <c r="G34" s="266"/>
      <c r="H34" s="267"/>
      <c r="I34" s="267"/>
      <c r="J34" s="25"/>
    </row>
    <row r="35" spans="1:10" ht="12.75" customHeight="1" x14ac:dyDescent="0.2">
      <c r="A35" s="2"/>
      <c r="B35" s="2"/>
      <c r="D35" s="256" t="s">
        <v>2</v>
      </c>
      <c r="E35" s="25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6" t="s">
        <v>1</v>
      </c>
      <c r="J38" s="97" t="s">
        <v>0</v>
      </c>
    </row>
    <row r="39" spans="1:10" ht="25.5" hidden="1" customHeight="1" x14ac:dyDescent="0.2">
      <c r="A39" s="87">
        <v>1</v>
      </c>
      <c r="B39" s="98" t="s">
        <v>49</v>
      </c>
      <c r="C39" s="268"/>
      <c r="D39" s="268"/>
      <c r="E39" s="268"/>
      <c r="F39" s="99">
        <v>0</v>
      </c>
      <c r="G39" s="100">
        <v>3727181.72</v>
      </c>
      <c r="H39" s="101"/>
      <c r="I39" s="102">
        <v>3727181.72</v>
      </c>
      <c r="J39" s="103">
        <f>IF(CenaCelkemVypocet=0,"",I39/CenaCelkemVypocet*100)</f>
        <v>100</v>
      </c>
    </row>
    <row r="40" spans="1:10" ht="25.5" hidden="1" customHeight="1" x14ac:dyDescent="0.2">
      <c r="A40" s="87">
        <v>2</v>
      </c>
      <c r="B40" s="104" t="s">
        <v>43</v>
      </c>
      <c r="C40" s="269" t="s">
        <v>44</v>
      </c>
      <c r="D40" s="269"/>
      <c r="E40" s="269"/>
      <c r="F40" s="105">
        <v>0</v>
      </c>
      <c r="G40" s="106">
        <v>3727181.72</v>
      </c>
      <c r="H40" s="106"/>
      <c r="I40" s="107">
        <v>3727181.72</v>
      </c>
      <c r="J40" s="108">
        <f>IF(CenaCelkemVypocet=0,"",I40/CenaCelkemVypocet*100)</f>
        <v>100</v>
      </c>
    </row>
    <row r="41" spans="1:10" ht="25.5" hidden="1" customHeight="1" x14ac:dyDescent="0.2">
      <c r="A41" s="87">
        <v>3</v>
      </c>
      <c r="B41" s="109" t="s">
        <v>43</v>
      </c>
      <c r="C41" s="268" t="s">
        <v>44</v>
      </c>
      <c r="D41" s="268"/>
      <c r="E41" s="268"/>
      <c r="F41" s="110">
        <v>0</v>
      </c>
      <c r="G41" s="101">
        <v>3727181.72</v>
      </c>
      <c r="H41" s="101"/>
      <c r="I41" s="102">
        <v>3727181.72</v>
      </c>
      <c r="J41" s="103">
        <f>IF(CenaCelkemVypocet=0,"",I41/CenaCelkemVypocet*100)</f>
        <v>100</v>
      </c>
    </row>
    <row r="42" spans="1:10" ht="25.5" hidden="1" customHeight="1" x14ac:dyDescent="0.2">
      <c r="A42" s="87"/>
      <c r="B42" s="270" t="s">
        <v>50</v>
      </c>
      <c r="C42" s="271"/>
      <c r="D42" s="271"/>
      <c r="E42" s="271"/>
      <c r="F42" s="111">
        <f>SUMIF(A39:A41,"=1",F39:F41)</f>
        <v>0</v>
      </c>
      <c r="G42" s="112">
        <f>SUMIF(A39:A41,"=1",G39:G41)</f>
        <v>3727181.72</v>
      </c>
      <c r="H42" s="112">
        <f>SUMIF(A39:A41,"=1",H39:H41)</f>
        <v>0</v>
      </c>
      <c r="I42" s="113">
        <f>SUMIF(A39:A41,"=1",I39:I41)</f>
        <v>3727181.72</v>
      </c>
      <c r="J42" s="114">
        <f>SUMIF(A39:A41,"=1",J39:J41)</f>
        <v>100</v>
      </c>
    </row>
    <row r="46" spans="1:10" ht="15.75" x14ac:dyDescent="0.25">
      <c r="B46" s="123" t="s">
        <v>52</v>
      </c>
    </row>
    <row r="48" spans="1:10" ht="25.5" customHeight="1" x14ac:dyDescent="0.2">
      <c r="A48" s="125"/>
      <c r="B48" s="128" t="s">
        <v>18</v>
      </c>
      <c r="C48" s="128" t="s">
        <v>6</v>
      </c>
      <c r="D48" s="129"/>
      <c r="E48" s="129"/>
      <c r="F48" s="130" t="s">
        <v>53</v>
      </c>
      <c r="G48" s="130"/>
      <c r="H48" s="130"/>
      <c r="I48" s="130" t="s">
        <v>31</v>
      </c>
      <c r="J48" s="130" t="s">
        <v>0</v>
      </c>
    </row>
    <row r="49" spans="1:10" ht="36.75" customHeight="1" x14ac:dyDescent="0.2">
      <c r="A49" s="126"/>
      <c r="B49" s="131" t="s">
        <v>54</v>
      </c>
      <c r="C49" s="272" t="s">
        <v>55</v>
      </c>
      <c r="D49" s="273"/>
      <c r="E49" s="273"/>
      <c r="F49" s="139" t="s">
        <v>26</v>
      </c>
      <c r="G49" s="132"/>
      <c r="H49" s="132"/>
      <c r="I49" s="132"/>
      <c r="J49" s="137" t="str">
        <f>IF(I58=0,"",I49/I58*100)</f>
        <v/>
      </c>
    </row>
    <row r="50" spans="1:10" ht="36.75" customHeight="1" x14ac:dyDescent="0.2">
      <c r="A50" s="126"/>
      <c r="B50" s="131" t="s">
        <v>56</v>
      </c>
      <c r="C50" s="272" t="s">
        <v>57</v>
      </c>
      <c r="D50" s="273"/>
      <c r="E50" s="273"/>
      <c r="F50" s="139" t="s">
        <v>26</v>
      </c>
      <c r="G50" s="132"/>
      <c r="H50" s="132"/>
      <c r="I50" s="132"/>
      <c r="J50" s="137" t="str">
        <f>IF(I58=0,"",I50/I58*100)</f>
        <v/>
      </c>
    </row>
    <row r="51" spans="1:10" ht="36.75" customHeight="1" x14ac:dyDescent="0.2">
      <c r="A51" s="126"/>
      <c r="B51" s="131" t="s">
        <v>58</v>
      </c>
      <c r="C51" s="272" t="s">
        <v>59</v>
      </c>
      <c r="D51" s="273"/>
      <c r="E51" s="273"/>
      <c r="F51" s="139" t="s">
        <v>26</v>
      </c>
      <c r="G51" s="132"/>
      <c r="H51" s="132"/>
      <c r="I51" s="132"/>
      <c r="J51" s="137" t="str">
        <f>IF(I58=0,"",I51/I58*100)</f>
        <v/>
      </c>
    </row>
    <row r="52" spans="1:10" ht="36.75" customHeight="1" x14ac:dyDescent="0.2">
      <c r="A52" s="126"/>
      <c r="B52" s="131" t="s">
        <v>60</v>
      </c>
      <c r="C52" s="272" t="s">
        <v>61</v>
      </c>
      <c r="D52" s="273"/>
      <c r="E52" s="273"/>
      <c r="F52" s="139" t="s">
        <v>26</v>
      </c>
      <c r="G52" s="132"/>
      <c r="H52" s="132"/>
      <c r="I52" s="132"/>
      <c r="J52" s="137" t="str">
        <f>IF(I58=0,"",I52/I58*100)</f>
        <v/>
      </c>
    </row>
    <row r="53" spans="1:10" ht="36.75" customHeight="1" x14ac:dyDescent="0.2">
      <c r="A53" s="126"/>
      <c r="B53" s="131" t="s">
        <v>62</v>
      </c>
      <c r="C53" s="272" t="s">
        <v>63</v>
      </c>
      <c r="D53" s="273"/>
      <c r="E53" s="273"/>
      <c r="F53" s="139" t="s">
        <v>26</v>
      </c>
      <c r="G53" s="132"/>
      <c r="H53" s="132"/>
      <c r="I53" s="132"/>
      <c r="J53" s="137" t="str">
        <f>IF(I58=0,"",I53/I58*100)</f>
        <v/>
      </c>
    </row>
    <row r="54" spans="1:10" ht="36.75" customHeight="1" x14ac:dyDescent="0.2">
      <c r="A54" s="126"/>
      <c r="B54" s="131" t="s">
        <v>64</v>
      </c>
      <c r="C54" s="272" t="s">
        <v>65</v>
      </c>
      <c r="D54" s="273"/>
      <c r="E54" s="273"/>
      <c r="F54" s="139" t="s">
        <v>26</v>
      </c>
      <c r="G54" s="132"/>
      <c r="H54" s="132"/>
      <c r="I54" s="132"/>
      <c r="J54" s="137" t="str">
        <f>IF(I58=0,"",I54/I58*100)</f>
        <v/>
      </c>
    </row>
    <row r="55" spans="1:10" ht="36.75" customHeight="1" x14ac:dyDescent="0.2">
      <c r="A55" s="126"/>
      <c r="B55" s="131" t="s">
        <v>66</v>
      </c>
      <c r="C55" s="272" t="s">
        <v>67</v>
      </c>
      <c r="D55" s="273"/>
      <c r="E55" s="273"/>
      <c r="F55" s="139" t="s">
        <v>26</v>
      </c>
      <c r="G55" s="132"/>
      <c r="H55" s="132"/>
      <c r="I55" s="132"/>
      <c r="J55" s="137" t="str">
        <f>IF(I58=0,"",I55/I58*100)</f>
        <v/>
      </c>
    </row>
    <row r="56" spans="1:10" ht="36.75" customHeight="1" x14ac:dyDescent="0.2">
      <c r="A56" s="126"/>
      <c r="B56" s="131" t="s">
        <v>68</v>
      </c>
      <c r="C56" s="272" t="s">
        <v>69</v>
      </c>
      <c r="D56" s="273"/>
      <c r="E56" s="273"/>
      <c r="F56" s="139" t="s">
        <v>27</v>
      </c>
      <c r="G56" s="132"/>
      <c r="H56" s="132"/>
      <c r="I56" s="132"/>
      <c r="J56" s="137" t="str">
        <f>IF(I58=0,"",I56/I58*100)</f>
        <v/>
      </c>
    </row>
    <row r="57" spans="1:10" ht="36.75" customHeight="1" x14ac:dyDescent="0.2">
      <c r="A57" s="126"/>
      <c r="B57" s="131" t="s">
        <v>70</v>
      </c>
      <c r="C57" s="272" t="s">
        <v>71</v>
      </c>
      <c r="D57" s="273"/>
      <c r="E57" s="273"/>
      <c r="F57" s="139" t="s">
        <v>27</v>
      </c>
      <c r="G57" s="132"/>
      <c r="H57" s="132"/>
      <c r="I57" s="132"/>
      <c r="J57" s="137" t="str">
        <f>IF(I58=0,"",I57/I58*100)</f>
        <v/>
      </c>
    </row>
    <row r="58" spans="1:10" ht="25.5" customHeight="1" x14ac:dyDescent="0.2">
      <c r="A58" s="127"/>
      <c r="B58" s="133" t="s">
        <v>1</v>
      </c>
      <c r="C58" s="134"/>
      <c r="D58" s="135"/>
      <c r="E58" s="135"/>
      <c r="F58" s="140"/>
      <c r="G58" s="136"/>
      <c r="H58" s="136"/>
      <c r="I58" s="136">
        <f>SUM(I49:I57)</f>
        <v>0</v>
      </c>
      <c r="J58" s="138">
        <f>SUM(J49:J57)</f>
        <v>0</v>
      </c>
    </row>
    <row r="59" spans="1:10" x14ac:dyDescent="0.2">
      <c r="F59" s="85"/>
      <c r="G59" s="85"/>
      <c r="H59" s="85"/>
      <c r="I59" s="85"/>
      <c r="J59" s="86"/>
    </row>
    <row r="60" spans="1:10" x14ac:dyDescent="0.2">
      <c r="F60" s="85"/>
      <c r="G60" s="85"/>
      <c r="H60" s="85"/>
      <c r="I60" s="85"/>
      <c r="J60" s="86"/>
    </row>
    <row r="61" spans="1:10" x14ac:dyDescent="0.2">
      <c r="F61" s="85"/>
      <c r="G61" s="85"/>
      <c r="H61" s="85"/>
      <c r="I61" s="85"/>
      <c r="J61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5:E55"/>
    <mergeCell ref="C56:E56"/>
    <mergeCell ref="C57:E57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74" t="s">
        <v>7</v>
      </c>
      <c r="B1" s="274"/>
      <c r="C1" s="275"/>
      <c r="D1" s="274"/>
      <c r="E1" s="274"/>
      <c r="F1" s="274"/>
      <c r="G1" s="274"/>
    </row>
    <row r="2" spans="1:7" ht="24.95" customHeight="1" x14ac:dyDescent="0.2">
      <c r="A2" s="50" t="s">
        <v>8</v>
      </c>
      <c r="B2" s="49"/>
      <c r="C2" s="276"/>
      <c r="D2" s="276"/>
      <c r="E2" s="276"/>
      <c r="F2" s="276"/>
      <c r="G2" s="277"/>
    </row>
    <row r="3" spans="1:7" ht="24.95" customHeight="1" x14ac:dyDescent="0.2">
      <c r="A3" s="50" t="s">
        <v>9</v>
      </c>
      <c r="B3" s="49"/>
      <c r="C3" s="276"/>
      <c r="D3" s="276"/>
      <c r="E3" s="276"/>
      <c r="F3" s="276"/>
      <c r="G3" s="277"/>
    </row>
    <row r="4" spans="1:7" ht="24.95" customHeight="1" x14ac:dyDescent="0.2">
      <c r="A4" s="50" t="s">
        <v>10</v>
      </c>
      <c r="B4" s="49"/>
      <c r="C4" s="276"/>
      <c r="D4" s="276"/>
      <c r="E4" s="276"/>
      <c r="F4" s="276"/>
      <c r="G4" s="277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2"/>
  <sheetViews>
    <sheetView tabSelected="1" view="pageBreakPreview" zoomScale="110" zoomScaleNormal="100" zoomScaleSheetLayoutView="110" workbookViewId="0">
      <pane ySplit="7" topLeftCell="A8" activePane="bottomLeft" state="frozen"/>
      <selection pane="bottomLeft" activeCell="AA63" sqref="AA63"/>
    </sheetView>
  </sheetViews>
  <sheetFormatPr defaultRowHeight="12.75" outlineLevelRow="1" x14ac:dyDescent="0.2"/>
  <cols>
    <col min="1" max="1" width="3.42578125" customWidth="1"/>
    <col min="2" max="2" width="12.7109375" style="124" customWidth="1"/>
    <col min="3" max="3" width="38.28515625" style="124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8" t="s">
        <v>7</v>
      </c>
      <c r="B1" s="278"/>
      <c r="C1" s="278"/>
      <c r="D1" s="278"/>
      <c r="E1" s="278"/>
      <c r="F1" s="278"/>
      <c r="G1" s="278"/>
      <c r="AG1" t="s">
        <v>74</v>
      </c>
    </row>
    <row r="2" spans="1:60" ht="25.15" customHeight="1" x14ac:dyDescent="0.2">
      <c r="A2" s="142" t="s">
        <v>8</v>
      </c>
      <c r="B2" s="49" t="s">
        <v>47</v>
      </c>
      <c r="C2" s="279" t="s">
        <v>48</v>
      </c>
      <c r="D2" s="280"/>
      <c r="E2" s="280"/>
      <c r="F2" s="280"/>
      <c r="G2" s="281"/>
      <c r="AG2" t="s">
        <v>75</v>
      </c>
    </row>
    <row r="3" spans="1:60" ht="25.15" customHeight="1" x14ac:dyDescent="0.2">
      <c r="A3" s="142" t="s">
        <v>9</v>
      </c>
      <c r="B3" s="49" t="s">
        <v>43</v>
      </c>
      <c r="C3" s="279" t="s">
        <v>44</v>
      </c>
      <c r="D3" s="280"/>
      <c r="E3" s="280"/>
      <c r="F3" s="280"/>
      <c r="G3" s="281"/>
      <c r="AC3" s="124" t="s">
        <v>75</v>
      </c>
      <c r="AG3" t="s">
        <v>76</v>
      </c>
    </row>
    <row r="4" spans="1:60" ht="25.15" customHeight="1" x14ac:dyDescent="0.2">
      <c r="A4" s="143" t="s">
        <v>10</v>
      </c>
      <c r="B4" s="144" t="s">
        <v>43</v>
      </c>
      <c r="C4" s="282" t="s">
        <v>44</v>
      </c>
      <c r="D4" s="283"/>
      <c r="E4" s="283"/>
      <c r="F4" s="283"/>
      <c r="G4" s="284"/>
      <c r="AG4" t="s">
        <v>77</v>
      </c>
    </row>
    <row r="5" spans="1:60" x14ac:dyDescent="0.2">
      <c r="D5" s="10"/>
    </row>
    <row r="6" spans="1:60" ht="38.25" x14ac:dyDescent="0.2">
      <c r="A6" s="146" t="s">
        <v>78</v>
      </c>
      <c r="B6" s="148" t="s">
        <v>79</v>
      </c>
      <c r="C6" s="148" t="s">
        <v>80</v>
      </c>
      <c r="D6" s="147" t="s">
        <v>81</v>
      </c>
      <c r="E6" s="146" t="s">
        <v>82</v>
      </c>
      <c r="F6" s="145" t="s">
        <v>83</v>
      </c>
      <c r="G6" s="146" t="s">
        <v>31</v>
      </c>
      <c r="H6" s="149" t="s">
        <v>32</v>
      </c>
      <c r="I6" s="149" t="s">
        <v>84</v>
      </c>
      <c r="J6" s="149" t="s">
        <v>33</v>
      </c>
      <c r="K6" s="149" t="s">
        <v>85</v>
      </c>
      <c r="L6" s="149" t="s">
        <v>86</v>
      </c>
      <c r="M6" s="149" t="s">
        <v>87</v>
      </c>
      <c r="N6" s="149" t="s">
        <v>88</v>
      </c>
      <c r="O6" s="149" t="s">
        <v>89</v>
      </c>
      <c r="P6" s="149" t="s">
        <v>90</v>
      </c>
      <c r="Q6" s="149" t="s">
        <v>91</v>
      </c>
      <c r="R6" s="149" t="s">
        <v>92</v>
      </c>
      <c r="S6" s="149" t="s">
        <v>93</v>
      </c>
      <c r="T6" s="149" t="s">
        <v>94</v>
      </c>
      <c r="U6" s="149" t="s">
        <v>95</v>
      </c>
      <c r="V6" s="149" t="s">
        <v>96</v>
      </c>
      <c r="W6" s="149" t="s">
        <v>97</v>
      </c>
      <c r="X6" s="149" t="s">
        <v>98</v>
      </c>
    </row>
    <row r="7" spans="1:60" hidden="1" x14ac:dyDescent="0.2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60" x14ac:dyDescent="0.2">
      <c r="A8" s="155" t="s">
        <v>99</v>
      </c>
      <c r="B8" s="156" t="s">
        <v>54</v>
      </c>
      <c r="C8" s="168" t="s">
        <v>55</v>
      </c>
      <c r="D8" s="157"/>
      <c r="E8" s="158"/>
      <c r="F8" s="159"/>
      <c r="G8" s="160">
        <f>SUMIF(AG9:AG13,"&lt;&gt;NOR",G9:G13)</f>
        <v>0</v>
      </c>
      <c r="H8" s="154"/>
      <c r="I8" s="154">
        <f>SUM(I9:I13)</f>
        <v>0</v>
      </c>
      <c r="J8" s="154"/>
      <c r="K8" s="154">
        <f>SUM(K9:K13)</f>
        <v>42182.340000000004</v>
      </c>
      <c r="L8" s="154"/>
      <c r="M8" s="154">
        <f>SUM(M9:M13)</f>
        <v>0</v>
      </c>
      <c r="N8" s="154"/>
      <c r="O8" s="154">
        <f>SUM(O9:O13)</f>
        <v>0</v>
      </c>
      <c r="P8" s="154"/>
      <c r="Q8" s="154">
        <f>SUM(Q9:Q13)</f>
        <v>0</v>
      </c>
      <c r="R8" s="154"/>
      <c r="S8" s="154"/>
      <c r="T8" s="154"/>
      <c r="U8" s="154"/>
      <c r="V8" s="154">
        <f>SUM(V9:V13)</f>
        <v>71.650000000000006</v>
      </c>
      <c r="W8" s="154"/>
      <c r="X8" s="154"/>
      <c r="AG8" t="s">
        <v>100</v>
      </c>
    </row>
    <row r="9" spans="1:60" outlineLevel="1" x14ac:dyDescent="0.2">
      <c r="A9" s="162">
        <v>1</v>
      </c>
      <c r="B9" s="163" t="s">
        <v>101</v>
      </c>
      <c r="C9" s="169" t="s">
        <v>102</v>
      </c>
      <c r="D9" s="164" t="s">
        <v>103</v>
      </c>
      <c r="E9" s="165">
        <v>21.261600000000001</v>
      </c>
      <c r="F9" s="166"/>
      <c r="G9" s="167">
        <f>ROUND(E9*F9,2)</f>
        <v>0</v>
      </c>
      <c r="H9" s="153">
        <v>0</v>
      </c>
      <c r="I9" s="153">
        <f>ROUND(E9*H9,2)</f>
        <v>0</v>
      </c>
      <c r="J9" s="153">
        <v>480.5</v>
      </c>
      <c r="K9" s="153">
        <f>ROUND(E9*J9,2)</f>
        <v>10216.200000000001</v>
      </c>
      <c r="L9" s="153">
        <v>21</v>
      </c>
      <c r="M9" s="153">
        <f>G9*(1+L9/100)</f>
        <v>0</v>
      </c>
      <c r="N9" s="153">
        <v>0</v>
      </c>
      <c r="O9" s="153">
        <f>ROUND(E9*N9,2)</f>
        <v>0</v>
      </c>
      <c r="P9" s="153">
        <v>0</v>
      </c>
      <c r="Q9" s="153">
        <f>ROUND(E9*P9,2)</f>
        <v>0</v>
      </c>
      <c r="R9" s="153"/>
      <c r="S9" s="153" t="s">
        <v>104</v>
      </c>
      <c r="T9" s="153" t="s">
        <v>104</v>
      </c>
      <c r="U9" s="153">
        <v>0.36499999999999999</v>
      </c>
      <c r="V9" s="153">
        <f>ROUND(E9*U9,2)</f>
        <v>7.76</v>
      </c>
      <c r="W9" s="153"/>
      <c r="X9" s="153" t="s">
        <v>105</v>
      </c>
      <c r="Y9" s="150"/>
      <c r="Z9" s="150"/>
      <c r="AA9" s="150"/>
      <c r="AB9" s="150"/>
      <c r="AC9" s="150"/>
      <c r="AD9" s="150"/>
      <c r="AE9" s="150"/>
      <c r="AF9" s="150"/>
      <c r="AG9" s="150" t="s">
        <v>106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62">
        <v>2</v>
      </c>
      <c r="B10" s="163" t="s">
        <v>107</v>
      </c>
      <c r="C10" s="169" t="s">
        <v>108</v>
      </c>
      <c r="D10" s="164" t="s">
        <v>103</v>
      </c>
      <c r="E10" s="165">
        <v>21.261600000000001</v>
      </c>
      <c r="F10" s="166"/>
      <c r="G10" s="167">
        <f>ROUND(E10*F10,2)</f>
        <v>0</v>
      </c>
      <c r="H10" s="153">
        <v>0</v>
      </c>
      <c r="I10" s="153">
        <f>ROUND(E10*H10,2)</f>
        <v>0</v>
      </c>
      <c r="J10" s="153">
        <v>164.5</v>
      </c>
      <c r="K10" s="153">
        <f>ROUND(E10*J10,2)</f>
        <v>3497.53</v>
      </c>
      <c r="L10" s="153">
        <v>21</v>
      </c>
      <c r="M10" s="153">
        <f>G10*(1+L10/100)</f>
        <v>0</v>
      </c>
      <c r="N10" s="153">
        <v>0</v>
      </c>
      <c r="O10" s="153">
        <f>ROUND(E10*N10,2)</f>
        <v>0</v>
      </c>
      <c r="P10" s="153">
        <v>0</v>
      </c>
      <c r="Q10" s="153">
        <f>ROUND(E10*P10,2)</f>
        <v>0</v>
      </c>
      <c r="R10" s="153"/>
      <c r="S10" s="153" t="s">
        <v>104</v>
      </c>
      <c r="T10" s="153" t="s">
        <v>104</v>
      </c>
      <c r="U10" s="153">
        <v>0.38979999999999998</v>
      </c>
      <c r="V10" s="153">
        <f>ROUND(E10*U10,2)</f>
        <v>8.2899999999999991</v>
      </c>
      <c r="W10" s="153"/>
      <c r="X10" s="153" t="s">
        <v>105</v>
      </c>
      <c r="Y10" s="150"/>
      <c r="Z10" s="150"/>
      <c r="AA10" s="150"/>
      <c r="AB10" s="150"/>
      <c r="AC10" s="150"/>
      <c r="AD10" s="150"/>
      <c r="AE10" s="150"/>
      <c r="AF10" s="150"/>
      <c r="AG10" s="150" t="s">
        <v>106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62">
        <v>3</v>
      </c>
      <c r="B11" s="163" t="s">
        <v>109</v>
      </c>
      <c r="C11" s="169" t="s">
        <v>110</v>
      </c>
      <c r="D11" s="164" t="s">
        <v>103</v>
      </c>
      <c r="E11" s="165">
        <v>15.311999999999999</v>
      </c>
      <c r="F11" s="166"/>
      <c r="G11" s="167">
        <f>ROUND(E11*F11,2)</f>
        <v>0</v>
      </c>
      <c r="H11" s="153">
        <v>0</v>
      </c>
      <c r="I11" s="153">
        <f>ROUND(E11*H11,2)</f>
        <v>0</v>
      </c>
      <c r="J11" s="153">
        <v>1428</v>
      </c>
      <c r="K11" s="153">
        <f>ROUND(E11*J11,2)</f>
        <v>21865.54</v>
      </c>
      <c r="L11" s="153">
        <v>21</v>
      </c>
      <c r="M11" s="153">
        <f>G11*(1+L11/100)</f>
        <v>0</v>
      </c>
      <c r="N11" s="153">
        <v>0</v>
      </c>
      <c r="O11" s="153">
        <f>ROUND(E11*N11,2)</f>
        <v>0</v>
      </c>
      <c r="P11" s="153">
        <v>0</v>
      </c>
      <c r="Q11" s="153">
        <f>ROUND(E11*P11,2)</f>
        <v>0</v>
      </c>
      <c r="R11" s="153"/>
      <c r="S11" s="153" t="s">
        <v>104</v>
      </c>
      <c r="T11" s="153" t="s">
        <v>104</v>
      </c>
      <c r="U11" s="153">
        <v>3.1309999999999998</v>
      </c>
      <c r="V11" s="153">
        <f>ROUND(E11*U11,2)</f>
        <v>47.94</v>
      </c>
      <c r="W11" s="153"/>
      <c r="X11" s="153" t="s">
        <v>105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106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62">
        <v>4</v>
      </c>
      <c r="B12" s="163" t="s">
        <v>111</v>
      </c>
      <c r="C12" s="169" t="s">
        <v>112</v>
      </c>
      <c r="D12" s="164" t="s">
        <v>103</v>
      </c>
      <c r="E12" s="165">
        <v>15.311999999999999</v>
      </c>
      <c r="F12" s="166"/>
      <c r="G12" s="167">
        <f>ROUND(E12*F12,2)</f>
        <v>0</v>
      </c>
      <c r="H12" s="153">
        <v>0</v>
      </c>
      <c r="I12" s="153">
        <f>ROUND(E12*H12,2)</f>
        <v>0</v>
      </c>
      <c r="J12" s="153">
        <v>200.5</v>
      </c>
      <c r="K12" s="153">
        <f>ROUND(E12*J12,2)</f>
        <v>3070.06</v>
      </c>
      <c r="L12" s="153">
        <v>21</v>
      </c>
      <c r="M12" s="153">
        <f>G12*(1+L12/100)</f>
        <v>0</v>
      </c>
      <c r="N12" s="153">
        <v>0</v>
      </c>
      <c r="O12" s="153">
        <f>ROUND(E12*N12,2)</f>
        <v>0</v>
      </c>
      <c r="P12" s="153">
        <v>0</v>
      </c>
      <c r="Q12" s="153">
        <f>ROUND(E12*P12,2)</f>
        <v>0</v>
      </c>
      <c r="R12" s="153"/>
      <c r="S12" s="153" t="s">
        <v>104</v>
      </c>
      <c r="T12" s="153" t="s">
        <v>104</v>
      </c>
      <c r="U12" s="153">
        <v>0.47399999999999998</v>
      </c>
      <c r="V12" s="153">
        <f>ROUND(E12*U12,2)</f>
        <v>7.26</v>
      </c>
      <c r="W12" s="153"/>
      <c r="X12" s="153" t="s">
        <v>105</v>
      </c>
      <c r="Y12" s="150"/>
      <c r="Z12" s="150"/>
      <c r="AA12" s="150"/>
      <c r="AB12" s="150"/>
      <c r="AC12" s="150"/>
      <c r="AD12" s="150"/>
      <c r="AE12" s="150"/>
      <c r="AF12" s="150"/>
      <c r="AG12" s="150" t="s">
        <v>106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62">
        <v>5</v>
      </c>
      <c r="B13" s="163" t="s">
        <v>113</v>
      </c>
      <c r="C13" s="169" t="s">
        <v>114</v>
      </c>
      <c r="D13" s="164" t="s">
        <v>103</v>
      </c>
      <c r="E13" s="165">
        <v>36.573599999999999</v>
      </c>
      <c r="F13" s="166"/>
      <c r="G13" s="167">
        <f>ROUND(E13*F13,2)</f>
        <v>0</v>
      </c>
      <c r="H13" s="153">
        <v>0</v>
      </c>
      <c r="I13" s="153">
        <f>ROUND(E13*H13,2)</f>
        <v>0</v>
      </c>
      <c r="J13" s="153">
        <v>96.6</v>
      </c>
      <c r="K13" s="153">
        <f>ROUND(E13*J13,2)</f>
        <v>3533.01</v>
      </c>
      <c r="L13" s="153">
        <v>21</v>
      </c>
      <c r="M13" s="153">
        <f>G13*(1+L13/100)</f>
        <v>0</v>
      </c>
      <c r="N13" s="153">
        <v>0</v>
      </c>
      <c r="O13" s="153">
        <f>ROUND(E13*N13,2)</f>
        <v>0</v>
      </c>
      <c r="P13" s="153">
        <v>0</v>
      </c>
      <c r="Q13" s="153">
        <f>ROUND(E13*P13,2)</f>
        <v>0</v>
      </c>
      <c r="R13" s="153"/>
      <c r="S13" s="153" t="s">
        <v>104</v>
      </c>
      <c r="T13" s="153" t="s">
        <v>104</v>
      </c>
      <c r="U13" s="153">
        <v>1.0999999999999999E-2</v>
      </c>
      <c r="V13" s="153">
        <f>ROUND(E13*U13,2)</f>
        <v>0.4</v>
      </c>
      <c r="W13" s="153"/>
      <c r="X13" s="153" t="s">
        <v>105</v>
      </c>
      <c r="Y13" s="150"/>
      <c r="Z13" s="150"/>
      <c r="AA13" s="150"/>
      <c r="AB13" s="150"/>
      <c r="AC13" s="150"/>
      <c r="AD13" s="150"/>
      <c r="AE13" s="150"/>
      <c r="AF13" s="150"/>
      <c r="AG13" s="150" t="s">
        <v>106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x14ac:dyDescent="0.2">
      <c r="A14" s="155" t="s">
        <v>99</v>
      </c>
      <c r="B14" s="156" t="s">
        <v>56</v>
      </c>
      <c r="C14" s="168" t="s">
        <v>57</v>
      </c>
      <c r="D14" s="157"/>
      <c r="E14" s="158"/>
      <c r="F14" s="159"/>
      <c r="G14" s="160">
        <f>SUMIF(AG15:AG22,"&lt;&gt;NOR",G15:G22)</f>
        <v>0</v>
      </c>
      <c r="H14" s="154"/>
      <c r="I14" s="154">
        <f>SUM(I15:I22)</f>
        <v>208137.68</v>
      </c>
      <c r="J14" s="154"/>
      <c r="K14" s="154">
        <f>SUM(K15:K22)</f>
        <v>89217.41</v>
      </c>
      <c r="L14" s="154"/>
      <c r="M14" s="154">
        <f>SUM(M15:M22)</f>
        <v>0</v>
      </c>
      <c r="N14" s="154"/>
      <c r="O14" s="154">
        <f>SUM(O15:O22)</f>
        <v>135.32000000000002</v>
      </c>
      <c r="P14" s="154"/>
      <c r="Q14" s="154">
        <f>SUM(Q15:Q22)</f>
        <v>0</v>
      </c>
      <c r="R14" s="154"/>
      <c r="S14" s="154"/>
      <c r="T14" s="154"/>
      <c r="U14" s="154"/>
      <c r="V14" s="154">
        <f>SUM(V15:V22)</f>
        <v>197.33999999999997</v>
      </c>
      <c r="W14" s="154"/>
      <c r="X14" s="154"/>
      <c r="AG14" t="s">
        <v>100</v>
      </c>
    </row>
    <row r="15" spans="1:60" ht="22.5" outlineLevel="1" x14ac:dyDescent="0.2">
      <c r="A15" s="162">
        <v>6</v>
      </c>
      <c r="B15" s="163" t="s">
        <v>115</v>
      </c>
      <c r="C15" s="169" t="s">
        <v>116</v>
      </c>
      <c r="D15" s="164" t="s">
        <v>117</v>
      </c>
      <c r="E15" s="165">
        <v>286.74</v>
      </c>
      <c r="F15" s="166"/>
      <c r="G15" s="167">
        <f t="shared" ref="G15:G22" si="0">ROUND(E15*F15,2)</f>
        <v>0</v>
      </c>
      <c r="H15" s="153">
        <v>0</v>
      </c>
      <c r="I15" s="153">
        <f t="shared" ref="I15:I22" si="1">ROUND(E15*H15,2)</f>
        <v>0</v>
      </c>
      <c r="J15" s="153">
        <v>42</v>
      </c>
      <c r="K15" s="153">
        <f t="shared" ref="K15:K22" si="2">ROUND(E15*J15,2)</f>
        <v>12043.08</v>
      </c>
      <c r="L15" s="153">
        <v>21</v>
      </c>
      <c r="M15" s="153">
        <f t="shared" ref="M15:M22" si="3">G15*(1+L15/100)</f>
        <v>0</v>
      </c>
      <c r="N15" s="153">
        <v>0</v>
      </c>
      <c r="O15" s="153">
        <f t="shared" ref="O15:O22" si="4">ROUND(E15*N15,2)</f>
        <v>0</v>
      </c>
      <c r="P15" s="153">
        <v>0</v>
      </c>
      <c r="Q15" s="153">
        <f t="shared" ref="Q15:Q22" si="5">ROUND(E15*P15,2)</f>
        <v>0</v>
      </c>
      <c r="R15" s="153"/>
      <c r="S15" s="153" t="s">
        <v>104</v>
      </c>
      <c r="T15" s="153" t="s">
        <v>118</v>
      </c>
      <c r="U15" s="153">
        <v>0.15</v>
      </c>
      <c r="V15" s="153">
        <f t="shared" ref="V15:V22" si="6">ROUND(E15*U15,2)</f>
        <v>43.01</v>
      </c>
      <c r="W15" s="153"/>
      <c r="X15" s="153" t="s">
        <v>105</v>
      </c>
      <c r="Y15" s="150"/>
      <c r="Z15" s="150"/>
      <c r="AA15" s="150"/>
      <c r="AB15" s="150"/>
      <c r="AC15" s="150"/>
      <c r="AD15" s="150"/>
      <c r="AE15" s="150"/>
      <c r="AF15" s="150"/>
      <c r="AG15" s="150" t="s">
        <v>106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ht="22.5" outlineLevel="1" x14ac:dyDescent="0.2">
      <c r="A16" s="162">
        <v>7</v>
      </c>
      <c r="B16" s="163" t="s">
        <v>119</v>
      </c>
      <c r="C16" s="169" t="s">
        <v>120</v>
      </c>
      <c r="D16" s="164" t="s">
        <v>117</v>
      </c>
      <c r="E16" s="165">
        <v>46.95</v>
      </c>
      <c r="F16" s="166"/>
      <c r="G16" s="167">
        <f t="shared" si="0"/>
        <v>0</v>
      </c>
      <c r="H16" s="153">
        <v>857.02</v>
      </c>
      <c r="I16" s="153">
        <f t="shared" si="1"/>
        <v>40237.089999999997</v>
      </c>
      <c r="J16" s="153">
        <v>512.98</v>
      </c>
      <c r="K16" s="153">
        <f t="shared" si="2"/>
        <v>24084.41</v>
      </c>
      <c r="L16" s="153">
        <v>21</v>
      </c>
      <c r="M16" s="153">
        <f t="shared" si="3"/>
        <v>0</v>
      </c>
      <c r="N16" s="153">
        <v>0.74</v>
      </c>
      <c r="O16" s="153">
        <f t="shared" si="4"/>
        <v>34.74</v>
      </c>
      <c r="P16" s="153">
        <v>0</v>
      </c>
      <c r="Q16" s="153">
        <f t="shared" si="5"/>
        <v>0</v>
      </c>
      <c r="R16" s="153"/>
      <c r="S16" s="153" t="s">
        <v>104</v>
      </c>
      <c r="T16" s="153" t="s">
        <v>118</v>
      </c>
      <c r="U16" s="153">
        <v>1.1000000000000001</v>
      </c>
      <c r="V16" s="153">
        <f t="shared" si="6"/>
        <v>51.65</v>
      </c>
      <c r="W16" s="153"/>
      <c r="X16" s="153" t="s">
        <v>105</v>
      </c>
      <c r="Y16" s="150"/>
      <c r="Z16" s="150"/>
      <c r="AA16" s="150"/>
      <c r="AB16" s="150"/>
      <c r="AC16" s="150"/>
      <c r="AD16" s="150"/>
      <c r="AE16" s="150"/>
      <c r="AF16" s="150"/>
      <c r="AG16" s="150" t="s">
        <v>106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62">
        <v>8</v>
      </c>
      <c r="B17" s="163" t="s">
        <v>121</v>
      </c>
      <c r="C17" s="169" t="s">
        <v>122</v>
      </c>
      <c r="D17" s="164" t="s">
        <v>103</v>
      </c>
      <c r="E17" s="165">
        <v>21.261600000000001</v>
      </c>
      <c r="F17" s="166"/>
      <c r="G17" s="167">
        <f t="shared" si="0"/>
        <v>0</v>
      </c>
      <c r="H17" s="153">
        <v>2423.4299999999998</v>
      </c>
      <c r="I17" s="153">
        <f t="shared" si="1"/>
        <v>51526</v>
      </c>
      <c r="J17" s="153">
        <v>276.57</v>
      </c>
      <c r="K17" s="153">
        <f t="shared" si="2"/>
        <v>5880.32</v>
      </c>
      <c r="L17" s="153">
        <v>21</v>
      </c>
      <c r="M17" s="153">
        <f t="shared" si="3"/>
        <v>0</v>
      </c>
      <c r="N17" s="153">
        <v>2.5249999999999999</v>
      </c>
      <c r="O17" s="153">
        <f t="shared" si="4"/>
        <v>53.69</v>
      </c>
      <c r="P17" s="153">
        <v>0</v>
      </c>
      <c r="Q17" s="153">
        <f t="shared" si="5"/>
        <v>0</v>
      </c>
      <c r="R17" s="153"/>
      <c r="S17" s="153" t="s">
        <v>104</v>
      </c>
      <c r="T17" s="153" t="s">
        <v>104</v>
      </c>
      <c r="U17" s="153">
        <v>0.47699999999999998</v>
      </c>
      <c r="V17" s="153">
        <f t="shared" si="6"/>
        <v>10.14</v>
      </c>
      <c r="W17" s="153"/>
      <c r="X17" s="153" t="s">
        <v>105</v>
      </c>
      <c r="Y17" s="150"/>
      <c r="Z17" s="150"/>
      <c r="AA17" s="150"/>
      <c r="AB17" s="150"/>
      <c r="AC17" s="150"/>
      <c r="AD17" s="150"/>
      <c r="AE17" s="150"/>
      <c r="AF17" s="150"/>
      <c r="AG17" s="150" t="s">
        <v>106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62">
        <v>9</v>
      </c>
      <c r="B18" s="163" t="s">
        <v>123</v>
      </c>
      <c r="C18" s="169" t="s">
        <v>124</v>
      </c>
      <c r="D18" s="164" t="s">
        <v>125</v>
      </c>
      <c r="E18" s="165">
        <v>1.48827</v>
      </c>
      <c r="F18" s="166"/>
      <c r="G18" s="167">
        <f t="shared" si="0"/>
        <v>0</v>
      </c>
      <c r="H18" s="153">
        <v>22179.53</v>
      </c>
      <c r="I18" s="153">
        <f t="shared" si="1"/>
        <v>33009.129999999997</v>
      </c>
      <c r="J18" s="153">
        <v>12100.47</v>
      </c>
      <c r="K18" s="153">
        <f t="shared" si="2"/>
        <v>18008.77</v>
      </c>
      <c r="L18" s="153">
        <v>21</v>
      </c>
      <c r="M18" s="153">
        <f t="shared" si="3"/>
        <v>0</v>
      </c>
      <c r="N18" s="153">
        <v>1.0211600000000001</v>
      </c>
      <c r="O18" s="153">
        <f t="shared" si="4"/>
        <v>1.52</v>
      </c>
      <c r="P18" s="153">
        <v>0</v>
      </c>
      <c r="Q18" s="153">
        <f t="shared" si="5"/>
        <v>0</v>
      </c>
      <c r="R18" s="153"/>
      <c r="S18" s="153" t="s">
        <v>104</v>
      </c>
      <c r="T18" s="153" t="s">
        <v>104</v>
      </c>
      <c r="U18" s="153">
        <v>23.530999999999999</v>
      </c>
      <c r="V18" s="153">
        <f t="shared" si="6"/>
        <v>35.020000000000003</v>
      </c>
      <c r="W18" s="153"/>
      <c r="X18" s="153" t="s">
        <v>105</v>
      </c>
      <c r="Y18" s="150"/>
      <c r="Z18" s="150"/>
      <c r="AA18" s="150"/>
      <c r="AB18" s="150"/>
      <c r="AC18" s="150"/>
      <c r="AD18" s="150"/>
      <c r="AE18" s="150"/>
      <c r="AF18" s="150"/>
      <c r="AG18" s="150" t="s">
        <v>106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62">
        <v>10</v>
      </c>
      <c r="B19" s="163" t="s">
        <v>126</v>
      </c>
      <c r="C19" s="169" t="s">
        <v>127</v>
      </c>
      <c r="D19" s="164" t="s">
        <v>103</v>
      </c>
      <c r="E19" s="165">
        <v>15.311999999999999</v>
      </c>
      <c r="F19" s="166"/>
      <c r="G19" s="167">
        <f t="shared" si="0"/>
        <v>0</v>
      </c>
      <c r="H19" s="153">
        <v>2410.44</v>
      </c>
      <c r="I19" s="153">
        <f t="shared" si="1"/>
        <v>36908.660000000003</v>
      </c>
      <c r="J19" s="153">
        <v>289.56</v>
      </c>
      <c r="K19" s="153">
        <f t="shared" si="2"/>
        <v>4433.74</v>
      </c>
      <c r="L19" s="153">
        <v>21</v>
      </c>
      <c r="M19" s="153">
        <f t="shared" si="3"/>
        <v>0</v>
      </c>
      <c r="N19" s="153">
        <v>2.5249999999999999</v>
      </c>
      <c r="O19" s="153">
        <f t="shared" si="4"/>
        <v>38.659999999999997</v>
      </c>
      <c r="P19" s="153">
        <v>0</v>
      </c>
      <c r="Q19" s="153">
        <f t="shared" si="5"/>
        <v>0</v>
      </c>
      <c r="R19" s="153"/>
      <c r="S19" s="153" t="s">
        <v>104</v>
      </c>
      <c r="T19" s="153" t="s">
        <v>118</v>
      </c>
      <c r="U19" s="153">
        <v>0.48</v>
      </c>
      <c r="V19" s="153">
        <f t="shared" si="6"/>
        <v>7.35</v>
      </c>
      <c r="W19" s="153"/>
      <c r="X19" s="153" t="s">
        <v>105</v>
      </c>
      <c r="Y19" s="150"/>
      <c r="Z19" s="150"/>
      <c r="AA19" s="150"/>
      <c r="AB19" s="150"/>
      <c r="AC19" s="150"/>
      <c r="AD19" s="150"/>
      <c r="AE19" s="150"/>
      <c r="AF19" s="150"/>
      <c r="AG19" s="150" t="s">
        <v>106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62">
        <v>11</v>
      </c>
      <c r="B20" s="163" t="s">
        <v>128</v>
      </c>
      <c r="C20" s="169" t="s">
        <v>129</v>
      </c>
      <c r="D20" s="164" t="s">
        <v>125</v>
      </c>
      <c r="E20" s="165">
        <v>1.22496</v>
      </c>
      <c r="F20" s="166"/>
      <c r="G20" s="167">
        <f t="shared" si="0"/>
        <v>0</v>
      </c>
      <c r="H20" s="153">
        <v>21799.53</v>
      </c>
      <c r="I20" s="153">
        <f t="shared" si="1"/>
        <v>26703.55</v>
      </c>
      <c r="J20" s="153">
        <v>12100.47</v>
      </c>
      <c r="K20" s="153">
        <f t="shared" si="2"/>
        <v>14822.59</v>
      </c>
      <c r="L20" s="153">
        <v>21</v>
      </c>
      <c r="M20" s="153">
        <f t="shared" si="3"/>
        <v>0</v>
      </c>
      <c r="N20" s="153">
        <v>1.0211600000000001</v>
      </c>
      <c r="O20" s="153">
        <f t="shared" si="4"/>
        <v>1.25</v>
      </c>
      <c r="P20" s="153">
        <v>0</v>
      </c>
      <c r="Q20" s="153">
        <f t="shared" si="5"/>
        <v>0</v>
      </c>
      <c r="R20" s="153"/>
      <c r="S20" s="153" t="s">
        <v>104</v>
      </c>
      <c r="T20" s="153" t="s">
        <v>104</v>
      </c>
      <c r="U20" s="153">
        <v>23.530999999999999</v>
      </c>
      <c r="V20" s="153">
        <f t="shared" si="6"/>
        <v>28.82</v>
      </c>
      <c r="W20" s="153"/>
      <c r="X20" s="153" t="s">
        <v>105</v>
      </c>
      <c r="Y20" s="150"/>
      <c r="Z20" s="150"/>
      <c r="AA20" s="150"/>
      <c r="AB20" s="150"/>
      <c r="AC20" s="150"/>
      <c r="AD20" s="150"/>
      <c r="AE20" s="150"/>
      <c r="AF20" s="150"/>
      <c r="AG20" s="150" t="s">
        <v>106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62">
        <v>12</v>
      </c>
      <c r="B21" s="163" t="s">
        <v>130</v>
      </c>
      <c r="C21" s="169" t="s">
        <v>131</v>
      </c>
      <c r="D21" s="164" t="s">
        <v>125</v>
      </c>
      <c r="E21" s="165">
        <v>0.70425000000000004</v>
      </c>
      <c r="F21" s="166"/>
      <c r="G21" s="167">
        <f t="shared" si="0"/>
        <v>0</v>
      </c>
      <c r="H21" s="153">
        <v>21982.36</v>
      </c>
      <c r="I21" s="153">
        <f t="shared" si="1"/>
        <v>15481.08</v>
      </c>
      <c r="J21" s="153">
        <v>10777.64</v>
      </c>
      <c r="K21" s="153">
        <f t="shared" si="2"/>
        <v>7590.15</v>
      </c>
      <c r="L21" s="153">
        <v>21</v>
      </c>
      <c r="M21" s="153">
        <f t="shared" si="3"/>
        <v>0</v>
      </c>
      <c r="N21" s="153">
        <v>1.02159</v>
      </c>
      <c r="O21" s="153">
        <f t="shared" si="4"/>
        <v>0.72</v>
      </c>
      <c r="P21" s="153">
        <v>0</v>
      </c>
      <c r="Q21" s="153">
        <f t="shared" si="5"/>
        <v>0</v>
      </c>
      <c r="R21" s="153"/>
      <c r="S21" s="153" t="s">
        <v>104</v>
      </c>
      <c r="T21" s="153" t="s">
        <v>104</v>
      </c>
      <c r="U21" s="153">
        <v>21.751999999999999</v>
      </c>
      <c r="V21" s="153">
        <f t="shared" si="6"/>
        <v>15.32</v>
      </c>
      <c r="W21" s="153"/>
      <c r="X21" s="153" t="s">
        <v>105</v>
      </c>
      <c r="Y21" s="150"/>
      <c r="Z21" s="150"/>
      <c r="AA21" s="150"/>
      <c r="AB21" s="150"/>
      <c r="AC21" s="150"/>
      <c r="AD21" s="150"/>
      <c r="AE21" s="150"/>
      <c r="AF21" s="150"/>
      <c r="AG21" s="150" t="s">
        <v>106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62">
        <v>13</v>
      </c>
      <c r="B22" s="163" t="s">
        <v>132</v>
      </c>
      <c r="C22" s="169" t="s">
        <v>133</v>
      </c>
      <c r="D22" s="164" t="s">
        <v>103</v>
      </c>
      <c r="E22" s="165">
        <v>1.8772</v>
      </c>
      <c r="F22" s="166"/>
      <c r="G22" s="167">
        <f t="shared" si="0"/>
        <v>0</v>
      </c>
      <c r="H22" s="153">
        <v>2275.8200000000002</v>
      </c>
      <c r="I22" s="153">
        <f t="shared" si="1"/>
        <v>4272.17</v>
      </c>
      <c r="J22" s="153">
        <v>1254.18</v>
      </c>
      <c r="K22" s="153">
        <f t="shared" si="2"/>
        <v>2354.35</v>
      </c>
      <c r="L22" s="153">
        <v>21</v>
      </c>
      <c r="M22" s="153">
        <f t="shared" si="3"/>
        <v>0</v>
      </c>
      <c r="N22" s="153">
        <v>2.5249999999999999</v>
      </c>
      <c r="O22" s="153">
        <f t="shared" si="4"/>
        <v>4.74</v>
      </c>
      <c r="P22" s="153">
        <v>0</v>
      </c>
      <c r="Q22" s="153">
        <f t="shared" si="5"/>
        <v>0</v>
      </c>
      <c r="R22" s="153"/>
      <c r="S22" s="153" t="s">
        <v>104</v>
      </c>
      <c r="T22" s="153" t="s">
        <v>104</v>
      </c>
      <c r="U22" s="153">
        <v>3.2130000000000001</v>
      </c>
      <c r="V22" s="153">
        <f t="shared" si="6"/>
        <v>6.03</v>
      </c>
      <c r="W22" s="153"/>
      <c r="X22" s="153" t="s">
        <v>105</v>
      </c>
      <c r="Y22" s="150"/>
      <c r="Z22" s="150"/>
      <c r="AA22" s="150"/>
      <c r="AB22" s="150"/>
      <c r="AC22" s="150"/>
      <c r="AD22" s="150"/>
      <c r="AE22" s="150"/>
      <c r="AF22" s="150"/>
      <c r="AG22" s="150" t="s">
        <v>106</v>
      </c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x14ac:dyDescent="0.2">
      <c r="A23" s="155" t="s">
        <v>99</v>
      </c>
      <c r="B23" s="156" t="s">
        <v>58</v>
      </c>
      <c r="C23" s="168" t="s">
        <v>59</v>
      </c>
      <c r="D23" s="157"/>
      <c r="E23" s="158"/>
      <c r="F23" s="159"/>
      <c r="G23" s="160">
        <f>SUMIF(AG24:AG26,"&lt;&gt;NOR",G24:G26)</f>
        <v>0</v>
      </c>
      <c r="H23" s="154"/>
      <c r="I23" s="154">
        <f>SUM(I24:I26)</f>
        <v>578494.6</v>
      </c>
      <c r="J23" s="154"/>
      <c r="K23" s="154">
        <f>SUM(K24:K26)</f>
        <v>566383.55000000005</v>
      </c>
      <c r="L23" s="154"/>
      <c r="M23" s="154">
        <f>SUM(M24:M26)</f>
        <v>0</v>
      </c>
      <c r="N23" s="154"/>
      <c r="O23" s="154">
        <f>SUM(O24:O26)</f>
        <v>1314.8200000000002</v>
      </c>
      <c r="P23" s="154"/>
      <c r="Q23" s="154">
        <f>SUM(Q24:Q26)</f>
        <v>0</v>
      </c>
      <c r="R23" s="154"/>
      <c r="S23" s="154"/>
      <c r="T23" s="154"/>
      <c r="U23" s="154"/>
      <c r="V23" s="154">
        <f>SUM(V24:V26)</f>
        <v>1259.51</v>
      </c>
      <c r="W23" s="154"/>
      <c r="X23" s="154"/>
      <c r="AG23" t="s">
        <v>100</v>
      </c>
    </row>
    <row r="24" spans="1:60" ht="22.5" outlineLevel="1" x14ac:dyDescent="0.2">
      <c r="A24" s="162">
        <v>14</v>
      </c>
      <c r="B24" s="163" t="s">
        <v>134</v>
      </c>
      <c r="C24" s="169" t="s">
        <v>135</v>
      </c>
      <c r="D24" s="164" t="s">
        <v>117</v>
      </c>
      <c r="E24" s="165">
        <v>286.74</v>
      </c>
      <c r="F24" s="166"/>
      <c r="G24" s="167">
        <f>ROUND(E24*F24,2)</f>
        <v>0</v>
      </c>
      <c r="H24" s="153">
        <v>31.3</v>
      </c>
      <c r="I24" s="153">
        <f>ROUND(E24*H24,2)</f>
        <v>8974.9599999999991</v>
      </c>
      <c r="J24" s="153">
        <v>12.6</v>
      </c>
      <c r="K24" s="153">
        <f>ROUND(E24*J24,2)</f>
        <v>3612.92</v>
      </c>
      <c r="L24" s="153">
        <v>21</v>
      </c>
      <c r="M24" s="153">
        <f>G24*(1+L24/100)</f>
        <v>0</v>
      </c>
      <c r="N24" s="153">
        <v>0.1012</v>
      </c>
      <c r="O24" s="153">
        <f>ROUND(E24*N24,2)</f>
        <v>29.02</v>
      </c>
      <c r="P24" s="153">
        <v>0</v>
      </c>
      <c r="Q24" s="153">
        <f>ROUND(E24*P24,2)</f>
        <v>0</v>
      </c>
      <c r="R24" s="153"/>
      <c r="S24" s="153" t="s">
        <v>104</v>
      </c>
      <c r="T24" s="153" t="s">
        <v>104</v>
      </c>
      <c r="U24" s="153">
        <v>2.4E-2</v>
      </c>
      <c r="V24" s="153">
        <f>ROUND(E24*U24,2)</f>
        <v>6.88</v>
      </c>
      <c r="W24" s="153"/>
      <c r="X24" s="153" t="s">
        <v>105</v>
      </c>
      <c r="Y24" s="150"/>
      <c r="Z24" s="150"/>
      <c r="AA24" s="150"/>
      <c r="AB24" s="150"/>
      <c r="AC24" s="150"/>
      <c r="AD24" s="150"/>
      <c r="AE24" s="150"/>
      <c r="AF24" s="150"/>
      <c r="AG24" s="150" t="s">
        <v>106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ht="22.5" outlineLevel="1" x14ac:dyDescent="0.2">
      <c r="A25" s="162">
        <v>15</v>
      </c>
      <c r="B25" s="163" t="s">
        <v>136</v>
      </c>
      <c r="C25" s="169" t="s">
        <v>137</v>
      </c>
      <c r="D25" s="164" t="s">
        <v>117</v>
      </c>
      <c r="E25" s="165">
        <v>286.74</v>
      </c>
      <c r="F25" s="166"/>
      <c r="G25" s="167">
        <f>ROUND(E25*F25,2)</f>
        <v>0</v>
      </c>
      <c r="H25" s="153">
        <v>160.13999999999999</v>
      </c>
      <c r="I25" s="153">
        <f>ROUND(E25*H25,2)</f>
        <v>45918.54</v>
      </c>
      <c r="J25" s="153">
        <v>25.36</v>
      </c>
      <c r="K25" s="153">
        <f>ROUND(E25*J25,2)</f>
        <v>7271.73</v>
      </c>
      <c r="L25" s="153">
        <v>21</v>
      </c>
      <c r="M25" s="153">
        <f>G25*(1+L25/100)</f>
        <v>0</v>
      </c>
      <c r="N25" s="153">
        <v>0.378</v>
      </c>
      <c r="O25" s="153">
        <f>ROUND(E25*N25,2)</f>
        <v>108.39</v>
      </c>
      <c r="P25" s="153">
        <v>0</v>
      </c>
      <c r="Q25" s="153">
        <f>ROUND(E25*P25,2)</f>
        <v>0</v>
      </c>
      <c r="R25" s="153"/>
      <c r="S25" s="153" t="s">
        <v>104</v>
      </c>
      <c r="T25" s="153" t="s">
        <v>104</v>
      </c>
      <c r="U25" s="153">
        <v>2.5999999999999999E-2</v>
      </c>
      <c r="V25" s="153">
        <f>ROUND(E25*U25,2)</f>
        <v>7.46</v>
      </c>
      <c r="W25" s="153"/>
      <c r="X25" s="153" t="s">
        <v>105</v>
      </c>
      <c r="Y25" s="150"/>
      <c r="Z25" s="150"/>
      <c r="AA25" s="150"/>
      <c r="AB25" s="150"/>
      <c r="AC25" s="150"/>
      <c r="AD25" s="150"/>
      <c r="AE25" s="150"/>
      <c r="AF25" s="150"/>
      <c r="AG25" s="150" t="s">
        <v>106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62">
        <v>16</v>
      </c>
      <c r="B26" s="163" t="s">
        <v>138</v>
      </c>
      <c r="C26" s="169" t="s">
        <v>139</v>
      </c>
      <c r="D26" s="164" t="s">
        <v>117</v>
      </c>
      <c r="E26" s="165">
        <v>990</v>
      </c>
      <c r="F26" s="166"/>
      <c r="G26" s="167">
        <f>ROUND(E26*F26,2)</f>
        <v>0</v>
      </c>
      <c r="H26" s="153">
        <v>528.89</v>
      </c>
      <c r="I26" s="153">
        <f>ROUND(E26*H26,2)</f>
        <v>523601.1</v>
      </c>
      <c r="J26" s="153">
        <v>561.11</v>
      </c>
      <c r="K26" s="153">
        <f>ROUND(E26*J26,2)</f>
        <v>555498.9</v>
      </c>
      <c r="L26" s="153">
        <v>21</v>
      </c>
      <c r="M26" s="153">
        <f>G26*(1+L26/100)</f>
        <v>0</v>
      </c>
      <c r="N26" s="153">
        <v>1.1893</v>
      </c>
      <c r="O26" s="153">
        <f>ROUND(E26*N26,2)</f>
        <v>1177.4100000000001</v>
      </c>
      <c r="P26" s="153">
        <v>0</v>
      </c>
      <c r="Q26" s="153">
        <f>ROUND(E26*P26,2)</f>
        <v>0</v>
      </c>
      <c r="R26" s="153"/>
      <c r="S26" s="153" t="s">
        <v>104</v>
      </c>
      <c r="T26" s="153" t="s">
        <v>118</v>
      </c>
      <c r="U26" s="153">
        <v>1.2577499999999999</v>
      </c>
      <c r="V26" s="153">
        <f>ROUND(E26*U26,2)</f>
        <v>1245.17</v>
      </c>
      <c r="W26" s="153"/>
      <c r="X26" s="153" t="s">
        <v>140</v>
      </c>
      <c r="Y26" s="150"/>
      <c r="Z26" s="150"/>
      <c r="AA26" s="150"/>
      <c r="AB26" s="150"/>
      <c r="AC26" s="150"/>
      <c r="AD26" s="150"/>
      <c r="AE26" s="150"/>
      <c r="AF26" s="150"/>
      <c r="AG26" s="150" t="s">
        <v>141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x14ac:dyDescent="0.2">
      <c r="A27" s="155" t="s">
        <v>99</v>
      </c>
      <c r="B27" s="156" t="s">
        <v>60</v>
      </c>
      <c r="C27" s="168" t="s">
        <v>61</v>
      </c>
      <c r="D27" s="157"/>
      <c r="E27" s="158"/>
      <c r="F27" s="159"/>
      <c r="G27" s="160">
        <f>SUMIF(AG28:AG28,"&lt;&gt;NOR",G28:G28)</f>
        <v>0</v>
      </c>
      <c r="H27" s="154"/>
      <c r="I27" s="154">
        <f>SUM(I28:I28)</f>
        <v>38907.93</v>
      </c>
      <c r="J27" s="154"/>
      <c r="K27" s="154">
        <f>SUM(K28:K28)</f>
        <v>26352.57</v>
      </c>
      <c r="L27" s="154"/>
      <c r="M27" s="154">
        <f>SUM(M28:M28)</f>
        <v>0</v>
      </c>
      <c r="N27" s="154"/>
      <c r="O27" s="154">
        <f>SUM(O28:O28)</f>
        <v>0.8</v>
      </c>
      <c r="P27" s="154"/>
      <c r="Q27" s="154">
        <f>SUM(Q28:Q28)</f>
        <v>0</v>
      </c>
      <c r="R27" s="154"/>
      <c r="S27" s="154"/>
      <c r="T27" s="154"/>
      <c r="U27" s="154"/>
      <c r="V27" s="154">
        <f>SUM(V28:V28)</f>
        <v>58.96</v>
      </c>
      <c r="W27" s="154"/>
      <c r="X27" s="154"/>
      <c r="AG27" t="s">
        <v>100</v>
      </c>
    </row>
    <row r="28" spans="1:60" ht="22.5" outlineLevel="1" x14ac:dyDescent="0.2">
      <c r="A28" s="162">
        <v>17</v>
      </c>
      <c r="B28" s="163" t="s">
        <v>142</v>
      </c>
      <c r="C28" s="169" t="s">
        <v>219</v>
      </c>
      <c r="D28" s="164" t="s">
        <v>117</v>
      </c>
      <c r="E28" s="165">
        <v>46.95</v>
      </c>
      <c r="F28" s="166"/>
      <c r="G28" s="167">
        <f>ROUND(E28*F28,2)</f>
        <v>0</v>
      </c>
      <c r="H28" s="153">
        <v>828.71</v>
      </c>
      <c r="I28" s="153">
        <f>ROUND(E28*H28,2)</f>
        <v>38907.93</v>
      </c>
      <c r="J28" s="153">
        <v>561.29</v>
      </c>
      <c r="K28" s="153">
        <f>ROUND(E28*J28,2)</f>
        <v>26352.57</v>
      </c>
      <c r="L28" s="153">
        <v>21</v>
      </c>
      <c r="M28" s="153">
        <f>G28*(1+L28/100)</f>
        <v>0</v>
      </c>
      <c r="N28" s="153">
        <v>1.7129999999999999E-2</v>
      </c>
      <c r="O28" s="153">
        <f>ROUND(E28*N28,2)</f>
        <v>0.8</v>
      </c>
      <c r="P28" s="153">
        <v>0</v>
      </c>
      <c r="Q28" s="153">
        <f>ROUND(E28*P28,2)</f>
        <v>0</v>
      </c>
      <c r="R28" s="153"/>
      <c r="S28" s="153" t="s">
        <v>104</v>
      </c>
      <c r="T28" s="153" t="s">
        <v>118</v>
      </c>
      <c r="U28" s="153">
        <v>1.2558</v>
      </c>
      <c r="V28" s="153">
        <f>ROUND(E28*U28,2)</f>
        <v>58.96</v>
      </c>
      <c r="W28" s="153"/>
      <c r="X28" s="153" t="s">
        <v>105</v>
      </c>
      <c r="Y28" s="150"/>
      <c r="Z28" s="150"/>
      <c r="AA28" s="150"/>
      <c r="AB28" s="150"/>
      <c r="AC28" s="150"/>
      <c r="AD28" s="150"/>
      <c r="AE28" s="150"/>
      <c r="AF28" s="150"/>
      <c r="AG28" s="150" t="s">
        <v>106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x14ac:dyDescent="0.2">
      <c r="A29" s="155" t="s">
        <v>99</v>
      </c>
      <c r="B29" s="156" t="s">
        <v>62</v>
      </c>
      <c r="C29" s="168" t="s">
        <v>63</v>
      </c>
      <c r="D29" s="157"/>
      <c r="E29" s="158"/>
      <c r="F29" s="159"/>
      <c r="G29" s="160">
        <f>SUMIF(AG30:AG35,"&lt;&gt;NOR",G30:G35)</f>
        <v>0</v>
      </c>
      <c r="H29" s="154"/>
      <c r="I29" s="154">
        <f>SUM(I30:I35)</f>
        <v>172536.2</v>
      </c>
      <c r="J29" s="154"/>
      <c r="K29" s="154">
        <f>SUM(K30:K35)</f>
        <v>87262.6</v>
      </c>
      <c r="L29" s="154"/>
      <c r="M29" s="154">
        <f>SUM(M30:M35)</f>
        <v>0</v>
      </c>
      <c r="N29" s="154"/>
      <c r="O29" s="154">
        <f>SUM(O30:O35)</f>
        <v>138.18</v>
      </c>
      <c r="P29" s="154"/>
      <c r="Q29" s="154">
        <f>SUM(Q30:Q35)</f>
        <v>0</v>
      </c>
      <c r="R29" s="154"/>
      <c r="S29" s="154"/>
      <c r="T29" s="154"/>
      <c r="U29" s="154"/>
      <c r="V29" s="154">
        <f>SUM(V30:V35)</f>
        <v>213.32999999999998</v>
      </c>
      <c r="W29" s="154"/>
      <c r="X29" s="154"/>
      <c r="AG29" t="s">
        <v>100</v>
      </c>
    </row>
    <row r="30" spans="1:60" outlineLevel="1" x14ac:dyDescent="0.2">
      <c r="A30" s="162">
        <v>18</v>
      </c>
      <c r="B30" s="163" t="s">
        <v>143</v>
      </c>
      <c r="C30" s="169" t="s">
        <v>144</v>
      </c>
      <c r="D30" s="164" t="s">
        <v>117</v>
      </c>
      <c r="E30" s="165">
        <v>286.74</v>
      </c>
      <c r="F30" s="166"/>
      <c r="G30" s="167">
        <f t="shared" ref="G30:G35" si="7">ROUND(E30*F30,2)</f>
        <v>0</v>
      </c>
      <c r="H30" s="153">
        <v>23.97</v>
      </c>
      <c r="I30" s="153">
        <f t="shared" ref="I30:I35" si="8">ROUND(E30*H30,2)</f>
        <v>6873.16</v>
      </c>
      <c r="J30" s="153">
        <v>6.03</v>
      </c>
      <c r="K30" s="153">
        <f t="shared" ref="K30:K35" si="9">ROUND(E30*J30,2)</f>
        <v>1729.04</v>
      </c>
      <c r="L30" s="153">
        <v>21</v>
      </c>
      <c r="M30" s="153">
        <f t="shared" ref="M30:M35" si="10">G30*(1+L30/100)</f>
        <v>0</v>
      </c>
      <c r="N30" s="153">
        <v>2.2000000000000001E-4</v>
      </c>
      <c r="O30" s="153">
        <f t="shared" ref="O30:O35" si="11">ROUND(E30*N30,2)</f>
        <v>0.06</v>
      </c>
      <c r="P30" s="153">
        <v>0</v>
      </c>
      <c r="Q30" s="153">
        <f t="shared" ref="Q30:Q35" si="12">ROUND(E30*P30,2)</f>
        <v>0</v>
      </c>
      <c r="R30" s="153"/>
      <c r="S30" s="153" t="s">
        <v>104</v>
      </c>
      <c r="T30" s="153" t="s">
        <v>118</v>
      </c>
      <c r="U30" s="153">
        <v>0.02</v>
      </c>
      <c r="V30" s="153">
        <f t="shared" ref="V30:V35" si="13">ROUND(E30*U30,2)</f>
        <v>5.73</v>
      </c>
      <c r="W30" s="153"/>
      <c r="X30" s="153" t="s">
        <v>105</v>
      </c>
      <c r="Y30" s="150"/>
      <c r="Z30" s="150"/>
      <c r="AA30" s="150"/>
      <c r="AB30" s="150"/>
      <c r="AC30" s="150"/>
      <c r="AD30" s="150"/>
      <c r="AE30" s="150"/>
      <c r="AF30" s="150"/>
      <c r="AG30" s="150" t="s">
        <v>106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22.5" outlineLevel="1" x14ac:dyDescent="0.2">
      <c r="A31" s="162">
        <v>19</v>
      </c>
      <c r="B31" s="163" t="s">
        <v>145</v>
      </c>
      <c r="C31" s="169" t="s">
        <v>146</v>
      </c>
      <c r="D31" s="164" t="s">
        <v>117</v>
      </c>
      <c r="E31" s="165">
        <v>286.74</v>
      </c>
      <c r="F31" s="166"/>
      <c r="G31" s="167">
        <f t="shared" si="7"/>
        <v>0</v>
      </c>
      <c r="H31" s="153">
        <v>33.76</v>
      </c>
      <c r="I31" s="153">
        <f t="shared" si="8"/>
        <v>9680.34</v>
      </c>
      <c r="J31" s="153">
        <v>86.24</v>
      </c>
      <c r="K31" s="153">
        <f t="shared" si="9"/>
        <v>24728.46</v>
      </c>
      <c r="L31" s="153">
        <v>21</v>
      </c>
      <c r="M31" s="153">
        <f t="shared" si="10"/>
        <v>0</v>
      </c>
      <c r="N31" s="153">
        <v>5.0000000000000001E-3</v>
      </c>
      <c r="O31" s="153">
        <f t="shared" si="11"/>
        <v>1.43</v>
      </c>
      <c r="P31" s="153">
        <v>0</v>
      </c>
      <c r="Q31" s="153">
        <f t="shared" si="12"/>
        <v>0</v>
      </c>
      <c r="R31" s="153"/>
      <c r="S31" s="153" t="s">
        <v>104</v>
      </c>
      <c r="T31" s="153" t="s">
        <v>118</v>
      </c>
      <c r="U31" s="153">
        <v>0.17799999999999999</v>
      </c>
      <c r="V31" s="153">
        <f t="shared" si="13"/>
        <v>51.04</v>
      </c>
      <c r="W31" s="153"/>
      <c r="X31" s="153" t="s">
        <v>105</v>
      </c>
      <c r="Y31" s="150"/>
      <c r="Z31" s="150"/>
      <c r="AA31" s="150"/>
      <c r="AB31" s="150"/>
      <c r="AC31" s="150"/>
      <c r="AD31" s="150"/>
      <c r="AE31" s="150"/>
      <c r="AF31" s="150"/>
      <c r="AG31" s="150" t="s">
        <v>106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ht="33.75" outlineLevel="1" x14ac:dyDescent="0.2">
      <c r="A32" s="162">
        <v>20</v>
      </c>
      <c r="B32" s="163" t="s">
        <v>147</v>
      </c>
      <c r="C32" s="169" t="s">
        <v>220</v>
      </c>
      <c r="D32" s="164" t="s">
        <v>103</v>
      </c>
      <c r="E32" s="165">
        <v>57.347999999999999</v>
      </c>
      <c r="F32" s="166"/>
      <c r="G32" s="167">
        <f t="shared" si="7"/>
        <v>0</v>
      </c>
      <c r="H32" s="153">
        <v>2697.85</v>
      </c>
      <c r="I32" s="153">
        <f t="shared" si="8"/>
        <v>154716.29999999999</v>
      </c>
      <c r="J32" s="153">
        <v>752.15</v>
      </c>
      <c r="K32" s="153">
        <f t="shared" si="9"/>
        <v>43134.3</v>
      </c>
      <c r="L32" s="153">
        <v>21</v>
      </c>
      <c r="M32" s="153">
        <f t="shared" si="10"/>
        <v>0</v>
      </c>
      <c r="N32" s="153">
        <v>2.3835999999999999</v>
      </c>
      <c r="O32" s="153">
        <f t="shared" si="11"/>
        <v>136.69</v>
      </c>
      <c r="P32" s="153">
        <v>0</v>
      </c>
      <c r="Q32" s="153">
        <f t="shared" si="12"/>
        <v>0</v>
      </c>
      <c r="R32" s="153"/>
      <c r="S32" s="153" t="s">
        <v>104</v>
      </c>
      <c r="T32" s="153" t="s">
        <v>118</v>
      </c>
      <c r="U32" s="153">
        <v>2.3170000000000002</v>
      </c>
      <c r="V32" s="153">
        <f t="shared" si="13"/>
        <v>132.88</v>
      </c>
      <c r="W32" s="153"/>
      <c r="X32" s="153" t="s">
        <v>105</v>
      </c>
      <c r="Y32" s="150"/>
      <c r="Z32" s="150"/>
      <c r="AA32" s="150"/>
      <c r="AB32" s="150"/>
      <c r="AC32" s="150"/>
      <c r="AD32" s="150"/>
      <c r="AE32" s="150"/>
      <c r="AF32" s="150"/>
      <c r="AG32" s="150" t="s">
        <v>106</v>
      </c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62">
        <v>21</v>
      </c>
      <c r="B33" s="163" t="s">
        <v>148</v>
      </c>
      <c r="C33" s="169" t="s">
        <v>149</v>
      </c>
      <c r="D33" s="164" t="s">
        <v>117</v>
      </c>
      <c r="E33" s="165">
        <v>286.74</v>
      </c>
      <c r="F33" s="166"/>
      <c r="G33" s="167">
        <f t="shared" si="7"/>
        <v>0</v>
      </c>
      <c r="H33" s="153">
        <v>3.85</v>
      </c>
      <c r="I33" s="153">
        <f t="shared" si="8"/>
        <v>1103.95</v>
      </c>
      <c r="J33" s="153">
        <v>21.15</v>
      </c>
      <c r="K33" s="153">
        <f t="shared" si="9"/>
        <v>6064.55</v>
      </c>
      <c r="L33" s="153">
        <v>21</v>
      </c>
      <c r="M33" s="153">
        <f t="shared" si="10"/>
        <v>0</v>
      </c>
      <c r="N33" s="153">
        <v>1.0000000000000001E-5</v>
      </c>
      <c r="O33" s="153">
        <f t="shared" si="11"/>
        <v>0</v>
      </c>
      <c r="P33" s="153">
        <v>0</v>
      </c>
      <c r="Q33" s="153">
        <f t="shared" si="12"/>
        <v>0</v>
      </c>
      <c r="R33" s="153"/>
      <c r="S33" s="153" t="s">
        <v>104</v>
      </c>
      <c r="T33" s="153" t="s">
        <v>118</v>
      </c>
      <c r="U33" s="153">
        <v>7.0000000000000007E-2</v>
      </c>
      <c r="V33" s="153">
        <f t="shared" si="13"/>
        <v>20.07</v>
      </c>
      <c r="W33" s="153"/>
      <c r="X33" s="153" t="s">
        <v>105</v>
      </c>
      <c r="Y33" s="150"/>
      <c r="Z33" s="150"/>
      <c r="AA33" s="150"/>
      <c r="AB33" s="150"/>
      <c r="AC33" s="150"/>
      <c r="AD33" s="150"/>
      <c r="AE33" s="150"/>
      <c r="AF33" s="150"/>
      <c r="AG33" s="150" t="s">
        <v>106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ht="22.5" outlineLevel="1" x14ac:dyDescent="0.2">
      <c r="A34" s="162">
        <v>22</v>
      </c>
      <c r="B34" s="163" t="s">
        <v>150</v>
      </c>
      <c r="C34" s="169" t="s">
        <v>151</v>
      </c>
      <c r="D34" s="164" t="s">
        <v>152</v>
      </c>
      <c r="E34" s="165">
        <v>72.2</v>
      </c>
      <c r="F34" s="166"/>
      <c r="G34" s="167">
        <f t="shared" si="7"/>
        <v>0</v>
      </c>
      <c r="H34" s="153">
        <v>2.25</v>
      </c>
      <c r="I34" s="153">
        <f t="shared" si="8"/>
        <v>162.44999999999999</v>
      </c>
      <c r="J34" s="153">
        <v>21.75</v>
      </c>
      <c r="K34" s="153">
        <f t="shared" si="9"/>
        <v>1570.35</v>
      </c>
      <c r="L34" s="153">
        <v>21</v>
      </c>
      <c r="M34" s="153">
        <f t="shared" si="10"/>
        <v>0</v>
      </c>
      <c r="N34" s="153">
        <v>0</v>
      </c>
      <c r="O34" s="153">
        <f t="shared" si="11"/>
        <v>0</v>
      </c>
      <c r="P34" s="153">
        <v>0</v>
      </c>
      <c r="Q34" s="153">
        <f t="shared" si="12"/>
        <v>0</v>
      </c>
      <c r="R34" s="153"/>
      <c r="S34" s="153" t="s">
        <v>104</v>
      </c>
      <c r="T34" s="153" t="s">
        <v>118</v>
      </c>
      <c r="U34" s="153">
        <v>0.05</v>
      </c>
      <c r="V34" s="153">
        <f t="shared" si="13"/>
        <v>3.61</v>
      </c>
      <c r="W34" s="153"/>
      <c r="X34" s="153" t="s">
        <v>105</v>
      </c>
      <c r="Y34" s="150"/>
      <c r="Z34" s="150"/>
      <c r="AA34" s="150"/>
      <c r="AB34" s="150"/>
      <c r="AC34" s="150"/>
      <c r="AD34" s="150"/>
      <c r="AE34" s="150"/>
      <c r="AF34" s="150"/>
      <c r="AG34" s="150" t="s">
        <v>106</v>
      </c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62">
        <v>23</v>
      </c>
      <c r="B35" s="163" t="s">
        <v>153</v>
      </c>
      <c r="C35" s="169" t="s">
        <v>154</v>
      </c>
      <c r="D35" s="164" t="s">
        <v>117</v>
      </c>
      <c r="E35" s="165">
        <v>286.74</v>
      </c>
      <c r="F35" s="166"/>
      <c r="G35" s="167">
        <f t="shared" si="7"/>
        <v>0</v>
      </c>
      <c r="H35" s="153">
        <v>0</v>
      </c>
      <c r="I35" s="153">
        <f t="shared" si="8"/>
        <v>0</v>
      </c>
      <c r="J35" s="153">
        <v>35</v>
      </c>
      <c r="K35" s="153">
        <f t="shared" si="9"/>
        <v>10035.9</v>
      </c>
      <c r="L35" s="153">
        <v>21</v>
      </c>
      <c r="M35" s="153">
        <f t="shared" si="10"/>
        <v>0</v>
      </c>
      <c r="N35" s="153">
        <v>0</v>
      </c>
      <c r="O35" s="153">
        <f t="shared" si="11"/>
        <v>0</v>
      </c>
      <c r="P35" s="153">
        <v>0</v>
      </c>
      <c r="Q35" s="153">
        <f t="shared" si="12"/>
        <v>0</v>
      </c>
      <c r="R35" s="153"/>
      <c r="S35" s="153" t="s">
        <v>155</v>
      </c>
      <c r="T35" s="153" t="s">
        <v>118</v>
      </c>
      <c r="U35" s="153">
        <v>0</v>
      </c>
      <c r="V35" s="153">
        <f t="shared" si="13"/>
        <v>0</v>
      </c>
      <c r="W35" s="153"/>
      <c r="X35" s="153" t="s">
        <v>156</v>
      </c>
      <c r="Y35" s="150"/>
      <c r="Z35" s="150"/>
      <c r="AA35" s="150"/>
      <c r="AB35" s="150"/>
      <c r="AC35" s="150"/>
      <c r="AD35" s="150"/>
      <c r="AE35" s="150"/>
      <c r="AF35" s="150"/>
      <c r="AG35" s="150" t="s">
        <v>157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x14ac:dyDescent="0.2">
      <c r="A36" s="155" t="s">
        <v>99</v>
      </c>
      <c r="B36" s="156" t="s">
        <v>64</v>
      </c>
      <c r="C36" s="168" t="s">
        <v>65</v>
      </c>
      <c r="D36" s="157"/>
      <c r="E36" s="158"/>
      <c r="F36" s="159"/>
      <c r="G36" s="160">
        <f>SUMIF(AG37:AG37,"&lt;&gt;NOR",G37:G37)</f>
        <v>0</v>
      </c>
      <c r="H36" s="154"/>
      <c r="I36" s="154">
        <f>SUM(I37:I37)</f>
        <v>38183.599999999999</v>
      </c>
      <c r="J36" s="154"/>
      <c r="K36" s="154">
        <f>SUM(K37:K37)</f>
        <v>16136.4</v>
      </c>
      <c r="L36" s="154"/>
      <c r="M36" s="154">
        <f>SUM(M37:M37)</f>
        <v>0</v>
      </c>
      <c r="N36" s="154"/>
      <c r="O36" s="154">
        <f>SUM(O37:O37)</f>
        <v>37.770000000000003</v>
      </c>
      <c r="P36" s="154"/>
      <c r="Q36" s="154">
        <f>SUM(Q37:Q37)</f>
        <v>0</v>
      </c>
      <c r="R36" s="154"/>
      <c r="S36" s="154"/>
      <c r="T36" s="154"/>
      <c r="U36" s="154"/>
      <c r="V36" s="154">
        <f>SUM(V37:V37)</f>
        <v>38.08</v>
      </c>
      <c r="W36" s="154"/>
      <c r="X36" s="154"/>
      <c r="AG36" t="s">
        <v>100</v>
      </c>
    </row>
    <row r="37" spans="1:60" ht="22.5" outlineLevel="1" x14ac:dyDescent="0.2">
      <c r="A37" s="162">
        <v>24</v>
      </c>
      <c r="B37" s="163" t="s">
        <v>158</v>
      </c>
      <c r="C37" s="169" t="s">
        <v>159</v>
      </c>
      <c r="D37" s="164" t="s">
        <v>152</v>
      </c>
      <c r="E37" s="165">
        <v>140</v>
      </c>
      <c r="F37" s="166"/>
      <c r="G37" s="167">
        <f>ROUND(E37*F37,2)</f>
        <v>0</v>
      </c>
      <c r="H37" s="153">
        <v>272.74</v>
      </c>
      <c r="I37" s="153">
        <f>ROUND(E37*H37,2)</f>
        <v>38183.599999999999</v>
      </c>
      <c r="J37" s="153">
        <v>115.26</v>
      </c>
      <c r="K37" s="153">
        <f>ROUND(E37*J37,2)</f>
        <v>16136.4</v>
      </c>
      <c r="L37" s="153">
        <v>21</v>
      </c>
      <c r="M37" s="153">
        <f>G37*(1+L37/100)</f>
        <v>0</v>
      </c>
      <c r="N37" s="153">
        <v>0.26980999999999999</v>
      </c>
      <c r="O37" s="153">
        <f>ROUND(E37*N37,2)</f>
        <v>37.770000000000003</v>
      </c>
      <c r="P37" s="153">
        <v>0</v>
      </c>
      <c r="Q37" s="153">
        <f>ROUND(E37*P37,2)</f>
        <v>0</v>
      </c>
      <c r="R37" s="153"/>
      <c r="S37" s="153" t="s">
        <v>104</v>
      </c>
      <c r="T37" s="153" t="s">
        <v>118</v>
      </c>
      <c r="U37" s="153">
        <v>0.27200000000000002</v>
      </c>
      <c r="V37" s="153">
        <f>ROUND(E37*U37,2)</f>
        <v>38.08</v>
      </c>
      <c r="W37" s="153"/>
      <c r="X37" s="153" t="s">
        <v>105</v>
      </c>
      <c r="Y37" s="150"/>
      <c r="Z37" s="150"/>
      <c r="AA37" s="150"/>
      <c r="AB37" s="150"/>
      <c r="AC37" s="150"/>
      <c r="AD37" s="150"/>
      <c r="AE37" s="150"/>
      <c r="AF37" s="150"/>
      <c r="AG37" s="150" t="s">
        <v>106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x14ac:dyDescent="0.2">
      <c r="A38" s="155" t="s">
        <v>99</v>
      </c>
      <c r="B38" s="156" t="s">
        <v>66</v>
      </c>
      <c r="C38" s="168" t="s">
        <v>67</v>
      </c>
      <c r="D38" s="157"/>
      <c r="E38" s="158"/>
      <c r="F38" s="159"/>
      <c r="G38" s="160">
        <f>SUMIF(AG39:AG39,"&lt;&gt;NOR",G39:G39)</f>
        <v>0</v>
      </c>
      <c r="H38" s="154"/>
      <c r="I38" s="154">
        <f>SUM(I39:I39)</f>
        <v>0</v>
      </c>
      <c r="J38" s="154"/>
      <c r="K38" s="154">
        <f>SUM(K39:K39)</f>
        <v>94394.83</v>
      </c>
      <c r="L38" s="154"/>
      <c r="M38" s="154">
        <f>SUM(M39:M39)</f>
        <v>0</v>
      </c>
      <c r="N38" s="154"/>
      <c r="O38" s="154">
        <f>SUM(O39:O39)</f>
        <v>0</v>
      </c>
      <c r="P38" s="154"/>
      <c r="Q38" s="154">
        <f>SUM(Q39:Q39)</f>
        <v>0</v>
      </c>
      <c r="R38" s="154"/>
      <c r="S38" s="154"/>
      <c r="T38" s="154"/>
      <c r="U38" s="154"/>
      <c r="V38" s="154">
        <f>SUM(V39:V39)</f>
        <v>382.97</v>
      </c>
      <c r="W38" s="154"/>
      <c r="X38" s="154"/>
      <c r="AG38" t="s">
        <v>100</v>
      </c>
    </row>
    <row r="39" spans="1:60" outlineLevel="1" x14ac:dyDescent="0.2">
      <c r="A39" s="162">
        <v>25</v>
      </c>
      <c r="B39" s="163" t="s">
        <v>160</v>
      </c>
      <c r="C39" s="169" t="s">
        <v>161</v>
      </c>
      <c r="D39" s="164" t="s">
        <v>125</v>
      </c>
      <c r="E39" s="165">
        <v>449.49916999999999</v>
      </c>
      <c r="F39" s="166"/>
      <c r="G39" s="167">
        <f>ROUND(E39*F39,2)</f>
        <v>0</v>
      </c>
      <c r="H39" s="153">
        <v>0</v>
      </c>
      <c r="I39" s="153">
        <f>ROUND(E39*H39,2)</f>
        <v>0</v>
      </c>
      <c r="J39" s="153">
        <v>210</v>
      </c>
      <c r="K39" s="153">
        <f>ROUND(E39*J39,2)</f>
        <v>94394.83</v>
      </c>
      <c r="L39" s="153">
        <v>21</v>
      </c>
      <c r="M39" s="153">
        <f>G39*(1+L39/100)</f>
        <v>0</v>
      </c>
      <c r="N39" s="153">
        <v>0</v>
      </c>
      <c r="O39" s="153">
        <f>ROUND(E39*N39,2)</f>
        <v>0</v>
      </c>
      <c r="P39" s="153">
        <v>0</v>
      </c>
      <c r="Q39" s="153">
        <f>ROUND(E39*P39,2)</f>
        <v>0</v>
      </c>
      <c r="R39" s="153"/>
      <c r="S39" s="153" t="s">
        <v>104</v>
      </c>
      <c r="T39" s="153" t="s">
        <v>118</v>
      </c>
      <c r="U39" s="153">
        <v>0.85199999999999998</v>
      </c>
      <c r="V39" s="153">
        <f>ROUND(E39*U39,2)</f>
        <v>382.97</v>
      </c>
      <c r="W39" s="153"/>
      <c r="X39" s="153" t="s">
        <v>162</v>
      </c>
      <c r="Y39" s="150"/>
      <c r="Z39" s="150"/>
      <c r="AA39" s="150"/>
      <c r="AB39" s="150"/>
      <c r="AC39" s="150"/>
      <c r="AD39" s="150"/>
      <c r="AE39" s="150"/>
      <c r="AF39" s="150"/>
      <c r="AG39" s="150" t="s">
        <v>163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x14ac:dyDescent="0.2">
      <c r="A40" s="155" t="s">
        <v>99</v>
      </c>
      <c r="B40" s="156" t="s">
        <v>68</v>
      </c>
      <c r="C40" s="168" t="s">
        <v>69</v>
      </c>
      <c r="D40" s="157"/>
      <c r="E40" s="158"/>
      <c r="F40" s="159"/>
      <c r="G40" s="160">
        <f>SUMIF(AG41:AG41,"&lt;&gt;NOR",G41:G41)</f>
        <v>0</v>
      </c>
      <c r="H40" s="154"/>
      <c r="I40" s="154">
        <f>SUM(I41:I41)</f>
        <v>3824.23</v>
      </c>
      <c r="J40" s="154"/>
      <c r="K40" s="154">
        <f>SUM(K41:K41)</f>
        <v>22467.77</v>
      </c>
      <c r="L40" s="154"/>
      <c r="M40" s="154">
        <f>SUM(M41:M41)</f>
        <v>0</v>
      </c>
      <c r="N40" s="154"/>
      <c r="O40" s="154">
        <f>SUM(O41:O41)</f>
        <v>0.22</v>
      </c>
      <c r="P40" s="154"/>
      <c r="Q40" s="154">
        <f>SUM(Q41:Q41)</f>
        <v>0</v>
      </c>
      <c r="R40" s="154"/>
      <c r="S40" s="154"/>
      <c r="T40" s="154"/>
      <c r="U40" s="154"/>
      <c r="V40" s="154">
        <f>SUM(V41:V41)</f>
        <v>51.28</v>
      </c>
      <c r="W40" s="154"/>
      <c r="X40" s="154"/>
      <c r="AG40" t="s">
        <v>100</v>
      </c>
    </row>
    <row r="41" spans="1:60" outlineLevel="1" x14ac:dyDescent="0.2">
      <c r="A41" s="162">
        <v>26</v>
      </c>
      <c r="B41" s="163" t="s">
        <v>164</v>
      </c>
      <c r="C41" s="169" t="s">
        <v>165</v>
      </c>
      <c r="D41" s="164" t="s">
        <v>152</v>
      </c>
      <c r="E41" s="165">
        <v>62.6</v>
      </c>
      <c r="F41" s="166"/>
      <c r="G41" s="167">
        <f>ROUND(E41*F41,2)</f>
        <v>0</v>
      </c>
      <c r="H41" s="153">
        <v>61.09</v>
      </c>
      <c r="I41" s="153">
        <f>ROUND(E41*H41,2)</f>
        <v>3824.23</v>
      </c>
      <c r="J41" s="153">
        <v>358.91</v>
      </c>
      <c r="K41" s="153">
        <f>ROUND(E41*J41,2)</f>
        <v>22467.77</v>
      </c>
      <c r="L41" s="153">
        <v>21</v>
      </c>
      <c r="M41" s="153">
        <f>G41*(1+L41/100)</f>
        <v>0</v>
      </c>
      <c r="N41" s="153">
        <v>3.4499999999999999E-3</v>
      </c>
      <c r="O41" s="153">
        <f>ROUND(E41*N41,2)</f>
        <v>0.22</v>
      </c>
      <c r="P41" s="153">
        <v>0</v>
      </c>
      <c r="Q41" s="153">
        <f>ROUND(E41*P41,2)</f>
        <v>0</v>
      </c>
      <c r="R41" s="153"/>
      <c r="S41" s="153" t="s">
        <v>104</v>
      </c>
      <c r="T41" s="153" t="s">
        <v>118</v>
      </c>
      <c r="U41" s="153">
        <v>0.81915000000000004</v>
      </c>
      <c r="V41" s="153">
        <f>ROUND(E41*U41,2)</f>
        <v>51.28</v>
      </c>
      <c r="W41" s="153"/>
      <c r="X41" s="153" t="s">
        <v>105</v>
      </c>
      <c r="Y41" s="150"/>
      <c r="Z41" s="150"/>
      <c r="AA41" s="150"/>
      <c r="AB41" s="150"/>
      <c r="AC41" s="150"/>
      <c r="AD41" s="150"/>
      <c r="AE41" s="150"/>
      <c r="AF41" s="150"/>
      <c r="AG41" s="150" t="s">
        <v>106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x14ac:dyDescent="0.2">
      <c r="A42" s="155" t="s">
        <v>99</v>
      </c>
      <c r="B42" s="156" t="s">
        <v>70</v>
      </c>
      <c r="C42" s="168" t="s">
        <v>71</v>
      </c>
      <c r="D42" s="157"/>
      <c r="E42" s="158"/>
      <c r="F42" s="159"/>
      <c r="G42" s="160">
        <f>SUMIF(AG43:AG48,"&lt;&gt;NOR",G43:G48)</f>
        <v>0</v>
      </c>
      <c r="H42" s="154"/>
      <c r="I42" s="154">
        <f>SUM(I43:I48)</f>
        <v>0</v>
      </c>
      <c r="J42" s="154"/>
      <c r="K42" s="154">
        <f>SUM(K43:K48)</f>
        <v>1742700</v>
      </c>
      <c r="L42" s="154"/>
      <c r="M42" s="154">
        <f>SUM(M43:M48)</f>
        <v>0</v>
      </c>
      <c r="N42" s="154"/>
      <c r="O42" s="154">
        <f>SUM(O43:O48)</f>
        <v>0</v>
      </c>
      <c r="P42" s="154"/>
      <c r="Q42" s="154">
        <f>SUM(Q43:Q48)</f>
        <v>0</v>
      </c>
      <c r="R42" s="154"/>
      <c r="S42" s="154"/>
      <c r="T42" s="154"/>
      <c r="U42" s="154"/>
      <c r="V42" s="154">
        <f>SUM(V43:V48)</f>
        <v>0</v>
      </c>
      <c r="W42" s="154"/>
      <c r="X42" s="154"/>
      <c r="AG42" t="s">
        <v>100</v>
      </c>
    </row>
    <row r="43" spans="1:60" ht="22.5" outlineLevel="1" x14ac:dyDescent="0.2">
      <c r="A43" s="162">
        <v>27</v>
      </c>
      <c r="B43" s="163" t="s">
        <v>166</v>
      </c>
      <c r="C43" s="169" t="s">
        <v>167</v>
      </c>
      <c r="D43" s="164" t="s">
        <v>152</v>
      </c>
      <c r="E43" s="165">
        <v>10</v>
      </c>
      <c r="F43" s="166"/>
      <c r="G43" s="167">
        <f t="shared" ref="G43:G84" si="14">ROUND(E43*F43,2)</f>
        <v>0</v>
      </c>
      <c r="H43" s="153">
        <v>0</v>
      </c>
      <c r="I43" s="153">
        <f t="shared" ref="I43:I48" si="15">ROUND(E43*H43,2)</f>
        <v>0</v>
      </c>
      <c r="J43" s="153">
        <v>650</v>
      </c>
      <c r="K43" s="153">
        <f t="shared" ref="K43:K48" si="16">ROUND(E43*J43,2)</f>
        <v>6500</v>
      </c>
      <c r="L43" s="153">
        <v>21</v>
      </c>
      <c r="M43" s="153">
        <f t="shared" ref="M43:M48" si="17">G43*(1+L43/100)</f>
        <v>0</v>
      </c>
      <c r="N43" s="153">
        <v>0</v>
      </c>
      <c r="O43" s="153">
        <f t="shared" ref="O43:O48" si="18">ROUND(E43*N43,2)</f>
        <v>0</v>
      </c>
      <c r="P43" s="153">
        <v>0</v>
      </c>
      <c r="Q43" s="153">
        <f t="shared" ref="Q43:Q48" si="19">ROUND(E43*P43,2)</f>
        <v>0</v>
      </c>
      <c r="R43" s="153"/>
      <c r="S43" s="153" t="s">
        <v>155</v>
      </c>
      <c r="T43" s="153" t="s">
        <v>118</v>
      </c>
      <c r="U43" s="153">
        <v>0</v>
      </c>
      <c r="V43" s="153">
        <f t="shared" ref="V43:V48" si="20">ROUND(E43*U43,2)</f>
        <v>0</v>
      </c>
      <c r="W43" s="153"/>
      <c r="X43" s="153" t="s">
        <v>156</v>
      </c>
      <c r="Y43" s="150"/>
      <c r="Z43" s="150"/>
      <c r="AA43" s="150"/>
      <c r="AB43" s="150"/>
      <c r="AC43" s="150"/>
      <c r="AD43" s="150"/>
      <c r="AE43" s="150"/>
      <c r="AF43" s="150"/>
      <c r="AG43" s="150" t="s">
        <v>157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ht="22.5" outlineLevel="1" x14ac:dyDescent="0.2">
      <c r="A44" s="162">
        <v>28</v>
      </c>
      <c r="B44" s="163" t="s">
        <v>168</v>
      </c>
      <c r="C44" s="169" t="s">
        <v>169</v>
      </c>
      <c r="D44" s="164" t="s">
        <v>170</v>
      </c>
      <c r="E44" s="165">
        <v>1</v>
      </c>
      <c r="F44" s="166"/>
      <c r="G44" s="167">
        <f t="shared" si="14"/>
        <v>0</v>
      </c>
      <c r="H44" s="153">
        <v>0</v>
      </c>
      <c r="I44" s="153">
        <f t="shared" si="15"/>
        <v>0</v>
      </c>
      <c r="J44" s="153">
        <v>316300</v>
      </c>
      <c r="K44" s="153">
        <f t="shared" si="16"/>
        <v>316300</v>
      </c>
      <c r="L44" s="153">
        <v>21</v>
      </c>
      <c r="M44" s="153">
        <f t="shared" si="17"/>
        <v>0</v>
      </c>
      <c r="N44" s="153">
        <v>0</v>
      </c>
      <c r="O44" s="153">
        <f t="shared" si="18"/>
        <v>0</v>
      </c>
      <c r="P44" s="153">
        <v>0</v>
      </c>
      <c r="Q44" s="153">
        <f t="shared" si="19"/>
        <v>0</v>
      </c>
      <c r="R44" s="153"/>
      <c r="S44" s="153" t="s">
        <v>155</v>
      </c>
      <c r="T44" s="153" t="s">
        <v>118</v>
      </c>
      <c r="U44" s="153">
        <v>0</v>
      </c>
      <c r="V44" s="153">
        <f t="shared" si="20"/>
        <v>0</v>
      </c>
      <c r="W44" s="153"/>
      <c r="X44" s="153" t="s">
        <v>156</v>
      </c>
      <c r="Y44" s="150"/>
      <c r="Z44" s="150"/>
      <c r="AA44" s="150"/>
      <c r="AB44" s="150"/>
      <c r="AC44" s="150"/>
      <c r="AD44" s="150"/>
      <c r="AE44" s="150"/>
      <c r="AF44" s="150"/>
      <c r="AG44" s="150" t="s">
        <v>157</v>
      </c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ht="22.5" outlineLevel="1" x14ac:dyDescent="0.2">
      <c r="A45" s="162">
        <v>29</v>
      </c>
      <c r="B45" s="163" t="s">
        <v>171</v>
      </c>
      <c r="C45" s="169" t="s">
        <v>172</v>
      </c>
      <c r="D45" s="164" t="s">
        <v>170</v>
      </c>
      <c r="E45" s="165">
        <v>1</v>
      </c>
      <c r="F45" s="166"/>
      <c r="G45" s="167">
        <f t="shared" si="14"/>
        <v>0</v>
      </c>
      <c r="H45" s="153">
        <v>0</v>
      </c>
      <c r="I45" s="153">
        <f t="shared" si="15"/>
        <v>0</v>
      </c>
      <c r="J45" s="153">
        <v>373400</v>
      </c>
      <c r="K45" s="153">
        <f t="shared" si="16"/>
        <v>373400</v>
      </c>
      <c r="L45" s="153">
        <v>21</v>
      </c>
      <c r="M45" s="153">
        <f t="shared" si="17"/>
        <v>0</v>
      </c>
      <c r="N45" s="153">
        <v>0</v>
      </c>
      <c r="O45" s="153">
        <f t="shared" si="18"/>
        <v>0</v>
      </c>
      <c r="P45" s="153">
        <v>0</v>
      </c>
      <c r="Q45" s="153">
        <f t="shared" si="19"/>
        <v>0</v>
      </c>
      <c r="R45" s="153"/>
      <c r="S45" s="153" t="s">
        <v>155</v>
      </c>
      <c r="T45" s="153" t="s">
        <v>118</v>
      </c>
      <c r="U45" s="153">
        <v>0</v>
      </c>
      <c r="V45" s="153">
        <f t="shared" si="20"/>
        <v>0</v>
      </c>
      <c r="W45" s="153"/>
      <c r="X45" s="153" t="s">
        <v>156</v>
      </c>
      <c r="Y45" s="150"/>
      <c r="Z45" s="150"/>
      <c r="AA45" s="150"/>
      <c r="AB45" s="150"/>
      <c r="AC45" s="150"/>
      <c r="AD45" s="150"/>
      <c r="AE45" s="150"/>
      <c r="AF45" s="150"/>
      <c r="AG45" s="150" t="s">
        <v>157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ht="22.5" outlineLevel="1" x14ac:dyDescent="0.2">
      <c r="A46" s="162">
        <v>30</v>
      </c>
      <c r="B46" s="163" t="s">
        <v>173</v>
      </c>
      <c r="C46" s="169" t="s">
        <v>174</v>
      </c>
      <c r="D46" s="164" t="s">
        <v>170</v>
      </c>
      <c r="E46" s="165">
        <v>1</v>
      </c>
      <c r="F46" s="166"/>
      <c r="G46" s="167">
        <f t="shared" si="14"/>
        <v>0</v>
      </c>
      <c r="H46" s="153">
        <v>0</v>
      </c>
      <c r="I46" s="153">
        <f t="shared" si="15"/>
        <v>0</v>
      </c>
      <c r="J46" s="153">
        <v>818500</v>
      </c>
      <c r="K46" s="153">
        <f t="shared" si="16"/>
        <v>818500</v>
      </c>
      <c r="L46" s="153">
        <v>21</v>
      </c>
      <c r="M46" s="153">
        <f t="shared" si="17"/>
        <v>0</v>
      </c>
      <c r="N46" s="153">
        <v>0</v>
      </c>
      <c r="O46" s="153">
        <f t="shared" si="18"/>
        <v>0</v>
      </c>
      <c r="P46" s="153">
        <v>0</v>
      </c>
      <c r="Q46" s="153">
        <f t="shared" si="19"/>
        <v>0</v>
      </c>
      <c r="R46" s="153"/>
      <c r="S46" s="153" t="s">
        <v>155</v>
      </c>
      <c r="T46" s="153" t="s">
        <v>118</v>
      </c>
      <c r="U46" s="153">
        <v>0</v>
      </c>
      <c r="V46" s="153">
        <f t="shared" si="20"/>
        <v>0</v>
      </c>
      <c r="W46" s="153"/>
      <c r="X46" s="153" t="s">
        <v>156</v>
      </c>
      <c r="Y46" s="150"/>
      <c r="Z46" s="150"/>
      <c r="AA46" s="150"/>
      <c r="AB46" s="150"/>
      <c r="AC46" s="150"/>
      <c r="AD46" s="150"/>
      <c r="AE46" s="150"/>
      <c r="AF46" s="150"/>
      <c r="AG46" s="150" t="s">
        <v>157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ht="22.5" outlineLevel="1" x14ac:dyDescent="0.2">
      <c r="A47" s="162">
        <v>31</v>
      </c>
      <c r="B47" s="163" t="s">
        <v>175</v>
      </c>
      <c r="C47" s="169" t="s">
        <v>176</v>
      </c>
      <c r="D47" s="164" t="s">
        <v>170</v>
      </c>
      <c r="E47" s="165">
        <v>0</v>
      </c>
      <c r="F47" s="166"/>
      <c r="G47" s="167">
        <f t="shared" si="14"/>
        <v>0</v>
      </c>
      <c r="H47" s="153">
        <v>0</v>
      </c>
      <c r="I47" s="153">
        <f t="shared" si="15"/>
        <v>0</v>
      </c>
      <c r="J47" s="153">
        <v>93850</v>
      </c>
      <c r="K47" s="153">
        <f t="shared" si="16"/>
        <v>0</v>
      </c>
      <c r="L47" s="153">
        <v>21</v>
      </c>
      <c r="M47" s="153">
        <f t="shared" si="17"/>
        <v>0</v>
      </c>
      <c r="N47" s="153">
        <v>0</v>
      </c>
      <c r="O47" s="153">
        <f t="shared" si="18"/>
        <v>0</v>
      </c>
      <c r="P47" s="153">
        <v>0</v>
      </c>
      <c r="Q47" s="153">
        <f t="shared" si="19"/>
        <v>0</v>
      </c>
      <c r="R47" s="153"/>
      <c r="S47" s="153" t="s">
        <v>155</v>
      </c>
      <c r="T47" s="153" t="s">
        <v>118</v>
      </c>
      <c r="U47" s="153">
        <v>0</v>
      </c>
      <c r="V47" s="153">
        <f t="shared" si="20"/>
        <v>0</v>
      </c>
      <c r="W47" s="153"/>
      <c r="X47" s="153" t="s">
        <v>156</v>
      </c>
      <c r="Y47" s="150"/>
      <c r="Z47" s="150"/>
      <c r="AA47" s="150"/>
      <c r="AB47" s="150"/>
      <c r="AC47" s="150"/>
      <c r="AD47" s="150"/>
      <c r="AE47" s="150"/>
      <c r="AF47" s="150"/>
      <c r="AG47" s="150" t="s">
        <v>157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ht="33.75" outlineLevel="1" x14ac:dyDescent="0.2">
      <c r="A48" s="162">
        <v>32</v>
      </c>
      <c r="B48" s="163" t="s">
        <v>177</v>
      </c>
      <c r="C48" s="169" t="s">
        <v>178</v>
      </c>
      <c r="D48" s="164" t="s">
        <v>170</v>
      </c>
      <c r="E48" s="165">
        <v>2</v>
      </c>
      <c r="F48" s="166"/>
      <c r="G48" s="167">
        <f t="shared" si="14"/>
        <v>0</v>
      </c>
      <c r="H48" s="153">
        <v>0</v>
      </c>
      <c r="I48" s="153">
        <f t="shared" si="15"/>
        <v>0</v>
      </c>
      <c r="J48" s="153">
        <v>114000</v>
      </c>
      <c r="K48" s="153">
        <f t="shared" si="16"/>
        <v>228000</v>
      </c>
      <c r="L48" s="153">
        <v>21</v>
      </c>
      <c r="M48" s="153">
        <f t="shared" si="17"/>
        <v>0</v>
      </c>
      <c r="N48" s="153">
        <v>0</v>
      </c>
      <c r="O48" s="153">
        <f t="shared" si="18"/>
        <v>0</v>
      </c>
      <c r="P48" s="153">
        <v>0</v>
      </c>
      <c r="Q48" s="153">
        <f t="shared" si="19"/>
        <v>0</v>
      </c>
      <c r="R48" s="153"/>
      <c r="S48" s="153" t="s">
        <v>155</v>
      </c>
      <c r="T48" s="153" t="s">
        <v>118</v>
      </c>
      <c r="U48" s="153">
        <v>0</v>
      </c>
      <c r="V48" s="153">
        <f t="shared" si="20"/>
        <v>0</v>
      </c>
      <c r="W48" s="153"/>
      <c r="X48" s="153" t="s">
        <v>156</v>
      </c>
      <c r="Y48" s="150"/>
      <c r="Z48" s="150"/>
      <c r="AA48" s="150"/>
      <c r="AB48" s="150"/>
      <c r="AC48" s="150"/>
      <c r="AD48" s="150"/>
      <c r="AE48" s="150"/>
      <c r="AF48" s="150"/>
      <c r="AG48" s="150" t="s">
        <v>157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ht="12.75" customHeight="1" outlineLevel="1" x14ac:dyDescent="0.2">
      <c r="A49" s="192"/>
      <c r="B49" s="193"/>
      <c r="C49" s="194" t="s">
        <v>180</v>
      </c>
      <c r="D49" s="195"/>
      <c r="E49" s="196"/>
      <c r="F49" s="197"/>
      <c r="G49" s="285">
        <f>SUM(G50:G73)</f>
        <v>0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ht="22.5" outlineLevel="1" x14ac:dyDescent="0.2">
      <c r="A50" s="186">
        <v>33</v>
      </c>
      <c r="B50" s="187"/>
      <c r="C50" s="212" t="s">
        <v>181</v>
      </c>
      <c r="D50" s="188" t="s">
        <v>204</v>
      </c>
      <c r="E50" s="189">
        <v>1</v>
      </c>
      <c r="F50" s="190"/>
      <c r="G50" s="191">
        <f t="shared" si="14"/>
        <v>0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x14ac:dyDescent="0.2">
      <c r="A51" s="170">
        <v>34</v>
      </c>
      <c r="B51" s="173"/>
      <c r="C51" s="213" t="s">
        <v>182</v>
      </c>
      <c r="D51" s="171" t="s">
        <v>204</v>
      </c>
      <c r="E51" s="172">
        <v>24</v>
      </c>
      <c r="F51" s="170"/>
      <c r="G51" s="161">
        <f t="shared" si="14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E51">
        <v>15</v>
      </c>
      <c r="AF51">
        <v>21</v>
      </c>
      <c r="AG51" t="s">
        <v>86</v>
      </c>
    </row>
    <row r="52" spans="1:60" x14ac:dyDescent="0.2">
      <c r="A52" s="170">
        <v>35</v>
      </c>
      <c r="B52" s="174"/>
      <c r="C52" s="214" t="s">
        <v>183</v>
      </c>
      <c r="D52" s="175" t="s">
        <v>204</v>
      </c>
      <c r="E52" s="176">
        <v>3</v>
      </c>
      <c r="F52" s="177"/>
      <c r="G52" s="161">
        <f t="shared" si="14"/>
        <v>0</v>
      </c>
      <c r="AG52" t="s">
        <v>179</v>
      </c>
    </row>
    <row r="53" spans="1:60" x14ac:dyDescent="0.2">
      <c r="A53" s="170">
        <v>36</v>
      </c>
      <c r="B53" s="178"/>
      <c r="C53" s="213" t="s">
        <v>184</v>
      </c>
      <c r="D53" s="171" t="s">
        <v>204</v>
      </c>
      <c r="E53" s="172">
        <v>1</v>
      </c>
      <c r="F53" s="179"/>
      <c r="G53" s="161">
        <f t="shared" si="14"/>
        <v>0</v>
      </c>
    </row>
    <row r="54" spans="1:60" x14ac:dyDescent="0.2">
      <c r="A54" s="170">
        <v>37</v>
      </c>
      <c r="B54" s="178"/>
      <c r="C54" s="213" t="s">
        <v>185</v>
      </c>
      <c r="D54" s="171" t="s">
        <v>204</v>
      </c>
      <c r="E54" s="172">
        <v>2</v>
      </c>
      <c r="F54" s="179"/>
      <c r="G54" s="161">
        <f t="shared" si="14"/>
        <v>0</v>
      </c>
    </row>
    <row r="55" spans="1:60" x14ac:dyDescent="0.2">
      <c r="A55" s="170">
        <v>38</v>
      </c>
      <c r="B55" s="180"/>
      <c r="C55" s="213" t="s">
        <v>186</v>
      </c>
      <c r="D55" s="171" t="s">
        <v>204</v>
      </c>
      <c r="E55" s="172">
        <v>2</v>
      </c>
      <c r="F55" s="179"/>
      <c r="G55" s="161">
        <f t="shared" si="14"/>
        <v>0</v>
      </c>
    </row>
    <row r="56" spans="1:60" x14ac:dyDescent="0.2">
      <c r="A56" s="170">
        <v>39</v>
      </c>
      <c r="B56" s="180"/>
      <c r="C56" s="215" t="s">
        <v>187</v>
      </c>
      <c r="D56" s="171" t="s">
        <v>204</v>
      </c>
      <c r="E56" s="172">
        <v>20</v>
      </c>
      <c r="F56" s="179"/>
      <c r="G56" s="161">
        <f t="shared" si="14"/>
        <v>0</v>
      </c>
    </row>
    <row r="57" spans="1:60" x14ac:dyDescent="0.2">
      <c r="A57" s="170">
        <v>40</v>
      </c>
      <c r="B57" s="180"/>
      <c r="C57" s="215" t="s">
        <v>188</v>
      </c>
      <c r="D57" s="171" t="s">
        <v>204</v>
      </c>
      <c r="E57" s="172">
        <v>15</v>
      </c>
      <c r="F57" s="179"/>
      <c r="G57" s="161">
        <f t="shared" si="14"/>
        <v>0</v>
      </c>
    </row>
    <row r="58" spans="1:60" x14ac:dyDescent="0.2">
      <c r="A58" s="170">
        <v>41</v>
      </c>
      <c r="B58" s="180"/>
      <c r="C58" s="215" t="s">
        <v>189</v>
      </c>
      <c r="D58" s="171" t="s">
        <v>152</v>
      </c>
      <c r="E58" s="172">
        <v>200</v>
      </c>
      <c r="F58" s="179"/>
      <c r="G58" s="161">
        <f t="shared" si="14"/>
        <v>0</v>
      </c>
    </row>
    <row r="59" spans="1:60" x14ac:dyDescent="0.2">
      <c r="A59" s="170">
        <v>42</v>
      </c>
      <c r="B59" s="180"/>
      <c r="C59" s="215" t="s">
        <v>190</v>
      </c>
      <c r="D59" s="171" t="s">
        <v>152</v>
      </c>
      <c r="E59" s="172">
        <v>25</v>
      </c>
      <c r="F59" s="179"/>
      <c r="G59" s="161">
        <f t="shared" si="14"/>
        <v>0</v>
      </c>
    </row>
    <row r="60" spans="1:60" x14ac:dyDescent="0.2">
      <c r="A60" s="170">
        <v>43</v>
      </c>
      <c r="B60" s="180"/>
      <c r="C60" s="215" t="s">
        <v>191</v>
      </c>
      <c r="D60" s="171" t="s">
        <v>152</v>
      </c>
      <c r="E60" s="172">
        <v>200</v>
      </c>
      <c r="F60" s="179"/>
      <c r="G60" s="161">
        <f t="shared" si="14"/>
        <v>0</v>
      </c>
    </row>
    <row r="61" spans="1:60" x14ac:dyDescent="0.2">
      <c r="A61" s="170">
        <v>44</v>
      </c>
      <c r="B61" s="180"/>
      <c r="C61" s="215" t="s">
        <v>192</v>
      </c>
      <c r="D61" s="171" t="s">
        <v>152</v>
      </c>
      <c r="E61" s="172">
        <v>150</v>
      </c>
      <c r="F61" s="179"/>
      <c r="G61" s="161">
        <f t="shared" si="14"/>
        <v>0</v>
      </c>
    </row>
    <row r="62" spans="1:60" x14ac:dyDescent="0.2">
      <c r="A62" s="170">
        <v>45</v>
      </c>
      <c r="B62" s="180"/>
      <c r="C62" s="215" t="s">
        <v>193</v>
      </c>
      <c r="D62" s="171" t="s">
        <v>152</v>
      </c>
      <c r="E62" s="172">
        <v>100</v>
      </c>
      <c r="F62" s="179"/>
      <c r="G62" s="161">
        <f t="shared" si="14"/>
        <v>0</v>
      </c>
    </row>
    <row r="63" spans="1:60" x14ac:dyDescent="0.2">
      <c r="A63" s="170">
        <v>46</v>
      </c>
      <c r="B63" s="180"/>
      <c r="C63" s="213" t="s">
        <v>194</v>
      </c>
      <c r="D63" s="171" t="s">
        <v>152</v>
      </c>
      <c r="E63" s="172">
        <v>100</v>
      </c>
      <c r="F63" s="179"/>
      <c r="G63" s="161">
        <f t="shared" si="14"/>
        <v>0</v>
      </c>
    </row>
    <row r="64" spans="1:60" x14ac:dyDescent="0.2">
      <c r="A64" s="170">
        <v>47</v>
      </c>
      <c r="B64" s="180"/>
      <c r="C64" s="216" t="s">
        <v>195</v>
      </c>
      <c r="D64" s="171" t="s">
        <v>152</v>
      </c>
      <c r="E64" s="181">
        <v>100</v>
      </c>
      <c r="F64" s="179"/>
      <c r="G64" s="161">
        <f t="shared" si="14"/>
        <v>0</v>
      </c>
    </row>
    <row r="65" spans="1:7" x14ac:dyDescent="0.2">
      <c r="A65" s="170">
        <v>48</v>
      </c>
      <c r="B65" s="180"/>
      <c r="C65" s="216" t="s">
        <v>196</v>
      </c>
      <c r="D65" s="171" t="s">
        <v>152</v>
      </c>
      <c r="E65" s="181">
        <v>100</v>
      </c>
      <c r="F65" s="179"/>
      <c r="G65" s="161">
        <f t="shared" si="14"/>
        <v>0</v>
      </c>
    </row>
    <row r="66" spans="1:7" x14ac:dyDescent="0.2">
      <c r="A66" s="170">
        <v>49</v>
      </c>
      <c r="B66" s="180"/>
      <c r="C66" s="217" t="s">
        <v>221</v>
      </c>
      <c r="D66" s="171" t="s">
        <v>152</v>
      </c>
      <c r="E66" s="172">
        <v>80</v>
      </c>
      <c r="F66" s="179"/>
      <c r="G66" s="161">
        <f t="shared" si="14"/>
        <v>0</v>
      </c>
    </row>
    <row r="67" spans="1:7" x14ac:dyDescent="0.2">
      <c r="A67" s="170">
        <v>50</v>
      </c>
      <c r="B67" s="180"/>
      <c r="C67" s="217" t="s">
        <v>197</v>
      </c>
      <c r="D67" s="171" t="s">
        <v>152</v>
      </c>
      <c r="E67" s="172">
        <v>60</v>
      </c>
      <c r="F67" s="179"/>
      <c r="G67" s="161">
        <f t="shared" si="14"/>
        <v>0</v>
      </c>
    </row>
    <row r="68" spans="1:7" x14ac:dyDescent="0.2">
      <c r="A68" s="170">
        <v>51</v>
      </c>
      <c r="B68" s="180"/>
      <c r="C68" s="216" t="s">
        <v>198</v>
      </c>
      <c r="D68" s="171" t="s">
        <v>205</v>
      </c>
      <c r="E68" s="172">
        <v>1</v>
      </c>
      <c r="F68" s="179"/>
      <c r="G68" s="161">
        <f t="shared" si="14"/>
        <v>0</v>
      </c>
    </row>
    <row r="69" spans="1:7" x14ac:dyDescent="0.2">
      <c r="A69" s="170">
        <v>52</v>
      </c>
      <c r="B69" s="180"/>
      <c r="C69" s="213" t="s">
        <v>199</v>
      </c>
      <c r="D69" s="171" t="s">
        <v>152</v>
      </c>
      <c r="E69" s="172">
        <v>50</v>
      </c>
      <c r="F69" s="179"/>
      <c r="G69" s="161">
        <f t="shared" si="14"/>
        <v>0</v>
      </c>
    </row>
    <row r="70" spans="1:7" x14ac:dyDescent="0.2">
      <c r="A70" s="170">
        <v>53</v>
      </c>
      <c r="B70" s="180"/>
      <c r="C70" s="213" t="s">
        <v>200</v>
      </c>
      <c r="D70" s="171" t="s">
        <v>204</v>
      </c>
      <c r="E70" s="172">
        <v>2</v>
      </c>
      <c r="F70" s="179"/>
      <c r="G70" s="161">
        <f t="shared" si="14"/>
        <v>0</v>
      </c>
    </row>
    <row r="71" spans="1:7" x14ac:dyDescent="0.2">
      <c r="A71" s="170">
        <v>54</v>
      </c>
      <c r="B71" s="180"/>
      <c r="C71" s="213" t="s">
        <v>201</v>
      </c>
      <c r="D71" s="171" t="s">
        <v>204</v>
      </c>
      <c r="E71" s="172">
        <v>1</v>
      </c>
      <c r="F71" s="179"/>
      <c r="G71" s="161">
        <f t="shared" si="14"/>
        <v>0</v>
      </c>
    </row>
    <row r="72" spans="1:7" x14ac:dyDescent="0.2">
      <c r="A72" s="170">
        <v>55</v>
      </c>
      <c r="B72" s="180"/>
      <c r="C72" s="213" t="s">
        <v>202</v>
      </c>
      <c r="D72" s="171" t="s">
        <v>206</v>
      </c>
      <c r="E72" s="172">
        <v>1</v>
      </c>
      <c r="F72" s="179"/>
      <c r="G72" s="161">
        <f t="shared" si="14"/>
        <v>0</v>
      </c>
    </row>
    <row r="73" spans="1:7" x14ac:dyDescent="0.2">
      <c r="A73" s="198">
        <v>56</v>
      </c>
      <c r="B73" s="199"/>
      <c r="C73" s="218" t="s">
        <v>203</v>
      </c>
      <c r="D73" s="200" t="s">
        <v>207</v>
      </c>
      <c r="E73" s="201">
        <v>10</v>
      </c>
      <c r="F73" s="202"/>
      <c r="G73" s="167">
        <f t="shared" si="14"/>
        <v>0</v>
      </c>
    </row>
    <row r="74" spans="1:7" x14ac:dyDescent="0.2">
      <c r="A74" s="207"/>
      <c r="B74" s="208"/>
      <c r="C74" s="286" t="s">
        <v>208</v>
      </c>
      <c r="D74" s="209"/>
      <c r="E74" s="210"/>
      <c r="F74" s="211"/>
      <c r="G74" s="285">
        <f>SUM(G75:G84)</f>
        <v>0</v>
      </c>
    </row>
    <row r="75" spans="1:7" x14ac:dyDescent="0.2">
      <c r="A75" s="203">
        <v>57</v>
      </c>
      <c r="B75" s="204"/>
      <c r="C75" s="219" t="s">
        <v>209</v>
      </c>
      <c r="D75" s="205" t="s">
        <v>204</v>
      </c>
      <c r="E75" s="189">
        <v>1</v>
      </c>
      <c r="F75" s="206"/>
      <c r="G75" s="191">
        <f t="shared" si="14"/>
        <v>0</v>
      </c>
    </row>
    <row r="76" spans="1:7" x14ac:dyDescent="0.2">
      <c r="A76" s="182">
        <v>58</v>
      </c>
      <c r="B76" s="183"/>
      <c r="C76" s="220" t="s">
        <v>210</v>
      </c>
      <c r="D76" s="184" t="s">
        <v>204</v>
      </c>
      <c r="E76" s="172">
        <v>4</v>
      </c>
      <c r="F76" s="179"/>
      <c r="G76" s="161">
        <f t="shared" si="14"/>
        <v>0</v>
      </c>
    </row>
    <row r="77" spans="1:7" x14ac:dyDescent="0.2">
      <c r="A77" s="182">
        <v>59</v>
      </c>
      <c r="B77" s="183"/>
      <c r="C77" s="220" t="s">
        <v>211</v>
      </c>
      <c r="D77" s="184" t="s">
        <v>204</v>
      </c>
      <c r="E77" s="172">
        <v>1</v>
      </c>
      <c r="F77" s="179"/>
      <c r="G77" s="161">
        <f t="shared" si="14"/>
        <v>0</v>
      </c>
    </row>
    <row r="78" spans="1:7" x14ac:dyDescent="0.2">
      <c r="A78" s="182">
        <v>60</v>
      </c>
      <c r="B78" s="183"/>
      <c r="C78" s="221" t="s">
        <v>212</v>
      </c>
      <c r="D78" s="184" t="s">
        <v>152</v>
      </c>
      <c r="E78" s="172">
        <v>20</v>
      </c>
      <c r="F78" s="179"/>
      <c r="G78" s="161">
        <f t="shared" si="14"/>
        <v>0</v>
      </c>
    </row>
    <row r="79" spans="1:7" x14ac:dyDescent="0.2">
      <c r="A79" s="182">
        <v>61</v>
      </c>
      <c r="B79" s="183"/>
      <c r="C79" s="221" t="s">
        <v>213</v>
      </c>
      <c r="D79" s="184" t="s">
        <v>152</v>
      </c>
      <c r="E79" s="172">
        <v>10</v>
      </c>
      <c r="F79" s="179"/>
      <c r="G79" s="161">
        <f t="shared" si="14"/>
        <v>0</v>
      </c>
    </row>
    <row r="80" spans="1:7" x14ac:dyDescent="0.2">
      <c r="A80" s="182">
        <v>62</v>
      </c>
      <c r="B80" s="183"/>
      <c r="C80" s="220" t="s">
        <v>214</v>
      </c>
      <c r="D80" s="184" t="s">
        <v>204</v>
      </c>
      <c r="E80" s="172">
        <v>4</v>
      </c>
      <c r="F80" s="179"/>
      <c r="G80" s="161">
        <f t="shared" si="14"/>
        <v>0</v>
      </c>
    </row>
    <row r="81" spans="1:7" x14ac:dyDescent="0.2">
      <c r="A81" s="182">
        <v>63</v>
      </c>
      <c r="B81" s="180"/>
      <c r="C81" s="221" t="s">
        <v>215</v>
      </c>
      <c r="D81" s="185" t="s">
        <v>204</v>
      </c>
      <c r="E81" s="172">
        <v>1</v>
      </c>
      <c r="F81" s="179"/>
      <c r="G81" s="161">
        <f t="shared" si="14"/>
        <v>0</v>
      </c>
    </row>
    <row r="82" spans="1:7" x14ac:dyDescent="0.2">
      <c r="A82" s="182">
        <v>64</v>
      </c>
      <c r="B82" s="180"/>
      <c r="C82" s="221" t="s">
        <v>216</v>
      </c>
      <c r="D82" s="185" t="s">
        <v>204</v>
      </c>
      <c r="E82" s="172">
        <v>1</v>
      </c>
      <c r="F82" s="179"/>
      <c r="G82" s="161">
        <f t="shared" si="14"/>
        <v>0</v>
      </c>
    </row>
    <row r="83" spans="1:7" x14ac:dyDescent="0.2">
      <c r="A83" s="182">
        <v>65</v>
      </c>
      <c r="B83" s="180"/>
      <c r="C83" s="221" t="s">
        <v>217</v>
      </c>
      <c r="D83" s="185" t="s">
        <v>152</v>
      </c>
      <c r="E83" s="172">
        <v>30</v>
      </c>
      <c r="F83" s="179"/>
      <c r="G83" s="161">
        <f t="shared" si="14"/>
        <v>0</v>
      </c>
    </row>
    <row r="84" spans="1:7" x14ac:dyDescent="0.2">
      <c r="A84" s="182">
        <v>66</v>
      </c>
      <c r="B84" s="180"/>
      <c r="C84" s="221" t="s">
        <v>218</v>
      </c>
      <c r="D84" s="185" t="s">
        <v>152</v>
      </c>
      <c r="E84" s="172">
        <v>40</v>
      </c>
      <c r="F84" s="179"/>
      <c r="G84" s="161">
        <f t="shared" si="14"/>
        <v>0</v>
      </c>
    </row>
    <row r="85" spans="1:7" x14ac:dyDescent="0.2">
      <c r="D85" s="10"/>
    </row>
    <row r="86" spans="1:7" x14ac:dyDescent="0.2">
      <c r="D86" s="10"/>
    </row>
    <row r="87" spans="1:7" x14ac:dyDescent="0.2">
      <c r="D87" s="10"/>
    </row>
    <row r="88" spans="1:7" x14ac:dyDescent="0.2">
      <c r="D88" s="10"/>
    </row>
    <row r="89" spans="1:7" x14ac:dyDescent="0.2">
      <c r="D89" s="10"/>
    </row>
    <row r="90" spans="1:7" x14ac:dyDescent="0.2">
      <c r="D90" s="10"/>
    </row>
    <row r="91" spans="1:7" x14ac:dyDescent="0.2">
      <c r="D91" s="10"/>
    </row>
    <row r="92" spans="1:7" x14ac:dyDescent="0.2">
      <c r="D92" s="10"/>
    </row>
    <row r="93" spans="1:7" x14ac:dyDescent="0.2">
      <c r="D93" s="10"/>
    </row>
    <row r="94" spans="1:7" x14ac:dyDescent="0.2">
      <c r="D94" s="10"/>
    </row>
    <row r="95" spans="1:7" x14ac:dyDescent="0.2">
      <c r="D95" s="10"/>
    </row>
    <row r="96" spans="1:7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  <row r="5002" spans="4:4" x14ac:dyDescent="0.2">
      <c r="D5002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jagosovam</dc:creator>
  <cp:lastModifiedBy>Martina Krsnakova</cp:lastModifiedBy>
  <cp:lastPrinted>2019-10-29T06:40:51Z</cp:lastPrinted>
  <dcterms:created xsi:type="dcterms:W3CDTF">2009-04-08T07:15:50Z</dcterms:created>
  <dcterms:modified xsi:type="dcterms:W3CDTF">2020-01-20T17:21:23Z</dcterms:modified>
</cp:coreProperties>
</file>